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trlProps/ctrlProp28.xml" ContentType="application/vnd.ms-excel.controlproperties+xml"/>
  <Override PartName="/xl/charts/chart10.xml" ContentType="application/vnd.openxmlformats-officedocument.drawingml.chart+xml"/>
  <Override PartName="/xl/charts/style7.xml" ContentType="application/vnd.ms-office.chartstyle+xml"/>
  <Override PartName="/xl/charts/colors7.xml" ContentType="application/vnd.ms-office.chartcolorstyle+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charts/chart12.xml" ContentType="application/vnd.openxmlformats-officedocument.drawingml.chart+xml"/>
  <Override PartName="/xl/charts/style9.xml" ContentType="application/vnd.ms-office.chartstyle+xml"/>
  <Override PartName="/xl/charts/colors9.xml" ContentType="application/vnd.ms-office.chartcolorstyle+xml"/>
  <Override PartName="/xl/charts/chart13.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3.xml" ContentType="application/vnd.openxmlformats-officedocument.drawing+xml"/>
  <Override PartName="/xl/drawings/drawing14.xml" ContentType="application/vnd.openxmlformats-officedocument.drawing+xml"/>
  <Override PartName="/xl/ctrlProps/ctrlProp29.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harts/chart14.xml" ContentType="application/vnd.openxmlformats-officedocument.drawingml.chart+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charts/chart15.xml" ContentType="application/vnd.openxmlformats-officedocument.drawingml.chart+xml"/>
  <Override PartName="/xl/drawings/drawing46.xml" ContentType="application/vnd.openxmlformats-officedocument.drawing+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47.xml" ContentType="application/vnd.openxmlformats-officedocument.drawing+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drawings/drawing48.xml" ContentType="application/vnd.openxmlformats-officedocument.drawing+xml"/>
  <Override PartName="/xl/charts/chart27.xml" ContentType="application/vnd.openxmlformats-officedocument.drawingml.chart+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harts/chart28.xml" ContentType="application/vnd.openxmlformats-officedocument.drawingml.chart+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charts/chart29.xml" ContentType="application/vnd.openxmlformats-officedocument.drawingml.chart+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harts/chart30.xml" ContentType="application/vnd.openxmlformats-officedocument.drawingml.chart+xml"/>
  <Override PartName="/xl/charts/style11.xml" ContentType="application/vnd.ms-office.chartstyle+xml"/>
  <Override PartName="/xl/charts/colors11.xml" ContentType="application/vnd.ms-office.chartcolorstyle+xml"/>
  <Override PartName="/xl/charts/chart31.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charts/chart32.xml" ContentType="application/vnd.openxmlformats-officedocument.drawingml.chart+xml"/>
  <Override PartName="/xl/drawings/drawing76.xml" ContentType="application/vnd.openxmlformats-officedocument.drawing+xml"/>
  <Override PartName="/xl/charts/chart3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charts/chart3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80.xml" ContentType="application/vnd.openxmlformats-officedocument.drawing+xml"/>
  <Override PartName="/xl/drawings/drawing81.xml" ContentType="application/vnd.openxmlformats-officedocument.drawing+xml"/>
  <Override PartName="/xl/charts/chart35.xml" ContentType="application/vnd.openxmlformats-officedocument.drawingml.chart+xml"/>
  <Override PartName="/xl/drawings/drawing82.xml" ContentType="application/vnd.openxmlformats-officedocument.drawing+xml"/>
  <Override PartName="/xl/drawings/drawing83.xml" ContentType="application/vnd.openxmlformats-officedocument.drawing+xml"/>
  <Override PartName="/xl/charts/chart36.xml" ContentType="application/vnd.openxmlformats-officedocument.drawingml.chart+xml"/>
  <Override PartName="/xl/drawings/drawing84.xml" ContentType="application/vnd.openxmlformats-officedocument.drawing+xml"/>
  <Override PartName="/xl/drawings/drawing85.xml" ContentType="application/vnd.openxmlformats-officedocument.drawing+xml"/>
  <Override PartName="/xl/drawings/drawing86.xml" ContentType="application/vnd.openxmlformats-officedocument.drawing+xml"/>
  <Override PartName="/xl/drawings/drawing87.xml" ContentType="application/vnd.openxmlformats-officedocument.drawing+xml"/>
  <Override PartName="/xl/drawings/drawing88.xml" ContentType="application/vnd.openxmlformats-officedocument.drawing+xml"/>
  <Override PartName="/xl/drawings/drawing89.xml" ContentType="application/vnd.openxmlformats-officedocument.drawing+xml"/>
  <Override PartName="/xl/drawings/drawing90.xml" ContentType="application/vnd.openxmlformats-officedocument.drawing+xml"/>
  <Override PartName="/xl/drawings/drawing9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codeName="ThisWorkbook"/>
  <mc:AlternateContent xmlns:mc="http://schemas.openxmlformats.org/markup-compatibility/2006">
    <mc:Choice Requires="x15">
      <x15ac:absPath xmlns:x15ac="http://schemas.microsoft.com/office/spreadsheetml/2010/11/ac" url="D:\Dropbox\@fileswork\@iManagement\"/>
    </mc:Choice>
  </mc:AlternateContent>
  <xr:revisionPtr revIDLastSave="0" documentId="13_ncr:1_{45570B36-C442-4984-893B-B094FF3BF1AC}" xr6:coauthVersionLast="47" xr6:coauthVersionMax="47" xr10:uidLastSave="{00000000-0000-0000-0000-000000000000}"/>
  <bookViews>
    <workbookView showSheetTabs="0" xWindow="-108" yWindow="-108" windowWidth="46296" windowHeight="25416" tabRatio="832" firstSheet="1" activeTab="1" xr2:uid="{00000000-000D-0000-FFFF-FFFF00000000}"/>
  </bookViews>
  <sheets>
    <sheet name=" " sheetId="2" state="veryHidden" r:id="rId1"/>
    <sheet name="MenuHRM" sheetId="69" r:id="rId2"/>
    <sheet name="Zielvereinbarung" sheetId="123" r:id="rId3"/>
    <sheet name="Marketing" sheetId="147" r:id="rId4"/>
    <sheet name="Markt" sheetId="151" r:id="rId5"/>
    <sheet name="MarketingIntern" sheetId="148" r:id="rId6"/>
    <sheet name="MarketingExtern" sheetId="149" r:id="rId7"/>
    <sheet name="Kommunikation" sheetId="23" r:id="rId8"/>
    <sheet name="Benchmark" sheetId="37" r:id="rId9"/>
    <sheet name="Trends" sheetId="13" r:id="rId10"/>
    <sheet name="Gewinnung" sheetId="70" r:id="rId11"/>
    <sheet name="UebersichtAnforderung" sheetId="112" r:id="rId12"/>
    <sheet name="Anforderungsprofil" sheetId="110" r:id="rId13"/>
    <sheet name="UebersichtStellenbeschrieb" sheetId="164" r:id="rId14"/>
    <sheet name="Stellenbeschrieb" sheetId="125" r:id="rId15"/>
    <sheet name="CheckStellenauschreibung" sheetId="113" r:id="rId16"/>
    <sheet name="UebersichtVorselektion" sheetId="166" r:id="rId17"/>
    <sheet name="Vorselektion" sheetId="115" r:id="rId18"/>
    <sheet name="UebersichtBGespräch" sheetId="167" r:id="rId19"/>
    <sheet name="BGespräch" sheetId="116" r:id="rId20"/>
    <sheet name="CheckEinarbeitung" sheetId="107" r:id="rId21"/>
    <sheet name="Einsatz" sheetId="90" r:id="rId22"/>
    <sheet name="iCanvas" sheetId="76" r:id="rId23"/>
    <sheet name="Motivationstheorien" sheetId="100" r:id="rId24"/>
    <sheet name="Maslow" sheetId="98" r:id="rId25"/>
    <sheet name="Alderfer" sheetId="102" r:id="rId26"/>
    <sheet name="McClelland" sheetId="97" r:id="rId27"/>
    <sheet name="Barbuto" sheetId="101" r:id="rId28"/>
    <sheet name="McGregor" sheetId="103" r:id="rId29"/>
    <sheet name="Herzberg" sheetId="104" r:id="rId30"/>
    <sheet name="Flow" sheetId="99" r:id="rId31"/>
    <sheet name="RegelnMotivation" sheetId="140" r:id="rId32"/>
    <sheet name="Volition" sheetId="105" r:id="rId33"/>
    <sheet name="GesprächsFormular" sheetId="132" r:id="rId34"/>
    <sheet name="GespraechVorbereiten" sheetId="139" r:id="rId35"/>
    <sheet name="FragenFeedback" sheetId="131" r:id="rId36"/>
    <sheet name="Feedback" sheetId="130" r:id="rId37"/>
    <sheet name="FeedbackGeben" sheetId="128" r:id="rId38"/>
    <sheet name="FeedbackEmpfangen" sheetId="129" r:id="rId39"/>
    <sheet name="RegelnFeedback" sheetId="127" r:id="rId40"/>
    <sheet name="Selbstkonzept" sheetId="133" r:id="rId41"/>
    <sheet name="Johari" sheetId="134" r:id="rId42"/>
    <sheet name="Johari2" sheetId="135" r:id="rId43"/>
    <sheet name="Entwicklung" sheetId="91" r:id="rId44"/>
    <sheet name="UebersichtEntwicklung" sheetId="150" r:id="rId45"/>
    <sheet name="Swot-Analyse" sheetId="18" r:id="rId46"/>
    <sheet name="Selbst" sheetId="117" r:id="rId47"/>
    <sheet name="Fremd" sheetId="118" r:id="rId48"/>
    <sheet name="Kernkompetenzen" sheetId="84" r:id="rId49"/>
    <sheet name="Entwicklungsmassnahmen" sheetId="119" r:id="rId50"/>
    <sheet name="Kommunikationsquadrat" sheetId="159" r:id="rId51"/>
    <sheet name="RegelnKonflikt" sheetId="143" r:id="rId52"/>
    <sheet name="WinWin" sheetId="142" r:id="rId53"/>
    <sheet name="VierZimmer" sheetId="141" r:id="rId54"/>
    <sheet name="Konfliktgespraech" sheetId="157" r:id="rId55"/>
    <sheet name="FormularKonflikt" sheetId="158" r:id="rId56"/>
    <sheet name="Erneuerung" sheetId="80" r:id="rId57"/>
    <sheet name="Team" sheetId="136" r:id="rId58"/>
    <sheet name="CheckTeam" sheetId="137" r:id="rId59"/>
    <sheet name="Teambuilding" sheetId="138" r:id="rId60"/>
    <sheet name="TestTeamrolle" sheetId="94" r:id="rId61"/>
    <sheet name="ZieleTeam" sheetId="160" r:id="rId62"/>
    <sheet name="MerkmaleTeam" sheetId="163" r:id="rId63"/>
    <sheet name="Beurteilung" sheetId="92" r:id="rId64"/>
    <sheet name="CheckZielvereinbarung" sheetId="124" r:id="rId65"/>
    <sheet name="UebersichtZielvereinbarung" sheetId="168" r:id="rId66"/>
    <sheet name="CheckBeurteilung" sheetId="126" r:id="rId67"/>
    <sheet name="Climameter" sheetId="156" r:id="rId68"/>
    <sheet name="Austritt" sheetId="93" r:id="rId69"/>
    <sheet name="SchwierigeGespraeche" sheetId="152" r:id="rId70"/>
    <sheet name="DebriefingVorbereiten" sheetId="153" r:id="rId71"/>
    <sheet name="Debriefing" sheetId="154" r:id="rId72"/>
    <sheet name="Admin" sheetId="146" r:id="rId73"/>
    <sheet name="Cockpit" sheetId="145" r:id="rId74"/>
    <sheet name="Massnahmen" sheetId="144" r:id="rId75"/>
    <sheet name="Risikomgmt" sheetId="34" r:id="rId76"/>
    <sheet name="Reklamationen" sheetId="53" r:id="rId77"/>
    <sheet name="Fuehrung" sheetId="88" r:id="rId78"/>
    <sheet name="Leadership" sheetId="86" r:id="rId79"/>
    <sheet name="Pareto" sheetId="1" r:id="rId80"/>
    <sheet name="Fishbone" sheetId="78" r:id="rId81"/>
    <sheet name="KostenNutzen" sheetId="19" r:id="rId82"/>
    <sheet name="KPI" sheetId="46" r:id="rId83"/>
    <sheet name="Eisenhower" sheetId="87" r:id="rId84"/>
    <sheet name="2Cockpit" sheetId="41" r:id="rId85"/>
    <sheet name="2Strategie" sheetId="45" r:id="rId86"/>
    <sheet name="2BP" sheetId="50" r:id="rId87"/>
    <sheet name="2BSC" sheetId="59" r:id="rId88"/>
    <sheet name="2Projektmgmt" sheetId="75" r:id="rId89"/>
    <sheet name="2Change" sheetId="161" r:id="rId90"/>
    <sheet name="2Marketing" sheetId="162" r:id="rId91"/>
    <sheet name="Quellen" sheetId="96" r:id="rId92"/>
    <sheet name="Logo" sheetId="169" r:id="rId93"/>
  </sheets>
  <externalReferences>
    <externalReference r:id="rId94"/>
    <externalReference r:id="rId95"/>
    <externalReference r:id="rId96"/>
    <externalReference r:id="rId97"/>
  </externalReferences>
  <definedNames>
    <definedName name="_xlnm._FilterDatabase" localSheetId="0" hidden="1">' '!$A$1:$K$2244</definedName>
    <definedName name="_xlnm._FilterDatabase" localSheetId="12" hidden="1">Anforderungsprofil!$B$8:$G$57</definedName>
    <definedName name="_xlnm._FilterDatabase" localSheetId="27" hidden="1">Barbuto!#REF!</definedName>
    <definedName name="_xlnm._FilterDatabase" localSheetId="66" hidden="1">CheckBeurteilung!$D$13:$E$52</definedName>
    <definedName name="_xlnm._FilterDatabase" localSheetId="20" hidden="1">CheckEinarbeitung!$C$4:$E$4</definedName>
    <definedName name="_xlnm._FilterDatabase" localSheetId="15" hidden="1">CheckStellenauschreibung!$C$4:$E$4</definedName>
    <definedName name="_xlnm._FilterDatabase" localSheetId="58" hidden="1">CheckTeam!$D$10:$E$56</definedName>
    <definedName name="_xlnm._FilterDatabase" localSheetId="64" hidden="1">CheckZielvereinbarung!$D$11:$E$66</definedName>
    <definedName name="_xlnm._FilterDatabase" localSheetId="73" hidden="1">Cockpit!$A$6:$N$87</definedName>
    <definedName name="_xlnm._FilterDatabase" localSheetId="71" hidden="1">Debriefing!$C$5:$E$28</definedName>
    <definedName name="_xlnm._FilterDatabase" localSheetId="70" hidden="1">DebriefingVorbereiten!$C$5:$E$18</definedName>
    <definedName name="_xlnm._FilterDatabase" localSheetId="38" hidden="1">FeedbackEmpfangen!$B$3:$D$13</definedName>
    <definedName name="_xlnm._FilterDatabase" localSheetId="37" hidden="1">FeedbackGeben!$B$3:$D$13</definedName>
    <definedName name="_xlnm._FilterDatabase" localSheetId="55" hidden="1">FormularKonflikt!$B$8:$D$19</definedName>
    <definedName name="_xlnm._FilterDatabase" localSheetId="77" hidden="1">Fuehrung!#REF!</definedName>
    <definedName name="_xlnm._FilterDatabase" localSheetId="33" hidden="1">GesprächsFormular!$B$8:$D$14</definedName>
    <definedName name="_xlnm._FilterDatabase" localSheetId="34" hidden="1">GespraechVorbereiten!$C$5:$E$27</definedName>
    <definedName name="_xlnm._FilterDatabase" localSheetId="6" hidden="1">MarketingExtern!$B$3:$D$15</definedName>
    <definedName name="_xlnm._FilterDatabase" localSheetId="5" hidden="1">MarketingIntern!$B$3:$D$11</definedName>
    <definedName name="_xlnm._FilterDatabase" localSheetId="74" hidden="1">Massnahmen!$A$6:$U$87</definedName>
    <definedName name="_xlnm._FilterDatabase" localSheetId="62" hidden="1">MerkmaleTeam!$C$5:$E$22</definedName>
    <definedName name="_xlnm._FilterDatabase" localSheetId="39" hidden="1">RegelnFeedback!$B$3:$D$19</definedName>
    <definedName name="_xlnm._FilterDatabase" localSheetId="51" hidden="1">RegelnKonflikt!$B$3:$D$13</definedName>
    <definedName name="_xlnm._FilterDatabase" localSheetId="31" hidden="1">RegelnMotivation!$B$3:$C$25</definedName>
    <definedName name="_xlnm._FilterDatabase" localSheetId="69" hidden="1">SchwierigeGespraeche!$B$3:$D$12</definedName>
    <definedName name="_xlnm._FilterDatabase" localSheetId="60" hidden="1">TestTeamrolle!$B$9:$G$78</definedName>
    <definedName name="_xlnm._FilterDatabase" localSheetId="11" hidden="1">UebersichtAnforderung!$B$4:$E$34</definedName>
    <definedName name="_xlnm._FilterDatabase" localSheetId="18" hidden="1">UebersichtBGespräch!$B$4:$E$34</definedName>
    <definedName name="_xlnm._FilterDatabase" localSheetId="13" hidden="1">UebersichtStellenbeschrieb!$B$4:$E$34</definedName>
    <definedName name="_xlnm._FilterDatabase" localSheetId="16" hidden="1">UebersichtVorselektion!$B$4:$E$34</definedName>
    <definedName name="_xlnm._FilterDatabase" localSheetId="65" hidden="1">UebersichtZielvereinbarung!$B$4:$E$34</definedName>
    <definedName name="_xlnm._FilterDatabase" localSheetId="61" hidden="1">ZieleTeam!$C$5:$E$15</definedName>
    <definedName name="Bars" localSheetId="73">OFFSET([1]Pareto!$F$7,0,0,COUNT([1]Pareto!$F:$F))</definedName>
    <definedName name="Bars" localSheetId="49">OFFSET(Entwicklungsmassnahmen!#REF!,0,0,COUNT(Entwicklungsmassnahmen!$G:$G))</definedName>
    <definedName name="Bars" localSheetId="4">OFFSET([2]Pareto!$F$7,0,0,COUNT([2]Pareto!$F:$F))</definedName>
    <definedName name="Bars" localSheetId="74">OFFSET([1]Pareto!$F$7,0,0,COUNT([1]Pareto!$F:$F))</definedName>
    <definedName name="Bars" localSheetId="62">OFFSET([3]Pareto!$F$7,0,0,COUNT([3]Pareto!$F:$F))</definedName>
    <definedName name="Bars" localSheetId="76">OFFSET(Reklamationen!$C$29,0,0,COUNT(Reklamationen!$F:$F))</definedName>
    <definedName name="Bars" localSheetId="61">OFFSET([3]Pareto!$F$7,0,0,COUNT([3]Pareto!$F:$F))</definedName>
    <definedName name="Bars">OFFSET(Pareto!$F$7,0,0,COUNT(Pareto!$F:$F))</definedName>
    <definedName name="Datum" localSheetId="92">'[4] '!$Z$4</definedName>
    <definedName name="Datum">' '!$Z$4</definedName>
    <definedName name="_xlnm.Print_Area" localSheetId="86">'2BP'!$B$1:$H$13</definedName>
    <definedName name="_xlnm.Print_Area" localSheetId="87">'2BSC'!$B$1:$H$13</definedName>
    <definedName name="_xlnm.Print_Area" localSheetId="89">'2Change'!$B$1:$H$13</definedName>
    <definedName name="_xlnm.Print_Area" localSheetId="84">'2Cockpit'!$B$1:$H$13</definedName>
    <definedName name="_xlnm.Print_Area" localSheetId="90">'2Marketing'!$B$1:$H$13</definedName>
    <definedName name="_xlnm.Print_Area" localSheetId="88">'2Projektmgmt'!$B$1:$H$13</definedName>
    <definedName name="_xlnm.Print_Area" localSheetId="85">'2Strategie'!$B$1:$H$13</definedName>
    <definedName name="_xlnm.Print_Area" localSheetId="72">Admin!$B$1:$L$24</definedName>
    <definedName name="_xlnm.Print_Area" localSheetId="25">Alderfer!$B$1:$J$35</definedName>
    <definedName name="_xlnm.Print_Area" localSheetId="12">Anforderungsprofil!$B$1:$G$58</definedName>
    <definedName name="_xlnm.Print_Area" localSheetId="68">Austritt!$B$1:$L$24</definedName>
    <definedName name="_xlnm.Print_Area" localSheetId="27">Barbuto!$B$1:$G$3</definedName>
    <definedName name="_xlnm.Print_Area" localSheetId="8">Benchmark!$B$1:$I$35</definedName>
    <definedName name="_xlnm.Print_Area" localSheetId="63">Beurteilung!$B$1:$L$24</definedName>
    <definedName name="_xlnm.Print_Area" localSheetId="19">BGespräch!$B$1:$O$50</definedName>
    <definedName name="_xlnm.Print_Area" localSheetId="66">CheckBeurteilung!$A$1:$E$60</definedName>
    <definedName name="_xlnm.Print_Area" localSheetId="20">CheckEinarbeitung!$A$1:$E$79</definedName>
    <definedName name="_xlnm.Print_Area" localSheetId="15">CheckStellenauschreibung!$A$1:$E$44</definedName>
    <definedName name="_xlnm.Print_Area" localSheetId="58">CheckTeam!$A$1:$E$57</definedName>
    <definedName name="_xlnm.Print_Area" localSheetId="64">CheckZielvereinbarung!$A$1:$E$67</definedName>
    <definedName name="_xlnm.Print_Area" localSheetId="67">Climameter!$B$1:$I$121</definedName>
    <definedName name="_xlnm.Print_Area" localSheetId="73">Cockpit!$B$1:$N$87</definedName>
    <definedName name="_xlnm.Print_Area" localSheetId="71">Debriefing!$A$1:$E$29</definedName>
    <definedName name="_xlnm.Print_Area" localSheetId="70">DebriefingVorbereiten!$A$1:$E$19</definedName>
    <definedName name="_xlnm.Print_Area" localSheetId="21">Einsatz!$B$1:$L$24</definedName>
    <definedName name="_xlnm.Print_Area" localSheetId="83">Eisenhower!$A$1:$I$51</definedName>
    <definedName name="_xlnm.Print_Area" localSheetId="43">Entwicklung!$B$1:$L$24</definedName>
    <definedName name="_xlnm.Print_Area" localSheetId="49">Entwicklungsmassnahmen!$A$1:$L$26</definedName>
    <definedName name="_xlnm.Print_Area" localSheetId="56">Erneuerung!$B$1:$I$51</definedName>
    <definedName name="_xlnm.Print_Area" localSheetId="36">Feedback!$A$1:$I$23</definedName>
    <definedName name="_xlnm.Print_Area" localSheetId="38">FeedbackEmpfangen!$B$1:$D$14</definedName>
    <definedName name="_xlnm.Print_Area" localSheetId="37">FeedbackGeben!$B$1:$D$14</definedName>
    <definedName name="_xlnm.Print_Area" localSheetId="80">Fishbone!$A$1:$AB$23</definedName>
    <definedName name="_xlnm.Print_Area" localSheetId="30">Flow!$B$1:$K$30</definedName>
    <definedName name="_xlnm.Print_Area" localSheetId="55">FormularKonflikt!$B$1:$E$25</definedName>
    <definedName name="_xlnm.Print_Area" localSheetId="35">FragenFeedback!$B$1:$S$43</definedName>
    <definedName name="_xlnm.Print_Area" localSheetId="47">Fremd!$B$1:$U$79</definedName>
    <definedName name="_xlnm.Print_Area" localSheetId="77">Fuehrung!$A$1:$L$39</definedName>
    <definedName name="_xlnm.Print_Area" localSheetId="33">GesprächsFormular!$A$1:$D$20</definedName>
    <definedName name="_xlnm.Print_Area" localSheetId="34">GespraechVorbereiten!$A$1:$E$28</definedName>
    <definedName name="_xlnm.Print_Area" localSheetId="10">Gewinnung!$B$1:$L$24</definedName>
    <definedName name="_xlnm.Print_Area" localSheetId="29">Herzberg!$B$1:$J$37</definedName>
    <definedName name="_xlnm.Print_Area" localSheetId="22">iCanvas!$B$1:$H$51</definedName>
    <definedName name="_xlnm.Print_Area" localSheetId="41">Johari!$B$1:$J$29</definedName>
    <definedName name="_xlnm.Print_Area" localSheetId="42">Johari2!$B$1:$J$30</definedName>
    <definedName name="_xlnm.Print_Area" localSheetId="48">Kernkompetenzen!$B$1:$H$53</definedName>
    <definedName name="_xlnm.Print_Area" localSheetId="7">Kommunikation!$B$1:$H$84</definedName>
    <definedName name="_xlnm.Print_Area" localSheetId="50">Kommunikationsquadrat!$A$1:$R$36</definedName>
    <definedName name="_xlnm.Print_Area" localSheetId="54">Konfliktgespraech!$A$1:$R$36</definedName>
    <definedName name="_xlnm.Print_Area" localSheetId="81">KostenNutzen!$B$1:$G$65</definedName>
    <definedName name="_xlnm.Print_Area" localSheetId="82">KPI!$B$1:$K$37</definedName>
    <definedName name="_xlnm.Print_Area" localSheetId="78">Leadership!$B$1:$O$8</definedName>
    <definedName name="_xlnm.Print_Area" localSheetId="3">Marketing!$B$1:$L$24</definedName>
    <definedName name="_xlnm.Print_Area" localSheetId="6">MarketingExtern!$A$1:$F$18</definedName>
    <definedName name="_xlnm.Print_Area" localSheetId="5">MarketingIntern!$A$1:$F$14</definedName>
    <definedName name="_xlnm.Print_Area" localSheetId="4">Markt!$B$1:$I$49</definedName>
    <definedName name="_xlnm.Print_Area" localSheetId="24">Maslow!$A$1:$L$58</definedName>
    <definedName name="_xlnm.Print_Area" localSheetId="74">Massnahmen!$B$1:$U$87</definedName>
    <definedName name="_xlnm.Print_Area" localSheetId="26">McClelland!$B$1:$M$35</definedName>
    <definedName name="_xlnm.Print_Area" localSheetId="28">McGregor!$B$1:$N$31</definedName>
    <definedName name="_xlnm.Print_Area" localSheetId="1">MenuHRM!$C$1:$N$28</definedName>
    <definedName name="_xlnm.Print_Area" localSheetId="62">MerkmaleTeam!$A$1:$E$23</definedName>
    <definedName name="_xlnm.Print_Area" localSheetId="23">Motivationstheorien!$A$1:$O$32</definedName>
    <definedName name="_xlnm.Print_Area" localSheetId="79">Pareto!$A$1:$N$30</definedName>
    <definedName name="_xlnm.Print_Area" localSheetId="39">RegelnFeedback!$B$1:$D$20</definedName>
    <definedName name="_xlnm.Print_Area" localSheetId="51">RegelnKonflikt!$A$1:$F$16</definedName>
    <definedName name="_xlnm.Print_Area" localSheetId="31">RegelnMotivation!$B$1:$C$26</definedName>
    <definedName name="_xlnm.Print_Area" localSheetId="76">Reklamationen!$B$1:$I$56</definedName>
    <definedName name="_xlnm.Print_Area" localSheetId="75">Risikomgmt!$A$1:$H$53</definedName>
    <definedName name="_xlnm.Print_Area" localSheetId="69">SchwierigeGespraeche!$A$1:$F$15</definedName>
    <definedName name="_xlnm.Print_Area" localSheetId="46">Selbst!$B$1:$V$115</definedName>
    <definedName name="_xlnm.Print_Area" localSheetId="40">Selbstkonzept!$B$1:$O$34</definedName>
    <definedName name="_xlnm.Print_Area" localSheetId="14">Stellenbeschrieb!$B$1:$H$62</definedName>
    <definedName name="_xlnm.Print_Area" localSheetId="45">'Swot-Analyse'!$B$1:$H$27</definedName>
    <definedName name="_xlnm.Print_Area" localSheetId="57">Team!$A$1:$L$29</definedName>
    <definedName name="_xlnm.Print_Area" localSheetId="59">Teambuilding!$B$1:$M$32</definedName>
    <definedName name="_xlnm.Print_Area" localSheetId="60">TestTeamrolle!$A$1:$H$95</definedName>
    <definedName name="_xlnm.Print_Area" localSheetId="9">Trends!$B$1:$H$97</definedName>
    <definedName name="_xlnm.Print_Area" localSheetId="11">UebersichtAnforderung!$A$1:$F$35</definedName>
    <definedName name="_xlnm.Print_Area" localSheetId="18">UebersichtBGespräch!$A$1:$F$35</definedName>
    <definedName name="_xlnm.Print_Area" localSheetId="44">UebersichtEntwicklung!$B$1:$F$35</definedName>
    <definedName name="_xlnm.Print_Area" localSheetId="13">UebersichtStellenbeschrieb!$A$1:$F$35</definedName>
    <definedName name="_xlnm.Print_Area" localSheetId="16">UebersichtVorselektion!$A$1:$F$35</definedName>
    <definedName name="_xlnm.Print_Area" localSheetId="65">UebersichtZielvereinbarung!$A$1:$F$35</definedName>
    <definedName name="_xlnm.Print_Area" localSheetId="53">VierZimmer!$B$1:$M$32</definedName>
    <definedName name="_xlnm.Print_Area" localSheetId="32">Volition!$B$1:$P$26</definedName>
    <definedName name="_xlnm.Print_Area" localSheetId="17">Vorselektion!$B$1:$N$38</definedName>
    <definedName name="_xlnm.Print_Area" localSheetId="52">WinWin!$B$1:$M$32</definedName>
    <definedName name="_xlnm.Print_Area" localSheetId="61">ZieleTeam!$A$1:$E$16</definedName>
    <definedName name="_xlnm.Print_Area" localSheetId="2">Zielvereinbarung!$B$1:$H$71</definedName>
    <definedName name="_xlnm.Print_Titles" localSheetId="86">'2BP'!$1:$1</definedName>
    <definedName name="_xlnm.Print_Titles" localSheetId="87">'2BSC'!$1:$1</definedName>
    <definedName name="_xlnm.Print_Titles" localSheetId="89">'2Change'!$1:$1</definedName>
    <definedName name="_xlnm.Print_Titles" localSheetId="84">'2Cockpit'!$1:$1</definedName>
    <definedName name="_xlnm.Print_Titles" localSheetId="90">'2Marketing'!$1:$1</definedName>
    <definedName name="_xlnm.Print_Titles" localSheetId="88">'2Projektmgmt'!$1:$1</definedName>
    <definedName name="_xlnm.Print_Titles" localSheetId="85">'2Strategie'!$1:$1</definedName>
    <definedName name="_xlnm.Print_Titles" localSheetId="12">Anforderungsprofil!$1:$6</definedName>
    <definedName name="_xlnm.Print_Titles" localSheetId="66">CheckBeurteilung!$1:$2</definedName>
    <definedName name="_xlnm.Print_Titles" localSheetId="58">CheckTeam!$1:$2</definedName>
    <definedName name="_xlnm.Print_Titles" localSheetId="64">CheckZielvereinbarung!$1:$2</definedName>
    <definedName name="_xlnm.Print_Titles" localSheetId="67">Climameter!$1:$1</definedName>
    <definedName name="_xlnm.Print_Titles" localSheetId="73">Cockpit!$5:$6</definedName>
    <definedName name="_xlnm.Print_Titles" localSheetId="83">Eisenhower!$1:$1</definedName>
    <definedName name="_xlnm.Print_Titles" localSheetId="56">Erneuerung!$1:$1</definedName>
    <definedName name="_xlnm.Print_Titles" localSheetId="55">FormularKonflikt!$3:$7</definedName>
    <definedName name="_xlnm.Print_Titles" localSheetId="35">FragenFeedback!$1:$7</definedName>
    <definedName name="_xlnm.Print_Titles" localSheetId="47">Fremd!$1:$7</definedName>
    <definedName name="_xlnm.Print_Titles" localSheetId="33">GesprächsFormular!$3:$7</definedName>
    <definedName name="_xlnm.Print_Titles" localSheetId="22">iCanvas!$1:$1</definedName>
    <definedName name="_xlnm.Print_Titles" localSheetId="48">Kernkompetenzen!$1:$1</definedName>
    <definedName name="_xlnm.Print_Titles" localSheetId="7">Kommunikation!$1:$6</definedName>
    <definedName name="_xlnm.Print_Titles" localSheetId="82">KPI!$3:$4</definedName>
    <definedName name="_xlnm.Print_Titles" localSheetId="78">Leadership!$B:$B,Leadership!$2:$2</definedName>
    <definedName name="_xlnm.Print_Titles" localSheetId="24">Maslow!$1:$2</definedName>
    <definedName name="_xlnm.Print_Titles" localSheetId="74">Massnahmen!$5:$6</definedName>
    <definedName name="_xlnm.Print_Titles" localSheetId="46">Selbst!$1:$7</definedName>
    <definedName name="_xlnm.Print_Titles" localSheetId="60">TestTeamrolle!$1:$3</definedName>
    <definedName name="_xlnm.Print_Titles" localSheetId="11">UebersichtAnforderung!$1:$1</definedName>
    <definedName name="_xlnm.Print_Titles" localSheetId="18">UebersichtBGespräch!$1:$1</definedName>
    <definedName name="_xlnm.Print_Titles" localSheetId="13">UebersichtStellenbeschrieb!$1:$1</definedName>
    <definedName name="_xlnm.Print_Titles" localSheetId="16">UebersichtVorselektion!$1:$1</definedName>
    <definedName name="_xlnm.Print_Titles" localSheetId="65">UebersichtZielvereinbarung!$1:$1</definedName>
    <definedName name="graph_forces" localSheetId="46">Selbst!$A$114</definedName>
    <definedName name="Graph_Kompetenzen">Kernkompetenzen!$A$52</definedName>
    <definedName name="Graph_Kunden" localSheetId="4">Markt!$A$50</definedName>
    <definedName name="Graph_Kunden">KostenNutzen!$A$64</definedName>
    <definedName name="graph_pestel">Trends!$A$124</definedName>
    <definedName name="Graph_Risk">Risikomgmt!$A$55</definedName>
    <definedName name="graph_stakeholder" localSheetId="83">Eisenhower!$A$50</definedName>
    <definedName name="graph_stakeholder" localSheetId="56">Erneuerung!$A$50</definedName>
    <definedName name="Note_Arbeit" localSheetId="19">BGespräch!$O$5</definedName>
    <definedName name="Note_Arbeit" localSheetId="17">Vorselektion!$N$5</definedName>
    <definedName name="paretoXaxis" localSheetId="73">OFFSET([1]Pareto!$E$7,0,0,COUNT([1]Pareto!$F:$F))</definedName>
    <definedName name="paretoXaxis" localSheetId="49">OFFSET(Entwicklungsmassnahmen!#REF!,0,0,COUNT(Entwicklungsmassnahmen!$G:$G))</definedName>
    <definedName name="paretoXaxis" localSheetId="4">OFFSET([2]Pareto!$E$7,0,0,COUNT([2]Pareto!$F:$F))</definedName>
    <definedName name="paretoXaxis" localSheetId="74">OFFSET([1]Pareto!$E$7,0,0,COUNT([1]Pareto!$F:$F))</definedName>
    <definedName name="paretoXaxis" localSheetId="62">OFFSET([3]Pareto!$E$7,0,0,COUNT([3]Pareto!$F:$F))</definedName>
    <definedName name="paretoXaxis" localSheetId="76">OFFSET(Reklamationen!$B$29,0,0,COUNT(Reklamationen!$F:$F))</definedName>
    <definedName name="paretoXaxis" localSheetId="61">OFFSET([3]Pareto!$E$7,0,0,COUNT([3]Pareto!$F:$F))</definedName>
    <definedName name="paretoXaxis">OFFSET(Pareto!$E$7,0,0,COUNT(Pareto!$F:$F))</definedName>
    <definedName name="Percentage" localSheetId="73">OFFSET([1]Pareto!$H$7,0,0,COUNT([1]Pareto!$F:$F))</definedName>
    <definedName name="Percentage" localSheetId="49">OFFSET(Entwicklungsmassnahmen!#REF!,0,0,COUNT(Entwicklungsmassnahmen!$G:$G))</definedName>
    <definedName name="Percentage" localSheetId="4">OFFSET([2]Pareto!$H$7,0,0,COUNT([2]Pareto!$F:$F))</definedName>
    <definedName name="Percentage" localSheetId="74">OFFSET([1]Pareto!$H$7,0,0,COUNT([1]Pareto!$F:$F))</definedName>
    <definedName name="Percentage" localSheetId="62">OFFSET([3]Pareto!$H$7,0,0,COUNT([3]Pareto!$F:$F))</definedName>
    <definedName name="Percentage" localSheetId="76">OFFSET(Reklamationen!$E$29,0,0,COUNT(Reklamationen!$F:$F))</definedName>
    <definedName name="Percentage" localSheetId="61">OFFSET([3]Pareto!$H$7,0,0,COUNT([3]Pareto!$F:$F))</definedName>
    <definedName name="Percentage">OFFSET(Pareto!$H$7,0,0,COUNT(Pareto!$F:$F))</definedName>
    <definedName name="rechts_massnahmen" localSheetId="73">Cockpit!$N$2</definedName>
    <definedName name="Sprachen">' '!$C$3:$G$3</definedName>
    <definedName name="Strategie_1" localSheetId="73">Cockpit!$C$7</definedName>
    <definedName name="Strategie_1">Massnahmen!$C$7</definedName>
    <definedName name="Strategie_10" localSheetId="73">Cockpit!$C$79</definedName>
    <definedName name="Strategie_10">Massnahmen!$C$79</definedName>
    <definedName name="Strategie_2" localSheetId="73">Cockpit!$C$15</definedName>
    <definedName name="Strategie_2">Massnahmen!$C$15</definedName>
    <definedName name="Strategie_3" localSheetId="73">Cockpit!$C$23</definedName>
    <definedName name="Strategie_3">Massnahmen!$C$23</definedName>
    <definedName name="Strategie_4" localSheetId="73">Cockpit!$C$31</definedName>
    <definedName name="Strategie_4">Massnahmen!$C$31</definedName>
    <definedName name="Strategie_5" localSheetId="73">Cockpit!$C$39</definedName>
    <definedName name="Strategie_5">Massnahmen!$C$39</definedName>
    <definedName name="Strategie_6" localSheetId="73">Cockpit!$C$47</definedName>
    <definedName name="Strategie_6">Massnahmen!$C$47</definedName>
    <definedName name="Strategie_7" localSheetId="73">Cockpit!$C$55</definedName>
    <definedName name="Strategie_7">Massnahmen!$C$55</definedName>
    <definedName name="Strategie_8" localSheetId="73">Cockpit!$C$63</definedName>
    <definedName name="Strategie_8">Massnahmen!$C$63</definedName>
    <definedName name="Strategie_9" localSheetId="73">Cockpit!$C$71</definedName>
    <definedName name="Strategie_9">Massnahmen!$C$71</definedName>
    <definedName name="top">Trends!$A$2</definedName>
    <definedName name="top_forces" localSheetId="35">FragenFeedback!$A$8</definedName>
    <definedName name="top_forces" localSheetId="47">Fremd!$A$8</definedName>
    <definedName name="top_forces" localSheetId="46">Selbst!$A$8</definedName>
    <definedName name="top_kennzahlen" localSheetId="86">'2BP'!$A$2</definedName>
    <definedName name="top_kennzahlen" localSheetId="87">'2BSC'!$A$2</definedName>
    <definedName name="top_kennzahlen" localSheetId="89">'2Change'!$A$2</definedName>
    <definedName name="top_kennzahlen" localSheetId="84">'2Cockpit'!$A$2</definedName>
    <definedName name="top_kennzahlen" localSheetId="90">'2Marketing'!$A$2</definedName>
    <definedName name="top_kennzahlen" localSheetId="88">'2Projektmgmt'!$A$2</definedName>
    <definedName name="top_kennzahlen" localSheetId="85">'2Strategie'!$A$2</definedName>
    <definedName name="top_markt2">Markt!$A$2</definedName>
    <definedName name="top_massnahmen" localSheetId="73">Cockpit!$A$2</definedName>
    <definedName name="top_massnahmen">Massnahmen!$A$2</definedName>
    <definedName name="top_Porter" localSheetId="12">Anforderungsprofil!$A$2</definedName>
    <definedName name="top_Porter" localSheetId="7">Kommunikation!$A$2</definedName>
    <definedName name="top_swot">'Swot-Analyse'!$A$4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Z5" i="2" l="1"/>
  <c r="A989" i="2" s="1"/>
  <c r="D3" i="116"/>
  <c r="D3" i="115"/>
  <c r="D8" i="125"/>
  <c r="F60" i="94"/>
  <c r="F61" i="94"/>
  <c r="F62" i="94"/>
  <c r="F63" i="94"/>
  <c r="F64" i="94"/>
  <c r="F65" i="94"/>
  <c r="Q15" i="94" s="1"/>
  <c r="F66" i="94"/>
  <c r="N15" i="94" s="1"/>
  <c r="F67" i="94"/>
  <c r="F68" i="94"/>
  <c r="F50" i="94"/>
  <c r="F51" i="94"/>
  <c r="M14" i="94" s="1"/>
  <c r="F52" i="94"/>
  <c r="F53" i="94"/>
  <c r="F54" i="94"/>
  <c r="F55" i="94"/>
  <c r="F56" i="94"/>
  <c r="F57" i="94"/>
  <c r="U14" i="94" s="1"/>
  <c r="F58" i="94"/>
  <c r="F40" i="94"/>
  <c r="F41" i="94"/>
  <c r="F42" i="94"/>
  <c r="F43" i="94"/>
  <c r="O13" i="94" s="1"/>
  <c r="F44" i="94"/>
  <c r="M13" i="94" s="1"/>
  <c r="F45" i="94"/>
  <c r="F46" i="94"/>
  <c r="F47" i="94"/>
  <c r="F48" i="94"/>
  <c r="F30" i="94"/>
  <c r="F31" i="94"/>
  <c r="F32" i="94"/>
  <c r="F33" i="94"/>
  <c r="O12" i="94" s="1"/>
  <c r="F34" i="94"/>
  <c r="F35" i="94"/>
  <c r="F36" i="94"/>
  <c r="T12" i="94" s="1"/>
  <c r="F37" i="94"/>
  <c r="P12" i="94" s="1"/>
  <c r="F38" i="94"/>
  <c r="Q12" i="94" s="1"/>
  <c r="F20" i="94"/>
  <c r="F21" i="94"/>
  <c r="F22" i="94"/>
  <c r="F23" i="94"/>
  <c r="F24" i="94"/>
  <c r="O11" i="94" s="1"/>
  <c r="F25" i="94"/>
  <c r="F26" i="94"/>
  <c r="F19" i="94" s="1"/>
  <c r="I19" i="94" s="1"/>
  <c r="F27" i="94"/>
  <c r="F28" i="94"/>
  <c r="F10" i="94"/>
  <c r="F9" i="94" s="1"/>
  <c r="F11" i="94"/>
  <c r="F12" i="94"/>
  <c r="F13" i="94"/>
  <c r="F14" i="94"/>
  <c r="F15" i="94"/>
  <c r="F16" i="94"/>
  <c r="M10" i="94" s="1"/>
  <c r="M17" i="94" s="1"/>
  <c r="H88" i="94" s="1"/>
  <c r="F17" i="94"/>
  <c r="F18" i="94"/>
  <c r="O10" i="94" s="1"/>
  <c r="O17" i="94" s="1"/>
  <c r="H86" i="94" s="1"/>
  <c r="C4" i="163"/>
  <c r="F4" i="163"/>
  <c r="B4" i="163" s="1"/>
  <c r="I6" i="87"/>
  <c r="I7" i="87"/>
  <c r="I8" i="87"/>
  <c r="I9" i="87"/>
  <c r="I10" i="87"/>
  <c r="I11" i="87"/>
  <c r="I12" i="87"/>
  <c r="I13" i="87"/>
  <c r="I14" i="87"/>
  <c r="I15" i="87"/>
  <c r="I16" i="87"/>
  <c r="I17" i="87"/>
  <c r="I18" i="87"/>
  <c r="I19" i="87"/>
  <c r="I20" i="87"/>
  <c r="I21" i="87"/>
  <c r="I22" i="87"/>
  <c r="I23" i="87"/>
  <c r="I24" i="87"/>
  <c r="I5" i="87"/>
  <c r="H7" i="151"/>
  <c r="H8" i="151"/>
  <c r="H9" i="151"/>
  <c r="H10" i="151"/>
  <c r="H11" i="151"/>
  <c r="H6" i="151"/>
  <c r="E3" i="84"/>
  <c r="F4" i="160"/>
  <c r="B4" i="160" s="1"/>
  <c r="C4" i="160"/>
  <c r="I90" i="156"/>
  <c r="I91" i="156"/>
  <c r="I92" i="156"/>
  <c r="I93" i="156"/>
  <c r="I94" i="156"/>
  <c r="I95" i="156"/>
  <c r="I96" i="156"/>
  <c r="I98" i="156"/>
  <c r="I99" i="156"/>
  <c r="I97" i="156"/>
  <c r="F21" i="154"/>
  <c r="F18" i="154"/>
  <c r="F13" i="154"/>
  <c r="F9" i="154"/>
  <c r="F4" i="154"/>
  <c r="C4" i="153"/>
  <c r="F4" i="153"/>
  <c r="B4" i="153" s="1"/>
  <c r="E3" i="152"/>
  <c r="D3" i="152" s="1"/>
  <c r="E3" i="148"/>
  <c r="D3" i="148" s="1"/>
  <c r="E3" i="149"/>
  <c r="D3" i="149" s="1"/>
  <c r="A87" i="145"/>
  <c r="A87" i="144"/>
  <c r="U86" i="144"/>
  <c r="R86" i="144"/>
  <c r="U85" i="144"/>
  <c r="R85" i="144"/>
  <c r="K85" i="144"/>
  <c r="H85" i="144"/>
  <c r="U84" i="144"/>
  <c r="R84" i="144"/>
  <c r="U83" i="144"/>
  <c r="R83" i="144"/>
  <c r="K83" i="144"/>
  <c r="H83" i="144"/>
  <c r="U82" i="144"/>
  <c r="R82" i="144"/>
  <c r="U81" i="144"/>
  <c r="R81" i="144"/>
  <c r="K81" i="144"/>
  <c r="H81" i="144"/>
  <c r="U80" i="144"/>
  <c r="R80" i="144"/>
  <c r="U79" i="144"/>
  <c r="R79" i="144"/>
  <c r="K79" i="144"/>
  <c r="H79" i="144"/>
  <c r="U78" i="144"/>
  <c r="R78" i="144"/>
  <c r="U77" i="144"/>
  <c r="R77" i="144"/>
  <c r="K77" i="144"/>
  <c r="H77" i="144"/>
  <c r="U76" i="144"/>
  <c r="R76" i="144"/>
  <c r="U75" i="144"/>
  <c r="R75" i="144"/>
  <c r="K75" i="144"/>
  <c r="H75" i="144"/>
  <c r="U74" i="144"/>
  <c r="R74" i="144"/>
  <c r="U73" i="144"/>
  <c r="R73" i="144"/>
  <c r="K73" i="144"/>
  <c r="H73" i="144"/>
  <c r="U72" i="144"/>
  <c r="R72" i="144"/>
  <c r="U71" i="144"/>
  <c r="R71" i="144"/>
  <c r="K71" i="144"/>
  <c r="H71" i="144"/>
  <c r="U70" i="144"/>
  <c r="R70" i="144"/>
  <c r="U69" i="144"/>
  <c r="R69" i="144"/>
  <c r="K69" i="144"/>
  <c r="H69" i="144"/>
  <c r="U68" i="144"/>
  <c r="R68" i="144"/>
  <c r="U67" i="144"/>
  <c r="R67" i="144"/>
  <c r="K67" i="144"/>
  <c r="H67" i="144"/>
  <c r="U66" i="144"/>
  <c r="R66" i="144"/>
  <c r="U65" i="144"/>
  <c r="R65" i="144"/>
  <c r="K65" i="144"/>
  <c r="H65" i="144"/>
  <c r="U64" i="144"/>
  <c r="R64" i="144"/>
  <c r="U63" i="144"/>
  <c r="R63" i="144"/>
  <c r="K63" i="144"/>
  <c r="H63" i="144"/>
  <c r="U62" i="144"/>
  <c r="R62" i="144"/>
  <c r="U61" i="144"/>
  <c r="R61" i="144"/>
  <c r="K61" i="144"/>
  <c r="H61" i="144"/>
  <c r="U60" i="144"/>
  <c r="R60" i="144"/>
  <c r="U59" i="144"/>
  <c r="R59" i="144"/>
  <c r="K59" i="144"/>
  <c r="H59" i="144"/>
  <c r="U58" i="144"/>
  <c r="R58" i="144"/>
  <c r="U57" i="144"/>
  <c r="R57" i="144"/>
  <c r="K57" i="144"/>
  <c r="H57" i="144"/>
  <c r="U56" i="144"/>
  <c r="R56" i="144"/>
  <c r="U55" i="144"/>
  <c r="R55" i="144"/>
  <c r="K55" i="144"/>
  <c r="H55" i="144"/>
  <c r="U54" i="144"/>
  <c r="R54" i="144"/>
  <c r="U53" i="144"/>
  <c r="R53" i="144"/>
  <c r="K53" i="144"/>
  <c r="H53" i="144"/>
  <c r="U52" i="144"/>
  <c r="R52" i="144"/>
  <c r="U51" i="144"/>
  <c r="R51" i="144"/>
  <c r="K51" i="144"/>
  <c r="H51" i="144"/>
  <c r="U50" i="144"/>
  <c r="R50" i="144"/>
  <c r="U49" i="144"/>
  <c r="R49" i="144"/>
  <c r="K49" i="144"/>
  <c r="H49" i="144"/>
  <c r="U48" i="144"/>
  <c r="R48" i="144"/>
  <c r="U47" i="144"/>
  <c r="R47" i="144"/>
  <c r="K47" i="144"/>
  <c r="H47" i="144"/>
  <c r="U46" i="144"/>
  <c r="R46" i="144"/>
  <c r="U45" i="144"/>
  <c r="R45" i="144"/>
  <c r="K45" i="144"/>
  <c r="H45" i="144"/>
  <c r="U44" i="144"/>
  <c r="R44" i="144"/>
  <c r="U43" i="144"/>
  <c r="R43" i="144"/>
  <c r="K43" i="144"/>
  <c r="H43" i="144"/>
  <c r="U42" i="144"/>
  <c r="R42" i="144"/>
  <c r="U41" i="144"/>
  <c r="R41" i="144"/>
  <c r="K41" i="144"/>
  <c r="H41" i="144"/>
  <c r="U40" i="144"/>
  <c r="R40" i="144"/>
  <c r="U39" i="144"/>
  <c r="R39" i="144"/>
  <c r="K39" i="144"/>
  <c r="H39" i="144"/>
  <c r="U38" i="144"/>
  <c r="R38" i="144"/>
  <c r="U37" i="144"/>
  <c r="R37" i="144"/>
  <c r="K37" i="144"/>
  <c r="H37" i="144"/>
  <c r="U36" i="144"/>
  <c r="R36" i="144"/>
  <c r="U35" i="144"/>
  <c r="R35" i="144"/>
  <c r="K35" i="144"/>
  <c r="H35" i="144"/>
  <c r="U34" i="144"/>
  <c r="R34" i="144"/>
  <c r="U33" i="144"/>
  <c r="R33" i="144"/>
  <c r="K33" i="144"/>
  <c r="H33" i="144"/>
  <c r="U32" i="144"/>
  <c r="R32" i="144"/>
  <c r="U31" i="144"/>
  <c r="R31" i="144"/>
  <c r="K31" i="144"/>
  <c r="H31" i="144"/>
  <c r="U30" i="144"/>
  <c r="R30" i="144"/>
  <c r="U29" i="144"/>
  <c r="R29" i="144"/>
  <c r="K29" i="144"/>
  <c r="H29" i="144"/>
  <c r="U28" i="144"/>
  <c r="R28" i="144"/>
  <c r="U27" i="144"/>
  <c r="R27" i="144"/>
  <c r="K27" i="144"/>
  <c r="H27" i="144"/>
  <c r="U26" i="144"/>
  <c r="R26" i="144"/>
  <c r="U25" i="144"/>
  <c r="R25" i="144"/>
  <c r="K25" i="144"/>
  <c r="H25" i="144"/>
  <c r="U24" i="144"/>
  <c r="R24" i="144"/>
  <c r="U23" i="144"/>
  <c r="R23" i="144"/>
  <c r="K23" i="144"/>
  <c r="H23" i="144"/>
  <c r="U22" i="144"/>
  <c r="R22" i="144"/>
  <c r="U21" i="144"/>
  <c r="R21" i="144"/>
  <c r="K21" i="144"/>
  <c r="H21" i="144"/>
  <c r="U20" i="144"/>
  <c r="R20" i="144"/>
  <c r="U19" i="144"/>
  <c r="R19" i="144"/>
  <c r="K19" i="144"/>
  <c r="H19" i="144"/>
  <c r="U18" i="144"/>
  <c r="R18" i="144"/>
  <c r="U17" i="144"/>
  <c r="R17" i="144"/>
  <c r="K17" i="144"/>
  <c r="H17" i="144"/>
  <c r="U16" i="144"/>
  <c r="R16" i="144"/>
  <c r="U15" i="144"/>
  <c r="R15" i="144"/>
  <c r="K15" i="144"/>
  <c r="H15" i="144"/>
  <c r="U14" i="144"/>
  <c r="R14" i="144"/>
  <c r="U13" i="144"/>
  <c r="R13" i="144"/>
  <c r="K13" i="144"/>
  <c r="H13" i="144"/>
  <c r="U12" i="144"/>
  <c r="R12" i="144"/>
  <c r="U11" i="144"/>
  <c r="R11" i="144"/>
  <c r="K11" i="144"/>
  <c r="H11" i="144"/>
  <c r="U10" i="144"/>
  <c r="R10" i="144"/>
  <c r="U9" i="144"/>
  <c r="R9" i="144"/>
  <c r="K9" i="144"/>
  <c r="H9" i="144"/>
  <c r="U8" i="144"/>
  <c r="R8" i="144"/>
  <c r="R7" i="144"/>
  <c r="U7" i="144"/>
  <c r="H7" i="144"/>
  <c r="K7" i="144"/>
  <c r="D5" i="144"/>
  <c r="N5" i="144"/>
  <c r="L5" i="144"/>
  <c r="E3" i="143"/>
  <c r="D3" i="143" s="1"/>
  <c r="D3" i="140"/>
  <c r="C3" i="140" s="1"/>
  <c r="F4" i="139"/>
  <c r="F47" i="137"/>
  <c r="B47" i="137"/>
  <c r="F33" i="137"/>
  <c r="B33" i="137"/>
  <c r="F18" i="137"/>
  <c r="B18" i="137"/>
  <c r="F9" i="137"/>
  <c r="B9" i="137"/>
  <c r="C47" i="137"/>
  <c r="C33" i="137"/>
  <c r="C18" i="137"/>
  <c r="C9" i="137"/>
  <c r="B3" i="137"/>
  <c r="F78" i="94"/>
  <c r="S16" i="94" s="1"/>
  <c r="F77" i="94"/>
  <c r="M16" i="94" s="1"/>
  <c r="F76" i="94"/>
  <c r="O16" i="94" s="1"/>
  <c r="F75" i="94"/>
  <c r="Q16" i="94" s="1"/>
  <c r="F74" i="94"/>
  <c r="R16" i="94" s="1"/>
  <c r="F73" i="94"/>
  <c r="T16" i="94"/>
  <c r="F72" i="94"/>
  <c r="U16" i="94" s="1"/>
  <c r="F71" i="94"/>
  <c r="P16" i="94" s="1"/>
  <c r="P11" i="94"/>
  <c r="P13" i="94"/>
  <c r="P14" i="94"/>
  <c r="P15" i="94"/>
  <c r="F70" i="94"/>
  <c r="T15" i="94"/>
  <c r="U15" i="94"/>
  <c r="M15" i="94"/>
  <c r="S15" i="94"/>
  <c r="O15" i="94"/>
  <c r="T14" i="94"/>
  <c r="S14" i="94"/>
  <c r="N14" i="94"/>
  <c r="R14" i="94"/>
  <c r="M11" i="94"/>
  <c r="M12" i="94"/>
  <c r="Q14" i="94"/>
  <c r="O14" i="94"/>
  <c r="U13" i="94"/>
  <c r="S13" i="94"/>
  <c r="T13" i="94"/>
  <c r="R13" i="94"/>
  <c r="R12" i="94"/>
  <c r="S12" i="94"/>
  <c r="N12" i="94"/>
  <c r="U12" i="94"/>
  <c r="T11" i="94"/>
  <c r="R11" i="94"/>
  <c r="U11" i="94"/>
  <c r="Q11" i="94"/>
  <c r="N11" i="94"/>
  <c r="S11" i="94"/>
  <c r="T10" i="94"/>
  <c r="S10" i="94"/>
  <c r="N10" i="94"/>
  <c r="R10" i="94"/>
  <c r="U10" i="94"/>
  <c r="F10" i="107"/>
  <c r="C10" i="107"/>
  <c r="N13" i="94"/>
  <c r="R15" i="94"/>
  <c r="B10" i="131"/>
  <c r="O10" i="131"/>
  <c r="Q10" i="131"/>
  <c r="H129" i="131"/>
  <c r="I7" i="131"/>
  <c r="G7" i="131"/>
  <c r="M10" i="131"/>
  <c r="H133" i="131"/>
  <c r="H132" i="131"/>
  <c r="H131" i="131"/>
  <c r="H130" i="131"/>
  <c r="A41" i="131"/>
  <c r="A40" i="131"/>
  <c r="A39" i="131"/>
  <c r="A38" i="131"/>
  <c r="A37" i="131"/>
  <c r="A36" i="131"/>
  <c r="A35" i="131"/>
  <c r="A34" i="131"/>
  <c r="A33" i="131"/>
  <c r="A32" i="131"/>
  <c r="A31" i="131"/>
  <c r="A30" i="131"/>
  <c r="A29" i="131"/>
  <c r="A28" i="131"/>
  <c r="A27" i="131"/>
  <c r="A26" i="131"/>
  <c r="A25" i="131"/>
  <c r="A24" i="131"/>
  <c r="A23" i="131"/>
  <c r="A22" i="131"/>
  <c r="A21" i="131"/>
  <c r="A20" i="131"/>
  <c r="A19" i="131"/>
  <c r="A18" i="131"/>
  <c r="A17" i="131"/>
  <c r="A16" i="131"/>
  <c r="A15" i="131"/>
  <c r="A14" i="131"/>
  <c r="A13" i="131"/>
  <c r="A12" i="131"/>
  <c r="A11" i="131"/>
  <c r="F10" i="131"/>
  <c r="O7" i="131"/>
  <c r="M7" i="131"/>
  <c r="K7" i="131"/>
  <c r="Q7" i="131"/>
  <c r="E3" i="129"/>
  <c r="C3" i="129"/>
  <c r="C2" i="129"/>
  <c r="E3" i="128"/>
  <c r="C3" i="128" s="1"/>
  <c r="C2" i="128"/>
  <c r="F3" i="113"/>
  <c r="B3" i="113" s="1"/>
  <c r="E3" i="127"/>
  <c r="C3" i="127" s="1"/>
  <c r="C2" i="127"/>
  <c r="D3" i="129"/>
  <c r="C30" i="126"/>
  <c r="C23" i="126"/>
  <c r="C12" i="126"/>
  <c r="F12" i="126"/>
  <c r="B12" i="126" s="1"/>
  <c r="F53" i="126"/>
  <c r="B53" i="126" s="1"/>
  <c r="C53" i="126"/>
  <c r="F23" i="126"/>
  <c r="B23" i="126" s="1"/>
  <c r="B32" i="126"/>
  <c r="B31" i="126"/>
  <c r="F46" i="126"/>
  <c r="B46" i="126" s="1"/>
  <c r="C46" i="126"/>
  <c r="F37" i="126"/>
  <c r="B37" i="126" s="1"/>
  <c r="C37" i="126"/>
  <c r="F33" i="126"/>
  <c r="B33" i="126" s="1"/>
  <c r="C33" i="126"/>
  <c r="F30" i="126"/>
  <c r="B30" i="126" s="1"/>
  <c r="B3" i="126"/>
  <c r="H40" i="125"/>
  <c r="H34" i="125"/>
  <c r="H24" i="125"/>
  <c r="H14" i="125"/>
  <c r="F57" i="124"/>
  <c r="B57" i="124" s="1"/>
  <c r="C57" i="124"/>
  <c r="F49" i="124"/>
  <c r="B49" i="124" s="1"/>
  <c r="C49" i="124"/>
  <c r="F40" i="124"/>
  <c r="B40" i="124"/>
  <c r="C40" i="124"/>
  <c r="F21" i="124"/>
  <c r="B21" i="124" s="1"/>
  <c r="C21" i="124"/>
  <c r="F10" i="124"/>
  <c r="B10" i="124" s="1"/>
  <c r="C10" i="124"/>
  <c r="J6" i="119"/>
  <c r="J7" i="119"/>
  <c r="J8" i="119"/>
  <c r="J9" i="119"/>
  <c r="J10" i="119"/>
  <c r="J11" i="119"/>
  <c r="J12" i="119"/>
  <c r="J13" i="119"/>
  <c r="J14" i="119"/>
  <c r="J15" i="119"/>
  <c r="J16" i="119"/>
  <c r="J17" i="119"/>
  <c r="J18" i="119"/>
  <c r="J19" i="119"/>
  <c r="J20" i="119"/>
  <c r="J21" i="119"/>
  <c r="J22" i="119"/>
  <c r="J23" i="119"/>
  <c r="J24" i="119"/>
  <c r="J25" i="119"/>
  <c r="O10" i="117"/>
  <c r="D82" i="117" s="1"/>
  <c r="O27" i="117"/>
  <c r="O61" i="117"/>
  <c r="D85" i="117"/>
  <c r="N10" i="118"/>
  <c r="E82" i="117" s="1"/>
  <c r="N61" i="118"/>
  <c r="E85" i="117" s="1"/>
  <c r="T12" i="117"/>
  <c r="A12" i="117" s="1"/>
  <c r="T13" i="117"/>
  <c r="T14" i="117"/>
  <c r="T15" i="117"/>
  <c r="A15" i="117" s="1"/>
  <c r="B15" i="117" s="1"/>
  <c r="T16" i="117"/>
  <c r="A16" i="117" s="1"/>
  <c r="T17" i="117"/>
  <c r="A17" i="117" s="1"/>
  <c r="T18" i="117"/>
  <c r="A18" i="117" s="1"/>
  <c r="B18" i="117" s="1"/>
  <c r="T19" i="117"/>
  <c r="A19" i="117" s="1"/>
  <c r="B19" i="117" s="1"/>
  <c r="T20" i="117"/>
  <c r="A20" i="117" s="1"/>
  <c r="T21" i="117"/>
  <c r="A21" i="117" s="1"/>
  <c r="T22" i="117"/>
  <c r="T23" i="117"/>
  <c r="B23" i="117" s="1"/>
  <c r="T24" i="117"/>
  <c r="T25" i="117"/>
  <c r="T26" i="117"/>
  <c r="A26" i="117" s="1"/>
  <c r="B26" i="117" s="1"/>
  <c r="T27" i="117"/>
  <c r="T28" i="117"/>
  <c r="B28" i="117" s="1"/>
  <c r="A28" i="117"/>
  <c r="T29" i="117"/>
  <c r="A29" i="117" s="1"/>
  <c r="T30" i="117"/>
  <c r="B30" i="117" s="1"/>
  <c r="T31" i="117"/>
  <c r="A31" i="117" s="1"/>
  <c r="T32" i="117"/>
  <c r="T33" i="117"/>
  <c r="A33" i="117" s="1"/>
  <c r="T34" i="117"/>
  <c r="T35" i="117"/>
  <c r="A35" i="117" s="1"/>
  <c r="T36" i="117"/>
  <c r="T37" i="117"/>
  <c r="A37" i="117" s="1"/>
  <c r="T38" i="117"/>
  <c r="A38" i="117" s="1"/>
  <c r="T39" i="117"/>
  <c r="A39" i="117" s="1"/>
  <c r="T40" i="117"/>
  <c r="B40" i="117" s="1"/>
  <c r="T41" i="117"/>
  <c r="T42" i="117"/>
  <c r="T43" i="117"/>
  <c r="A43" i="117" s="1"/>
  <c r="T44" i="117"/>
  <c r="T45" i="117"/>
  <c r="A45" i="117" s="1"/>
  <c r="T46" i="117"/>
  <c r="T47" i="117"/>
  <c r="A47" i="117" s="1"/>
  <c r="T48" i="117"/>
  <c r="B48" i="117" s="1"/>
  <c r="T49" i="117"/>
  <c r="T50" i="117"/>
  <c r="A50" i="117" s="1"/>
  <c r="T51" i="117"/>
  <c r="B51" i="117" s="1"/>
  <c r="T52" i="117"/>
  <c r="T53" i="117"/>
  <c r="T54" i="117"/>
  <c r="B54" i="117" s="1"/>
  <c r="T55" i="117"/>
  <c r="A55" i="117" s="1"/>
  <c r="T56" i="117"/>
  <c r="T57" i="117"/>
  <c r="A57" i="117" s="1"/>
  <c r="T58" i="117"/>
  <c r="T59" i="117"/>
  <c r="A59" i="117" s="1"/>
  <c r="T60" i="117"/>
  <c r="B60" i="117" s="1"/>
  <c r="T61" i="117"/>
  <c r="T62" i="117"/>
  <c r="B62" i="117" s="1"/>
  <c r="T63" i="117"/>
  <c r="A63" i="117" s="1"/>
  <c r="T64" i="117"/>
  <c r="A64" i="117" s="1"/>
  <c r="T65" i="117"/>
  <c r="A65" i="117" s="1"/>
  <c r="T66" i="117"/>
  <c r="B66" i="117" s="1"/>
  <c r="T67" i="117"/>
  <c r="A67" i="117" s="1"/>
  <c r="T68" i="117"/>
  <c r="B68" i="117" s="1"/>
  <c r="T69" i="117"/>
  <c r="B69" i="117" s="1"/>
  <c r="T70" i="117"/>
  <c r="A70" i="117" s="1"/>
  <c r="T71" i="117"/>
  <c r="A71" i="117" s="1"/>
  <c r="T72" i="117"/>
  <c r="T73" i="117"/>
  <c r="A73" i="117" s="1"/>
  <c r="T74" i="117"/>
  <c r="T75" i="117"/>
  <c r="B75" i="117" s="1"/>
  <c r="T76" i="117"/>
  <c r="A76" i="117"/>
  <c r="B76" i="117"/>
  <c r="T77" i="117"/>
  <c r="B77" i="117" s="1"/>
  <c r="T11" i="117"/>
  <c r="A11" i="117" s="1"/>
  <c r="B11" i="117" s="1"/>
  <c r="I169" i="118"/>
  <c r="I168" i="118"/>
  <c r="I167" i="118"/>
  <c r="I166" i="118"/>
  <c r="I165" i="118"/>
  <c r="N44" i="118"/>
  <c r="E84" i="117" s="1"/>
  <c r="N27" i="118"/>
  <c r="A77" i="118"/>
  <c r="A76" i="118"/>
  <c r="A75" i="118"/>
  <c r="A74" i="118"/>
  <c r="A73" i="118"/>
  <c r="A72" i="118"/>
  <c r="A71" i="118"/>
  <c r="A70" i="118"/>
  <c r="A69" i="118"/>
  <c r="A68" i="118"/>
  <c r="A67" i="118"/>
  <c r="A66" i="118"/>
  <c r="A65" i="118"/>
  <c r="A64" i="118"/>
  <c r="A63" i="118"/>
  <c r="A62" i="118"/>
  <c r="G61" i="118"/>
  <c r="A60" i="118"/>
  <c r="A59" i="118"/>
  <c r="A58" i="118"/>
  <c r="A57" i="118"/>
  <c r="A56" i="118"/>
  <c r="A55" i="118"/>
  <c r="A54" i="118"/>
  <c r="A53" i="118"/>
  <c r="A52" i="118"/>
  <c r="A51" i="118"/>
  <c r="A50" i="118"/>
  <c r="A49" i="118"/>
  <c r="A48" i="118"/>
  <c r="A47" i="118"/>
  <c r="A46" i="118"/>
  <c r="A45" i="118"/>
  <c r="G44" i="118"/>
  <c r="A43" i="118"/>
  <c r="A42" i="118"/>
  <c r="A41" i="118"/>
  <c r="A40" i="118"/>
  <c r="A39" i="118"/>
  <c r="A38" i="118"/>
  <c r="A37" i="118"/>
  <c r="A36" i="118"/>
  <c r="A35" i="118"/>
  <c r="A34" i="118"/>
  <c r="A33" i="118"/>
  <c r="A32" i="118"/>
  <c r="A31" i="118"/>
  <c r="A30" i="118"/>
  <c r="A29" i="118"/>
  <c r="A28" i="118"/>
  <c r="G27" i="118"/>
  <c r="A26" i="118"/>
  <c r="A25" i="118"/>
  <c r="A24" i="118"/>
  <c r="A23" i="118"/>
  <c r="A22" i="118"/>
  <c r="A21" i="118"/>
  <c r="A20" i="118"/>
  <c r="A19" i="118"/>
  <c r="A18" i="118"/>
  <c r="A17" i="118"/>
  <c r="A16" i="118"/>
  <c r="A15" i="118"/>
  <c r="A14" i="118"/>
  <c r="A13" i="118"/>
  <c r="A12" i="118"/>
  <c r="A11" i="118"/>
  <c r="G10" i="118"/>
  <c r="P7" i="118"/>
  <c r="N7" i="118"/>
  <c r="L7" i="118"/>
  <c r="J7" i="118"/>
  <c r="H7" i="118"/>
  <c r="O44" i="117"/>
  <c r="D84" i="117"/>
  <c r="A74" i="117"/>
  <c r="B74" i="117"/>
  <c r="A72" i="117"/>
  <c r="B72" i="117"/>
  <c r="B71" i="117"/>
  <c r="B70" i="117"/>
  <c r="A68" i="117"/>
  <c r="B67" i="117"/>
  <c r="A66" i="117"/>
  <c r="B65" i="117"/>
  <c r="A62" i="117"/>
  <c r="A60" i="117"/>
  <c r="A58" i="117"/>
  <c r="B58" i="117"/>
  <c r="A56" i="117"/>
  <c r="B56" i="117"/>
  <c r="B55" i="117"/>
  <c r="A53" i="117"/>
  <c r="B53" i="117"/>
  <c r="A52" i="117"/>
  <c r="B52" i="117"/>
  <c r="A51" i="117"/>
  <c r="A49" i="117"/>
  <c r="B49" i="117"/>
  <c r="A48" i="117"/>
  <c r="A46" i="117"/>
  <c r="B46" i="117"/>
  <c r="B43" i="117"/>
  <c r="A42" i="117"/>
  <c r="B42" i="117"/>
  <c r="A41" i="117"/>
  <c r="B41" i="117"/>
  <c r="B37" i="117"/>
  <c r="A36" i="117"/>
  <c r="B36" i="117"/>
  <c r="A34" i="117"/>
  <c r="B34" i="117"/>
  <c r="A32" i="117"/>
  <c r="B32" i="117"/>
  <c r="A30" i="117"/>
  <c r="B12" i="117"/>
  <c r="A13" i="117"/>
  <c r="B13" i="117" s="1"/>
  <c r="A14" i="117"/>
  <c r="B14" i="117"/>
  <c r="B16" i="117"/>
  <c r="A22" i="117"/>
  <c r="B22" i="117" s="1"/>
  <c r="A24" i="117"/>
  <c r="B24" i="117" s="1"/>
  <c r="A25" i="117"/>
  <c r="B25" i="117"/>
  <c r="A34" i="37"/>
  <c r="B34" i="37" s="1"/>
  <c r="A33" i="37"/>
  <c r="B33" i="37"/>
  <c r="A32" i="37"/>
  <c r="B32" i="37" s="1"/>
  <c r="A31" i="37"/>
  <c r="B31" i="37"/>
  <c r="A30" i="37"/>
  <c r="B30" i="37" s="1"/>
  <c r="A29" i="37"/>
  <c r="B29" i="37"/>
  <c r="A28" i="37"/>
  <c r="B28" i="37" s="1"/>
  <c r="A27" i="37"/>
  <c r="B27" i="37" s="1"/>
  <c r="A26" i="37"/>
  <c r="B26" i="37" s="1"/>
  <c r="A25" i="37"/>
  <c r="B25" i="37" s="1"/>
  <c r="A24" i="37"/>
  <c r="B24" i="37"/>
  <c r="A23" i="37"/>
  <c r="B23" i="37" s="1"/>
  <c r="A22" i="37"/>
  <c r="B22" i="37" s="1"/>
  <c r="A21" i="37"/>
  <c r="B21" i="37" s="1"/>
  <c r="A20" i="37"/>
  <c r="B20" i="37" s="1"/>
  <c r="A19" i="37"/>
  <c r="B19" i="37" s="1"/>
  <c r="A18" i="37"/>
  <c r="B18" i="37" s="1"/>
  <c r="A17" i="37"/>
  <c r="B17" i="37"/>
  <c r="A16" i="37"/>
  <c r="B16" i="37" s="1"/>
  <c r="A15" i="37"/>
  <c r="B15" i="37"/>
  <c r="A14" i="37"/>
  <c r="B14" i="37" s="1"/>
  <c r="A13" i="37"/>
  <c r="B13" i="37"/>
  <c r="A12" i="37"/>
  <c r="B12" i="37" s="1"/>
  <c r="A11" i="37"/>
  <c r="B11" i="37" s="1"/>
  <c r="A10" i="37"/>
  <c r="B10" i="37" s="1"/>
  <c r="A9" i="37"/>
  <c r="B9" i="37" s="1"/>
  <c r="A8" i="37"/>
  <c r="B8" i="37" s="1"/>
  <c r="A7" i="37"/>
  <c r="B7" i="37"/>
  <c r="A6" i="37"/>
  <c r="B6" i="37"/>
  <c r="A5" i="37"/>
  <c r="B5" i="37" s="1"/>
  <c r="J208" i="117"/>
  <c r="J207" i="117"/>
  <c r="J206" i="117"/>
  <c r="J205" i="117"/>
  <c r="J204" i="117"/>
  <c r="I7" i="117"/>
  <c r="K7" i="117"/>
  <c r="M7" i="117"/>
  <c r="O7" i="117"/>
  <c r="D83" i="117"/>
  <c r="Q7" i="117"/>
  <c r="H61" i="117"/>
  <c r="H44" i="117"/>
  <c r="H27" i="117"/>
  <c r="H10" i="117"/>
  <c r="R20" i="116"/>
  <c r="S20" i="116" s="1"/>
  <c r="R21" i="116"/>
  <c r="S21" i="116" s="1"/>
  <c r="R11" i="116"/>
  <c r="S11" i="116" s="1"/>
  <c r="R12" i="116"/>
  <c r="S12" i="116" s="1"/>
  <c r="R14" i="116"/>
  <c r="S14" i="116" s="1"/>
  <c r="R15" i="116"/>
  <c r="S15" i="116" s="1"/>
  <c r="R16" i="116"/>
  <c r="S16" i="116"/>
  <c r="R17" i="116"/>
  <c r="S17" i="116" s="1"/>
  <c r="R18" i="116"/>
  <c r="S18" i="116" s="1"/>
  <c r="R19" i="116"/>
  <c r="S19" i="116" s="1"/>
  <c r="R26" i="116"/>
  <c r="S26" i="116" s="1"/>
  <c r="R22" i="116"/>
  <c r="S22" i="116"/>
  <c r="R23" i="116"/>
  <c r="S23" i="116"/>
  <c r="R24" i="116"/>
  <c r="S24" i="116" s="1"/>
  <c r="R25" i="116"/>
  <c r="S25" i="116" s="1"/>
  <c r="R27" i="116"/>
  <c r="S27" i="116" s="1"/>
  <c r="R28" i="116"/>
  <c r="S28" i="116" s="1"/>
  <c r="R29" i="116"/>
  <c r="S29" i="116" s="1"/>
  <c r="R30" i="116"/>
  <c r="S30" i="116" s="1"/>
  <c r="R31" i="116"/>
  <c r="S31" i="116" s="1"/>
  <c r="R32" i="116"/>
  <c r="S32" i="116" s="1"/>
  <c r="R33" i="116"/>
  <c r="S33" i="116" s="1"/>
  <c r="R34" i="116"/>
  <c r="S34" i="116" s="1"/>
  <c r="R35" i="116"/>
  <c r="S35" i="116" s="1"/>
  <c r="R36" i="116"/>
  <c r="S36" i="116"/>
  <c r="R37" i="116"/>
  <c r="S37" i="116" s="1"/>
  <c r="R38" i="116"/>
  <c r="S38" i="116" s="1"/>
  <c r="R39" i="116"/>
  <c r="S39" i="116" s="1"/>
  <c r="Q12" i="116"/>
  <c r="A8" i="116" s="1"/>
  <c r="P15" i="116"/>
  <c r="M15" i="116" s="1"/>
  <c r="P16" i="116"/>
  <c r="M16" i="116" s="1"/>
  <c r="P17" i="116"/>
  <c r="M17" i="116"/>
  <c r="P18" i="116"/>
  <c r="M18" i="116" s="1"/>
  <c r="P19" i="116"/>
  <c r="M19" i="116"/>
  <c r="P20" i="116"/>
  <c r="M20" i="116" s="1"/>
  <c r="P21" i="116"/>
  <c r="M21" i="116" s="1"/>
  <c r="P22" i="116"/>
  <c r="M22" i="116" s="1"/>
  <c r="P23" i="116"/>
  <c r="M23" i="116" s="1"/>
  <c r="P24" i="116"/>
  <c r="M24" i="116"/>
  <c r="P25" i="116"/>
  <c r="M25" i="116" s="1"/>
  <c r="P26" i="116"/>
  <c r="M26" i="116" s="1"/>
  <c r="P27" i="116"/>
  <c r="M27" i="116"/>
  <c r="P28" i="116"/>
  <c r="M28" i="116" s="1"/>
  <c r="P29" i="116"/>
  <c r="M29" i="116"/>
  <c r="P30" i="116"/>
  <c r="M30" i="116" s="1"/>
  <c r="P31" i="116"/>
  <c r="M31" i="116"/>
  <c r="P32" i="116"/>
  <c r="M32" i="116" s="1"/>
  <c r="P33" i="116"/>
  <c r="M33" i="116" s="1"/>
  <c r="P34" i="116"/>
  <c r="M34" i="116" s="1"/>
  <c r="P35" i="116"/>
  <c r="M35" i="116" s="1"/>
  <c r="P36" i="116"/>
  <c r="M36" i="116"/>
  <c r="P37" i="116"/>
  <c r="M37" i="116" s="1"/>
  <c r="P38" i="116"/>
  <c r="M38" i="116" s="1"/>
  <c r="P39" i="116"/>
  <c r="M39" i="116"/>
  <c r="P14" i="116"/>
  <c r="M14" i="116" s="1"/>
  <c r="P12" i="116"/>
  <c r="M12" i="116" s="1"/>
  <c r="P11" i="116"/>
  <c r="M11" i="116" s="1"/>
  <c r="M10" i="116" s="1"/>
  <c r="P41" i="116"/>
  <c r="P42" i="116"/>
  <c r="P43" i="116"/>
  <c r="P44" i="116"/>
  <c r="P45" i="116"/>
  <c r="P46" i="116"/>
  <c r="P47" i="116"/>
  <c r="P48" i="116"/>
  <c r="P49" i="116"/>
  <c r="Q11" i="116"/>
  <c r="M41" i="116"/>
  <c r="M42" i="116"/>
  <c r="M43" i="116"/>
  <c r="M44" i="116"/>
  <c r="M45" i="116"/>
  <c r="M46" i="116"/>
  <c r="M47" i="116"/>
  <c r="M48" i="116"/>
  <c r="M49" i="116"/>
  <c r="L10" i="115"/>
  <c r="L11" i="115"/>
  <c r="L13" i="115"/>
  <c r="L14" i="115"/>
  <c r="L12" i="115" s="1"/>
  <c r="L15" i="115"/>
  <c r="L16" i="115"/>
  <c r="L17" i="115"/>
  <c r="L19" i="115"/>
  <c r="L20" i="115"/>
  <c r="L21" i="115"/>
  <c r="L22" i="115"/>
  <c r="L18" i="115" s="1"/>
  <c r="L24" i="115"/>
  <c r="L25" i="115"/>
  <c r="L26" i="115"/>
  <c r="L23" i="115" s="1"/>
  <c r="L27" i="115"/>
  <c r="J9" i="115"/>
  <c r="J12" i="115"/>
  <c r="J18" i="115"/>
  <c r="J23" i="115"/>
  <c r="Q42" i="116"/>
  <c r="Q43" i="116"/>
  <c r="Q44" i="116"/>
  <c r="Q45" i="116"/>
  <c r="Q46" i="116"/>
  <c r="Q47" i="116"/>
  <c r="Q48" i="116"/>
  <c r="Q49" i="116"/>
  <c r="Q41" i="116"/>
  <c r="Q14" i="116"/>
  <c r="Q15" i="116"/>
  <c r="Q16" i="116"/>
  <c r="Q17" i="116"/>
  <c r="Q18" i="116"/>
  <c r="Q19" i="116"/>
  <c r="Q20" i="116"/>
  <c r="Q21" i="116"/>
  <c r="Q22" i="116"/>
  <c r="Q23" i="116"/>
  <c r="Q24" i="116"/>
  <c r="Q25" i="116"/>
  <c r="Q26" i="116"/>
  <c r="Q27" i="116"/>
  <c r="Q28" i="116"/>
  <c r="Q29" i="116"/>
  <c r="Q30" i="116"/>
  <c r="Q31" i="116"/>
  <c r="Q32" i="116"/>
  <c r="Q33" i="116"/>
  <c r="Q34" i="116"/>
  <c r="Q35" i="116"/>
  <c r="Q36" i="116"/>
  <c r="Q37" i="116"/>
  <c r="Q38" i="116"/>
  <c r="Q39" i="116"/>
  <c r="L40" i="116"/>
  <c r="L10" i="116"/>
  <c r="O29" i="115"/>
  <c r="O30" i="115"/>
  <c r="O31" i="115"/>
  <c r="O32" i="115"/>
  <c r="O33" i="115"/>
  <c r="O34" i="115"/>
  <c r="O35" i="115"/>
  <c r="O36" i="115"/>
  <c r="O37" i="115"/>
  <c r="K23" i="115"/>
  <c r="K28" i="115"/>
  <c r="K9" i="115"/>
  <c r="K12" i="115"/>
  <c r="K18" i="115"/>
  <c r="L30" i="115"/>
  <c r="L31" i="115"/>
  <c r="L32" i="115"/>
  <c r="L33" i="115"/>
  <c r="L34" i="115"/>
  <c r="L35" i="115"/>
  <c r="L36" i="115"/>
  <c r="L37" i="115"/>
  <c r="L29" i="115"/>
  <c r="C25" i="115"/>
  <c r="C26" i="115"/>
  <c r="C27" i="115"/>
  <c r="C24" i="115"/>
  <c r="F34" i="113"/>
  <c r="C34" i="113"/>
  <c r="B34" i="113"/>
  <c r="F21" i="113"/>
  <c r="B21" i="113" s="1"/>
  <c r="C21" i="113"/>
  <c r="F9" i="113"/>
  <c r="B9" i="113" s="1"/>
  <c r="C9" i="113"/>
  <c r="C3" i="113"/>
  <c r="H57" i="110"/>
  <c r="H56" i="110"/>
  <c r="H55" i="110"/>
  <c r="H54" i="110"/>
  <c r="H53" i="110"/>
  <c r="H52" i="110"/>
  <c r="H51" i="110"/>
  <c r="H50" i="110"/>
  <c r="H49" i="110"/>
  <c r="H48" i="110"/>
  <c r="H44" i="110"/>
  <c r="H43" i="110"/>
  <c r="H42" i="110"/>
  <c r="H41" i="110"/>
  <c r="H40" i="110"/>
  <c r="H39" i="110"/>
  <c r="H38" i="110"/>
  <c r="H37" i="110"/>
  <c r="H36" i="110"/>
  <c r="H35" i="110"/>
  <c r="H31" i="110"/>
  <c r="H30" i="110"/>
  <c r="H29" i="110"/>
  <c r="H28" i="110"/>
  <c r="H27" i="110"/>
  <c r="H26" i="110"/>
  <c r="H25" i="110"/>
  <c r="H24" i="110"/>
  <c r="H23" i="110"/>
  <c r="H22" i="110"/>
  <c r="H18" i="110"/>
  <c r="H17" i="110"/>
  <c r="H16" i="110"/>
  <c r="H15" i="110"/>
  <c r="H14" i="110"/>
  <c r="H13" i="110"/>
  <c r="H12" i="110"/>
  <c r="H11" i="110"/>
  <c r="H10" i="110"/>
  <c r="H9" i="110"/>
  <c r="F3" i="110"/>
  <c r="C58" i="107"/>
  <c r="F58" i="107"/>
  <c r="B58" i="107"/>
  <c r="C44" i="107"/>
  <c r="F25" i="107"/>
  <c r="B25" i="107" s="1"/>
  <c r="C69" i="107"/>
  <c r="F69" i="107"/>
  <c r="B69" i="107" s="1"/>
  <c r="F44" i="107"/>
  <c r="B44" i="107" s="1"/>
  <c r="C33" i="107"/>
  <c r="F33" i="107"/>
  <c r="B33" i="107" s="1"/>
  <c r="C25" i="107"/>
  <c r="B10" i="107"/>
  <c r="C3" i="107"/>
  <c r="F3" i="107"/>
  <c r="B3" i="107" s="1"/>
  <c r="G47" i="87"/>
  <c r="G46" i="87"/>
  <c r="G45" i="87"/>
  <c r="G44" i="87"/>
  <c r="G43" i="87"/>
  <c r="G42" i="87"/>
  <c r="G41" i="87"/>
  <c r="G40" i="87"/>
  <c r="G39" i="87"/>
  <c r="G38" i="87"/>
  <c r="G37" i="87"/>
  <c r="G36" i="87"/>
  <c r="G35" i="87"/>
  <c r="G34" i="87"/>
  <c r="G33" i="87"/>
  <c r="G32" i="87"/>
  <c r="G31" i="87"/>
  <c r="G30" i="87"/>
  <c r="G29" i="87"/>
  <c r="G28" i="87"/>
  <c r="G44" i="84"/>
  <c r="G43" i="84"/>
  <c r="G42" i="84"/>
  <c r="G41" i="84"/>
  <c r="G40" i="84"/>
  <c r="G39" i="84"/>
  <c r="G38" i="84"/>
  <c r="G37" i="84"/>
  <c r="G36" i="84"/>
  <c r="G35" i="84"/>
  <c r="G34" i="84"/>
  <c r="G33" i="84"/>
  <c r="D25" i="80"/>
  <c r="H47" i="80"/>
  <c r="H46" i="80"/>
  <c r="H45" i="80"/>
  <c r="H44" i="80"/>
  <c r="H43" i="80"/>
  <c r="H42" i="80"/>
  <c r="H41" i="80"/>
  <c r="H40" i="80"/>
  <c r="H39" i="80"/>
  <c r="H38" i="80"/>
  <c r="H37" i="80"/>
  <c r="H36" i="80"/>
  <c r="H35" i="80"/>
  <c r="H34" i="80"/>
  <c r="H33" i="80"/>
  <c r="H32" i="80"/>
  <c r="H31" i="80"/>
  <c r="H30" i="80"/>
  <c r="H29" i="80"/>
  <c r="H28" i="80"/>
  <c r="I83" i="23"/>
  <c r="I82" i="23"/>
  <c r="I81" i="23"/>
  <c r="I80" i="23"/>
  <c r="I79" i="23"/>
  <c r="I78" i="23"/>
  <c r="I77" i="23"/>
  <c r="I76" i="23"/>
  <c r="I75" i="23"/>
  <c r="I74" i="23"/>
  <c r="I70" i="23"/>
  <c r="I69" i="23"/>
  <c r="I68" i="23"/>
  <c r="I67" i="23"/>
  <c r="I66" i="23"/>
  <c r="I65" i="23"/>
  <c r="I64" i="23"/>
  <c r="I63" i="23"/>
  <c r="I62" i="23"/>
  <c r="I61" i="23"/>
  <c r="I57" i="23"/>
  <c r="I56" i="23"/>
  <c r="I55" i="23"/>
  <c r="I54" i="23"/>
  <c r="I53" i="23"/>
  <c r="I52" i="23"/>
  <c r="I51" i="23"/>
  <c r="I50" i="23"/>
  <c r="I49" i="23"/>
  <c r="I48" i="23"/>
  <c r="I44" i="23"/>
  <c r="I43" i="23"/>
  <c r="I42" i="23"/>
  <c r="I41" i="23"/>
  <c r="I40" i="23"/>
  <c r="I39" i="23"/>
  <c r="I38" i="23"/>
  <c r="I37" i="23"/>
  <c r="I36" i="23"/>
  <c r="I35" i="23"/>
  <c r="I31" i="23"/>
  <c r="I30" i="23"/>
  <c r="I29" i="23"/>
  <c r="I28" i="23"/>
  <c r="I27" i="23"/>
  <c r="I26" i="23"/>
  <c r="I25" i="23"/>
  <c r="I24" i="23"/>
  <c r="I23" i="23"/>
  <c r="I22" i="23"/>
  <c r="I18" i="23"/>
  <c r="I17" i="23"/>
  <c r="I16" i="23"/>
  <c r="I15" i="23"/>
  <c r="I14" i="23"/>
  <c r="I13" i="23"/>
  <c r="I12" i="23"/>
  <c r="I11" i="23"/>
  <c r="I10" i="23"/>
  <c r="I9" i="23"/>
  <c r="E27" i="13"/>
  <c r="D5" i="13" s="1"/>
  <c r="E41" i="13"/>
  <c r="D6" i="13" s="1"/>
  <c r="E55" i="13"/>
  <c r="D7" i="13" s="1"/>
  <c r="E83" i="13"/>
  <c r="D9" i="13" s="1"/>
  <c r="E69" i="13"/>
  <c r="D8" i="13" s="1"/>
  <c r="E97" i="13"/>
  <c r="B24" i="53"/>
  <c r="B23" i="53"/>
  <c r="B22" i="53"/>
  <c r="B21" i="53"/>
  <c r="B20" i="53"/>
  <c r="B19" i="53"/>
  <c r="B18" i="53"/>
  <c r="B17" i="53"/>
  <c r="B16" i="53"/>
  <c r="B15" i="53"/>
  <c r="B14" i="53"/>
  <c r="B13" i="53"/>
  <c r="B5" i="53"/>
  <c r="B39" i="53" s="1"/>
  <c r="B33" i="53"/>
  <c r="B12" i="53"/>
  <c r="B11" i="53"/>
  <c r="B10" i="53"/>
  <c r="B9" i="53"/>
  <c r="B8" i="53"/>
  <c r="B7" i="53"/>
  <c r="C34" i="53" s="1"/>
  <c r="B6" i="53"/>
  <c r="B38" i="53" s="1"/>
  <c r="C33" i="53"/>
  <c r="C37" i="53"/>
  <c r="B43" i="53"/>
  <c r="B47" i="53"/>
  <c r="C43" i="53"/>
  <c r="K36" i="46"/>
  <c r="J36" i="46"/>
  <c r="I36" i="46"/>
  <c r="H36" i="46"/>
  <c r="G36" i="46"/>
  <c r="K34" i="46"/>
  <c r="J34" i="46"/>
  <c r="I34" i="46"/>
  <c r="H34" i="46"/>
  <c r="G34" i="46"/>
  <c r="K32" i="46"/>
  <c r="J32" i="46"/>
  <c r="I32" i="46"/>
  <c r="H32" i="46"/>
  <c r="G32" i="46"/>
  <c r="K30" i="46"/>
  <c r="J30" i="46"/>
  <c r="I30" i="46"/>
  <c r="H30" i="46"/>
  <c r="G30" i="46"/>
  <c r="K28" i="46"/>
  <c r="J28" i="46"/>
  <c r="I28" i="46"/>
  <c r="H28" i="46"/>
  <c r="G28" i="46"/>
  <c r="K26" i="46"/>
  <c r="J26" i="46"/>
  <c r="I26" i="46"/>
  <c r="H26" i="46"/>
  <c r="G26" i="46"/>
  <c r="K24" i="46"/>
  <c r="J24" i="46"/>
  <c r="I24" i="46"/>
  <c r="H24" i="46"/>
  <c r="G24" i="46"/>
  <c r="K22" i="46"/>
  <c r="J22" i="46"/>
  <c r="I22" i="46"/>
  <c r="H22" i="46"/>
  <c r="G22" i="46"/>
  <c r="K20" i="46"/>
  <c r="J20" i="46"/>
  <c r="I20" i="46"/>
  <c r="H20" i="46"/>
  <c r="G20" i="46"/>
  <c r="K18" i="46"/>
  <c r="J18" i="46"/>
  <c r="I18" i="46"/>
  <c r="H18" i="46"/>
  <c r="G18" i="46"/>
  <c r="K16" i="46"/>
  <c r="J16" i="46"/>
  <c r="I16" i="46"/>
  <c r="H16" i="46"/>
  <c r="G16" i="46"/>
  <c r="K14" i="46"/>
  <c r="J14" i="46"/>
  <c r="I14" i="46"/>
  <c r="H14" i="46"/>
  <c r="G14" i="46"/>
  <c r="K12" i="46"/>
  <c r="J12" i="46"/>
  <c r="I12" i="46"/>
  <c r="H12" i="46"/>
  <c r="G12" i="46"/>
  <c r="K10" i="46"/>
  <c r="J10" i="46"/>
  <c r="I10" i="46"/>
  <c r="H10" i="46"/>
  <c r="G10" i="46"/>
  <c r="K8" i="46"/>
  <c r="J8" i="46"/>
  <c r="I8" i="46"/>
  <c r="H8" i="46"/>
  <c r="G8" i="46"/>
  <c r="K6" i="46"/>
  <c r="J6" i="46"/>
  <c r="I6" i="46"/>
  <c r="H6" i="46"/>
  <c r="G6" i="46"/>
  <c r="D10" i="13"/>
  <c r="B88" i="13"/>
  <c r="B89" i="13" s="1"/>
  <c r="B90" i="13" s="1"/>
  <c r="B91" i="13" s="1"/>
  <c r="B92" i="13" s="1"/>
  <c r="B93" i="13" s="1"/>
  <c r="B94" i="13" s="1"/>
  <c r="B95" i="13" s="1"/>
  <c r="B96" i="13" s="1"/>
  <c r="B74" i="13"/>
  <c r="B75" i="13" s="1"/>
  <c r="B76" i="13" s="1"/>
  <c r="B77" i="13" s="1"/>
  <c r="B78" i="13" s="1"/>
  <c r="B79" i="13" s="1"/>
  <c r="B80" i="13" s="1"/>
  <c r="B81" i="13" s="1"/>
  <c r="B82" i="13" s="1"/>
  <c r="B60" i="13"/>
  <c r="B61" i="13" s="1"/>
  <c r="B62" i="13" s="1"/>
  <c r="B63" i="13" s="1"/>
  <c r="B64" i="13" s="1"/>
  <c r="B65" i="13" s="1"/>
  <c r="B66" i="13" s="1"/>
  <c r="B67" i="13" s="1"/>
  <c r="B68" i="13" s="1"/>
  <c r="B46" i="13"/>
  <c r="B47" i="13" s="1"/>
  <c r="B48" i="13" s="1"/>
  <c r="B49" i="13" s="1"/>
  <c r="B50" i="13" s="1"/>
  <c r="B51" i="13" s="1"/>
  <c r="B52" i="13" s="1"/>
  <c r="B53" i="13" s="1"/>
  <c r="B54" i="13" s="1"/>
  <c r="B32" i="13"/>
  <c r="B33" i="13" s="1"/>
  <c r="B34" i="13" s="1"/>
  <c r="B35" i="13" s="1"/>
  <c r="B36" i="13" s="1"/>
  <c r="B37" i="13" s="1"/>
  <c r="B38" i="13" s="1"/>
  <c r="B39" i="13" s="1"/>
  <c r="B40" i="13" s="1"/>
  <c r="B18" i="13"/>
  <c r="B19" i="13" s="1"/>
  <c r="B20" i="13" s="1"/>
  <c r="B21" i="13" s="1"/>
  <c r="B22" i="13" s="1"/>
  <c r="B23" i="13" s="1"/>
  <c r="B24" i="13" s="1"/>
  <c r="B25" i="13" s="1"/>
  <c r="B26" i="13" s="1"/>
  <c r="I18" i="13"/>
  <c r="I17" i="13"/>
  <c r="B21" i="1"/>
  <c r="B26" i="1"/>
  <c r="B22" i="1"/>
  <c r="B23" i="1"/>
  <c r="B24" i="1"/>
  <c r="B17" i="1"/>
  <c r="B18" i="1"/>
  <c r="B14" i="1"/>
  <c r="B19" i="1"/>
  <c r="B16" i="1"/>
  <c r="B15" i="1"/>
  <c r="B13" i="1"/>
  <c r="B9" i="1"/>
  <c r="E22" i="1" s="1"/>
  <c r="B25" i="1"/>
  <c r="B20" i="1"/>
  <c r="B8" i="1"/>
  <c r="B7" i="1"/>
  <c r="E25" i="1" s="1"/>
  <c r="B12" i="1"/>
  <c r="B11" i="1"/>
  <c r="B10" i="1"/>
  <c r="E17" i="1"/>
  <c r="L13" i="116"/>
  <c r="E83" i="117"/>
  <c r="Q10" i="94"/>
  <c r="L9" i="115"/>
  <c r="A668" i="2" l="1"/>
  <c r="B28" i="113" s="1"/>
  <c r="A1084" i="2"/>
  <c r="B14" i="126" s="1"/>
  <c r="A197" i="2"/>
  <c r="B1" i="53" s="1"/>
  <c r="A1961" i="2"/>
  <c r="A1941" i="2"/>
  <c r="A1558" i="2"/>
  <c r="B11" i="152" s="1"/>
  <c r="A584" i="2"/>
  <c r="B11" i="107" s="1"/>
  <c r="A331" i="2"/>
  <c r="A1638" i="2"/>
  <c r="B117" i="156" s="1"/>
  <c r="A1897" i="2"/>
  <c r="A1823" i="2"/>
  <c r="A1867" i="2"/>
  <c r="A326" i="2"/>
  <c r="A363" i="2"/>
  <c r="A1577" i="2"/>
  <c r="B4" i="154" s="1"/>
  <c r="A878" i="2"/>
  <c r="E42" i="117" s="1"/>
  <c r="A518" i="2"/>
  <c r="A1381" i="2"/>
  <c r="T18" i="94" s="1"/>
  <c r="A270" i="2"/>
  <c r="D5" i="84" s="1"/>
  <c r="A304" i="2"/>
  <c r="A1794" i="2"/>
  <c r="A1766" i="2"/>
  <c r="A813" i="2"/>
  <c r="C28" i="116" s="1"/>
  <c r="A411" i="2"/>
  <c r="B3" i="140" s="1"/>
  <c r="A349" i="2"/>
  <c r="D4" i="87" s="1"/>
  <c r="A1771" i="2"/>
  <c r="A1873" i="2"/>
  <c r="A1618" i="2"/>
  <c r="B61" i="156" s="1"/>
  <c r="B92" i="156" s="1"/>
  <c r="A563" i="2"/>
  <c r="A297" i="2"/>
  <c r="A1853" i="2"/>
  <c r="A1944" i="2"/>
  <c r="A1930" i="2"/>
  <c r="A1564" i="2"/>
  <c r="B8" i="153" s="1"/>
  <c r="A443" i="2"/>
  <c r="A993" i="2"/>
  <c r="A2035" i="2"/>
  <c r="A286" i="2"/>
  <c r="A689" i="2"/>
  <c r="C15" i="110" s="1"/>
  <c r="A103" i="2"/>
  <c r="C43" i="13" s="1"/>
  <c r="A624" i="2"/>
  <c r="B51" i="107" s="1"/>
  <c r="A548" i="2"/>
  <c r="A170" i="2"/>
  <c r="C3" i="46" s="1"/>
  <c r="A340" i="2"/>
  <c r="A412" i="2"/>
  <c r="B4" i="140" s="1"/>
  <c r="A60" i="2"/>
  <c r="A21" i="2"/>
  <c r="A1114" i="2"/>
  <c r="B39" i="126" s="1"/>
  <c r="A1039" i="2"/>
  <c r="B48" i="124" s="1"/>
  <c r="A1744" i="2"/>
  <c r="A1764" i="2"/>
  <c r="A1640" i="2"/>
  <c r="B119" i="156" s="1"/>
  <c r="A774" i="2"/>
  <c r="C28" i="115" s="1"/>
  <c r="A1054" i="2"/>
  <c r="B5" i="125" s="1"/>
  <c r="A1613" i="2"/>
  <c r="B47" i="156" s="1"/>
  <c r="A1706" i="2"/>
  <c r="A1546" i="2"/>
  <c r="A408" i="2"/>
  <c r="B1" i="162" s="1"/>
  <c r="A416" i="2"/>
  <c r="B8" i="140" s="1"/>
  <c r="A384" i="2"/>
  <c r="A358" i="2"/>
  <c r="A17" i="2"/>
  <c r="A317" i="2"/>
  <c r="A1144" i="2"/>
  <c r="B9" i="127" s="1"/>
  <c r="A811" i="2"/>
  <c r="C27" i="116" s="1"/>
  <c r="A1487" i="2"/>
  <c r="A1631" i="2"/>
  <c r="B110" i="156" s="1"/>
  <c r="A1737" i="2"/>
  <c r="A870" i="2"/>
  <c r="D34" i="118" s="1"/>
  <c r="A923" i="2"/>
  <c r="Q3" i="117" s="1"/>
  <c r="A851" i="2"/>
  <c r="E15" i="117" s="1"/>
  <c r="A1722" i="2"/>
  <c r="D8" i="23" s="1"/>
  <c r="D60" i="23" s="1"/>
  <c r="A1748" i="2"/>
  <c r="A1738" i="2"/>
  <c r="A208" i="2"/>
  <c r="E5" i="144" s="1"/>
  <c r="A527" i="2"/>
  <c r="A485" i="2"/>
  <c r="A1581" i="2"/>
  <c r="B9" i="154" s="1"/>
  <c r="A1705" i="2"/>
  <c r="B22" i="163" s="1"/>
  <c r="A1660" i="2"/>
  <c r="B19" i="139" s="1"/>
  <c r="A319" i="2"/>
  <c r="A530" i="2"/>
  <c r="A1397" i="2"/>
  <c r="B11" i="137" s="1"/>
  <c r="A169" i="2"/>
  <c r="B3" i="46" s="1"/>
  <c r="A1247" i="2"/>
  <c r="A1422" i="2"/>
  <c r="B36" i="137" s="1"/>
  <c r="A201" i="2"/>
  <c r="B3" i="119" s="1"/>
  <c r="A310" i="2"/>
  <c r="A1838" i="2"/>
  <c r="A2015" i="2"/>
  <c r="A381" i="2"/>
  <c r="A975" i="2"/>
  <c r="A96" i="2"/>
  <c r="C16" i="13" s="1"/>
  <c r="C58" i="13" s="1"/>
  <c r="A607" i="2"/>
  <c r="B34" i="107" s="1"/>
  <c r="A1696" i="2"/>
  <c r="B13" i="163" s="1"/>
  <c r="A2031" i="2"/>
  <c r="A1623" i="2"/>
  <c r="G73" i="156" s="1"/>
  <c r="A1543" i="2"/>
  <c r="D5" i="151" s="1"/>
  <c r="A1190" i="2"/>
  <c r="B1" i="131" s="1"/>
  <c r="A593" i="2"/>
  <c r="B20" i="107" s="1"/>
  <c r="A1995" i="2"/>
  <c r="A1880" i="2"/>
  <c r="A1657" i="2"/>
  <c r="B16" i="139" s="1"/>
  <c r="A1066" i="2"/>
  <c r="C14" i="125" s="1"/>
  <c r="A447" i="2"/>
  <c r="A1911" i="2"/>
  <c r="A1116" i="2"/>
  <c r="B41" i="126" s="1"/>
  <c r="A594" i="2"/>
  <c r="B21" i="107" s="1"/>
  <c r="A92" i="2"/>
  <c r="A329" i="2"/>
  <c r="A1107" i="2"/>
  <c r="B7" i="126" s="1"/>
  <c r="A654" i="2"/>
  <c r="B14" i="113" s="1"/>
  <c r="A352" i="2"/>
  <c r="A2008" i="2"/>
  <c r="A663" i="2"/>
  <c r="B23" i="113" s="1"/>
  <c r="A14" i="2"/>
  <c r="A1194" i="2"/>
  <c r="S6" i="131" s="1"/>
  <c r="A1472" i="2"/>
  <c r="A1630" i="2"/>
  <c r="B109" i="156" s="1"/>
  <c r="A1702" i="2"/>
  <c r="B19" i="163" s="1"/>
  <c r="A1663" i="2"/>
  <c r="B22" i="139" s="1"/>
  <c r="A55" i="2"/>
  <c r="A54" i="2"/>
  <c r="A2016" i="2"/>
  <c r="A2014" i="2"/>
  <c r="A1228" i="2"/>
  <c r="C19" i="158" s="1"/>
  <c r="A531" i="2"/>
  <c r="A320" i="2"/>
  <c r="A1958" i="2"/>
  <c r="A622" i="2"/>
  <c r="B49" i="107" s="1"/>
  <c r="A99" i="2"/>
  <c r="F16" i="13" s="1"/>
  <c r="F58" i="13" s="1"/>
  <c r="A1085" i="2"/>
  <c r="B15" i="126" s="1"/>
  <c r="A440" i="2"/>
  <c r="A88" i="2"/>
  <c r="A153" i="2"/>
  <c r="A1206" i="2"/>
  <c r="A1146" i="2"/>
  <c r="B11" i="127" s="1"/>
  <c r="A1997" i="2"/>
  <c r="A439" i="2"/>
  <c r="A656" i="2"/>
  <c r="B16" i="113" s="1"/>
  <c r="A945" i="2"/>
  <c r="A883" i="2"/>
  <c r="D47" i="118" s="1"/>
  <c r="A1507" i="2"/>
  <c r="B3" i="148" s="1"/>
  <c r="A1934" i="2"/>
  <c r="A1749" i="2"/>
  <c r="A1205" i="2"/>
  <c r="A1149" i="2"/>
  <c r="B14" i="127" s="1"/>
  <c r="A251" i="2"/>
  <c r="A1607" i="2"/>
  <c r="B31" i="156" s="1"/>
  <c r="A1678" i="2"/>
  <c r="A1963" i="2"/>
  <c r="A866" i="2"/>
  <c r="A59" i="2"/>
  <c r="A1988" i="2"/>
  <c r="A543" i="2"/>
  <c r="A50" i="2"/>
  <c r="A1402" i="2"/>
  <c r="B16" i="137" s="1"/>
  <c r="A107" i="2"/>
  <c r="A1389" i="2"/>
  <c r="A652" i="2"/>
  <c r="B12" i="113" s="1"/>
  <c r="A204" i="2"/>
  <c r="F4" i="53" s="1"/>
  <c r="A926" i="2"/>
  <c r="K3" i="117" s="1"/>
  <c r="A1151" i="2"/>
  <c r="B16" i="127" s="1"/>
  <c r="A274" i="2"/>
  <c r="A801" i="2"/>
  <c r="C22" i="116" s="1"/>
  <c r="A425" i="2"/>
  <c r="B17" i="140" s="1"/>
  <c r="A403" i="2"/>
  <c r="D5" i="59" s="1"/>
  <c r="A1552" i="2"/>
  <c r="B5" i="152" s="1"/>
  <c r="A1864" i="2"/>
  <c r="A1670" i="2"/>
  <c r="A1777" i="2"/>
  <c r="A2042" i="2"/>
  <c r="A1894" i="2"/>
  <c r="A1682" i="2"/>
  <c r="A1978" i="2"/>
  <c r="A1857" i="2"/>
  <c r="A1649" i="2"/>
  <c r="B8" i="139" s="1"/>
  <c r="A1208" i="2"/>
  <c r="E4" i="132" s="1"/>
  <c r="A122" i="2"/>
  <c r="D4" i="34" s="1"/>
  <c r="A177" i="2"/>
  <c r="A72" i="2"/>
  <c r="A806" i="2"/>
  <c r="E24" i="116" s="1"/>
  <c r="A874" i="2"/>
  <c r="E38" i="117" s="1"/>
  <c r="A902" i="2"/>
  <c r="D66" i="118" s="1"/>
  <c r="A420" i="2"/>
  <c r="B12" i="140" s="1"/>
  <c r="A1325" i="2"/>
  <c r="B59" i="94" s="1"/>
  <c r="A627" i="2"/>
  <c r="B54" i="107" s="1"/>
  <c r="A1818" i="2"/>
  <c r="A1569" i="2"/>
  <c r="B13" i="153" s="1"/>
  <c r="A1478" i="2"/>
  <c r="A1598" i="2"/>
  <c r="G9" i="156" s="1"/>
  <c r="A1919" i="2"/>
  <c r="A1752" i="2"/>
  <c r="A1929" i="2"/>
  <c r="A1703" i="2"/>
  <c r="B20" i="163" s="1"/>
  <c r="A1461" i="2"/>
  <c r="A1226" i="2"/>
  <c r="A218" i="2"/>
  <c r="M5" i="144" s="1"/>
  <c r="A1974" i="2"/>
  <c r="A1553" i="2"/>
  <c r="B6" i="152" s="1"/>
  <c r="A557" i="2"/>
  <c r="A1078" i="2"/>
  <c r="A179" i="2"/>
  <c r="A1401" i="2"/>
  <c r="B15" i="137" s="1"/>
  <c r="A542" i="2"/>
  <c r="A1368" i="2"/>
  <c r="E90" i="94" s="1"/>
  <c r="A6" i="2"/>
  <c r="A63" i="2"/>
  <c r="B1" i="147" s="1"/>
  <c r="A1015" i="2"/>
  <c r="B14" i="124" s="1"/>
  <c r="A1970" i="2"/>
  <c r="A1469" i="2"/>
  <c r="A1576" i="2"/>
  <c r="B1" i="154" s="1"/>
  <c r="A275" i="2"/>
  <c r="A522" i="2"/>
  <c r="A858" i="2"/>
  <c r="D22" i="118" s="1"/>
  <c r="A483" i="2"/>
  <c r="A1080" i="2"/>
  <c r="C52" i="125" s="1"/>
  <c r="A515" i="2"/>
  <c r="A478" i="2"/>
  <c r="A630" i="2"/>
  <c r="B57" i="107" s="1"/>
  <c r="A1349" i="2"/>
  <c r="O18" i="94" s="1"/>
  <c r="A576" i="2"/>
  <c r="A22" i="2"/>
  <c r="A822" i="2"/>
  <c r="E32" i="116" s="1"/>
  <c r="A939" i="2"/>
  <c r="I5" i="119" s="1"/>
  <c r="A359" i="2"/>
  <c r="A1242" i="2"/>
  <c r="A151" i="2"/>
  <c r="F4" i="19" s="1"/>
  <c r="A676" i="2"/>
  <c r="B8" i="110" s="1"/>
  <c r="A1115" i="2"/>
  <c r="B40" i="126" s="1"/>
  <c r="A1071" i="2"/>
  <c r="C40" i="125" s="1"/>
  <c r="A990" i="2"/>
  <c r="A1466" i="2"/>
  <c r="A807" i="2"/>
  <c r="C25" i="116" s="1"/>
  <c r="A650" i="2"/>
  <c r="B10" i="113" s="1"/>
  <c r="A925" i="2"/>
  <c r="M3" i="117" s="1"/>
  <c r="A950" i="2"/>
  <c r="A464" i="2"/>
  <c r="A558" i="2"/>
  <c r="A386" i="2"/>
  <c r="A11" i="2"/>
  <c r="A226" i="2"/>
  <c r="A1698" i="2"/>
  <c r="B15" i="163" s="1"/>
  <c r="A1937" i="2"/>
  <c r="A1480" i="2"/>
  <c r="A1512" i="2"/>
  <c r="B8" i="148" s="1"/>
  <c r="A1572" i="2"/>
  <c r="B16" i="153" s="1"/>
  <c r="A1827" i="2"/>
  <c r="A1681" i="2"/>
  <c r="A2037" i="2"/>
  <c r="A1207" i="2"/>
  <c r="A1211" i="2"/>
  <c r="E7" i="132" s="1"/>
  <c r="A1451" i="2"/>
  <c r="A1249" i="2"/>
  <c r="A872" i="2"/>
  <c r="E36" i="117" s="1"/>
  <c r="A421" i="2"/>
  <c r="B13" i="140" s="1"/>
  <c r="A585" i="2"/>
  <c r="B12" i="107" s="1"/>
  <c r="A611" i="2"/>
  <c r="B38" i="107" s="1"/>
  <c r="A808" i="2"/>
  <c r="E25" i="116" s="1"/>
  <c r="A547" i="2"/>
  <c r="A885" i="2"/>
  <c r="D49" i="118" s="1"/>
  <c r="A406" i="2"/>
  <c r="B1" i="161" s="1"/>
  <c r="A1795" i="2"/>
  <c r="A1444" i="2"/>
  <c r="B14" i="160" s="1"/>
  <c r="A1704" i="2"/>
  <c r="B21" i="163" s="1"/>
  <c r="A1668" i="2"/>
  <c r="A1683" i="2"/>
  <c r="A1882" i="2"/>
  <c r="A221" i="2"/>
  <c r="J5" i="144" s="1"/>
  <c r="T5" i="144" s="1"/>
  <c r="A1641" i="2"/>
  <c r="B120" i="156" s="1"/>
  <c r="A1521" i="2"/>
  <c r="B7" i="149" s="1"/>
  <c r="A1654" i="2"/>
  <c r="B13" i="139" s="1"/>
  <c r="A211" i="2"/>
  <c r="B5" i="145" s="1"/>
  <c r="D5" i="145" s="1"/>
  <c r="A1831" i="2"/>
  <c r="A1879" i="2"/>
  <c r="A82" i="2"/>
  <c r="F4" i="80" s="1"/>
  <c r="A476" i="2"/>
  <c r="A862" i="2"/>
  <c r="D26" i="118" s="1"/>
  <c r="A415" i="2"/>
  <c r="B7" i="140" s="1"/>
  <c r="A312" i="2"/>
  <c r="A227" i="2"/>
  <c r="A135" i="2"/>
  <c r="A732" i="2"/>
  <c r="M5" i="115" s="1"/>
  <c r="A621" i="2"/>
  <c r="B48" i="107" s="1"/>
  <c r="A1528" i="2"/>
  <c r="B14" i="149" s="1"/>
  <c r="A1976" i="2"/>
  <c r="A1902" i="2"/>
  <c r="A388" i="2"/>
  <c r="A385" i="2"/>
  <c r="A9" i="2"/>
  <c r="A509" i="2"/>
  <c r="A633" i="2"/>
  <c r="B60" i="107" s="1"/>
  <c r="A323" i="2"/>
  <c r="A1105" i="2"/>
  <c r="A185" i="2"/>
  <c r="A253" i="2"/>
  <c r="A404" i="2"/>
  <c r="B1" i="75" s="1"/>
  <c r="A1278" i="2"/>
  <c r="B12" i="94" s="1"/>
  <c r="A835" i="2"/>
  <c r="C39" i="116" s="1"/>
  <c r="A782" i="2"/>
  <c r="C13" i="116" s="1"/>
  <c r="A262" i="2"/>
  <c r="A1069" i="2"/>
  <c r="C24" i="125" s="1"/>
  <c r="A240" i="2"/>
  <c r="A1354" i="2"/>
  <c r="C87" i="94" s="1"/>
  <c r="A203" i="2"/>
  <c r="E4" i="53" s="1"/>
  <c r="A1396" i="2"/>
  <c r="B4" i="137" s="1"/>
  <c r="A1218" i="2"/>
  <c r="F6" i="132" s="1"/>
  <c r="A1503" i="2"/>
  <c r="B12" i="143" s="1"/>
  <c r="A940" i="2"/>
  <c r="H5" i="119" s="1"/>
  <c r="A953" i="2"/>
  <c r="A234" i="2"/>
  <c r="A119" i="2"/>
  <c r="C4" i="34" s="1"/>
  <c r="A867" i="2"/>
  <c r="E31" i="117" s="1"/>
  <c r="A871" i="2"/>
  <c r="D35" i="118" s="1"/>
  <c r="A765" i="2"/>
  <c r="C19" i="115" s="1"/>
  <c r="A321" i="2"/>
  <c r="A1483" i="2"/>
  <c r="A1984" i="2"/>
  <c r="A1872" i="2"/>
  <c r="A1562" i="2"/>
  <c r="D4" i="154" s="1"/>
  <c r="D9" i="154" s="1"/>
  <c r="A1620" i="2"/>
  <c r="G65" i="156" s="1"/>
  <c r="A2006" i="2"/>
  <c r="A1728" i="2"/>
  <c r="A15" i="132" s="1"/>
  <c r="A1395" i="2"/>
  <c r="B1" i="137" s="1"/>
  <c r="A1535" i="2"/>
  <c r="A1541" i="2"/>
  <c r="F5" i="151" s="1"/>
  <c r="A1545" i="2"/>
  <c r="B5" i="151" s="1"/>
  <c r="A424" i="2"/>
  <c r="B16" i="140" s="1"/>
  <c r="A1373" i="2"/>
  <c r="N18" i="94" s="1"/>
  <c r="A904" i="2"/>
  <c r="D68" i="118" s="1"/>
  <c r="A101" i="2"/>
  <c r="H16" i="13" s="1"/>
  <c r="I16" i="13" s="1"/>
  <c r="A568" i="2"/>
  <c r="A708" i="2"/>
  <c r="C39" i="110" s="1"/>
  <c r="A946" i="2"/>
  <c r="B1" i="123" s="1"/>
  <c r="A354" i="2"/>
  <c r="A1746" i="2"/>
  <c r="A1973" i="2"/>
  <c r="A1780" i="2"/>
  <c r="A1442" i="2"/>
  <c r="B12" i="160" s="1"/>
  <c r="A1953" i="2"/>
  <c r="A1730" i="2"/>
  <c r="A17" i="132" s="1"/>
  <c r="A1850" i="2"/>
  <c r="A1739" i="2"/>
  <c r="A1568" i="2"/>
  <c r="B12" i="153" s="1"/>
  <c r="A1918" i="2"/>
  <c r="A1198" i="2"/>
  <c r="B1" i="158" s="1"/>
  <c r="A1651" i="2"/>
  <c r="B10" i="139" s="1"/>
  <c r="A1709" i="2"/>
  <c r="A1769" i="2"/>
  <c r="A42" i="2"/>
  <c r="A1268" i="2"/>
  <c r="B1" i="94" s="1"/>
  <c r="A906" i="2"/>
  <c r="E70" i="117" s="1"/>
  <c r="A501" i="2"/>
  <c r="A571" i="2"/>
  <c r="A1370" i="2"/>
  <c r="C91" i="94" s="1"/>
  <c r="A828" i="2"/>
  <c r="E35" i="116" s="1"/>
  <c r="A231" i="2"/>
  <c r="A819" i="2"/>
  <c r="C31" i="116" s="1"/>
  <c r="A1611" i="2"/>
  <c r="G41" i="156" s="1"/>
  <c r="A1493" i="2"/>
  <c r="B1" i="143" s="1"/>
  <c r="A759" i="2"/>
  <c r="C13" i="115" s="1"/>
  <c r="A545" i="2"/>
  <c r="A1406" i="2"/>
  <c r="B20" i="137" s="1"/>
  <c r="A799" i="2"/>
  <c r="C21" i="116" s="1"/>
  <c r="A162" i="2"/>
  <c r="B1" i="78" s="1"/>
  <c r="A922" i="2"/>
  <c r="A283" i="2"/>
  <c r="B4" i="86" s="1"/>
  <c r="A1010" i="2"/>
  <c r="B7" i="124" s="1"/>
  <c r="A74" i="2"/>
  <c r="A608" i="2"/>
  <c r="B35" i="107" s="1"/>
  <c r="A592" i="2"/>
  <c r="B19" i="107" s="1"/>
  <c r="A109" i="2"/>
  <c r="B1" i="34" s="1"/>
  <c r="A28" i="2"/>
  <c r="A58" i="2"/>
  <c r="B1" i="93" s="1"/>
  <c r="A1312" i="2"/>
  <c r="B46" i="94" s="1"/>
  <c r="A615" i="2"/>
  <c r="B42" i="107" s="1"/>
  <c r="A948" i="2"/>
  <c r="A581" i="2"/>
  <c r="B8" i="107" s="1"/>
  <c r="A1316" i="2"/>
  <c r="B50" i="94" s="1"/>
  <c r="A1169" i="2"/>
  <c r="B1" i="129" s="1"/>
  <c r="A1222" i="2"/>
  <c r="C12" i="158" s="1"/>
  <c r="A1785" i="2"/>
  <c r="A671" i="2"/>
  <c r="B31" i="113" s="1"/>
  <c r="A664" i="2"/>
  <c r="B24" i="113" s="1"/>
  <c r="A952" i="2"/>
  <c r="A733" i="2"/>
  <c r="M3" i="115" s="1"/>
  <c r="A426" i="2"/>
  <c r="B18" i="140" s="1"/>
  <c r="A617" i="2"/>
  <c r="A590" i="2"/>
  <c r="B17" i="107" s="1"/>
  <c r="A889" i="2"/>
  <c r="D53" i="118" s="1"/>
  <c r="A73" i="2"/>
  <c r="A1517" i="2"/>
  <c r="B3" i="149" s="1"/>
  <c r="A1972" i="2"/>
  <c r="A1731" i="2"/>
  <c r="A18" i="132" s="1"/>
  <c r="A1892" i="2"/>
  <c r="A1797" i="2"/>
  <c r="A2005" i="2"/>
  <c r="A1473" i="2"/>
  <c r="A1966" i="2"/>
  <c r="A1606" i="2"/>
  <c r="B29" i="156" s="1"/>
  <c r="B96" i="156" s="1"/>
  <c r="A1655" i="2"/>
  <c r="B14" i="139" s="1"/>
  <c r="A1662" i="2"/>
  <c r="B21" i="139" s="1"/>
  <c r="A541" i="2"/>
  <c r="A324" i="2"/>
  <c r="A148" i="2"/>
  <c r="C4" i="19" s="1"/>
  <c r="A1046" i="2"/>
  <c r="B55" i="124" s="1"/>
  <c r="A860" i="2"/>
  <c r="E24" i="117" s="1"/>
  <c r="A554" i="2"/>
  <c r="A1184" i="2"/>
  <c r="A1166" i="2"/>
  <c r="B11" i="128" s="1"/>
  <c r="A1565" i="2"/>
  <c r="B9" i="153" s="1"/>
  <c r="A1783" i="2"/>
  <c r="A1768" i="2"/>
  <c r="A1632" i="2"/>
  <c r="B111" i="156" s="1"/>
  <c r="A1549" i="2"/>
  <c r="B1" i="152" s="1"/>
  <c r="A1729" i="2"/>
  <c r="A16" i="132" s="1"/>
  <c r="A1849" i="2"/>
  <c r="A2002" i="2"/>
  <c r="A1991" i="2"/>
  <c r="A1977" i="2"/>
  <c r="A1232" i="2"/>
  <c r="C23" i="158" s="1"/>
  <c r="A1217" i="2"/>
  <c r="G5" i="158" s="1"/>
  <c r="A1686" i="2"/>
  <c r="A1925" i="2"/>
  <c r="A339" i="2"/>
  <c r="A369" i="2"/>
  <c r="A1317" i="2"/>
  <c r="B51" i="94" s="1"/>
  <c r="A552" i="2"/>
  <c r="A1382" i="2"/>
  <c r="C94" i="94" s="1"/>
  <c r="A249" i="2"/>
  <c r="A86" i="2"/>
  <c r="E4" i="112" s="1"/>
  <c r="A41" i="2"/>
  <c r="A1127" i="2"/>
  <c r="B51" i="126" s="1"/>
  <c r="A1791" i="2"/>
  <c r="A1482" i="2"/>
  <c r="A928" i="2"/>
  <c r="B1" i="119" s="1"/>
  <c r="A643" i="2"/>
  <c r="A383" i="2"/>
  <c r="A140" i="2"/>
  <c r="C8" i="18" s="1"/>
  <c r="A564" i="2"/>
  <c r="A933" i="2"/>
  <c r="A308" i="2"/>
  <c r="A413" i="2"/>
  <c r="B5" i="140" s="1"/>
  <c r="A1118" i="2"/>
  <c r="B43" i="126" s="1"/>
  <c r="A1004" i="2"/>
  <c r="A1117" i="2"/>
  <c r="B42" i="126" s="1"/>
  <c r="A1399" i="2"/>
  <c r="B13" i="137" s="1"/>
  <c r="A991" i="2"/>
  <c r="A1371" i="2"/>
  <c r="D91" i="94" s="1"/>
  <c r="A272" i="2"/>
  <c r="A1315" i="2"/>
  <c r="B49" i="94" s="1"/>
  <c r="A155" i="2"/>
  <c r="A1295" i="2"/>
  <c r="B29" i="94" s="1"/>
  <c r="A1261" i="2"/>
  <c r="A62" i="2"/>
  <c r="A1219" i="2"/>
  <c r="F7" i="132" s="1"/>
  <c r="A1573" i="2"/>
  <c r="B17" i="153" s="1"/>
  <c r="A672" i="2"/>
  <c r="B32" i="113" s="1"/>
  <c r="A669" i="2"/>
  <c r="B29" i="113" s="1"/>
  <c r="A655" i="2"/>
  <c r="B15" i="113" s="1"/>
  <c r="A949" i="2"/>
  <c r="A795" i="2"/>
  <c r="C19" i="116" s="1"/>
  <c r="A1083" i="2"/>
  <c r="B4" i="126" s="1"/>
  <c r="A1133" i="2"/>
  <c r="B56" i="126" s="1"/>
  <c r="A95" i="2"/>
  <c r="B16" i="13" s="1"/>
  <c r="B86" i="13" s="1"/>
  <c r="A491" i="2"/>
  <c r="A167" i="2"/>
  <c r="D4" i="53" s="1"/>
  <c r="A1830" i="2"/>
  <c r="A1816" i="2"/>
  <c r="A1825" i="2"/>
  <c r="A1968" i="2"/>
  <c r="A2030" i="2"/>
  <c r="A1508" i="2"/>
  <c r="B4" i="148" s="1"/>
  <c r="A1557" i="2"/>
  <c r="B10" i="152" s="1"/>
  <c r="A2025" i="2"/>
  <c r="A1845" i="2"/>
  <c r="A1221" i="2"/>
  <c r="C11" i="158" s="1"/>
  <c r="A1224" i="2"/>
  <c r="C14" i="158" s="1"/>
  <c r="A917" i="2"/>
  <c r="V4" i="117" s="1"/>
  <c r="U4" i="118" s="1"/>
  <c r="A453" i="2"/>
  <c r="A241" i="2"/>
  <c r="A285" i="2"/>
  <c r="B6" i="86" s="1"/>
  <c r="A1067" i="2"/>
  <c r="A44" i="2"/>
  <c r="A393" i="2"/>
  <c r="A896" i="2"/>
  <c r="D60" i="118" s="1"/>
  <c r="A1531" i="2"/>
  <c r="A1782" i="2"/>
  <c r="A1455" i="2"/>
  <c r="A1916" i="2"/>
  <c r="A1910" i="2"/>
  <c r="A1776" i="2"/>
  <c r="A2040" i="2"/>
  <c r="A1604" i="2"/>
  <c r="B23" i="156" s="1"/>
  <c r="A1428" i="2"/>
  <c r="B42" i="137" s="1"/>
  <c r="A216" i="2"/>
  <c r="F5" i="144" s="1"/>
  <c r="P5" i="144" s="1"/>
  <c r="A1643" i="2"/>
  <c r="B1" i="139" s="1"/>
  <c r="A1542" i="2"/>
  <c r="A1675" i="2"/>
  <c r="A1832" i="2"/>
  <c r="A770" i="2"/>
  <c r="A497" i="2"/>
  <c r="A1421" i="2"/>
  <c r="B35" i="137" s="1"/>
  <c r="A640" i="2"/>
  <c r="B67" i="107" s="1"/>
  <c r="A1109" i="2"/>
  <c r="B35" i="126" s="1"/>
  <c r="A1024" i="2"/>
  <c r="B33" i="124" s="1"/>
  <c r="A894" i="2"/>
  <c r="D58" i="118" s="1"/>
  <c r="A313" i="2"/>
  <c r="A1716" i="2"/>
  <c r="B59" i="23" s="1"/>
  <c r="A1899" i="2"/>
  <c r="A1843" i="2"/>
  <c r="A355" i="2"/>
  <c r="A1044" i="2"/>
  <c r="B53" i="124" s="1"/>
  <c r="A494" i="2"/>
  <c r="A98" i="2"/>
  <c r="E16" i="13" s="1"/>
  <c r="E86" i="13" s="1"/>
  <c r="A364" i="2"/>
  <c r="A1250" i="2"/>
  <c r="A458" i="2"/>
  <c r="A428" i="2"/>
  <c r="B20" i="140" s="1"/>
  <c r="A532" i="2"/>
  <c r="A832" i="2"/>
  <c r="E37" i="116" s="1"/>
  <c r="A35" i="2"/>
  <c r="A228" i="2"/>
  <c r="A644" i="2"/>
  <c r="A206" i="2"/>
  <c r="C1" i="145" s="1"/>
  <c r="A638" i="2"/>
  <c r="B65" i="107" s="1"/>
  <c r="A372" i="2"/>
  <c r="A632" i="2"/>
  <c r="B59" i="107" s="1"/>
  <c r="A701" i="2"/>
  <c r="C31" i="110" s="1"/>
  <c r="A1182" i="2"/>
  <c r="A180" i="2"/>
  <c r="A1906" i="2"/>
  <c r="A1765" i="2"/>
  <c r="A667" i="2"/>
  <c r="B27" i="113" s="1"/>
  <c r="A670" i="2"/>
  <c r="B30" i="113" s="1"/>
  <c r="A462" i="2"/>
  <c r="A123" i="2"/>
  <c r="G4" i="34" s="1"/>
  <c r="A475" i="2"/>
  <c r="A356" i="2"/>
  <c r="A555" i="2"/>
  <c r="A686" i="2"/>
  <c r="C12" i="110" s="1"/>
  <c r="A465" i="2"/>
  <c r="A1819" i="2"/>
  <c r="A1601" i="2"/>
  <c r="B15" i="156" s="1"/>
  <c r="A1669" i="2"/>
  <c r="A1511" i="2"/>
  <c r="B7" i="148" s="1"/>
  <c r="A2029" i="2"/>
  <c r="A1429" i="2"/>
  <c r="B43" i="137" s="1"/>
  <c r="A1605" i="2"/>
  <c r="G25" i="156" s="1"/>
  <c r="A1203" i="2"/>
  <c r="B6" i="132" s="1"/>
  <c r="A1225" i="2"/>
  <c r="C11" i="132" s="1"/>
  <c r="A220" i="2"/>
  <c r="I5" i="144" s="1"/>
  <c r="S5" i="144" s="1"/>
  <c r="A1068" i="2"/>
  <c r="A1306" i="2"/>
  <c r="B40" i="94" s="1"/>
  <c r="A76" i="2"/>
  <c r="A503" i="2"/>
  <c r="A742" i="2"/>
  <c r="I3" i="115" s="1"/>
  <c r="A391" i="2"/>
  <c r="A66" i="2"/>
  <c r="A233" i="2"/>
  <c r="A521" i="2"/>
  <c r="A1519" i="2"/>
  <c r="B5" i="149" s="1"/>
  <c r="A1996" i="2"/>
  <c r="A1888" i="2"/>
  <c r="A1789" i="2"/>
  <c r="A1909" i="2"/>
  <c r="A2026" i="2"/>
  <c r="A2012" i="2"/>
  <c r="A1538" i="2"/>
  <c r="B1" i="151" s="1"/>
  <c r="A1486" i="2"/>
  <c r="A1943" i="2"/>
  <c r="A1665" i="2"/>
  <c r="A1199" i="2"/>
  <c r="A1877" i="2"/>
  <c r="A1891" i="2"/>
  <c r="A156" i="2"/>
  <c r="A845" i="2"/>
  <c r="A282" i="2"/>
  <c r="C2" i="86" s="1"/>
  <c r="A735" i="2"/>
  <c r="M6" i="115" s="1"/>
  <c r="A250" i="2"/>
  <c r="A810" i="2"/>
  <c r="E26" i="116" s="1"/>
  <c r="A449" i="2"/>
  <c r="A1331" i="2"/>
  <c r="B65" i="94" s="1"/>
  <c r="A724" i="2"/>
  <c r="B1" i="166" s="1"/>
  <c r="A1923" i="2"/>
  <c r="A2021" i="2"/>
  <c r="A546" i="2"/>
  <c r="B1" i="99" s="1"/>
  <c r="A436" i="2"/>
  <c r="A1415" i="2"/>
  <c r="B29" i="137" s="1"/>
  <c r="A790" i="2"/>
  <c r="E16" i="116" s="1"/>
  <c r="A390" i="2"/>
  <c r="A998" i="2"/>
  <c r="B67" i="123" s="1"/>
  <c r="A857" i="2"/>
  <c r="A374" i="2"/>
  <c r="A207" i="2"/>
  <c r="C5" i="145" s="1"/>
  <c r="A1285" i="2"/>
  <c r="B19" i="94" s="1"/>
  <c r="A23" i="2"/>
  <c r="A1263" i="2"/>
  <c r="A525" i="2"/>
  <c r="A434" i="2"/>
  <c r="A680" i="2"/>
  <c r="F8" i="110" s="1"/>
  <c r="F21" i="110" s="1"/>
  <c r="A579" i="2"/>
  <c r="B6" i="107" s="1"/>
  <c r="A261" i="2"/>
  <c r="A529" i="2"/>
  <c r="A1294" i="2"/>
  <c r="B28" i="94" s="1"/>
  <c r="A29" i="2"/>
  <c r="A1833" i="2"/>
  <c r="A1784" i="2"/>
  <c r="A665" i="2"/>
  <c r="B25" i="113" s="1"/>
  <c r="A659" i="2"/>
  <c r="B19" i="113" s="1"/>
  <c r="A57" i="2"/>
  <c r="A1185" i="2"/>
  <c r="A469" i="2"/>
  <c r="A292" i="2"/>
  <c r="A193" i="2"/>
  <c r="A455" i="2"/>
  <c r="A450" i="2"/>
  <c r="A1841" i="2"/>
  <c r="A1912" i="2"/>
  <c r="A1751" i="2"/>
  <c r="A1875" i="2"/>
  <c r="A1760" i="2"/>
  <c r="A1479" i="2"/>
  <c r="A2039" i="2"/>
  <c r="A1691" i="2"/>
  <c r="B8" i="163" s="1"/>
  <c r="A1594" i="2"/>
  <c r="B1" i="156" s="1"/>
  <c r="A1666" i="2"/>
  <c r="A1314" i="2"/>
  <c r="B48" i="94" s="1"/>
  <c r="A196" i="2"/>
  <c r="A846" i="2"/>
  <c r="D10" i="118" s="1"/>
  <c r="A295" i="2"/>
  <c r="A1148" i="2"/>
  <c r="B13" i="127" s="1"/>
  <c r="A456" i="2"/>
  <c r="A510" i="2"/>
  <c r="A13" i="2"/>
  <c r="A266" i="2"/>
  <c r="G5" i="84" s="1"/>
  <c r="A1530" i="2"/>
  <c r="B1" i="150" s="1"/>
  <c r="A1926" i="2"/>
  <c r="A1959" i="2"/>
  <c r="A1692" i="2"/>
  <c r="B9" i="163" s="1"/>
  <c r="A1956" i="2"/>
  <c r="A1671" i="2"/>
  <c r="A1947" i="2"/>
  <c r="A1990" i="2"/>
  <c r="A1835" i="2"/>
  <c r="A1520" i="2"/>
  <c r="B6" i="149" s="1"/>
  <c r="A1209" i="2"/>
  <c r="E5" i="132" s="1"/>
  <c r="A1950" i="2"/>
  <c r="A1854" i="2"/>
  <c r="A1734" i="2"/>
  <c r="C16" i="132" s="1"/>
  <c r="A789" i="2"/>
  <c r="C16" i="116" s="1"/>
  <c r="A199" i="2"/>
  <c r="G4" i="53" s="1"/>
  <c r="A884" i="2"/>
  <c r="D48" i="118" s="1"/>
  <c r="A1110" i="2"/>
  <c r="B36" i="126" s="1"/>
  <c r="A873" i="2"/>
  <c r="E37" i="117" s="1"/>
  <c r="A1361" i="2"/>
  <c r="Q18" i="94" s="1"/>
  <c r="A38" i="2"/>
  <c r="A1713" i="2"/>
  <c r="B20" i="23" s="1"/>
  <c r="A1500" i="2"/>
  <c r="B9" i="143" s="1"/>
  <c r="A1960" i="2"/>
  <c r="A1998" i="2"/>
  <c r="A848" i="2"/>
  <c r="A45" i="2"/>
  <c r="A1409" i="2"/>
  <c r="B23" i="137" s="1"/>
  <c r="A645" i="2"/>
  <c r="A743" i="2"/>
  <c r="H3" i="115" s="1"/>
  <c r="A1121" i="2"/>
  <c r="A908" i="2"/>
  <c r="D72" i="118" s="1"/>
  <c r="A429" i="2"/>
  <c r="B21" i="140" s="1"/>
  <c r="A1286" i="2"/>
  <c r="B20" i="94" s="1"/>
  <c r="A18" i="2"/>
  <c r="A131" i="2"/>
  <c r="I3" i="37" s="1"/>
  <c r="A648" i="2"/>
  <c r="B7" i="113" s="1"/>
  <c r="A1302" i="2"/>
  <c r="B36" i="94" s="1"/>
  <c r="A709" i="2"/>
  <c r="C40" i="110" s="1"/>
  <c r="A779" i="2"/>
  <c r="C11" i="116" s="1"/>
  <c r="A33" i="2"/>
  <c r="A1717" i="2"/>
  <c r="B72" i="23" s="1"/>
  <c r="A1177" i="2"/>
  <c r="B10" i="129" s="1"/>
  <c r="A785" i="2"/>
  <c r="C15" i="116" s="1"/>
  <c r="A1277" i="2"/>
  <c r="B11" i="94" s="1"/>
  <c r="A1437" i="2"/>
  <c r="B7" i="160" s="1"/>
  <c r="A1790" i="2"/>
  <c r="A775" i="2"/>
  <c r="B111" i="116" s="1"/>
  <c r="A288" i="2"/>
  <c r="A392" i="2"/>
  <c r="A861" i="2"/>
  <c r="E25" i="117" s="1"/>
  <c r="A918" i="2"/>
  <c r="V5" i="117" s="1"/>
  <c r="U5" i="118" s="1"/>
  <c r="A1699" i="2"/>
  <c r="B16" i="163" s="1"/>
  <c r="A1949" i="2"/>
  <c r="A2000" i="2"/>
  <c r="A1574" i="2"/>
  <c r="B18" i="153" s="1"/>
  <c r="A1931" i="2"/>
  <c r="A1561" i="2"/>
  <c r="A1982" i="2"/>
  <c r="A1532" i="2"/>
  <c r="A1942" i="2"/>
  <c r="A1965" i="2"/>
  <c r="A219" i="2"/>
  <c r="O5" i="144" s="1"/>
  <c r="A1951" i="2"/>
  <c r="A1855" i="2"/>
  <c r="A1567" i="2"/>
  <c r="B11" i="153" s="1"/>
  <c r="A160" i="2"/>
  <c r="A1287" i="2"/>
  <c r="B21" i="94" s="1"/>
  <c r="A68" i="2"/>
  <c r="A586" i="2"/>
  <c r="B13" i="107" s="1"/>
  <c r="A887" i="2"/>
  <c r="D51" i="118" s="1"/>
  <c r="A10" i="2"/>
  <c r="A597" i="2"/>
  <c r="B24" i="107" s="1"/>
  <c r="A1161" i="2"/>
  <c r="B6" i="128" s="1"/>
  <c r="A1921" i="2"/>
  <c r="A1828" i="2"/>
  <c r="A1999" i="2"/>
  <c r="A495" i="2"/>
  <c r="A225" i="2"/>
  <c r="G3" i="76" s="1"/>
  <c r="A284" i="2"/>
  <c r="B5" i="86" s="1"/>
  <c r="A1258" i="2"/>
  <c r="B1" i="135" s="1"/>
  <c r="A1053" i="2"/>
  <c r="B6" i="125" s="1"/>
  <c r="A1140" i="2"/>
  <c r="B5" i="127" s="1"/>
  <c r="A398" i="2"/>
  <c r="B1" i="45" s="1"/>
  <c r="A818" i="2"/>
  <c r="E30" i="116" s="1"/>
  <c r="A809" i="2"/>
  <c r="C26" i="116" s="1"/>
  <c r="A125" i="2"/>
  <c r="I4" i="34" s="1"/>
  <c r="A1012" i="2"/>
  <c r="A1726" i="2"/>
  <c r="H8" i="23" s="1"/>
  <c r="H47" i="23" s="1"/>
  <c r="A26" i="2"/>
  <c r="A334" i="2"/>
  <c r="A800" i="2"/>
  <c r="E21" i="116" s="1"/>
  <c r="A114" i="2"/>
  <c r="A1059" i="2"/>
  <c r="F6" i="125" s="1"/>
  <c r="A1347" i="2"/>
  <c r="D85" i="94" s="1"/>
  <c r="A1031" i="2"/>
  <c r="A1345" i="2"/>
  <c r="B85" i="94" s="1"/>
  <c r="A1434" i="2"/>
  <c r="B1" i="160" s="1"/>
  <c r="A1927" i="2"/>
  <c r="A1743" i="2"/>
  <c r="A1463" i="2"/>
  <c r="A1798" i="2"/>
  <c r="A1212" i="2"/>
  <c r="A1160" i="2"/>
  <c r="B5" i="128" s="1"/>
  <c r="A660" i="2"/>
  <c r="B20" i="113" s="1"/>
  <c r="A927" i="2"/>
  <c r="I3" i="117" s="1"/>
  <c r="A1016" i="2"/>
  <c r="B25" i="124" s="1"/>
  <c r="A565" i="2"/>
  <c r="A1424" i="2"/>
  <c r="B38" i="137" s="1"/>
  <c r="A1735" i="2"/>
  <c r="C17" i="132" s="1"/>
  <c r="A1673" i="2"/>
  <c r="A1971" i="2"/>
  <c r="A1599" i="2"/>
  <c r="B10" i="156" s="1"/>
  <c r="A1448" i="2"/>
  <c r="B1" i="141" s="1"/>
  <c r="A1513" i="2"/>
  <c r="B9" i="148" s="1"/>
  <c r="A1761" i="2"/>
  <c r="A1869" i="2"/>
  <c r="A1642" i="2"/>
  <c r="B137" i="156" s="1"/>
  <c r="A1227" i="2"/>
  <c r="C13" i="132" s="1"/>
  <c r="A117" i="2"/>
  <c r="A460" i="2"/>
  <c r="A516" i="2"/>
  <c r="A1167" i="2"/>
  <c r="B12" i="128" s="1"/>
  <c r="A77" i="2"/>
  <c r="A157" i="2"/>
  <c r="A931" i="2"/>
  <c r="D5" i="119" s="1"/>
  <c r="A507" i="2"/>
  <c r="A932" i="2"/>
  <c r="E5" i="119" s="1"/>
  <c r="A1529" i="2"/>
  <c r="B15" i="149" s="1"/>
  <c r="A1759" i="2"/>
  <c r="A1563" i="2"/>
  <c r="B7" i="153" s="1"/>
  <c r="A1441" i="2"/>
  <c r="B11" i="160" s="1"/>
  <c r="A1695" i="2"/>
  <c r="B12" i="163" s="1"/>
  <c r="A1627" i="2"/>
  <c r="B88" i="156" s="1"/>
  <c r="A1981" i="2"/>
  <c r="A1426" i="2"/>
  <c r="B40" i="137" s="1"/>
  <c r="A1474" i="2"/>
  <c r="A214" i="2"/>
  <c r="M5" i="145" s="1"/>
  <c r="A1257" i="2"/>
  <c r="A1985" i="2"/>
  <c r="A1733" i="2"/>
  <c r="C15" i="132" s="1"/>
  <c r="A1687" i="2"/>
  <c r="B1" i="159" s="1"/>
  <c r="A89" i="2"/>
  <c r="A468" i="2"/>
  <c r="B1" i="98" s="1"/>
  <c r="A714" i="2"/>
  <c r="C48" i="110" s="1"/>
  <c r="A880" i="2"/>
  <c r="E44" i="117" s="1"/>
  <c r="C84" i="117" s="1"/>
  <c r="A315" i="2"/>
  <c r="A865" i="2"/>
  <c r="E29" i="117" s="1"/>
  <c r="A263" i="2"/>
  <c r="B5" i="84" s="1"/>
  <c r="A37" i="2"/>
  <c r="A1945" i="2"/>
  <c r="A1684" i="2"/>
  <c r="A1889" i="2"/>
  <c r="A31" i="2"/>
  <c r="A1372" i="2"/>
  <c r="E91" i="94" s="1"/>
  <c r="A327" i="2"/>
  <c r="A1267" i="2"/>
  <c r="A120" i="2"/>
  <c r="F4" i="34" s="1"/>
  <c r="A535" i="2"/>
  <c r="A382" i="2"/>
  <c r="A1175" i="2"/>
  <c r="B8" i="129" s="1"/>
  <c r="A1350" i="2"/>
  <c r="C86" i="94" s="1"/>
  <c r="A1343" i="2"/>
  <c r="B77" i="94" s="1"/>
  <c r="A1141" i="2"/>
  <c r="B6" i="127" s="1"/>
  <c r="A1721" i="2"/>
  <c r="A812" i="2"/>
  <c r="E27" i="116" s="1"/>
  <c r="A48" i="2"/>
  <c r="A752" i="2"/>
  <c r="M3" i="116" s="1"/>
  <c r="A730" i="2"/>
  <c r="B6" i="115" s="1"/>
  <c r="A1369" i="2"/>
  <c r="B91" i="94" s="1"/>
  <c r="A1128" i="2"/>
  <c r="B52" i="126" s="1"/>
  <c r="A769" i="2"/>
  <c r="C23" i="115" s="1"/>
  <c r="A610" i="2"/>
  <c r="B37" i="107" s="1"/>
  <c r="A1893" i="2"/>
  <c r="A1674" i="2"/>
  <c r="A1496" i="2"/>
  <c r="B5" i="143" s="1"/>
  <c r="A1514" i="2"/>
  <c r="B10" i="148" s="1"/>
  <c r="A1677" i="2"/>
  <c r="A1550" i="2"/>
  <c r="B3" i="152" s="1"/>
  <c r="A111" i="2"/>
  <c r="A897" i="2"/>
  <c r="E61" i="117" s="1"/>
  <c r="C85" i="117" s="1"/>
  <c r="A657" i="2"/>
  <c r="B17" i="113" s="1"/>
  <c r="A78" i="2"/>
  <c r="A289" i="2"/>
  <c r="A1633" i="2"/>
  <c r="B112" i="156" s="1"/>
  <c r="A658" i="2"/>
  <c r="B18" i="113" s="1"/>
  <c r="A951" i="2"/>
  <c r="A740" i="2"/>
  <c r="A281" i="2"/>
  <c r="A580" i="2"/>
  <c r="B7" i="107" s="1"/>
  <c r="A341" i="2"/>
  <c r="B7" i="86" s="1"/>
  <c r="A442" i="2"/>
  <c r="A2034" i="2"/>
  <c r="A1844" i="2"/>
  <c r="A1587" i="2"/>
  <c r="B15" i="154" s="1"/>
  <c r="A1464" i="2"/>
  <c r="A1584" i="2"/>
  <c r="B12" i="154" s="1"/>
  <c r="A2018" i="2"/>
  <c r="A1740" i="2"/>
  <c r="A1690" i="2"/>
  <c r="B7" i="163" s="1"/>
  <c r="A1216" i="2"/>
  <c r="F4" i="132" s="1"/>
  <c r="A1750" i="2"/>
  <c r="A1453" i="2"/>
  <c r="A1168" i="2"/>
  <c r="B13" i="128" s="1"/>
  <c r="A435" i="2"/>
  <c r="B1" i="101" s="1"/>
  <c r="A25" i="2"/>
  <c r="B1" i="70" s="1"/>
  <c r="A573" i="2"/>
  <c r="A882" i="2"/>
  <c r="A375" i="2"/>
  <c r="A1145" i="2"/>
  <c r="B10" i="127" s="1"/>
  <c r="A246" i="2"/>
  <c r="A956" i="2"/>
  <c r="C4" i="168" s="1"/>
  <c r="A1506" i="2"/>
  <c r="B1" i="148" s="1"/>
  <c r="A1758" i="2"/>
  <c r="A1826" i="2"/>
  <c r="A1980" i="2"/>
  <c r="A1742" i="2"/>
  <c r="A1439" i="2"/>
  <c r="B9" i="160" s="1"/>
  <c r="A2028" i="2"/>
  <c r="A1596" i="2"/>
  <c r="B5" i="156" s="1"/>
  <c r="B99" i="156" s="1"/>
  <c r="A1533" i="2"/>
  <c r="A215" i="2"/>
  <c r="C1" i="144" s="1"/>
  <c r="A1652" i="2"/>
  <c r="B11" i="139" s="1"/>
  <c r="A1962" i="2"/>
  <c r="A1710" i="2"/>
  <c r="A1890" i="2"/>
  <c r="A322" i="2"/>
  <c r="A938" i="2"/>
  <c r="G5" i="119" s="1"/>
  <c r="A912" i="2"/>
  <c r="E76" i="117" s="1"/>
  <c r="A470" i="2"/>
  <c r="A459" i="2"/>
  <c r="A166" i="2"/>
  <c r="C6" i="1" s="1"/>
  <c r="A176" i="2"/>
  <c r="B13" i="46" s="1"/>
  <c r="A474" i="2"/>
  <c r="A1946" i="2"/>
  <c r="A1852" i="2"/>
  <c r="A1747" i="2"/>
  <c r="A330" i="2"/>
  <c r="A1256" i="2"/>
  <c r="A1414" i="2"/>
  <c r="B28" i="137" s="1"/>
  <c r="A335" i="2"/>
  <c r="A1172" i="2"/>
  <c r="B5" i="129" s="1"/>
  <c r="A1055" i="2"/>
  <c r="F3" i="125" s="1"/>
  <c r="A290" i="2"/>
  <c r="A325" i="2"/>
  <c r="A71" i="2"/>
  <c r="B1" i="146" s="1"/>
  <c r="A1240" i="2"/>
  <c r="A232" i="2"/>
  <c r="A277" i="2"/>
  <c r="A1187" i="2"/>
  <c r="A342" i="2"/>
  <c r="A1041" i="2"/>
  <c r="B50" i="124" s="1"/>
  <c r="A337" i="2"/>
  <c r="A1157" i="2"/>
  <c r="B1" i="128" s="1"/>
  <c r="A705" i="2"/>
  <c r="C36" i="110" s="1"/>
  <c r="A804" i="2"/>
  <c r="E23" i="116" s="1"/>
  <c r="A1045" i="2"/>
  <c r="B54" i="124" s="1"/>
  <c r="A1510" i="2"/>
  <c r="B6" i="148" s="1"/>
  <c r="A2009" i="2"/>
  <c r="B86" i="94"/>
  <c r="A847" i="2"/>
  <c r="E11" i="117" s="1"/>
  <c r="A856" i="2"/>
  <c r="A614" i="2"/>
  <c r="B41" i="107" s="1"/>
  <c r="A1711" i="2"/>
  <c r="B1" i="23" s="1"/>
  <c r="A1922" i="2"/>
  <c r="A1801" i="2"/>
  <c r="A2020" i="2"/>
  <c r="A1591" i="2"/>
  <c r="B19" i="154" s="1"/>
  <c r="A1433" i="2"/>
  <c r="B7" i="137" s="1"/>
  <c r="A1866" i="2"/>
  <c r="A409" i="2"/>
  <c r="D5" i="162" s="1"/>
  <c r="A368" i="2"/>
  <c r="A893" i="2"/>
  <c r="D57" i="118" s="1"/>
  <c r="A844" i="2"/>
  <c r="A910" i="2"/>
  <c r="E74" i="117" s="1"/>
  <c r="A1405" i="2"/>
  <c r="B19" i="137" s="1"/>
  <c r="A1152" i="2"/>
  <c r="B17" i="127" s="1"/>
  <c r="A441" i="2"/>
  <c r="A311" i="2"/>
  <c r="A132" i="2"/>
  <c r="E3" i="37" s="1"/>
  <c r="A678" i="2"/>
  <c r="D8" i="110" s="1"/>
  <c r="D21" i="110" s="1"/>
  <c r="A70" i="2"/>
  <c r="A1022" i="2"/>
  <c r="B31" i="124" s="1"/>
  <c r="A1355" i="2"/>
  <c r="D87" i="94" s="1"/>
  <c r="A139" i="2"/>
  <c r="G2" i="18" s="1"/>
  <c r="A1052" i="2"/>
  <c r="B4" i="125" s="1"/>
  <c r="A604" i="2"/>
  <c r="B31" i="107" s="1"/>
  <c r="A1274" i="2"/>
  <c r="A373" i="2"/>
  <c r="A370" i="2"/>
  <c r="A303" i="2"/>
  <c r="A920" i="2"/>
  <c r="A722" i="2"/>
  <c r="D5" i="168" s="1"/>
  <c r="A1008" i="2"/>
  <c r="B5" i="124" s="1"/>
  <c r="A1362" i="2"/>
  <c r="C89" i="94" s="1"/>
  <c r="A900" i="2"/>
  <c r="E64" i="117" s="1"/>
  <c r="A1099" i="2"/>
  <c r="B28" i="126" s="1"/>
  <c r="A264" i="2"/>
  <c r="A508" i="2"/>
  <c r="A1357" i="2"/>
  <c r="M18" i="94" s="1"/>
  <c r="A178" i="2"/>
  <c r="A1275" i="2"/>
  <c r="B9" i="94" s="1"/>
  <c r="A1328" i="2"/>
  <c r="B62" i="94" s="1"/>
  <c r="A257" i="2"/>
  <c r="A675" i="2"/>
  <c r="B1" i="110" s="1"/>
  <c r="A842" i="2"/>
  <c r="A737" i="2"/>
  <c r="A1142" i="2"/>
  <c r="B7" i="127" s="1"/>
  <c r="A1425" i="2"/>
  <c r="B39" i="137" s="1"/>
  <c r="A855" i="2"/>
  <c r="D19" i="118" s="1"/>
  <c r="A1265" i="2"/>
  <c r="A936" i="2"/>
  <c r="A514" i="2"/>
  <c r="A587" i="2"/>
  <c r="B14" i="107" s="1"/>
  <c r="A1352" i="2"/>
  <c r="E86" i="94" s="1"/>
  <c r="A1079" i="2"/>
  <c r="C47" i="125" s="1"/>
  <c r="A110" i="2"/>
  <c r="A236" i="2"/>
  <c r="A682" i="2"/>
  <c r="B7" i="110" s="1"/>
  <c r="A16" i="2"/>
  <c r="A345" i="2"/>
  <c r="A1237" i="2"/>
  <c r="A539" i="2"/>
  <c r="A1418" i="2"/>
  <c r="B32" i="137" s="1"/>
  <c r="A793" i="2"/>
  <c r="C18" i="116" s="1"/>
  <c r="A1" i="2"/>
  <c r="A1419" i="2"/>
  <c r="B6" i="137" s="1"/>
  <c r="A599" i="2"/>
  <c r="B26" i="107" s="1"/>
  <c r="A1101" i="2"/>
  <c r="A1318" i="2"/>
  <c r="B52" i="94" s="1"/>
  <c r="A754" i="2"/>
  <c r="J3" i="115" s="1"/>
  <c r="A905" i="2"/>
  <c r="E69" i="117" s="1"/>
  <c r="A574" i="2"/>
  <c r="D12" i="126" s="1"/>
  <c r="D46" i="126" s="1"/>
  <c r="A457" i="2"/>
  <c r="A582" i="2"/>
  <c r="B9" i="107" s="1"/>
  <c r="A1154" i="2"/>
  <c r="B19" i="127" s="1"/>
  <c r="A954" i="2"/>
  <c r="A1445" i="2"/>
  <c r="B15" i="160" s="1"/>
  <c r="A1774" i="2"/>
  <c r="A1905" i="2"/>
  <c r="A1896" i="2"/>
  <c r="A1886" i="2"/>
  <c r="A1957" i="2"/>
  <c r="A1935" i="2"/>
  <c r="A976" i="2"/>
  <c r="A328" i="2"/>
  <c r="A513" i="2"/>
  <c r="A841" i="2"/>
  <c r="A1387" i="2"/>
  <c r="B1" i="136" s="1"/>
  <c r="A1820" i="2"/>
  <c r="A1969" i="2"/>
  <c r="A2032" i="2"/>
  <c r="A1915" i="2"/>
  <c r="A1505" i="2"/>
  <c r="A2011" i="2"/>
  <c r="A488" i="2"/>
  <c r="A739" i="2"/>
  <c r="A452" i="2"/>
  <c r="A877" i="2"/>
  <c r="D41" i="118" s="1"/>
  <c r="A859" i="2"/>
  <c r="E23" i="117" s="1"/>
  <c r="A1153" i="2"/>
  <c r="B18" i="127" s="1"/>
  <c r="A1327" i="2"/>
  <c r="B61" i="94" s="1"/>
  <c r="A242" i="2"/>
  <c r="A567" i="2"/>
  <c r="A717" i="2"/>
  <c r="C51" i="110" s="1"/>
  <c r="A161" i="2"/>
  <c r="A394" i="2"/>
  <c r="A116" i="2"/>
  <c r="A738" i="2"/>
  <c r="A821" i="2"/>
  <c r="C32" i="116" s="1"/>
  <c r="A1283" i="2"/>
  <c r="B17" i="94" s="1"/>
  <c r="A1239" i="2"/>
  <c r="A230" i="2"/>
  <c r="A489" i="2"/>
  <c r="A454" i="2"/>
  <c r="A794" i="2"/>
  <c r="E18" i="116" s="1"/>
  <c r="A850" i="2"/>
  <c r="D14" i="118" s="1"/>
  <c r="A467" i="2"/>
  <c r="A423" i="2"/>
  <c r="B15" i="140" s="1"/>
  <c r="A171" i="2"/>
  <c r="D3" i="46" s="1"/>
  <c r="A506" i="2"/>
  <c r="A104" i="2"/>
  <c r="C57" i="13" s="1"/>
  <c r="A698" i="2"/>
  <c r="C28" i="110" s="1"/>
  <c r="A834" i="2"/>
  <c r="E38" i="116" s="1"/>
  <c r="A619" i="2"/>
  <c r="B46" i="107" s="1"/>
  <c r="A1147" i="2"/>
  <c r="B12" i="127" s="1"/>
  <c r="A81" i="2"/>
  <c r="E4" i="80" s="1"/>
  <c r="A791" i="2"/>
  <c r="C17" i="116" s="1"/>
  <c r="A1340" i="2"/>
  <c r="B74" i="94" s="1"/>
  <c r="A641" i="2"/>
  <c r="B68" i="107" s="1"/>
  <c r="A1292" i="2"/>
  <c r="B26" i="94" s="1"/>
  <c r="A446" i="2"/>
  <c r="A1091" i="2"/>
  <c r="B21" i="126" s="1"/>
  <c r="A422" i="2"/>
  <c r="B14" i="140" s="1"/>
  <c r="A898" i="2"/>
  <c r="D62" i="118" s="1"/>
  <c r="A771" i="2"/>
  <c r="A1379" i="2"/>
  <c r="D93" i="94" s="1"/>
  <c r="A1326" i="2"/>
  <c r="B60" i="94" s="1"/>
  <c r="A1374" i="2"/>
  <c r="C92" i="94" s="1"/>
  <c r="A1383" i="2"/>
  <c r="D94" i="94" s="1"/>
  <c r="A830" i="2"/>
  <c r="E36" i="116" s="1"/>
  <c r="A1096" i="2"/>
  <c r="B25" i="126" s="1"/>
  <c r="A366" i="2"/>
  <c r="A1013" i="2"/>
  <c r="B22" i="124" s="1"/>
  <c r="A756" i="2"/>
  <c r="C10" i="115" s="1"/>
  <c r="A223" i="2"/>
  <c r="C1" i="76" s="1"/>
  <c r="A778" i="2"/>
  <c r="C10" i="116" s="1"/>
  <c r="A1715" i="2"/>
  <c r="B46" i="23" s="1"/>
  <c r="A524" i="2"/>
  <c r="B1" i="104" s="1"/>
  <c r="A1088" i="2"/>
  <c r="B18" i="126" s="1"/>
  <c r="A1042" i="2"/>
  <c r="B51" i="124" s="1"/>
  <c r="A1137" i="2"/>
  <c r="B1" i="127" s="1"/>
  <c r="A642" i="2"/>
  <c r="B1" i="113" s="1"/>
  <c r="A1179" i="2"/>
  <c r="B12" i="129" s="1"/>
  <c r="A690" i="2"/>
  <c r="C16" i="110" s="1"/>
  <c r="A803" i="2"/>
  <c r="C23" i="116" s="1"/>
  <c r="A306" i="2"/>
  <c r="A757" i="2"/>
  <c r="C11" i="115" s="1"/>
  <c r="A1183" i="2"/>
  <c r="A136" i="2"/>
  <c r="A820" i="2"/>
  <c r="E31" i="116" s="1"/>
  <c r="A205" i="2"/>
  <c r="I4" i="53" s="1"/>
  <c r="A1539" i="2"/>
  <c r="C5" i="151" s="1"/>
  <c r="A1904" i="2"/>
  <c r="A1522" i="2"/>
  <c r="B8" i="149" s="1"/>
  <c r="A1693" i="2"/>
  <c r="B10" i="163" s="1"/>
  <c r="A1515" i="2"/>
  <c r="B11" i="148" s="1"/>
  <c r="A209" i="2"/>
  <c r="F5" i="145" s="1"/>
  <c r="A1708" i="2"/>
  <c r="A560" i="2"/>
  <c r="A8" i="2"/>
  <c r="A332" i="2"/>
  <c r="A693" i="2"/>
  <c r="C23" i="110" s="1"/>
  <c r="A172" i="2"/>
  <c r="E3" i="46" s="1"/>
  <c r="A243" i="2"/>
  <c r="A1680" i="2"/>
  <c r="A1755" i="2"/>
  <c r="A1579" i="2"/>
  <c r="B7" i="154" s="1"/>
  <c r="A1793" i="2"/>
  <c r="A1494" i="2"/>
  <c r="B3" i="143" s="1"/>
  <c r="A1745" i="2"/>
  <c r="A67" i="2"/>
  <c r="A1336" i="2"/>
  <c r="B70" i="94" s="1"/>
  <c r="A942" i="2"/>
  <c r="K5" i="119" s="1"/>
  <c r="A875" i="2"/>
  <c r="E39" i="117" s="1"/>
  <c r="A181" i="2"/>
  <c r="A7" i="2"/>
  <c r="A1009" i="2"/>
  <c r="B6" i="124" s="1"/>
  <c r="A710" i="2"/>
  <c r="C41" i="110" s="1"/>
  <c r="A1037" i="2"/>
  <c r="B46" i="124" s="1"/>
  <c r="A1309" i="2"/>
  <c r="B43" i="94" s="1"/>
  <c r="A511" i="2"/>
  <c r="A56" i="2"/>
  <c r="A480" i="2"/>
  <c r="A1335" i="2"/>
  <c r="B69" i="94" s="1"/>
  <c r="A1280" i="2"/>
  <c r="B14" i="94" s="1"/>
  <c r="A1191" i="2"/>
  <c r="A1065" i="2"/>
  <c r="B12" i="125" s="1"/>
  <c r="A1018" i="2"/>
  <c r="B27" i="124" s="1"/>
  <c r="A1111" i="2"/>
  <c r="A561" i="2"/>
  <c r="A1026" i="2"/>
  <c r="B35" i="124" s="1"/>
  <c r="A188" i="2"/>
  <c r="A961" i="2"/>
  <c r="A1269" i="2"/>
  <c r="B4" i="94" s="1"/>
  <c r="A886" i="2"/>
  <c r="E50" i="117" s="1"/>
  <c r="A913" i="2"/>
  <c r="E77" i="117" s="1"/>
  <c r="A113" i="2"/>
  <c r="A713" i="2"/>
  <c r="B46" i="110" s="1"/>
  <c r="A1273" i="2"/>
  <c r="G49" i="94" s="1"/>
  <c r="A1404" i="2"/>
  <c r="B5" i="137" s="1"/>
  <c r="A51" i="2"/>
  <c r="A1254" i="2"/>
  <c r="A637" i="2"/>
  <c r="B64" i="107" s="1"/>
  <c r="A628" i="2"/>
  <c r="B55" i="107" s="1"/>
  <c r="A1204" i="2"/>
  <c r="A1288" i="2"/>
  <c r="B22" i="94" s="1"/>
  <c r="A1724" i="2"/>
  <c r="F8" i="23" s="1"/>
  <c r="F47" i="23" s="1"/>
  <c r="A1293" i="2"/>
  <c r="B27" i="94" s="1"/>
  <c r="A293" i="2"/>
  <c r="A198" i="2"/>
  <c r="C4" i="53" s="1"/>
  <c r="A1378" i="2"/>
  <c r="C93" i="94" s="1"/>
  <c r="A600" i="2"/>
  <c r="B27" i="107" s="1"/>
  <c r="A1014" i="2"/>
  <c r="B13" i="124" s="1"/>
  <c r="A695" i="2"/>
  <c r="C25" i="110" s="1"/>
  <c r="A823" i="2"/>
  <c r="C33" i="116" s="1"/>
  <c r="A1120" i="2"/>
  <c r="B45" i="126" s="1"/>
  <c r="A1188" i="2"/>
  <c r="A490" i="2"/>
  <c r="A1243" i="2"/>
  <c r="A1090" i="2"/>
  <c r="B20" i="126" s="1"/>
  <c r="A965" i="2"/>
  <c r="A1264" i="2"/>
  <c r="A618" i="2"/>
  <c r="B45" i="107" s="1"/>
  <c r="A944" i="2"/>
  <c r="C3" i="84" s="1"/>
  <c r="A46" i="2"/>
  <c r="A1384" i="2"/>
  <c r="E94" i="94" s="1"/>
  <c r="A1281" i="2"/>
  <c r="B15" i="94" s="1"/>
  <c r="A1092" i="2"/>
  <c r="B22" i="126" s="1"/>
  <c r="A47" i="2"/>
  <c r="A1165" i="2"/>
  <c r="B10" i="128" s="1"/>
  <c r="A129" i="2"/>
  <c r="B4" i="80" s="1"/>
  <c r="A307" i="2"/>
  <c r="A591" i="2"/>
  <c r="B18" i="107" s="1"/>
  <c r="A1122" i="2"/>
  <c r="B9" i="126" s="1"/>
  <c r="A1021" i="2"/>
  <c r="B30" i="124" s="1"/>
  <c r="A747" i="2"/>
  <c r="N10" i="116" s="1"/>
  <c r="A1202" i="2"/>
  <c r="B5" i="132" s="1"/>
  <c r="A1470" i="2"/>
  <c r="A1667" i="2"/>
  <c r="A1846" i="2"/>
  <c r="A1993" i="2"/>
  <c r="A1741" i="2"/>
  <c r="A1484" i="2"/>
  <c r="A407" i="2"/>
  <c r="D5" i="161" s="1"/>
  <c r="A692" i="2"/>
  <c r="C22" i="110" s="1"/>
  <c r="A1310" i="2"/>
  <c r="B44" i="94" s="1"/>
  <c r="A1609" i="2"/>
  <c r="B37" i="156" s="1"/>
  <c r="B95" i="156" s="1"/>
  <c r="A1767" i="2"/>
  <c r="A1676" i="2"/>
  <c r="A1602" i="2"/>
  <c r="G17" i="156" s="1"/>
  <c r="A1458" i="2"/>
  <c r="A1878" i="2"/>
  <c r="A921" i="2"/>
  <c r="A296" i="2"/>
  <c r="A879" i="2"/>
  <c r="A493" i="2"/>
  <c r="A410" i="2"/>
  <c r="B1" i="140" s="1"/>
  <c r="A941" i="2"/>
  <c r="J5" i="119" s="1"/>
  <c r="A849" i="2"/>
  <c r="A646" i="2"/>
  <c r="B5" i="113" s="1"/>
  <c r="A105" i="2"/>
  <c r="A523" i="2"/>
  <c r="A75" i="2"/>
  <c r="A418" i="2"/>
  <c r="B10" i="140" s="1"/>
  <c r="A852" i="2"/>
  <c r="A1725" i="2"/>
  <c r="G8" i="23" s="1"/>
  <c r="G21" i="23" s="1"/>
  <c r="G34" i="23" s="1"/>
  <c r="G47" i="23" s="1"/>
  <c r="G60" i="23" s="1"/>
  <c r="G73" i="23" s="1"/>
  <c r="A159" i="2"/>
  <c r="A598" i="2"/>
  <c r="A1156" i="2"/>
  <c r="A901" i="2"/>
  <c r="A1307" i="2"/>
  <c r="B41" i="94" s="1"/>
  <c r="A731" i="2"/>
  <c r="A781" i="2"/>
  <c r="C12" i="116" s="1"/>
  <c r="A461" i="2"/>
  <c r="A854" i="2"/>
  <c r="A890" i="2"/>
  <c r="A864" i="2"/>
  <c r="A892" i="2"/>
  <c r="A124" i="2"/>
  <c r="H4" i="34" s="1"/>
  <c r="A1104" i="2"/>
  <c r="A1195" i="2"/>
  <c r="A1341" i="2"/>
  <c r="B75" i="94" s="1"/>
  <c r="A603" i="2"/>
  <c r="B30" i="107" s="1"/>
  <c r="A1098" i="2"/>
  <c r="B27" i="126" s="1"/>
  <c r="A776" i="2"/>
  <c r="B1" i="116" s="1"/>
  <c r="A1334" i="2"/>
  <c r="B68" i="94" s="1"/>
  <c r="A498" i="2"/>
  <c r="A154" i="2"/>
  <c r="A589" i="2"/>
  <c r="B16" i="107" s="1"/>
  <c r="A609" i="2"/>
  <c r="B36" i="107" s="1"/>
  <c r="A191" i="2"/>
  <c r="A916" i="2"/>
  <c r="T1" i="118" s="1"/>
  <c r="A943" i="2"/>
  <c r="L5" i="119" s="1"/>
  <c r="A696" i="2"/>
  <c r="C26" i="110" s="1"/>
  <c r="A260" i="2"/>
  <c r="A137" i="2"/>
  <c r="A1108" i="2"/>
  <c r="B34" i="126" s="1"/>
  <c r="A280" i="2"/>
  <c r="A1367" i="2"/>
  <c r="D90" i="94" s="1"/>
  <c r="A1025" i="2"/>
  <c r="B34" i="124" s="1"/>
  <c r="A254" i="2"/>
  <c r="A575" i="2"/>
  <c r="A245" i="2"/>
  <c r="A97" i="2"/>
  <c r="D16" i="13" s="1"/>
  <c r="A1102" i="2"/>
  <c r="A1547" i="2"/>
  <c r="A1300" i="2"/>
  <c r="B34" i="94" s="1"/>
  <c r="A602" i="2"/>
  <c r="B29" i="107" s="1"/>
  <c r="A229" i="2"/>
  <c r="A1032" i="2"/>
  <c r="B41" i="124" s="1"/>
  <c r="A780" i="2"/>
  <c r="E11" i="116" s="1"/>
  <c r="A1363" i="2"/>
  <c r="D89" i="94" s="1"/>
  <c r="A1056" i="2"/>
  <c r="F5" i="125" s="1"/>
  <c r="A1276" i="2"/>
  <c r="B10" i="94" s="1"/>
  <c r="A1103" i="2"/>
  <c r="B6" i="126" s="1"/>
  <c r="A907" i="2"/>
  <c r="D71" i="118" s="1"/>
  <c r="A1171" i="2"/>
  <c r="B4" i="129" s="1"/>
  <c r="A1380" i="2"/>
  <c r="E93" i="94" s="1"/>
  <c r="A1656" i="2"/>
  <c r="B15" i="139" s="1"/>
  <c r="A1231" i="2"/>
  <c r="C22" i="158" s="1"/>
  <c r="A2024" i="2"/>
  <c r="A1858" i="2"/>
  <c r="A1908" i="2"/>
  <c r="A2041" i="2"/>
  <c r="A1616" i="2"/>
  <c r="B55" i="156" s="1"/>
  <c r="A69" i="2"/>
  <c r="A1060" i="2"/>
  <c r="B7" i="125" s="1"/>
  <c r="A1622" i="2"/>
  <c r="B71" i="156" s="1"/>
  <c r="A1635" i="2"/>
  <c r="B114" i="156" s="1"/>
  <c r="A1796" i="2"/>
  <c r="A1578" i="2"/>
  <c r="B6" i="154" s="1"/>
  <c r="A1975" i="2"/>
  <c r="A2023" i="2"/>
  <c r="A596" i="2"/>
  <c r="B23" i="107" s="1"/>
  <c r="A271" i="2"/>
  <c r="E5" i="84" s="1"/>
  <c r="A472" i="2"/>
  <c r="A1471" i="2"/>
  <c r="B1" i="138" s="1"/>
  <c r="A5" i="2"/>
  <c r="C1" i="69" s="1"/>
  <c r="A164" i="2"/>
  <c r="B1" i="1" s="1"/>
  <c r="A937" i="2"/>
  <c r="F5" i="119" s="1"/>
  <c r="A353" i="2"/>
  <c r="A613" i="2"/>
  <c r="B40" i="107" s="1"/>
  <c r="A143" i="2"/>
  <c r="E2" i="18" s="1"/>
  <c r="A768" i="2"/>
  <c r="C22" i="115" s="1"/>
  <c r="A432" i="2"/>
  <c r="B24" i="140" s="1"/>
  <c r="A299" i="2"/>
  <c r="A1007" i="2"/>
  <c r="B4" i="124" s="1"/>
  <c r="A626" i="2"/>
  <c r="B53" i="107" s="1"/>
  <c r="A720" i="2"/>
  <c r="C4" i="112" s="1"/>
  <c r="A1076" i="2"/>
  <c r="C46" i="125" s="1"/>
  <c r="A914" i="2"/>
  <c r="S10" i="131" s="1"/>
  <c r="A1311" i="2"/>
  <c r="B45" i="94" s="1"/>
  <c r="A1271" i="2"/>
  <c r="B6" i="94" s="1"/>
  <c r="A1135" i="2"/>
  <c r="B58" i="126" s="1"/>
  <c r="A433" i="2"/>
  <c r="B25" i="140" s="1"/>
  <c r="A840" i="2"/>
  <c r="E40" i="116" s="1"/>
  <c r="A868" i="2"/>
  <c r="D32" i="118" s="1"/>
  <c r="A61" i="2"/>
  <c r="A301" i="2"/>
  <c r="A279" i="2"/>
  <c r="A91" i="2"/>
  <c r="A1196" i="2"/>
  <c r="A1241" i="2"/>
  <c r="A265" i="2"/>
  <c r="F5" i="84" s="1"/>
  <c r="A360" i="2"/>
  <c r="A1097" i="2"/>
  <c r="B26" i="126" s="1"/>
  <c r="A1284" i="2"/>
  <c r="B18" i="94" s="1"/>
  <c r="A635" i="2"/>
  <c r="B62" i="107" s="1"/>
  <c r="A1348" i="2"/>
  <c r="E85" i="94" s="1"/>
  <c r="A1033" i="2"/>
  <c r="B42" i="124" s="1"/>
  <c r="A748" i="2"/>
  <c r="A553" i="2"/>
  <c r="B1" i="105" s="1"/>
  <c r="A174" i="2"/>
  <c r="F5" i="46" s="1"/>
  <c r="F19" i="46" s="1"/>
  <c r="A919" i="2"/>
  <c r="A959" i="2"/>
  <c r="B7" i="123" s="1"/>
  <c r="A1253" i="2"/>
  <c r="A649" i="2"/>
  <c r="B8" i="113" s="1"/>
  <c r="A451" i="2"/>
  <c r="B1" i="97" s="1"/>
  <c r="A1006" i="2"/>
  <c r="B3" i="124" s="1"/>
  <c r="A118" i="2"/>
  <c r="B4" i="34" s="1"/>
  <c r="A1298" i="2"/>
  <c r="B32" i="94" s="1"/>
  <c r="A1353" i="2"/>
  <c r="B87" i="94" s="1"/>
  <c r="A683" i="2"/>
  <c r="A729" i="2"/>
  <c r="B5" i="116" s="1"/>
  <c r="A1338" i="2"/>
  <c r="B72" i="94" s="1"/>
  <c r="A27" i="2"/>
  <c r="A972" i="2"/>
  <c r="C15" i="123" s="1"/>
  <c r="A802" i="2"/>
  <c r="E22" i="116" s="1"/>
  <c r="A970" i="2"/>
  <c r="A787" i="2"/>
  <c r="C14" i="116" s="1"/>
  <c r="A1255" i="2"/>
  <c r="A1291" i="2"/>
  <c r="B25" i="94" s="1"/>
  <c r="A550" i="2"/>
  <c r="A112" i="2"/>
  <c r="A647" i="2"/>
  <c r="B6" i="113" s="1"/>
  <c r="A150" i="2"/>
  <c r="A839" i="2"/>
  <c r="A379" i="2"/>
  <c r="A699" i="2"/>
  <c r="C29" i="110" s="1"/>
  <c r="A1450" i="2"/>
  <c r="A1220" i="2"/>
  <c r="C10" i="158" s="1"/>
  <c r="A1679" i="2"/>
  <c r="A1475" i="2"/>
  <c r="A1525" i="2"/>
  <c r="B11" i="149" s="1"/>
  <c r="A1585" i="2"/>
  <c r="B13" i="154" s="1"/>
  <c r="A1756" i="2"/>
  <c r="A517" i="2"/>
  <c r="A492" i="2"/>
  <c r="B1" i="102" s="1"/>
  <c r="A1337" i="2"/>
  <c r="B71" i="94" s="1"/>
  <c r="A911" i="2"/>
  <c r="D75" i="118" s="1"/>
  <c r="A90" i="2"/>
  <c r="A258" i="2"/>
  <c r="C5" i="84" s="1"/>
  <c r="A2027" i="2"/>
  <c r="A1672" i="2"/>
  <c r="A1936" i="2"/>
  <c r="A1636" i="2"/>
  <c r="B115" i="156" s="1"/>
  <c r="A1865" i="2"/>
  <c r="A1459" i="2"/>
  <c r="A361" i="2"/>
  <c r="B1" i="88" s="1"/>
  <c r="A378" i="2"/>
  <c r="A519" i="2"/>
  <c r="A376" i="2"/>
  <c r="A569" i="2"/>
  <c r="A876" i="2"/>
  <c r="A244" i="2"/>
  <c r="A930" i="2"/>
  <c r="C5" i="119" s="1"/>
  <c r="A1365" i="2"/>
  <c r="B90" i="94" s="1"/>
  <c r="A1124" i="2"/>
  <c r="B48" i="126" s="1"/>
  <c r="A745" i="2"/>
  <c r="G3" i="116" s="1"/>
  <c r="A316" i="2"/>
  <c r="A343" i="2"/>
  <c r="A1313" i="2"/>
  <c r="B47" i="94" s="1"/>
  <c r="A36" i="2"/>
  <c r="A1094" i="2"/>
  <c r="B5" i="126" s="1"/>
  <c r="A629" i="2"/>
  <c r="B56" i="107" s="1"/>
  <c r="A891" i="2"/>
  <c r="A1289" i="2"/>
  <c r="B23" i="94" s="1"/>
  <c r="A843" i="2"/>
  <c r="A1417" i="2"/>
  <c r="B31" i="137" s="1"/>
  <c r="A239" i="2"/>
  <c r="A544" i="2"/>
  <c r="A158" i="2"/>
  <c r="A182" i="2"/>
  <c r="A466" i="2"/>
  <c r="A1359" i="2"/>
  <c r="D88" i="94" s="1"/>
  <c r="A1089" i="2"/>
  <c r="B19" i="126" s="1"/>
  <c r="A792" i="2"/>
  <c r="E17" i="116" s="1"/>
  <c r="A773" i="2"/>
  <c r="A1376" i="2"/>
  <c r="E92" i="94" s="1"/>
  <c r="A767" i="2"/>
  <c r="C21" i="115" s="1"/>
  <c r="A1321" i="2"/>
  <c r="B55" i="94" s="1"/>
  <c r="A595" i="2"/>
  <c r="B22" i="107" s="1"/>
  <c r="A1332" i="2"/>
  <c r="B66" i="94" s="1"/>
  <c r="A389" i="2"/>
  <c r="A134" i="2"/>
  <c r="B1" i="18" s="1"/>
  <c r="A766" i="2"/>
  <c r="C20" i="115" s="1"/>
  <c r="A1412" i="2"/>
  <c r="B26" i="137" s="1"/>
  <c r="A1420" i="2"/>
  <c r="B34" i="137" s="1"/>
  <c r="A309" i="2"/>
  <c r="A1029" i="2"/>
  <c r="B38" i="124" s="1"/>
  <c r="A1720" i="2"/>
  <c r="C8" i="23" s="1"/>
  <c r="A684" i="2"/>
  <c r="A718" i="2"/>
  <c r="C52" i="110" s="1"/>
  <c r="A1077" i="2"/>
  <c r="E46" i="125" s="1"/>
  <c r="A15" i="2"/>
  <c r="A1176" i="2"/>
  <c r="B9" i="129" s="1"/>
  <c r="A1193" i="2"/>
  <c r="D10" i="131" s="1"/>
  <c r="A431" i="2"/>
  <c r="B23" i="140" s="1"/>
  <c r="A1178" i="2"/>
  <c r="B11" i="129" s="1"/>
  <c r="A344" i="2"/>
  <c r="A1714" i="2"/>
  <c r="B33" i="23" s="1"/>
  <c r="A721" i="2"/>
  <c r="A703" i="2"/>
  <c r="B33" i="110" s="1"/>
  <c r="A838" i="2"/>
  <c r="A1017" i="2"/>
  <c r="B26" i="124" s="1"/>
  <c r="A1290" i="2"/>
  <c r="B24" i="94" s="1"/>
  <c r="A252" i="2"/>
  <c r="A1339" i="2"/>
  <c r="B73" i="94" s="1"/>
  <c r="A1244" i="2"/>
  <c r="A1020" i="2"/>
  <c r="B29" i="124" s="1"/>
  <c r="A1394" i="2"/>
  <c r="A200" i="2"/>
  <c r="H4" i="53" s="1"/>
  <c r="A1019" i="2"/>
  <c r="A1011" i="2"/>
  <c r="B8" i="124" s="1"/>
  <c r="A1644" i="2"/>
  <c r="B4" i="139" s="1"/>
  <c r="A1446" i="2"/>
  <c r="A1979" i="2"/>
  <c r="A1619" i="2"/>
  <c r="B63" i="156" s="1"/>
  <c r="A1861" i="2"/>
  <c r="A1800" i="2"/>
  <c r="A1456" i="2"/>
  <c r="A184" i="2"/>
  <c r="A79" i="2"/>
  <c r="B1" i="80" s="1"/>
  <c r="A1992" i="2"/>
  <c r="A1504" i="2"/>
  <c r="B13" i="143" s="1"/>
  <c r="A1948" i="2"/>
  <c r="A1614" i="2"/>
  <c r="G49" i="156" s="1"/>
  <c r="A1842" i="2"/>
  <c r="A1554" i="2"/>
  <c r="B7" i="152" s="1"/>
  <c r="A559" i="2"/>
  <c r="A287" i="2"/>
  <c r="A336" i="2"/>
  <c r="A414" i="2"/>
  <c r="B6" i="140" s="1"/>
  <c r="A484" i="2"/>
  <c r="A302" i="2"/>
  <c r="A318" i="2"/>
  <c r="A401" i="2"/>
  <c r="D5" i="50" s="1"/>
  <c r="A267" i="2"/>
  <c r="A34" i="2"/>
  <c r="B1" i="90" s="1"/>
  <c r="A829" i="2"/>
  <c r="C36" i="116" s="1"/>
  <c r="A165" i="2"/>
  <c r="B6" i="1" s="1"/>
  <c r="A338" i="2"/>
  <c r="A1086" i="2"/>
  <c r="B16" i="126" s="1"/>
  <c r="A19" i="2"/>
  <c r="A80" i="2"/>
  <c r="C4" i="80" s="1"/>
  <c r="A704" i="2"/>
  <c r="C35" i="110" s="1"/>
  <c r="A427" i="2"/>
  <c r="B19" i="140" s="1"/>
  <c r="A224" i="2"/>
  <c r="C3" i="76" s="1"/>
  <c r="A1718" i="2"/>
  <c r="A85" i="2"/>
  <c r="G4" i="87" s="1"/>
  <c r="A448" i="2"/>
  <c r="A482" i="2"/>
  <c r="A192" i="2"/>
  <c r="A357" i="2"/>
  <c r="A505" i="2"/>
  <c r="A1072" i="2"/>
  <c r="B57" i="125" s="1"/>
  <c r="A278" i="2"/>
  <c r="A992" i="2"/>
  <c r="A1308" i="2"/>
  <c r="B42" i="94" s="1"/>
  <c r="A133" i="2"/>
  <c r="F3" i="37" s="1"/>
  <c r="A145" i="2"/>
  <c r="E4" i="19" s="1"/>
  <c r="A612" i="2"/>
  <c r="B39" i="107" s="1"/>
  <c r="A100" i="2"/>
  <c r="G16" i="13" s="1"/>
  <c r="G72" i="13" s="1"/>
  <c r="A399" i="2"/>
  <c r="D5" i="45" s="1"/>
  <c r="A623" i="2"/>
  <c r="B50" i="107" s="1"/>
  <c r="A1126" i="2"/>
  <c r="B50" i="126" s="1"/>
  <c r="A1038" i="2"/>
  <c r="B47" i="124" s="1"/>
  <c r="A405" i="2"/>
  <c r="D5" i="75" s="1"/>
  <c r="A479" i="2"/>
  <c r="A863" i="2"/>
  <c r="A566" i="2"/>
  <c r="A549" i="2"/>
  <c r="A1027" i="2"/>
  <c r="B36" i="124" s="1"/>
  <c r="A1138" i="2"/>
  <c r="A269" i="2"/>
  <c r="A1303" i="2"/>
  <c r="B37" i="94" s="1"/>
  <c r="A1192" i="2"/>
  <c r="S4" i="131" s="1"/>
  <c r="A634" i="2"/>
  <c r="B61" i="107" s="1"/>
  <c r="A1301" i="2"/>
  <c r="B35" i="94" s="1"/>
  <c r="A1189" i="2"/>
  <c r="A1047" i="2"/>
  <c r="B56" i="124" s="1"/>
  <c r="A1235" i="2"/>
  <c r="B1" i="133" s="1"/>
  <c r="A1064" i="2"/>
  <c r="B11" i="125" s="1"/>
  <c r="A734" i="2"/>
  <c r="N4" i="116" s="1"/>
  <c r="A796" i="2"/>
  <c r="E19" i="116" s="1"/>
  <c r="A688" i="2"/>
  <c r="C14" i="110" s="1"/>
  <c r="A12" i="2"/>
  <c r="A824" i="2"/>
  <c r="E33" i="116" s="1"/>
  <c r="A750" i="2"/>
  <c r="A1113" i="2"/>
  <c r="B38" i="126" s="1"/>
  <c r="A144" i="2"/>
  <c r="B1" i="19" s="1"/>
  <c r="A685" i="2"/>
  <c r="C11" i="110" s="1"/>
  <c r="A1049" i="2"/>
  <c r="B1" i="164" s="1"/>
  <c r="A291" i="2"/>
  <c r="A396" i="2"/>
  <c r="B1" i="41" s="1"/>
  <c r="A1664" i="2"/>
  <c r="B1" i="157" s="1"/>
  <c r="A1821" i="2"/>
  <c r="A1570" i="2"/>
  <c r="B14" i="153" s="1"/>
  <c r="A1700" i="2"/>
  <c r="B17" i="163" s="1"/>
  <c r="A1628" i="2"/>
  <c r="B100" i="156" s="1"/>
  <c r="A1964" i="2"/>
  <c r="A1589" i="2"/>
  <c r="B17" i="154" s="1"/>
  <c r="A815" i="2"/>
  <c r="C29" i="116" s="1"/>
  <c r="A430" i="2"/>
  <c r="B22" i="140" s="1"/>
  <c r="A400" i="2"/>
  <c r="B1" i="50" s="1"/>
  <c r="A536" i="2"/>
  <c r="A189" i="2"/>
  <c r="A1248" i="2"/>
  <c r="A715" i="2"/>
  <c r="C49" i="110" s="1"/>
  <c r="A1392" i="2"/>
  <c r="A636" i="2"/>
  <c r="B63" i="107" s="1"/>
  <c r="A534" i="2"/>
  <c r="A528" i="2"/>
  <c r="A348" i="2"/>
  <c r="C4" i="87" s="1"/>
  <c r="A149" i="2"/>
  <c r="D4" i="19" s="1"/>
  <c r="A247" i="2"/>
  <c r="A255" i="2"/>
  <c r="A687" i="2"/>
  <c r="C13" i="110" s="1"/>
  <c r="A1400" i="2"/>
  <c r="B14" i="137" s="1"/>
  <c r="A1186" i="2"/>
  <c r="A152" i="2"/>
  <c r="A1333" i="2"/>
  <c r="B67" i="94" s="1"/>
  <c r="A314" i="2"/>
  <c r="A1719" i="2"/>
  <c r="B8" i="23" s="1"/>
  <c r="B34" i="23" s="1"/>
  <c r="A1270" i="2"/>
  <c r="B5" i="94" s="1"/>
  <c r="A960" i="2"/>
  <c r="B8" i="123" s="1"/>
  <c r="A798" i="2"/>
  <c r="E20" i="116" s="1"/>
  <c r="A126" i="2"/>
  <c r="A1346" i="2"/>
  <c r="C85" i="94" s="1"/>
  <c r="A83" i="2"/>
  <c r="G4" i="80" s="1"/>
  <c r="A620" i="2"/>
  <c r="B47" i="107" s="1"/>
  <c r="A1223" i="2"/>
  <c r="A1427" i="2"/>
  <c r="B41" i="137" s="1"/>
  <c r="A1847" i="2"/>
  <c r="A1870" i="2"/>
  <c r="A1883" i="2"/>
  <c r="A1753" i="2"/>
  <c r="A1914" i="2"/>
  <c r="A402" i="2"/>
  <c r="B1" i="59" s="1"/>
  <c r="A93" i="2"/>
  <c r="B1" i="13" s="1"/>
  <c r="A138" i="2"/>
  <c r="A437" i="2"/>
  <c r="A772" i="2"/>
  <c r="A712" i="2"/>
  <c r="C43" i="110" s="1"/>
  <c r="A1259" i="2"/>
  <c r="A674" i="2"/>
  <c r="A929" i="2"/>
  <c r="B5" i="119" s="1"/>
  <c r="A438" i="2"/>
  <c r="A1087" i="2"/>
  <c r="B17" i="126" s="1"/>
  <c r="A605" i="2"/>
  <c r="B32" i="107" s="1"/>
  <c r="A741" i="2"/>
  <c r="A175" i="2"/>
  <c r="B5" i="46" s="1"/>
  <c r="A1304" i="2"/>
  <c r="B38" i="94" s="1"/>
  <c r="A562" i="2"/>
  <c r="A533" i="2"/>
  <c r="A195" i="2"/>
  <c r="A39" i="2"/>
  <c r="A1279" i="2"/>
  <c r="B13" i="94" s="1"/>
  <c r="A1095" i="2"/>
  <c r="B24" i="126" s="1"/>
  <c r="A380" i="2"/>
  <c r="A1119" i="2"/>
  <c r="B44" i="126" s="1"/>
  <c r="A764" i="2"/>
  <c r="C18" i="115" s="1"/>
  <c r="A1324" i="2"/>
  <c r="B58" i="94" s="1"/>
  <c r="A1173" i="2"/>
  <c r="B6" i="129" s="1"/>
  <c r="A1391" i="2"/>
  <c r="A758" i="2"/>
  <c r="C12" i="115" s="1"/>
  <c r="A1023" i="2"/>
  <c r="B32" i="124" s="1"/>
  <c r="A1344" i="2"/>
  <c r="B78" i="94" s="1"/>
  <c r="A1236" i="2"/>
  <c r="A697" i="2"/>
  <c r="C27" i="110" s="1"/>
  <c r="A753" i="2"/>
  <c r="A1174" i="2"/>
  <c r="B7" i="129" s="1"/>
  <c r="A1155" i="2"/>
  <c r="A463" i="2"/>
  <c r="A1028" i="2"/>
  <c r="B37" i="124" s="1"/>
  <c r="A540" i="2"/>
  <c r="A65" i="2"/>
  <c r="A367" i="2"/>
  <c r="A87" i="2"/>
  <c r="A746" i="2"/>
  <c r="F3" i="116" s="1"/>
  <c r="A1159" i="2"/>
  <c r="B4" i="128" s="1"/>
  <c r="A1351" i="2"/>
  <c r="D86" i="94" s="1"/>
  <c r="A578" i="2"/>
  <c r="B5" i="107" s="1"/>
  <c r="A751" i="2"/>
  <c r="L3" i="116" s="1"/>
  <c r="A351" i="2"/>
  <c r="F4" i="87" s="1"/>
  <c r="A1134" i="2"/>
  <c r="B57" i="126" s="1"/>
  <c r="A108" i="2"/>
  <c r="D27" i="13" s="1"/>
  <c r="D97" i="13" s="1"/>
  <c r="A1252" i="2"/>
  <c r="A1388" i="2"/>
  <c r="A1106" i="2"/>
  <c r="A797" i="2"/>
  <c r="C20" i="116" s="1"/>
  <c r="A235" i="2"/>
  <c r="A1423" i="2"/>
  <c r="B37" i="137" s="1"/>
  <c r="A723" i="2"/>
  <c r="B1" i="115" s="1"/>
  <c r="A20" i="2"/>
  <c r="A761" i="2"/>
  <c r="C15" i="115" s="1"/>
  <c r="A749" i="2"/>
  <c r="A707" i="2"/>
  <c r="C38" i="110" s="1"/>
  <c r="A679" i="2"/>
  <c r="E8" i="110" s="1"/>
  <c r="E47" i="110" s="1"/>
  <c r="A1262" i="2"/>
  <c r="A395" i="2"/>
  <c r="A570" i="2"/>
  <c r="A1233" i="2"/>
  <c r="C24" i="158" s="1"/>
  <c r="A1509" i="2"/>
  <c r="B5" i="148" s="1"/>
  <c r="A1580" i="2"/>
  <c r="B8" i="154" s="1"/>
  <c r="A1502" i="2"/>
  <c r="B11" i="143" s="1"/>
  <c r="A1839" i="2"/>
  <c r="A1933" i="2"/>
  <c r="A1829" i="2"/>
  <c r="A276" i="2"/>
  <c r="B40" i="53"/>
  <c r="B34" i="53"/>
  <c r="B33" i="117"/>
  <c r="A40" i="117"/>
  <c r="B50" i="117"/>
  <c r="B57" i="117"/>
  <c r="K13" i="116"/>
  <c r="C47" i="53"/>
  <c r="B29" i="53"/>
  <c r="H5" i="125"/>
  <c r="T17" i="94"/>
  <c r="H94" i="94" s="1"/>
  <c r="P10" i="94"/>
  <c r="P17" i="94" s="1"/>
  <c r="H90" i="94" s="1"/>
  <c r="B64" i="117"/>
  <c r="B29" i="117"/>
  <c r="C39" i="53"/>
  <c r="K40" i="116"/>
  <c r="B73" i="117"/>
  <c r="R17" i="94"/>
  <c r="H87" i="94" s="1"/>
  <c r="F29" i="94"/>
  <c r="F59" i="94"/>
  <c r="F24" i="1"/>
  <c r="I100" i="156"/>
  <c r="E24" i="1"/>
  <c r="M40" i="116"/>
  <c r="F39" i="94"/>
  <c r="F49" i="94"/>
  <c r="B45" i="117"/>
  <c r="B63" i="117"/>
  <c r="B31" i="53"/>
  <c r="C48" i="53"/>
  <c r="B38" i="117"/>
  <c r="A54" i="117"/>
  <c r="F69" i="94"/>
  <c r="E21" i="1"/>
  <c r="C38" i="53"/>
  <c r="J28" i="115"/>
  <c r="N3" i="115" s="1"/>
  <c r="C36" i="53"/>
  <c r="B31" i="117"/>
  <c r="B39" i="117"/>
  <c r="A75" i="117"/>
  <c r="F25" i="1"/>
  <c r="C32" i="53"/>
  <c r="C30" i="53"/>
  <c r="S17" i="94"/>
  <c r="H91" i="94" s="1"/>
  <c r="F4" i="117"/>
  <c r="S7" i="117" s="1"/>
  <c r="B48" i="53"/>
  <c r="L28" i="115"/>
  <c r="N4" i="115" s="1"/>
  <c r="A869" i="2"/>
  <c r="A183" i="2"/>
  <c r="A147" i="2"/>
  <c r="E48" i="117"/>
  <c r="J29" i="94"/>
  <c r="I29" i="94"/>
  <c r="I59" i="94"/>
  <c r="J59" i="94"/>
  <c r="J39" i="94"/>
  <c r="I39" i="94"/>
  <c r="J49" i="94"/>
  <c r="I49" i="94"/>
  <c r="J69" i="94"/>
  <c r="I69" i="94"/>
  <c r="Q17" i="94"/>
  <c r="H89" i="94" s="1"/>
  <c r="M13" i="116"/>
  <c r="O4" i="116" s="1"/>
  <c r="I9" i="94"/>
  <c r="J9" i="94"/>
  <c r="N5" i="115"/>
  <c r="A2" i="116"/>
  <c r="U17" i="94"/>
  <c r="H93" i="94" s="1"/>
  <c r="F7" i="1"/>
  <c r="F16" i="1"/>
  <c r="F22" i="1"/>
  <c r="B44" i="53"/>
  <c r="B35" i="53"/>
  <c r="B30" i="53"/>
  <c r="K10" i="116"/>
  <c r="O3" i="116" s="1"/>
  <c r="A69" i="117"/>
  <c r="A77" i="117"/>
  <c r="D3" i="128"/>
  <c r="J19" i="94"/>
  <c r="E15" i="1"/>
  <c r="F11" i="1"/>
  <c r="E16" i="1"/>
  <c r="E9" i="1"/>
  <c r="F17" i="1"/>
  <c r="F23" i="1"/>
  <c r="B36" i="53"/>
  <c r="C46" i="53"/>
  <c r="B41" i="53"/>
  <c r="A23" i="117"/>
  <c r="N16" i="94"/>
  <c r="N17" i="94" s="1"/>
  <c r="H92" i="94" s="1"/>
  <c r="F10" i="1"/>
  <c r="F18" i="1"/>
  <c r="E23" i="1"/>
  <c r="B32" i="53"/>
  <c r="C42" i="53"/>
  <c r="C45" i="53"/>
  <c r="E12" i="1"/>
  <c r="E8" i="1"/>
  <c r="E18" i="1"/>
  <c r="C41" i="53"/>
  <c r="D3" i="127"/>
  <c r="F13" i="1"/>
  <c r="Q13" i="94"/>
  <c r="E7" i="1"/>
  <c r="F9" i="1"/>
  <c r="F19" i="1"/>
  <c r="E5" i="145"/>
  <c r="F8" i="1"/>
  <c r="E13" i="1"/>
  <c r="E19" i="1"/>
  <c r="F26" i="1"/>
  <c r="C44" i="53"/>
  <c r="C35" i="53"/>
  <c r="B37" i="53"/>
  <c r="C29" i="53"/>
  <c r="B47" i="117"/>
  <c r="B59" i="117"/>
  <c r="F20" i="1"/>
  <c r="E11" i="1"/>
  <c r="E14" i="1"/>
  <c r="E20" i="1"/>
  <c r="E26" i="1"/>
  <c r="C40" i="53"/>
  <c r="C31" i="53"/>
  <c r="B46" i="53"/>
  <c r="B45" i="53"/>
  <c r="E10" i="1"/>
  <c r="F14" i="1"/>
  <c r="F21" i="1"/>
  <c r="B42" i="53"/>
  <c r="E5" i="116"/>
  <c r="B35" i="117"/>
  <c r="F12" i="1"/>
  <c r="F15" i="1"/>
  <c r="A1778" i="2"/>
  <c r="A1802" i="2"/>
  <c r="A1624" i="2"/>
  <c r="B77" i="156" s="1"/>
  <c r="B90" i="156" s="1"/>
  <c r="A1626" i="2"/>
  <c r="G81" i="156" s="1"/>
  <c r="A1588" i="2"/>
  <c r="B16" i="154" s="1"/>
  <c r="A445" i="2"/>
  <c r="A496" i="2"/>
  <c r="A444" i="2"/>
  <c r="A1364" i="2"/>
  <c r="E89" i="94" s="1"/>
  <c r="A1586" i="2"/>
  <c r="B14" i="154" s="1"/>
  <c r="A1443" i="2"/>
  <c r="B13" i="160" s="1"/>
  <c r="A1770" i="2"/>
  <c r="A1986" i="2"/>
  <c r="A915" i="2"/>
  <c r="U1" i="117" s="1"/>
  <c r="A305" i="2"/>
  <c r="A716" i="2"/>
  <c r="C50" i="110" s="1"/>
  <c r="A1430" i="2"/>
  <c r="B44" i="137" s="1"/>
  <c r="A1727" i="2"/>
  <c r="A14" i="132" s="1"/>
  <c r="A1900" i="2"/>
  <c r="A1736" i="2"/>
  <c r="C18" i="132" s="1"/>
  <c r="A2010" i="2"/>
  <c r="A1386" i="2"/>
  <c r="A256" i="2"/>
  <c r="B1" i="84" s="1"/>
  <c r="A1416" i="2"/>
  <c r="B30" i="137" s="1"/>
  <c r="A1610" i="2"/>
  <c r="B39" i="156" s="1"/>
  <c r="A1860" i="2"/>
  <c r="A1612" i="2"/>
  <c r="B45" i="156" s="1"/>
  <c r="B94" i="156" s="1"/>
  <c r="A1939" i="2"/>
  <c r="A1901" i="2"/>
  <c r="A556" i="2"/>
  <c r="A881" i="2"/>
  <c r="A300" i="2"/>
  <c r="A1058" i="2"/>
  <c r="F8" i="125" s="1"/>
  <c r="C16" i="158"/>
  <c r="B24" i="124"/>
  <c r="B17" i="117"/>
  <c r="E4" i="118"/>
  <c r="B20" i="117"/>
  <c r="B21" i="117"/>
  <c r="A784" i="2"/>
  <c r="E12" i="116" s="1"/>
  <c r="A1296" i="2"/>
  <c r="B30" i="94" s="1"/>
  <c r="A500" i="2"/>
  <c r="A115" i="2"/>
  <c r="A694" i="2"/>
  <c r="C24" i="110" s="1"/>
  <c r="A1129" i="2"/>
  <c r="A1358" i="2"/>
  <c r="C88" i="94" s="1"/>
  <c r="A397" i="2"/>
  <c r="D5" i="41" s="1"/>
  <c r="A588" i="2"/>
  <c r="B15" i="107" s="1"/>
  <c r="A786" i="2"/>
  <c r="E15" i="116" s="1"/>
  <c r="A601" i="2"/>
  <c r="B28" i="107" s="1"/>
  <c r="A1272" i="2"/>
  <c r="B7" i="94" s="1"/>
  <c r="A1180" i="2"/>
  <c r="B13" i="129" s="1"/>
  <c r="A1082" i="2"/>
  <c r="A805" i="2"/>
  <c r="C24" i="116" s="1"/>
  <c r="A371" i="2"/>
  <c r="A1163" i="2"/>
  <c r="B8" i="128" s="1"/>
  <c r="A350" i="2"/>
  <c r="E4" i="87" s="1"/>
  <c r="A419" i="2"/>
  <c r="B11" i="140" s="1"/>
  <c r="A606" i="2"/>
  <c r="A1360" i="2"/>
  <c r="E88" i="94" s="1"/>
  <c r="A1266" i="2"/>
  <c r="A1297" i="2"/>
  <c r="B31" i="94" s="1"/>
  <c r="A471" i="2"/>
  <c r="A719" i="2"/>
  <c r="B1" i="112" s="1"/>
  <c r="A294" i="2"/>
  <c r="A1548" i="2"/>
  <c r="A814" i="2"/>
  <c r="E28" i="116" s="1"/>
  <c r="A1385" i="2"/>
  <c r="B84" i="94" s="1"/>
  <c r="A727" i="2"/>
  <c r="A1034" i="2"/>
  <c r="B43" i="124" s="1"/>
  <c r="A1143" i="2"/>
  <c r="B8" i="127" s="1"/>
  <c r="A248" i="2"/>
  <c r="A1712" i="2"/>
  <c r="B7" i="23" s="1"/>
  <c r="A1238" i="2"/>
  <c r="A1449" i="2"/>
  <c r="A222" i="2"/>
  <c r="A1452" i="2"/>
  <c r="A1658" i="2"/>
  <c r="B17" i="139" s="1"/>
  <c r="A1234" i="2"/>
  <c r="C12" i="132" s="1"/>
  <c r="A1647" i="2"/>
  <c r="B6" i="139" s="1"/>
  <c r="A1523" i="2"/>
  <c r="B9" i="149" s="1"/>
  <c r="A1762" i="2"/>
  <c r="A1967" i="2"/>
  <c r="A1390" i="2"/>
  <c r="A1881" i="2"/>
  <c r="A1834" i="2"/>
  <c r="A1462" i="2"/>
  <c r="A1895" i="2"/>
  <c r="A1763" i="2"/>
  <c r="A1779" i="2"/>
  <c r="A1694" i="2"/>
  <c r="B11" i="163" s="1"/>
  <c r="A1526" i="2"/>
  <c r="B12" i="149" s="1"/>
  <c r="A1597" i="2"/>
  <c r="B7" i="156" s="1"/>
  <c r="A1907" i="2"/>
  <c r="A1851" i="2"/>
  <c r="A1898" i="2"/>
  <c r="A1754" i="2"/>
  <c r="A1639" i="2"/>
  <c r="B118" i="156" s="1"/>
  <c r="A1952" i="2"/>
  <c r="A1489" i="2"/>
  <c r="B1" i="142" s="1"/>
  <c r="A1490" i="2"/>
  <c r="A1551" i="2"/>
  <c r="B4" i="152" s="1"/>
  <c r="A1467" i="2"/>
  <c r="A1468" i="2"/>
  <c r="A1566" i="2"/>
  <c r="B10" i="153" s="1"/>
  <c r="A1817" i="2"/>
  <c r="A1603" i="2"/>
  <c r="B21" i="156" s="1"/>
  <c r="B97" i="156" s="1"/>
  <c r="A1987" i="2"/>
  <c r="A2022" i="2"/>
  <c r="A711" i="2"/>
  <c r="C42" i="110" s="1"/>
  <c r="A1251" i="2"/>
  <c r="A481" i="2"/>
  <c r="B1" i="100" s="1"/>
  <c r="A40" i="2"/>
  <c r="A895" i="2"/>
  <c r="E59" i="117" s="1"/>
  <c r="A499" i="2"/>
  <c r="A512" i="2"/>
  <c r="A1057" i="2"/>
  <c r="F7" i="125" s="1"/>
  <c r="A1164" i="2"/>
  <c r="B9" i="128" s="1"/>
  <c r="A728" i="2"/>
  <c r="A1131" i="2"/>
  <c r="B54" i="126" s="1"/>
  <c r="A53" i="2"/>
  <c r="B1" i="92" s="1"/>
  <c r="A362" i="2"/>
  <c r="A1062" i="2"/>
  <c r="B8" i="125" s="1"/>
  <c r="A102" i="2"/>
  <c r="A1048" i="2"/>
  <c r="B1" i="125" s="1"/>
  <c r="A583" i="2"/>
  <c r="A577" i="2"/>
  <c r="A94" i="2"/>
  <c r="A347" i="2"/>
  <c r="B1" i="87" s="1"/>
  <c r="A377" i="2"/>
  <c r="A1043" i="2"/>
  <c r="B52" i="124" s="1"/>
  <c r="A202" i="2"/>
  <c r="A760" i="2"/>
  <c r="C14" i="115" s="1"/>
  <c r="A1132" i="2"/>
  <c r="B55" i="126" s="1"/>
  <c r="A1051" i="2"/>
  <c r="B3" i="125" s="1"/>
  <c r="A1377" i="2"/>
  <c r="A631" i="2"/>
  <c r="A146" i="2"/>
  <c r="A827" i="2"/>
  <c r="C35" i="116" s="1"/>
  <c r="A788" i="2"/>
  <c r="E14" i="116" s="1"/>
  <c r="A736" i="2"/>
  <c r="A194" i="2"/>
  <c r="A924" i="2"/>
  <c r="A700" i="2"/>
  <c r="C30" i="110" s="1"/>
  <c r="A755" i="2"/>
  <c r="C9" i="115" s="1"/>
  <c r="A1036" i="2"/>
  <c r="B45" i="124" s="1"/>
  <c r="A273" i="2"/>
  <c r="H5" i="84" s="1"/>
  <c r="A473" i="2"/>
  <c r="A1330" i="2"/>
  <c r="B64" i="94" s="1"/>
  <c r="A1323" i="2"/>
  <c r="B57" i="94" s="1"/>
  <c r="A43" i="2"/>
  <c r="B1" i="91" s="1"/>
  <c r="A1299" i="2"/>
  <c r="B33" i="94" s="1"/>
  <c r="A1592" i="2"/>
  <c r="B20" i="154" s="1"/>
  <c r="A1201" i="2"/>
  <c r="B4" i="132" s="1"/>
  <c r="A1646" i="2"/>
  <c r="B5" i="139" s="1"/>
  <c r="A1454" i="2"/>
  <c r="A1210" i="2"/>
  <c r="E6" i="132" s="1"/>
  <c r="A1544" i="2"/>
  <c r="A1787" i="2"/>
  <c r="A1772" i="2"/>
  <c r="A1435" i="2"/>
  <c r="A1556" i="2"/>
  <c r="B9" i="152" s="1"/>
  <c r="A1498" i="2"/>
  <c r="B7" i="143" s="1"/>
  <c r="A1438" i="2"/>
  <c r="B8" i="160" s="1"/>
  <c r="A1181" i="2"/>
  <c r="B1" i="130" s="1"/>
  <c r="A1661" i="2"/>
  <c r="B20" i="139" s="1"/>
  <c r="A1559" i="2"/>
  <c r="B12" i="152" s="1"/>
  <c r="A1485" i="2"/>
  <c r="A1994" i="2"/>
  <c r="A1862" i="2"/>
  <c r="A1920" i="2"/>
  <c r="A1608" i="2"/>
  <c r="G33" i="156" s="1"/>
  <c r="A2038" i="2"/>
  <c r="A1527" i="2"/>
  <c r="B13" i="149" s="1"/>
  <c r="A1707" i="2"/>
  <c r="A1887" i="2"/>
  <c r="A1524" i="2"/>
  <c r="B10" i="149" s="1"/>
  <c r="A1555" i="2"/>
  <c r="B8" i="152" s="1"/>
  <c r="A1983" i="2"/>
  <c r="A1868" i="2"/>
  <c r="A1924" i="2"/>
  <c r="A1840" i="2"/>
  <c r="A1928" i="2"/>
  <c r="A1457" i="2"/>
  <c r="A1685" i="2"/>
  <c r="A1518" i="2"/>
  <c r="B4" i="149" s="1"/>
  <c r="A1757" i="2"/>
  <c r="A187" i="2"/>
  <c r="A888" i="2"/>
  <c r="A259" i="2"/>
  <c r="A333" i="2"/>
  <c r="A268" i="2"/>
  <c r="A1356" i="2"/>
  <c r="E87" i="94" s="1"/>
  <c r="A520" i="2"/>
  <c r="A1413" i="2"/>
  <c r="B27" i="137" s="1"/>
  <c r="A1093" i="2"/>
  <c r="A1403" i="2"/>
  <c r="B17" i="137" s="1"/>
  <c r="A639" i="2"/>
  <c r="B66" i="107" s="1"/>
  <c r="A1408" i="2"/>
  <c r="B22" i="137" s="1"/>
  <c r="A84" i="2"/>
  <c r="D4" i="80" s="1"/>
  <c r="A1125" i="2"/>
  <c r="B49" i="126" s="1"/>
  <c r="A1063" i="2"/>
  <c r="B10" i="125" s="1"/>
  <c r="A958" i="2"/>
  <c r="B6" i="123" s="1"/>
  <c r="A1411" i="2"/>
  <c r="B25" i="137" s="1"/>
  <c r="A128" i="2"/>
  <c r="B3" i="37" s="1"/>
  <c r="A1329" i="2"/>
  <c r="B63" i="94" s="1"/>
  <c r="A977" i="2"/>
  <c r="A52" i="2"/>
  <c r="A744" i="2"/>
  <c r="A702" i="2"/>
  <c r="A1375" i="2"/>
  <c r="D92" i="94" s="1"/>
  <c r="A1073" i="2"/>
  <c r="B58" i="125" s="1"/>
  <c r="A1081" i="2"/>
  <c r="B1" i="126" s="1"/>
  <c r="A1150" i="2"/>
  <c r="B15" i="127" s="1"/>
  <c r="A365" i="2"/>
  <c r="A502" i="2"/>
  <c r="B1" i="103" s="1"/>
  <c r="A32" i="2"/>
  <c r="A121" i="2"/>
  <c r="E4" i="34" s="1"/>
  <c r="A1342" i="2"/>
  <c r="B76" i="94" s="1"/>
  <c r="A625" i="2"/>
  <c r="B52" i="107" s="1"/>
  <c r="A1075" i="2"/>
  <c r="B60" i="125" s="1"/>
  <c r="A831" i="2"/>
  <c r="C37" i="116" s="1"/>
  <c r="A1246" i="2"/>
  <c r="A1050" i="2"/>
  <c r="C4" i="164" s="1"/>
  <c r="A1595" i="2"/>
  <c r="I5" i="156" s="1"/>
  <c r="A212" i="2"/>
  <c r="K5" i="145" s="1"/>
  <c r="A1653" i="2"/>
  <c r="B12" i="139" s="1"/>
  <c r="A1659" i="2"/>
  <c r="B18" i="139" s="1"/>
  <c r="A1431" i="2"/>
  <c r="B45" i="137" s="1"/>
  <c r="A1393" i="2"/>
  <c r="A1701" i="2"/>
  <c r="B18" i="163" s="1"/>
  <c r="A2013" i="2"/>
  <c r="A1822" i="2"/>
  <c r="A1871" i="2"/>
  <c r="A1436" i="2"/>
  <c r="B6" i="160" s="1"/>
  <c r="A1460" i="2"/>
  <c r="A1884" i="2"/>
  <c r="A1775" i="2"/>
  <c r="A1617" i="2"/>
  <c r="G57" i="156" s="1"/>
  <c r="A1491" i="2"/>
  <c r="A1537" i="2"/>
  <c r="A1932" i="2"/>
  <c r="A1476" i="2"/>
  <c r="A1863" i="2"/>
  <c r="A2019" i="2"/>
  <c r="A2003" i="2"/>
  <c r="A1848" i="2"/>
  <c r="A2036" i="2"/>
  <c r="A1477" i="2"/>
  <c r="A210" i="2"/>
  <c r="I5" i="145" s="1"/>
  <c r="A1575" i="2"/>
  <c r="B6" i="153" s="1"/>
  <c r="A1481" i="2"/>
  <c r="A1625" i="2"/>
  <c r="B79" i="156" s="1"/>
  <c r="A1938" i="2"/>
  <c r="A1637" i="2"/>
  <c r="B116" i="156" s="1"/>
  <c r="A1495" i="2"/>
  <c r="B4" i="143" s="1"/>
  <c r="A1913" i="2"/>
  <c r="A1158" i="2"/>
  <c r="A1100" i="2"/>
  <c r="B29" i="126" s="1"/>
  <c r="A298" i="2"/>
  <c r="A387" i="2"/>
  <c r="A190" i="2"/>
  <c r="A935" i="2"/>
  <c r="A487" i="2"/>
  <c r="A127" i="2"/>
  <c r="B1" i="37" s="1"/>
  <c r="A477" i="2"/>
  <c r="A677" i="2"/>
  <c r="C8" i="110" s="1"/>
  <c r="A1398" i="2"/>
  <c r="B12" i="137" s="1"/>
  <c r="A141" i="2"/>
  <c r="G8" i="18" s="1"/>
  <c r="A726" i="2"/>
  <c r="A1260" i="2"/>
  <c r="A486" i="2"/>
  <c r="A706" i="2"/>
  <c r="C37" i="110" s="1"/>
  <c r="A173" i="2"/>
  <c r="I3" i="46" s="1"/>
  <c r="A1035" i="2"/>
  <c r="B44" i="124" s="1"/>
  <c r="A168" i="2"/>
  <c r="B1" i="46" s="1"/>
  <c r="A691" i="2"/>
  <c r="B20" i="110" s="1"/>
  <c r="A763" i="2"/>
  <c r="C17" i="115" s="1"/>
  <c r="A1320" i="2"/>
  <c r="B54" i="94" s="1"/>
  <c r="A817" i="2"/>
  <c r="C30" i="116" s="1"/>
  <c r="A661" i="2"/>
  <c r="A1170" i="2"/>
  <c r="A837" i="2"/>
  <c r="C40" i="116" s="1"/>
  <c r="A30" i="2"/>
  <c r="A1130" i="2"/>
  <c r="B10" i="126" s="1"/>
  <c r="A909" i="2"/>
  <c r="A777" i="2"/>
  <c r="B1" i="167" s="1"/>
  <c r="A1229" i="2"/>
  <c r="A217" i="2"/>
  <c r="G5" i="144" s="1"/>
  <c r="Q5" i="144" s="1"/>
  <c r="A1200" i="2"/>
  <c r="B3" i="132" s="1"/>
  <c r="A1540" i="2"/>
  <c r="E5" i="151" s="1"/>
  <c r="A1648" i="2"/>
  <c r="B7" i="139" s="1"/>
  <c r="A1650" i="2"/>
  <c r="B9" i="139" s="1"/>
  <c r="A1230" i="2"/>
  <c r="A1689" i="2"/>
  <c r="B6" i="163" s="1"/>
  <c r="A2001" i="2"/>
  <c r="A1629" i="2"/>
  <c r="B106" i="156" s="1"/>
  <c r="A1582" i="2"/>
  <c r="B10" i="154" s="1"/>
  <c r="A1516" i="2"/>
  <c r="B1" i="149" s="1"/>
  <c r="A1917" i="2"/>
  <c r="A1773" i="2"/>
  <c r="A1501" i="2"/>
  <c r="B10" i="143" s="1"/>
  <c r="A1799" i="2"/>
  <c r="A1634" i="2"/>
  <c r="B113" i="156" s="1"/>
  <c r="A2017" i="2"/>
  <c r="A1560" i="2"/>
  <c r="B1" i="153" s="1"/>
  <c r="A1788" i="2"/>
  <c r="A1499" i="2"/>
  <c r="B8" i="143" s="1"/>
  <c r="A1955" i="2"/>
  <c r="A1836" i="2"/>
  <c r="A1621" i="2"/>
  <c r="B69" i="156" s="1"/>
  <c r="B91" i="156" s="1"/>
  <c r="A1536" i="2"/>
  <c r="A1492" i="2"/>
  <c r="A1876" i="2"/>
  <c r="A1940" i="2"/>
  <c r="A1781" i="2"/>
  <c r="A1615" i="2"/>
  <c r="B53" i="156" s="1"/>
  <c r="B93" i="156" s="1"/>
  <c r="A2004" i="2"/>
  <c r="A1688" i="2"/>
  <c r="B1" i="163" s="1"/>
  <c r="A934" i="2"/>
  <c r="A186" i="2"/>
  <c r="A504" i="2"/>
  <c r="A899" i="2"/>
  <c r="A826" i="2"/>
  <c r="E34" i="116" s="1"/>
  <c r="A1030" i="2"/>
  <c r="B39" i="124" s="1"/>
  <c r="A1410" i="2"/>
  <c r="B24" i="137" s="1"/>
  <c r="A1319" i="2"/>
  <c r="B53" i="94" s="1"/>
  <c r="A783" i="2"/>
  <c r="E10" i="116" s="1"/>
  <c r="A1070" i="2"/>
  <c r="C34" i="125" s="1"/>
  <c r="A142" i="2"/>
  <c r="C2" i="18" s="1"/>
  <c r="A725" i="2"/>
  <c r="A238" i="2"/>
  <c r="A130" i="2"/>
  <c r="D3" i="37" s="1"/>
  <c r="A237" i="2"/>
  <c r="A1162" i="2"/>
  <c r="B7" i="128" s="1"/>
  <c r="A833" i="2"/>
  <c r="C38" i="116" s="1"/>
  <c r="A1305" i="2"/>
  <c r="B39" i="94" s="1"/>
  <c r="A836" i="2"/>
  <c r="E39" i="116" s="1"/>
  <c r="A538" i="2"/>
  <c r="A551" i="2"/>
  <c r="A1214" i="2"/>
  <c r="D8" i="158" s="1"/>
  <c r="A1322" i="2"/>
  <c r="B56" i="94" s="1"/>
  <c r="A1407" i="2"/>
  <c r="B21" i="137" s="1"/>
  <c r="A681" i="2"/>
  <c r="E1" i="110" s="1"/>
  <c r="A1136" i="2"/>
  <c r="B59" i="126" s="1"/>
  <c r="A1123" i="2"/>
  <c r="B47" i="126" s="1"/>
  <c r="A106" i="2"/>
  <c r="A1245" i="2"/>
  <c r="A1139" i="2"/>
  <c r="B4" i="127" s="1"/>
  <c r="A1074" i="2"/>
  <c r="B59" i="125" s="1"/>
  <c r="A1112" i="2"/>
  <c r="B8" i="126" s="1"/>
  <c r="A825" i="2"/>
  <c r="C34" i="116" s="1"/>
  <c r="A1282" i="2"/>
  <c r="B16" i="94" s="1"/>
  <c r="A1197" i="2"/>
  <c r="A1040" i="2"/>
  <c r="A572" i="2"/>
  <c r="B1" i="107" s="1"/>
  <c r="A1003" i="2"/>
  <c r="A1366" i="2"/>
  <c r="C90" i="94" s="1"/>
  <c r="A903" i="2"/>
  <c r="A955" i="2"/>
  <c r="B1" i="168" s="1"/>
  <c r="A1215" i="2"/>
  <c r="G3" i="158" s="1"/>
  <c r="A64" i="2"/>
  <c r="A213" i="2"/>
  <c r="L5" i="145" s="1"/>
  <c r="A1213" i="2"/>
  <c r="A1497" i="2"/>
  <c r="B6" i="143" s="1"/>
  <c r="A1645" i="2"/>
  <c r="D4" i="139" s="1"/>
  <c r="A1989" i="2"/>
  <c r="A1786" i="2"/>
  <c r="A1954" i="2"/>
  <c r="A1859" i="2"/>
  <c r="A1593" i="2"/>
  <c r="B21" i="154" s="1"/>
  <c r="A1534" i="2"/>
  <c r="A1837" i="2"/>
  <c r="A1571" i="2"/>
  <c r="B15" i="153" s="1"/>
  <c r="A1583" i="2"/>
  <c r="B11" i="154" s="1"/>
  <c r="A1447" i="2"/>
  <c r="A1874" i="2"/>
  <c r="A1885" i="2"/>
  <c r="A1856" i="2"/>
  <c r="A1488" i="2"/>
  <c r="A1824" i="2"/>
  <c r="A1440" i="2"/>
  <c r="B10" i="160" s="1"/>
  <c r="A1465" i="2"/>
  <c r="A1600" i="2"/>
  <c r="B13" i="156" s="1"/>
  <c r="B98" i="156" s="1"/>
  <c r="A2007" i="2"/>
  <c r="A1732" i="2"/>
  <c r="C14" i="132" s="1"/>
  <c r="A1792" i="2"/>
  <c r="A1432" i="2"/>
  <c r="B46" i="137" s="1"/>
  <c r="A1590" i="2"/>
  <c r="B18" i="154" s="1"/>
  <c r="A1697" i="2"/>
  <c r="B14" i="163" s="1"/>
  <c r="A2033" i="2"/>
  <c r="A1903" i="2"/>
  <c r="A49" i="2"/>
  <c r="A762" i="2"/>
  <c r="C16" i="115" s="1"/>
  <c r="A526" i="2"/>
  <c r="A537" i="2"/>
  <c r="A616" i="2"/>
  <c r="B43" i="107" s="1"/>
  <c r="A853" i="2"/>
  <c r="A957" i="2"/>
  <c r="A417" i="2"/>
  <c r="B9" i="140" s="1"/>
  <c r="A346" i="2"/>
  <c r="A1061" i="2"/>
  <c r="F4" i="125" s="1"/>
  <c r="A1723" i="2"/>
  <c r="E8" i="23" s="1"/>
  <c r="B34" i="156"/>
  <c r="B42" i="156"/>
  <c r="B18" i="156"/>
  <c r="B58" i="156"/>
  <c r="B82" i="156"/>
  <c r="B66" i="156"/>
  <c r="B50" i="156"/>
  <c r="B26" i="156"/>
  <c r="B74" i="156"/>
  <c r="F30" i="13"/>
  <c r="F72" i="13"/>
  <c r="F44" i="13"/>
  <c r="F86" i="13"/>
  <c r="A666" i="2"/>
  <c r="B26" i="113" s="1"/>
  <c r="A962" i="2"/>
  <c r="B5" i="123" s="1"/>
  <c r="A996" i="2"/>
  <c r="A964" i="2"/>
  <c r="E46" i="117"/>
  <c r="D46" i="118"/>
  <c r="B2" i="53"/>
  <c r="H21" i="23"/>
  <c r="H73" i="23"/>
  <c r="H34" i="23"/>
  <c r="E3" i="132"/>
  <c r="F3" i="158"/>
  <c r="B4" i="112"/>
  <c r="A968" i="2"/>
  <c r="G15" i="123" s="1"/>
  <c r="G35" i="123" s="1"/>
  <c r="A980" i="2"/>
  <c r="A986" i="2"/>
  <c r="A985" i="2"/>
  <c r="A974" i="2"/>
  <c r="D15" i="123" s="1"/>
  <c r="D35" i="123" s="1"/>
  <c r="A947" i="2"/>
  <c r="C18" i="123" s="1"/>
  <c r="A978" i="2"/>
  <c r="B27" i="123" s="1"/>
  <c r="A651" i="2"/>
  <c r="B11" i="113" s="1"/>
  <c r="A673" i="2"/>
  <c r="B33" i="113" s="1"/>
  <c r="A999" i="2"/>
  <c r="B68" i="123" s="1"/>
  <c r="A967" i="2"/>
  <c r="F15" i="123" s="1"/>
  <c r="F35" i="123" s="1"/>
  <c r="A997" i="2"/>
  <c r="A983" i="2"/>
  <c r="C56" i="123" s="1"/>
  <c r="A1000" i="2"/>
  <c r="B69" i="123" s="1"/>
  <c r="A1005" i="2"/>
  <c r="B1" i="124" s="1"/>
  <c r="A963" i="2"/>
  <c r="B10" i="123" s="1"/>
  <c r="A1002" i="2"/>
  <c r="A653" i="2"/>
  <c r="B13" i="113" s="1"/>
  <c r="A24" i="2"/>
  <c r="D4" i="169" s="1"/>
  <c r="A1001" i="2"/>
  <c r="A966" i="2"/>
  <c r="E15" i="123" s="1"/>
  <c r="E35" i="123" s="1"/>
  <c r="A969" i="2"/>
  <c r="H15" i="123" s="1"/>
  <c r="H35" i="123" s="1"/>
  <c r="A984" i="2"/>
  <c r="D56" i="123" s="1"/>
  <c r="A994" i="2"/>
  <c r="A979" i="2"/>
  <c r="B47" i="123" s="1"/>
  <c r="A982" i="2"/>
  <c r="B59" i="123" s="1"/>
  <c r="A988" i="2"/>
  <c r="A662" i="2"/>
  <c r="B22" i="113" s="1"/>
  <c r="A816" i="2"/>
  <c r="E29" i="116" s="1"/>
  <c r="A995" i="2"/>
  <c r="A971" i="2"/>
  <c r="B15" i="123" s="1"/>
  <c r="B35" i="123" s="1"/>
  <c r="A973" i="2"/>
  <c r="C35" i="123" s="1"/>
  <c r="A981" i="2"/>
  <c r="A987" i="2"/>
  <c r="B92" i="94" l="1"/>
  <c r="C9" i="132"/>
  <c r="E72" i="117"/>
  <c r="C44" i="13"/>
  <c r="C30" i="13"/>
  <c r="K3" i="131"/>
  <c r="B1" i="132"/>
  <c r="L3" i="118"/>
  <c r="O3" i="131"/>
  <c r="E49" i="117"/>
  <c r="H5" i="145"/>
  <c r="B94" i="94"/>
  <c r="J3" i="118"/>
  <c r="C86" i="13"/>
  <c r="M3" i="131"/>
  <c r="H60" i="23"/>
  <c r="F13" i="46"/>
  <c r="B58" i="13"/>
  <c r="B1" i="134"/>
  <c r="B30" i="13"/>
  <c r="C72" i="13"/>
  <c r="B4" i="19"/>
  <c r="G4" i="158"/>
  <c r="B72" i="13"/>
  <c r="B44" i="13"/>
  <c r="J3" i="116"/>
  <c r="B4" i="87"/>
  <c r="E34" i="117"/>
  <c r="F4" i="158"/>
  <c r="G8" i="110"/>
  <c r="G34" i="110" s="1"/>
  <c r="D34" i="110"/>
  <c r="I4" i="80"/>
  <c r="D47" i="110"/>
  <c r="D15" i="118"/>
  <c r="E22" i="117"/>
  <c r="D24" i="118"/>
  <c r="E21" i="110"/>
  <c r="C7" i="13"/>
  <c r="B15" i="124"/>
  <c r="H3" i="118"/>
  <c r="E47" i="117"/>
  <c r="D4" i="153"/>
  <c r="B6" i="158"/>
  <c r="G3" i="131"/>
  <c r="E53" i="117"/>
  <c r="C10" i="132"/>
  <c r="P3" i="118"/>
  <c r="D21" i="154"/>
  <c r="D18" i="154"/>
  <c r="D13" i="154"/>
  <c r="D42" i="118"/>
  <c r="B89" i="94"/>
  <c r="D47" i="23"/>
  <c r="E66" i="117"/>
  <c r="D34" i="23"/>
  <c r="D73" i="23"/>
  <c r="D21" i="23"/>
  <c r="E30" i="13"/>
  <c r="E51" i="117"/>
  <c r="B5" i="158"/>
  <c r="E44" i="13"/>
  <c r="D5" i="167"/>
  <c r="E58" i="13"/>
  <c r="B23" i="124"/>
  <c r="E72" i="13"/>
  <c r="E32" i="117"/>
  <c r="D69" i="118"/>
  <c r="D6" i="1"/>
  <c r="E30" i="117"/>
  <c r="D30" i="118"/>
  <c r="B3" i="123"/>
  <c r="D70" i="118"/>
  <c r="E4" i="167"/>
  <c r="E4" i="166"/>
  <c r="C15" i="158"/>
  <c r="E4" i="164"/>
  <c r="E4" i="168"/>
  <c r="H4" i="87"/>
  <c r="F5" i="158"/>
  <c r="C8" i="132"/>
  <c r="G6" i="158"/>
  <c r="N5" i="116"/>
  <c r="G44" i="13"/>
  <c r="G86" i="13"/>
  <c r="G58" i="13"/>
  <c r="G30" i="13"/>
  <c r="B88" i="94"/>
  <c r="D29" i="118"/>
  <c r="D23" i="118"/>
  <c r="F11" i="46"/>
  <c r="F21" i="46"/>
  <c r="B4" i="168"/>
  <c r="B4" i="164"/>
  <c r="B4" i="166"/>
  <c r="B4" i="167"/>
  <c r="D61" i="118"/>
  <c r="B6" i="116"/>
  <c r="D55" i="13"/>
  <c r="G19" i="94"/>
  <c r="D10" i="124"/>
  <c r="D40" i="124" s="1"/>
  <c r="C18" i="158"/>
  <c r="H86" i="13"/>
  <c r="I86" i="13" s="1"/>
  <c r="H72" i="13"/>
  <c r="I72" i="13" s="1"/>
  <c r="H58" i="13"/>
  <c r="I60" i="13" s="1"/>
  <c r="G4" i="19"/>
  <c r="H30" i="13"/>
  <c r="I30" i="13" s="1"/>
  <c r="H44" i="13"/>
  <c r="I46" i="13" s="1"/>
  <c r="C5" i="144"/>
  <c r="D37" i="118"/>
  <c r="C17" i="158"/>
  <c r="I3" i="116"/>
  <c r="E68" i="117"/>
  <c r="E60" i="117"/>
  <c r="E10" i="117"/>
  <c r="C82" i="117" s="1"/>
  <c r="S5" i="131"/>
  <c r="D36" i="118"/>
  <c r="D38" i="118"/>
  <c r="E58" i="117"/>
  <c r="D25" i="118"/>
  <c r="N6" i="116"/>
  <c r="E41" i="117"/>
  <c r="D30" i="126"/>
  <c r="D11" i="118"/>
  <c r="D23" i="126"/>
  <c r="D9" i="137"/>
  <c r="H5" i="144"/>
  <c r="R5" i="144" s="1"/>
  <c r="F9" i="46"/>
  <c r="D31" i="118"/>
  <c r="D3" i="107"/>
  <c r="D33" i="107" s="1"/>
  <c r="C19" i="132"/>
  <c r="F27" i="46"/>
  <c r="D53" i="126"/>
  <c r="D3" i="113"/>
  <c r="D33" i="126"/>
  <c r="F47" i="110"/>
  <c r="D76" i="118"/>
  <c r="F34" i="110"/>
  <c r="D37" i="126"/>
  <c r="E75" i="117"/>
  <c r="E57" i="117"/>
  <c r="M4" i="115"/>
  <c r="F33" i="46"/>
  <c r="F23" i="46"/>
  <c r="F17" i="46"/>
  <c r="F31" i="46"/>
  <c r="F25" i="46"/>
  <c r="B12" i="124"/>
  <c r="F29" i="46"/>
  <c r="F7" i="46"/>
  <c r="F35" i="46"/>
  <c r="F15" i="46"/>
  <c r="D64" i="118"/>
  <c r="E3" i="115"/>
  <c r="F21" i="23"/>
  <c r="D44" i="118"/>
  <c r="E26" i="117"/>
  <c r="C8" i="13"/>
  <c r="V10" i="117"/>
  <c r="V27" i="117" s="1"/>
  <c r="N3" i="116"/>
  <c r="U10" i="118"/>
  <c r="U61" i="118" s="1"/>
  <c r="F5" i="132"/>
  <c r="S18" i="94"/>
  <c r="C3" i="37"/>
  <c r="F34" i="23"/>
  <c r="F73" i="23"/>
  <c r="D50" i="118"/>
  <c r="E35" i="117"/>
  <c r="F60" i="23"/>
  <c r="E19" i="117"/>
  <c r="B91" i="118"/>
  <c r="L3" i="115"/>
  <c r="F3" i="115"/>
  <c r="F7" i="158"/>
  <c r="E34" i="110"/>
  <c r="E12" i="117"/>
  <c r="D12" i="118"/>
  <c r="D41" i="13"/>
  <c r="D83" i="13"/>
  <c r="D69" i="13"/>
  <c r="G7" i="158"/>
  <c r="C130" i="117"/>
  <c r="B55" i="131"/>
  <c r="K3" i="116"/>
  <c r="B19" i="124"/>
  <c r="D21" i="118"/>
  <c r="E21" i="117"/>
  <c r="B99" i="115"/>
  <c r="B5" i="115"/>
  <c r="E62" i="117"/>
  <c r="H4" i="80"/>
  <c r="E71" i="117"/>
  <c r="D74" i="118"/>
  <c r="D77" i="118"/>
  <c r="P18" i="94"/>
  <c r="G39" i="94"/>
  <c r="G9" i="94"/>
  <c r="G59" i="94"/>
  <c r="B16" i="124"/>
  <c r="G69" i="94"/>
  <c r="G29" i="94"/>
  <c r="B20" i="124"/>
  <c r="C13" i="158"/>
  <c r="B4" i="53"/>
  <c r="F3" i="119"/>
  <c r="B17" i="124"/>
  <c r="M9" i="115"/>
  <c r="B60" i="23"/>
  <c r="B73" i="23"/>
  <c r="B21" i="23"/>
  <c r="D39" i="118"/>
  <c r="B47" i="23"/>
  <c r="K3" i="115"/>
  <c r="C71" i="13"/>
  <c r="C9" i="13"/>
  <c r="R18" i="94"/>
  <c r="E14" i="117"/>
  <c r="E13" i="117"/>
  <c r="D13" i="118"/>
  <c r="D5" i="164"/>
  <c r="D4" i="160"/>
  <c r="D4" i="163"/>
  <c r="E65" i="117"/>
  <c r="D65" i="118"/>
  <c r="D5" i="112"/>
  <c r="C60" i="23"/>
  <c r="C47" i="23"/>
  <c r="C34" i="23"/>
  <c r="C73" i="23"/>
  <c r="C21" i="23"/>
  <c r="D18" i="118"/>
  <c r="E18" i="117"/>
  <c r="D4" i="164"/>
  <c r="D4" i="112"/>
  <c r="D55" i="118"/>
  <c r="E55" i="117"/>
  <c r="D40" i="118"/>
  <c r="E40" i="117"/>
  <c r="D72" i="13"/>
  <c r="D44" i="13"/>
  <c r="D30" i="13"/>
  <c r="D86" i="13"/>
  <c r="D58" i="13"/>
  <c r="B28" i="124"/>
  <c r="B18" i="124"/>
  <c r="D43" i="118"/>
  <c r="E43" i="117"/>
  <c r="B1" i="117"/>
  <c r="B1" i="118"/>
  <c r="E20" i="117"/>
  <c r="D20" i="118"/>
  <c r="E23" i="126"/>
  <c r="E10" i="124"/>
  <c r="E4" i="160"/>
  <c r="E4" i="153"/>
  <c r="E4" i="154"/>
  <c r="E3" i="107"/>
  <c r="E4" i="163"/>
  <c r="E3" i="113"/>
  <c r="E9" i="137"/>
  <c r="E4" i="139"/>
  <c r="E12" i="126"/>
  <c r="E56" i="117"/>
  <c r="D56" i="118"/>
  <c r="E47" i="125"/>
  <c r="D28" i="118"/>
  <c r="E28" i="117"/>
  <c r="E16" i="117"/>
  <c r="D16" i="118"/>
  <c r="S3" i="117"/>
  <c r="R3" i="118"/>
  <c r="Q3" i="131"/>
  <c r="D5" i="166"/>
  <c r="D27" i="118"/>
  <c r="E27" i="117"/>
  <c r="C83" i="117" s="1"/>
  <c r="D54" i="118"/>
  <c r="E54" i="117"/>
  <c r="V3" i="117"/>
  <c r="D33" i="118"/>
  <c r="E33" i="117"/>
  <c r="H7" i="1"/>
  <c r="H8" i="1" s="1"/>
  <c r="H9" i="1" s="1"/>
  <c r="H10" i="1" s="1"/>
  <c r="H11" i="1" s="1"/>
  <c r="H12" i="1" s="1"/>
  <c r="H13" i="1" s="1"/>
  <c r="H14" i="1" s="1"/>
  <c r="H15" i="1" s="1"/>
  <c r="H16" i="1" s="1"/>
  <c r="H17" i="1" s="1"/>
  <c r="H18" i="1" s="1"/>
  <c r="H19" i="1" s="1"/>
  <c r="H20" i="1" s="1"/>
  <c r="H21" i="1" s="1"/>
  <c r="H22" i="1" s="1"/>
  <c r="H23" i="1" s="1"/>
  <c r="H24" i="1" s="1"/>
  <c r="H25" i="1" s="1"/>
  <c r="H26" i="1" s="1"/>
  <c r="O5" i="116"/>
  <c r="I78" i="94"/>
  <c r="E29" i="53"/>
  <c r="E30" i="53" s="1"/>
  <c r="E31" i="53" s="1"/>
  <c r="E32" i="53" s="1"/>
  <c r="E33" i="53" s="1"/>
  <c r="E34" i="53" s="1"/>
  <c r="E35" i="53" s="1"/>
  <c r="E36" i="53" s="1"/>
  <c r="E37" i="53" s="1"/>
  <c r="E38" i="53" s="1"/>
  <c r="E39" i="53" s="1"/>
  <c r="E40" i="53" s="1"/>
  <c r="E41" i="53" s="1"/>
  <c r="E42" i="53" s="1"/>
  <c r="E43" i="53" s="1"/>
  <c r="E44" i="53" s="1"/>
  <c r="E45" i="53" s="1"/>
  <c r="E46" i="53" s="1"/>
  <c r="E47" i="53" s="1"/>
  <c r="E48" i="53" s="1"/>
  <c r="E45" i="117"/>
  <c r="D45" i="118"/>
  <c r="B4" i="158"/>
  <c r="F6" i="158"/>
  <c r="B3" i="158"/>
  <c r="D59" i="118"/>
  <c r="V6" i="117"/>
  <c r="R7" i="118"/>
  <c r="U6" i="118"/>
  <c r="F3" i="132"/>
  <c r="C6" i="13"/>
  <c r="C29" i="13"/>
  <c r="E34" i="23"/>
  <c r="E47" i="23"/>
  <c r="E73" i="23"/>
  <c r="E21" i="23"/>
  <c r="E60" i="23"/>
  <c r="C85" i="13"/>
  <c r="C10" i="13"/>
  <c r="C4" i="167"/>
  <c r="C4" i="166"/>
  <c r="D63" i="118"/>
  <c r="E63" i="117"/>
  <c r="C34" i="110"/>
  <c r="C47" i="110"/>
  <c r="C21" i="110"/>
  <c r="G3" i="115"/>
  <c r="H3" i="116"/>
  <c r="C20" i="158"/>
  <c r="U18" i="94"/>
  <c r="B93" i="94"/>
  <c r="C15" i="13"/>
  <c r="C5" i="13"/>
  <c r="B5" i="2"/>
  <c r="B4" i="123"/>
  <c r="D67" i="118"/>
  <c r="E67" i="117"/>
  <c r="N3" i="118"/>
  <c r="O3" i="117"/>
  <c r="I3" i="131"/>
  <c r="B4" i="116"/>
  <c r="B4" i="115"/>
  <c r="D2" i="53"/>
  <c r="D3" i="119"/>
  <c r="E17" i="117"/>
  <c r="D17" i="118"/>
  <c r="C21" i="158"/>
  <c r="E73" i="117"/>
  <c r="D73" i="118"/>
  <c r="D4" i="166"/>
  <c r="D4" i="167"/>
  <c r="D4" i="168"/>
  <c r="C8" i="158"/>
  <c r="D52" i="118"/>
  <c r="E52" i="117"/>
  <c r="B3" i="115"/>
  <c r="B3" i="116"/>
  <c r="B21" i="110"/>
  <c r="B47" i="110"/>
  <c r="B34" i="110"/>
  <c r="C38" i="123"/>
  <c r="C44" i="123"/>
  <c r="C41" i="123"/>
  <c r="C21" i="123"/>
  <c r="C24" i="123"/>
  <c r="G21" i="110" l="1"/>
  <c r="U27" i="118"/>
  <c r="G47" i="110"/>
  <c r="I44" i="13"/>
  <c r="I59" i="13"/>
  <c r="I58" i="13"/>
  <c r="I32" i="13"/>
  <c r="I31" i="13"/>
  <c r="D21" i="124"/>
  <c r="I73" i="13"/>
  <c r="I74" i="13"/>
  <c r="I88" i="13"/>
  <c r="I87" i="13"/>
  <c r="I45" i="13"/>
  <c r="D57" i="124"/>
  <c r="D49" i="124"/>
  <c r="V61" i="117"/>
  <c r="V44" i="117"/>
  <c r="C9" i="158"/>
  <c r="D58" i="107"/>
  <c r="D10" i="107"/>
  <c r="D44" i="107"/>
  <c r="D18" i="137"/>
  <c r="D33" i="137"/>
  <c r="D47" i="137"/>
  <c r="D69" i="107"/>
  <c r="D25" i="107"/>
  <c r="D9" i="113"/>
  <c r="D21" i="113"/>
  <c r="D34" i="113"/>
  <c r="U44" i="118"/>
  <c r="E69" i="107"/>
  <c r="E44" i="107"/>
  <c r="E33" i="107"/>
  <c r="E58" i="107"/>
  <c r="E10" i="107"/>
  <c r="E25" i="107"/>
  <c r="E21" i="113"/>
  <c r="E34" i="113"/>
  <c r="E9" i="113"/>
  <c r="E18" i="154"/>
  <c r="E13" i="154"/>
  <c r="E21" i="154"/>
  <c r="E9" i="154"/>
  <c r="E40" i="124"/>
  <c r="E49" i="124"/>
  <c r="E57" i="124"/>
  <c r="E21" i="124"/>
  <c r="E47" i="137"/>
  <c r="E33" i="137"/>
  <c r="E18" i="137"/>
  <c r="E37" i="126"/>
  <c r="E53" i="126"/>
  <c r="E30" i="126"/>
  <c r="E33" i="126"/>
  <c r="E46" i="126"/>
  <c r="G87" i="94"/>
  <c r="F87" i="94" s="1"/>
  <c r="G93" i="94"/>
  <c r="F93" i="94" s="1"/>
  <c r="G94" i="94"/>
  <c r="F94" i="94" s="1"/>
  <c r="B80" i="94"/>
  <c r="G88" i="94"/>
  <c r="F88" i="94" s="1"/>
  <c r="G90" i="94"/>
  <c r="F90" i="94" s="1"/>
  <c r="G91" i="94"/>
  <c r="F91" i="94" s="1"/>
  <c r="D84" i="94"/>
  <c r="G92" i="94"/>
  <c r="F92" i="94" s="1"/>
  <c r="G86" i="94"/>
  <c r="F86" i="94" s="1"/>
  <c r="G89" i="94"/>
  <c r="F89" i="94" s="1"/>
</calcChain>
</file>

<file path=xl/sharedStrings.xml><?xml version="1.0" encoding="utf-8"?>
<sst xmlns="http://schemas.openxmlformats.org/spreadsheetml/2006/main" count="6607" uniqueCount="3964">
  <si>
    <t>Pareto X Axis</t>
  </si>
  <si>
    <t>Bars</t>
  </si>
  <si>
    <t>Ordered Rank</t>
  </si>
  <si>
    <t>Percentage</t>
  </si>
  <si>
    <t>Reason 1</t>
  </si>
  <si>
    <t>Deutsch</t>
  </si>
  <si>
    <t>Français</t>
  </si>
  <si>
    <t>English</t>
  </si>
  <si>
    <t>Italiano</t>
  </si>
  <si>
    <t>Aktuelle Sprache</t>
  </si>
  <si>
    <t>Sprache 1</t>
  </si>
  <si>
    <t>Sprache 2</t>
  </si>
  <si>
    <t>Sprache 3</t>
  </si>
  <si>
    <t>Sprache 4</t>
  </si>
  <si>
    <t>Sprache 5</t>
  </si>
  <si>
    <t>Aktuell angezeigte Sprache</t>
  </si>
  <si>
    <t>5_???</t>
  </si>
  <si>
    <t>contact info@2imanagement.ch</t>
  </si>
  <si>
    <t>Konkurrenz</t>
  </si>
  <si>
    <t>Concurrence</t>
  </si>
  <si>
    <t>Kunden</t>
  </si>
  <si>
    <t>Clients</t>
  </si>
  <si>
    <t>Wir</t>
  </si>
  <si>
    <t>Nous</t>
  </si>
  <si>
    <t>hoch</t>
  </si>
  <si>
    <t>gering</t>
  </si>
  <si>
    <t>Nr.</t>
  </si>
  <si>
    <t>No.</t>
  </si>
  <si>
    <t>Mögliche Massnahmen</t>
  </si>
  <si>
    <t>Mesures possibles</t>
  </si>
  <si>
    <t>Status</t>
  </si>
  <si>
    <t>Statut</t>
  </si>
  <si>
    <t>Einflussfaktoren</t>
  </si>
  <si>
    <t>Facteurs d'influence</t>
  </si>
  <si>
    <t>Auswirkungen</t>
  </si>
  <si>
    <t>Impact</t>
  </si>
  <si>
    <t>Stärke der Auswirkungen</t>
  </si>
  <si>
    <t>Intensité de l'impact</t>
  </si>
  <si>
    <t>Trend</t>
  </si>
  <si>
    <t>Ten-
dance</t>
  </si>
  <si>
    <t>Umsatz</t>
  </si>
  <si>
    <t>Bemerkungen</t>
  </si>
  <si>
    <t>Remarques</t>
  </si>
  <si>
    <t>Qualität</t>
  </si>
  <si>
    <t>Qualité</t>
  </si>
  <si>
    <t>Controlling</t>
  </si>
  <si>
    <t>Personal</t>
  </si>
  <si>
    <t>Quelle</t>
  </si>
  <si>
    <t>Source</t>
  </si>
  <si>
    <t>R I S I K O M A N A G E M E N T</t>
  </si>
  <si>
    <t>G E S T I O N   D U   R I S Q U E</t>
  </si>
  <si>
    <t>Eintretenswahrscheinlichkeit</t>
  </si>
  <si>
    <t>Probabilité d'occurrence</t>
  </si>
  <si>
    <t>élevée</t>
  </si>
  <si>
    <t>mittel</t>
  </si>
  <si>
    <t>moyenne</t>
  </si>
  <si>
    <t>faible</t>
  </si>
  <si>
    <t>Schadensausmass</t>
  </si>
  <si>
    <t>Étendue des dégâts</t>
  </si>
  <si>
    <t>Kein Handlungsbedarf</t>
  </si>
  <si>
    <t>Aucune action nécessaire</t>
  </si>
  <si>
    <t>Handlungsbedarf</t>
  </si>
  <si>
    <t>Action nécessaire</t>
  </si>
  <si>
    <t>Akuter Handlungsbedarf</t>
  </si>
  <si>
    <t>Action urgente</t>
  </si>
  <si>
    <t>Risiko</t>
  </si>
  <si>
    <t>Risque</t>
  </si>
  <si>
    <t>Eintretens-wahrscheinlich-keit</t>
  </si>
  <si>
    <t>Schadens-ausmass</t>
  </si>
  <si>
    <t>Étendue des dommages</t>
  </si>
  <si>
    <t>Ausmass der Auswirkungen</t>
  </si>
  <si>
    <t>Étendue de l'impact</t>
  </si>
  <si>
    <t>B E N C H M A R K I N G</t>
  </si>
  <si>
    <t>Vergleichsobjekte</t>
  </si>
  <si>
    <t>Objets de comparaison</t>
  </si>
  <si>
    <t>Stärken / Schwächen -&gt; interne Faktoren</t>
  </si>
  <si>
    <t>Forces / faiblesses -&gt; facteurs internes</t>
  </si>
  <si>
    <t>Stärken / Schwächen</t>
  </si>
  <si>
    <t>Forces / faiblesses</t>
  </si>
  <si>
    <t>Chancen / Gefahren</t>
  </si>
  <si>
    <t>Opportunités / menaces</t>
  </si>
  <si>
    <t>Gewichtung</t>
  </si>
  <si>
    <t>Stärken</t>
  </si>
  <si>
    <t>Forces</t>
  </si>
  <si>
    <t>Schwächen</t>
  </si>
  <si>
    <t>Faiblesses</t>
  </si>
  <si>
    <t>Total</t>
  </si>
  <si>
    <t>in %</t>
  </si>
  <si>
    <t>en %</t>
  </si>
  <si>
    <t>trifft voll zu</t>
  </si>
  <si>
    <t xml:space="preserve">correspond tout à fait </t>
  </si>
  <si>
    <t>trifft eher zu</t>
  </si>
  <si>
    <t xml:space="preserve">correspond plutôt </t>
  </si>
  <si>
    <t>trifft teilweise zu</t>
  </si>
  <si>
    <t xml:space="preserve">correspond partiellement </t>
  </si>
  <si>
    <t>trifft eher nicht zu</t>
  </si>
  <si>
    <t>correspond peu</t>
  </si>
  <si>
    <t>trifft überhaupt nicht zu</t>
  </si>
  <si>
    <t xml:space="preserve">ne correspond pas du tout </t>
  </si>
  <si>
    <t>Fragen:</t>
  </si>
  <si>
    <t>Zusammenfassung</t>
  </si>
  <si>
    <t>Résumé</t>
  </si>
  <si>
    <t>Strategien</t>
  </si>
  <si>
    <t>Stratégies</t>
  </si>
  <si>
    <t>Strategische Indikatoren</t>
  </si>
  <si>
    <t>Indicateurs stratégiques</t>
  </si>
  <si>
    <t>IST</t>
  </si>
  <si>
    <t>ÊTRE</t>
  </si>
  <si>
    <t>SOLL</t>
  </si>
  <si>
    <t>DOIT</t>
  </si>
  <si>
    <t>erreicht</t>
  </si>
  <si>
    <t>atteint</t>
  </si>
  <si>
    <t>rot</t>
  </si>
  <si>
    <t>rouge</t>
  </si>
  <si>
    <t>gelb</t>
  </si>
  <si>
    <t>jaune</t>
  </si>
  <si>
    <t>Indikatoren</t>
  </si>
  <si>
    <t>Indicateurs</t>
  </si>
  <si>
    <t>Projekte</t>
  </si>
  <si>
    <t>Projets</t>
  </si>
  <si>
    <t>Beginn</t>
  </si>
  <si>
    <t>Début</t>
  </si>
  <si>
    <t>Ende</t>
  </si>
  <si>
    <t>Fin</t>
  </si>
  <si>
    <t>Wer?</t>
  </si>
  <si>
    <t>Qui?</t>
  </si>
  <si>
    <t>S T R A T E G I S C H E   I N D I K A T O R E N</t>
  </si>
  <si>
    <t>I N D I C A T E U R S   S T R A T É G I Q U E</t>
  </si>
  <si>
    <t>Berechnung</t>
  </si>
  <si>
    <t>Calcul</t>
  </si>
  <si>
    <t>Beschreibung/Bemerkungen</t>
  </si>
  <si>
    <t>Description/Remarques</t>
  </si>
  <si>
    <t>Erhebungszeitpunkt &amp; Branchenvergleich</t>
  </si>
  <si>
    <t>Moment de l'enquête &amp; Comparaison avec la branche</t>
  </si>
  <si>
    <t>I N D I K A T O R E N   Z I E L E</t>
  </si>
  <si>
    <t>I N D I C A T E U R S   O B J E C T I F S</t>
  </si>
  <si>
    <t>K O M M U N I K A T I O N</t>
  </si>
  <si>
    <t>C O M M U N I C A T I O N</t>
  </si>
  <si>
    <t>Internet</t>
  </si>
  <si>
    <t>Social Medias</t>
  </si>
  <si>
    <t>Public Relations</t>
  </si>
  <si>
    <t>Relations publiques</t>
  </si>
  <si>
    <t>Diverses</t>
  </si>
  <si>
    <t>Divers</t>
  </si>
  <si>
    <t>U R S A C H E  -  W I R K U N G S  -  D I A G R A M M</t>
  </si>
  <si>
    <t>D I A G R A M M E   D E   C A U S E S   E T   E F F E T S</t>
  </si>
  <si>
    <t>s1</t>
  </si>
  <si>
    <t>s2</t>
  </si>
  <si>
    <t>s3</t>
  </si>
  <si>
    <t>s4</t>
  </si>
  <si>
    <t>s5</t>
  </si>
  <si>
    <t>s6</t>
  </si>
  <si>
    <t>s7</t>
  </si>
  <si>
    <t>s8</t>
  </si>
  <si>
    <t>s9</t>
  </si>
  <si>
    <t>s10</t>
  </si>
  <si>
    <t>s11</t>
  </si>
  <si>
    <t>s12</t>
  </si>
  <si>
    <t>s13</t>
  </si>
  <si>
    <t>s14</t>
  </si>
  <si>
    <t>s15</t>
  </si>
  <si>
    <t>s16</t>
  </si>
  <si>
    <t>s17</t>
  </si>
  <si>
    <t>s18</t>
  </si>
  <si>
    <t>R1</t>
  </si>
  <si>
    <t>R2</t>
  </si>
  <si>
    <t>R3</t>
  </si>
  <si>
    <t>R4</t>
  </si>
  <si>
    <t>R5</t>
  </si>
  <si>
    <t>R6</t>
  </si>
  <si>
    <t>R7</t>
  </si>
  <si>
    <t>R8</t>
  </si>
  <si>
    <t>R9</t>
  </si>
  <si>
    <t>R10</t>
  </si>
  <si>
    <t>R11</t>
  </si>
  <si>
    <t>R12</t>
  </si>
  <si>
    <t>w1</t>
  </si>
  <si>
    <t>w2</t>
  </si>
  <si>
    <t>w3</t>
  </si>
  <si>
    <t>w4</t>
  </si>
  <si>
    <t>w5</t>
  </si>
  <si>
    <t>w6</t>
  </si>
  <si>
    <t>w7</t>
  </si>
  <si>
    <t>w8</t>
  </si>
  <si>
    <t>w9</t>
  </si>
  <si>
    <t>w10</t>
  </si>
  <si>
    <t>w11</t>
  </si>
  <si>
    <t>w12</t>
  </si>
  <si>
    <t>w13</t>
  </si>
  <si>
    <t>w14</t>
  </si>
  <si>
    <t>w15</t>
  </si>
  <si>
    <t>w16</t>
  </si>
  <si>
    <t>w17</t>
  </si>
  <si>
    <t>w18</t>
  </si>
  <si>
    <t>o1</t>
  </si>
  <si>
    <t>o2</t>
  </si>
  <si>
    <t>o3</t>
  </si>
  <si>
    <t>o4</t>
  </si>
  <si>
    <t>o5</t>
  </si>
  <si>
    <t>o6</t>
  </si>
  <si>
    <t>o7</t>
  </si>
  <si>
    <t>o8</t>
  </si>
  <si>
    <t>o9</t>
  </si>
  <si>
    <t>o10</t>
  </si>
  <si>
    <t>o11</t>
  </si>
  <si>
    <t>o12</t>
  </si>
  <si>
    <t>o13</t>
  </si>
  <si>
    <t>o14</t>
  </si>
  <si>
    <t>o15</t>
  </si>
  <si>
    <t>o16</t>
  </si>
  <si>
    <t>o17</t>
  </si>
  <si>
    <t>o18</t>
  </si>
  <si>
    <t>x!A192</t>
  </si>
  <si>
    <t>R13</t>
  </si>
  <si>
    <t>R14</t>
  </si>
  <si>
    <t>R15</t>
  </si>
  <si>
    <t>l</t>
  </si>
  <si>
    <t>u</t>
  </si>
  <si>
    <t>Comparaison 1</t>
  </si>
  <si>
    <t>Comparaison 2</t>
  </si>
  <si>
    <t>/</t>
  </si>
  <si>
    <t>Anzahl</t>
  </si>
  <si>
    <t>Reason 2</t>
  </si>
  <si>
    <t>Reason 3</t>
  </si>
  <si>
    <t>Reason 4</t>
  </si>
  <si>
    <t>Reason 5</t>
  </si>
  <si>
    <t>Reason 6</t>
  </si>
  <si>
    <t>Reason 7</t>
  </si>
  <si>
    <t>Reason 8</t>
  </si>
  <si>
    <t>Reason 9</t>
  </si>
  <si>
    <t>Reason 10</t>
  </si>
  <si>
    <t>Reason 11</t>
  </si>
  <si>
    <t>Reason 12</t>
  </si>
  <si>
    <t>Reason 13</t>
  </si>
  <si>
    <t>Reason 14</t>
  </si>
  <si>
    <t>Reason 15</t>
  </si>
  <si>
    <t>Reason 16</t>
  </si>
  <si>
    <t>Reason 17</t>
  </si>
  <si>
    <t>Reason 18</t>
  </si>
  <si>
    <t>Reason 19</t>
  </si>
  <si>
    <t>Reason 20</t>
  </si>
  <si>
    <t>Ursachen des Problems</t>
  </si>
  <si>
    <t>Ranking</t>
  </si>
  <si>
    <t>P A R E T O   D I A G R A M M</t>
  </si>
  <si>
    <t>D I A G R A M M E   D E   P A R E T O</t>
  </si>
  <si>
    <t>Kundenzufriedenheit</t>
  </si>
  <si>
    <t>Möchten Sie das Programm "Strategisches Management" öffnen?</t>
  </si>
  <si>
    <t>Prozess</t>
  </si>
  <si>
    <t>Einheit</t>
  </si>
  <si>
    <t>Aktueller Wert</t>
  </si>
  <si>
    <t>Verbesserung / Verschlechterung</t>
  </si>
  <si>
    <t>absolut</t>
  </si>
  <si>
    <t>%</t>
  </si>
  <si>
    <t>Gewinnmarge</t>
  </si>
  <si>
    <t>Anzahl Kunden</t>
  </si>
  <si>
    <t>STK</t>
  </si>
  <si>
    <t>Vertriebskosten</t>
  </si>
  <si>
    <t>Mio. SFr.</t>
  </si>
  <si>
    <t>Processus</t>
  </si>
  <si>
    <t>Unité</t>
  </si>
  <si>
    <t>Valeur actuelle</t>
  </si>
  <si>
    <t>Amélioration / détérioration</t>
  </si>
  <si>
    <t>absolue</t>
  </si>
  <si>
    <t>Stellen Sie sicher, dass die Datei "02_StrategicManagement.exe" im selben Verzeichnis abgelegt ist!</t>
  </si>
  <si>
    <t xml:space="preserve">P R O Z E S S </t>
  </si>
  <si>
    <t>P R O C E S S U S</t>
  </si>
  <si>
    <t>Name</t>
  </si>
  <si>
    <t>Nom</t>
  </si>
  <si>
    <t>Verantwortung</t>
  </si>
  <si>
    <t>Responsable</t>
  </si>
  <si>
    <t>aktualisiert am:</t>
  </si>
  <si>
    <t>actualisé le :</t>
  </si>
  <si>
    <t>Anderer Prozess</t>
  </si>
  <si>
    <t>Autre Processus</t>
  </si>
  <si>
    <t>Nächste Seite</t>
  </si>
  <si>
    <t>Page suivante</t>
  </si>
  <si>
    <t>Beginn/Ende</t>
  </si>
  <si>
    <t>Début/Fin</t>
  </si>
  <si>
    <t>Anschluss</t>
  </si>
  <si>
    <t>Lien</t>
  </si>
  <si>
    <t>Dokument</t>
  </si>
  <si>
    <t>Document</t>
  </si>
  <si>
    <t>Entscheid</t>
  </si>
  <si>
    <t>Décision</t>
  </si>
  <si>
    <t>Forts.</t>
  </si>
  <si>
    <t>Suite</t>
  </si>
  <si>
    <t>ja</t>
  </si>
  <si>
    <t>oui</t>
  </si>
  <si>
    <t>nein</t>
  </si>
  <si>
    <t xml:space="preserve">non </t>
  </si>
  <si>
    <t>S. 2</t>
  </si>
  <si>
    <t>p. 2</t>
  </si>
  <si>
    <t>Nr. Prozess</t>
  </si>
  <si>
    <t>No. processus</t>
  </si>
  <si>
    <t>Text</t>
  </si>
  <si>
    <t>Texte</t>
  </si>
  <si>
    <t>Voulez-vous ouvrir le programme "Tableau de bord"?</t>
  </si>
  <si>
    <t>Stellen Sie sicher, dass die Datei "01_Cockpit.exe" im selben Verzeichnis abgelegt ist!</t>
  </si>
  <si>
    <t>Assurez-vous, que le fichier "01_Cockpit.exe" se touve dans le même répertoire!</t>
  </si>
  <si>
    <t>Andere Dokumente öffen</t>
  </si>
  <si>
    <t>Ouvrir autres documents</t>
  </si>
  <si>
    <t>Raisons du problème</t>
  </si>
  <si>
    <t>Probabilité d'occurence</t>
  </si>
  <si>
    <t>Auftretenswahr-scheinlichkeit</t>
  </si>
  <si>
    <t>Häufig-keit</t>
  </si>
  <si>
    <t>Fré-quence</t>
  </si>
  <si>
    <t>Réclamations</t>
  </si>
  <si>
    <t>Reklamationen</t>
  </si>
  <si>
    <t>Reklamation 1</t>
  </si>
  <si>
    <t>Reklamation 2</t>
  </si>
  <si>
    <t>Reklamation 3</t>
  </si>
  <si>
    <t>Reklamation 4</t>
  </si>
  <si>
    <t>Reklamation 5</t>
  </si>
  <si>
    <t>Reklamation 6</t>
  </si>
  <si>
    <t>Reklamation 7</t>
  </si>
  <si>
    <t>Reklamation 8</t>
  </si>
  <si>
    <t>Reklamation 9</t>
  </si>
  <si>
    <t>Reklamation 10</t>
  </si>
  <si>
    <t>Reklamation 11</t>
  </si>
  <si>
    <t>Reklamation 12</t>
  </si>
  <si>
    <t>Reklamation 13</t>
  </si>
  <si>
    <t>Reklamation 14</t>
  </si>
  <si>
    <t>Reklamation 15</t>
  </si>
  <si>
    <t>Reklamation 16</t>
  </si>
  <si>
    <t>Reklamation 17</t>
  </si>
  <si>
    <t>Reklamation 18</t>
  </si>
  <si>
    <t>Reklamation 19</t>
  </si>
  <si>
    <t>du:</t>
  </si>
  <si>
    <t>bis:</t>
  </si>
  <si>
    <t>au:</t>
  </si>
  <si>
    <t>vom:</t>
  </si>
  <si>
    <t>Möchten Sie das Programm "Balanced Scorecard" öffnen?</t>
  </si>
  <si>
    <t>Voulez-vous ouvrir le programme "Balanced Scorcard"?</t>
  </si>
  <si>
    <t>Prozesse</t>
  </si>
  <si>
    <t>Interne</t>
  </si>
  <si>
    <t>Externe</t>
  </si>
  <si>
    <t>Intern</t>
  </si>
  <si>
    <t>Extern</t>
  </si>
  <si>
    <t>Finanzen</t>
  </si>
  <si>
    <t>Finances</t>
  </si>
  <si>
    <t>s19</t>
  </si>
  <si>
    <t>s20</t>
  </si>
  <si>
    <t xml:space="preserve">
</t>
  </si>
  <si>
    <t>Bezeichnung</t>
  </si>
  <si>
    <t>Désignation</t>
  </si>
  <si>
    <t>Hauptstärken</t>
  </si>
  <si>
    <t>Forces principales</t>
  </si>
  <si>
    <t>Hauptschwächen</t>
  </si>
  <si>
    <t>Faiblesses principales</t>
  </si>
  <si>
    <t>grande</t>
  </si>
  <si>
    <t>gross</t>
  </si>
  <si>
    <t>grand</t>
  </si>
  <si>
    <t>Einfluss der Stakeholder</t>
  </si>
  <si>
    <t>Influence des parties prenantes</t>
  </si>
  <si>
    <t>petite</t>
  </si>
  <si>
    <t>klein</t>
  </si>
  <si>
    <t>petit</t>
  </si>
  <si>
    <t>Groupe 1</t>
  </si>
  <si>
    <t>Möchten Sie das Programm "Business Plan" öffnen?</t>
  </si>
  <si>
    <t>Voulez-vous ouvrir le programme "Business Plan"?</t>
  </si>
  <si>
    <t>Stellen Sie sicher, dass die Datei "04_BusinessPlan.exe" im selben Verzeichnis abgelegt ist!</t>
  </si>
  <si>
    <t>Assurez-vous, que le fichier  "04_BusinessPlan.exe" se touve dans le même répertoire!</t>
  </si>
  <si>
    <t>Politische Trends</t>
  </si>
  <si>
    <t>Tendances politiques</t>
  </si>
  <si>
    <t>Ökonomische Trends</t>
  </si>
  <si>
    <t>Tendances économiques</t>
  </si>
  <si>
    <t>Soziologische Trends</t>
  </si>
  <si>
    <t>Tendances sociologiques</t>
  </si>
  <si>
    <t>Technologische Trends</t>
  </si>
  <si>
    <t>Tendances technologiques</t>
  </si>
  <si>
    <t>Rechtliche Trends</t>
  </si>
  <si>
    <t>Tendances légales</t>
  </si>
  <si>
    <t>Ökologische Trends</t>
  </si>
  <si>
    <t>Tendances écologiques</t>
  </si>
  <si>
    <t>Reklamation 20</t>
  </si>
  <si>
    <t>Bereich</t>
  </si>
  <si>
    <t>Domaine</t>
  </si>
  <si>
    <t>??</t>
  </si>
  <si>
    <t>Quotient</t>
  </si>
  <si>
    <t>?</t>
  </si>
  <si>
    <t>K O S T E N  -  N U T Z E N</t>
  </si>
  <si>
    <t>I1</t>
  </si>
  <si>
    <t>I2</t>
  </si>
  <si>
    <t>I3</t>
  </si>
  <si>
    <t>I4</t>
  </si>
  <si>
    <t>I5</t>
  </si>
  <si>
    <t>I6</t>
  </si>
  <si>
    <t>I7</t>
  </si>
  <si>
    <t>I8</t>
  </si>
  <si>
    <t>I9</t>
  </si>
  <si>
    <t>I10</t>
  </si>
  <si>
    <t>I11</t>
  </si>
  <si>
    <t>I12</t>
  </si>
  <si>
    <t>I13</t>
  </si>
  <si>
    <t>I14</t>
  </si>
  <si>
    <t>I15</t>
  </si>
  <si>
    <t>I16</t>
  </si>
  <si>
    <t>I17</t>
  </si>
  <si>
    <t>I18</t>
  </si>
  <si>
    <t>I19</t>
  </si>
  <si>
    <t>I20</t>
  </si>
  <si>
    <t>Innovation 1</t>
  </si>
  <si>
    <t>Innovation 2</t>
  </si>
  <si>
    <t>Kosten</t>
  </si>
  <si>
    <t>Coût</t>
  </si>
  <si>
    <t>Nutzen</t>
  </si>
  <si>
    <t>Avantages</t>
  </si>
  <si>
    <t>Produkteinnovation</t>
  </si>
  <si>
    <t>Prozessinnovation</t>
  </si>
  <si>
    <t>Organisatorische Innovation</t>
  </si>
  <si>
    <t>Innovation produit</t>
  </si>
  <si>
    <t>Dienstleistungs-innovation</t>
  </si>
  <si>
    <t>Efforts</t>
  </si>
  <si>
    <t>Innovation prest. service</t>
  </si>
  <si>
    <t>Innovation organisationnelle</t>
  </si>
  <si>
    <t>grands</t>
  </si>
  <si>
    <t>petits</t>
  </si>
  <si>
    <t>C O Û T  -   A V A N T A G E</t>
  </si>
  <si>
    <t>Aufwand</t>
  </si>
  <si>
    <t>Möchten Sie das Programm "Projektmanagement" öffnen?</t>
  </si>
  <si>
    <t>Voulez-vous ouvrir le programme "Gestion de projets"?</t>
  </si>
  <si>
    <t>Stellen Sie sicher, dass die Datei "03_ProjectManagement.exe" im selben Verzeichnis abgelegt ist!</t>
  </si>
  <si>
    <t>Assurez-vous, que le fichier "03_ProjectManagement.exe" se touve dans le même répertoire!</t>
  </si>
  <si>
    <t>Möchten Sie das Programm "Führungsockpit" öffnen?</t>
  </si>
  <si>
    <t>V A R I A N T E N B E W E R T U N G</t>
  </si>
  <si>
    <t>É V A L U A T I O N   D E S   V A R I A N T E S</t>
  </si>
  <si>
    <t>Indikator</t>
  </si>
  <si>
    <t>Indicateur</t>
  </si>
  <si>
    <t>Datum</t>
  </si>
  <si>
    <t>Date</t>
  </si>
  <si>
    <t>Aktualisiert am:</t>
  </si>
  <si>
    <t xml:space="preserve"> </t>
  </si>
  <si>
    <t>Wer sind die Kunden?</t>
  </si>
  <si>
    <t>Welche Trümpfe habe ich?</t>
  </si>
  <si>
    <t xml:space="preserve">Welches sind meine Kernaktivitäten? </t>
  </si>
  <si>
    <t>Was ist unverzichtbar?</t>
  </si>
  <si>
    <t>Comments</t>
  </si>
  <si>
    <t>People</t>
  </si>
  <si>
    <t>Process</t>
  </si>
  <si>
    <t>Product</t>
  </si>
  <si>
    <t>Cause 1</t>
  </si>
  <si>
    <t>Cause 2</t>
  </si>
  <si>
    <t>Problem</t>
  </si>
  <si>
    <t>Management</t>
  </si>
  <si>
    <t>Equipement</t>
  </si>
  <si>
    <t>Environement</t>
  </si>
  <si>
    <t>Competition</t>
  </si>
  <si>
    <t>Concorrenza</t>
  </si>
  <si>
    <t>N.</t>
  </si>
  <si>
    <t>Remarks</t>
  </si>
  <si>
    <t>Osservazioni</t>
  </si>
  <si>
    <t>Quality</t>
  </si>
  <si>
    <t>R I S K   M A N A G E M E N T</t>
  </si>
  <si>
    <t>G E S T I O N E   D E L   R I S C H I O</t>
  </si>
  <si>
    <t>Probability of occurrence</t>
  </si>
  <si>
    <t>Probabilità di accadimento</t>
  </si>
  <si>
    <t>High</t>
  </si>
  <si>
    <t>elevata</t>
  </si>
  <si>
    <t>Medium</t>
  </si>
  <si>
    <t>media</t>
  </si>
  <si>
    <t>Low</t>
  </si>
  <si>
    <t>bassa</t>
  </si>
  <si>
    <t>Extent of damage</t>
  </si>
  <si>
    <t>Entità dei danni</t>
  </si>
  <si>
    <t>No need for action</t>
  </si>
  <si>
    <t>Nessun intervento necessario</t>
  </si>
  <si>
    <t>Need for action</t>
  </si>
  <si>
    <t>Intervento necessario</t>
  </si>
  <si>
    <t>Urgent need for action</t>
  </si>
  <si>
    <t>Intervento urgente</t>
  </si>
  <si>
    <t>Risk</t>
  </si>
  <si>
    <t>Rischio</t>
  </si>
  <si>
    <t>Consequences</t>
  </si>
  <si>
    <t>Impatto</t>
  </si>
  <si>
    <t>Ten-
denza</t>
  </si>
  <si>
    <t>Possible measures</t>
  </si>
  <si>
    <t>Misure possibili</t>
  </si>
  <si>
    <t>Statuto</t>
  </si>
  <si>
    <t>Extent of consequences</t>
  </si>
  <si>
    <t>Entità dell'impatto</t>
  </si>
  <si>
    <t>Compared objects</t>
  </si>
  <si>
    <t>Oggetti di paragone</t>
  </si>
  <si>
    <t>Us</t>
  </si>
  <si>
    <t>Noi</t>
  </si>
  <si>
    <t>Strengths / Weaknesses -&gt; internal factors</t>
  </si>
  <si>
    <t>Punti di forza / debolezza -&gt; fattori interni</t>
  </si>
  <si>
    <t>Strengths / weaknesses</t>
  </si>
  <si>
    <t>Punti di forza / debolezza</t>
  </si>
  <si>
    <t>Opportunities / Threats</t>
  </si>
  <si>
    <t>Opportunità / Minacce</t>
  </si>
  <si>
    <t>Strengths</t>
  </si>
  <si>
    <t>Punti di forza</t>
  </si>
  <si>
    <t>Weaknesses</t>
  </si>
  <si>
    <t>Punti di debolezza</t>
  </si>
  <si>
    <t>totally applies</t>
  </si>
  <si>
    <t>corrisponde perfettamente</t>
  </si>
  <si>
    <t>rather applies</t>
  </si>
  <si>
    <t xml:space="preserve">corrisponde abbastanza </t>
  </si>
  <si>
    <t>partially applies</t>
  </si>
  <si>
    <t xml:space="preserve">corrisponde parzialmente </t>
  </si>
  <si>
    <t>rather doesn't applies</t>
  </si>
  <si>
    <t>corrisponde poco</t>
  </si>
  <si>
    <t>does not applie at all</t>
  </si>
  <si>
    <t>non corrisponde per nulla</t>
  </si>
  <si>
    <t>Internal</t>
  </si>
  <si>
    <t>External</t>
  </si>
  <si>
    <t>Social Media</t>
  </si>
  <si>
    <t>Public relations</t>
  </si>
  <si>
    <t>Diverse</t>
  </si>
  <si>
    <t>Description</t>
  </si>
  <si>
    <t>In %</t>
  </si>
  <si>
    <t>Main strengths</t>
  </si>
  <si>
    <t>Main weaknesses</t>
  </si>
  <si>
    <t>C A U S E - A N D - E F F E C T   D I A G R A M</t>
  </si>
  <si>
    <t>P A R E T O   C H A R T</t>
  </si>
  <si>
    <t>Reasons for the problem</t>
  </si>
  <si>
    <t>Fre-quency</t>
  </si>
  <si>
    <t>Unit</t>
  </si>
  <si>
    <t>Current value</t>
  </si>
  <si>
    <t>Improvement / deterioration</t>
  </si>
  <si>
    <t>absolute</t>
  </si>
  <si>
    <t>Indicator</t>
  </si>
  <si>
    <t>Customers</t>
  </si>
  <si>
    <t>V A R I A N T   R E V I E W</t>
  </si>
  <si>
    <t>P R O C E S S</t>
  </si>
  <si>
    <t>Responsible</t>
  </si>
  <si>
    <t>Updated on:</t>
  </si>
  <si>
    <t>Other process</t>
  </si>
  <si>
    <t>Next page</t>
  </si>
  <si>
    <t>Start/Finish</t>
  </si>
  <si>
    <t>Connection</t>
  </si>
  <si>
    <t>Activity</t>
  </si>
  <si>
    <t>Decision</t>
  </si>
  <si>
    <t>Cont</t>
  </si>
  <si>
    <t>yes</t>
  </si>
  <si>
    <t>no</t>
  </si>
  <si>
    <t>Start</t>
  </si>
  <si>
    <t>End</t>
  </si>
  <si>
    <t>No. process</t>
  </si>
  <si>
    <t>Open documents</t>
  </si>
  <si>
    <t>Volete aprire il programma "Cockpit de gestione"?</t>
  </si>
  <si>
    <t>Assicurarsi che il file  "01_Cockpit.exe" si trova nel stesso direttorio!</t>
  </si>
  <si>
    <t>Volete aprire il programma "Balanced Scorecard"?</t>
  </si>
  <si>
    <t>from:</t>
  </si>
  <si>
    <t>to:</t>
  </si>
  <si>
    <t>Complaints</t>
  </si>
  <si>
    <t xml:space="preserve">Preventive measures </t>
  </si>
  <si>
    <t>Strategic indicators</t>
  </si>
  <si>
    <t>Actual</t>
  </si>
  <si>
    <t>Target</t>
  </si>
  <si>
    <t>achieved</t>
  </si>
  <si>
    <t>red</t>
  </si>
  <si>
    <t>yellow</t>
  </si>
  <si>
    <t>Projects</t>
  </si>
  <si>
    <t>Who?</t>
  </si>
  <si>
    <t>Calculation</t>
  </si>
  <si>
    <t>Description/Remarks</t>
  </si>
  <si>
    <t>Time of the survey &amp; Sector comparison</t>
  </si>
  <si>
    <t>I N D I C A T O R S   G O A L S</t>
  </si>
  <si>
    <t>S T R A T E G I C   I N D I C A T O R S</t>
  </si>
  <si>
    <t>alto</t>
  </si>
  <si>
    <t>Big</t>
  </si>
  <si>
    <t>Stakeholder influence</t>
  </si>
  <si>
    <t>Influsso degli stakeholder</t>
  </si>
  <si>
    <t>basso</t>
  </si>
  <si>
    <t>Small</t>
  </si>
  <si>
    <t>piccolo</t>
  </si>
  <si>
    <t>Voulez-vous ouvrir le programme "Management stratégique" ?</t>
  </si>
  <si>
    <t>Do you want to open the program "Strategic Management"?</t>
  </si>
  <si>
    <t>Assurez-vous, que le fichier "02_StrategicManagement.exe" se trouve dans le même répertoire !</t>
  </si>
  <si>
    <t>Make sure that the file "02_StrategicManagement.exe" has been put in the same directory!</t>
  </si>
  <si>
    <t>Make sure that the file "04_BusinessPlan.exe" has been put in the same directory!</t>
  </si>
  <si>
    <t>Do you want to open the program "Project Management"?</t>
  </si>
  <si>
    <t>Make sure that the file "03_ProjectManagement.exe"  has been put in the same directory!</t>
  </si>
  <si>
    <t>Struktur</t>
  </si>
  <si>
    <t>Systeme</t>
  </si>
  <si>
    <t>Kompe-tenzen</t>
  </si>
  <si>
    <t>Kommuni-kation</t>
  </si>
  <si>
    <t>Auftauen (Unfreezing)</t>
  </si>
  <si>
    <t>Stabilisieren (Refreezing)</t>
  </si>
  <si>
    <t>Ziele</t>
  </si>
  <si>
    <t>Verändern (Moving)</t>
  </si>
  <si>
    <t>p1</t>
  </si>
  <si>
    <t>p2</t>
  </si>
  <si>
    <t>p3</t>
  </si>
  <si>
    <t>p4</t>
  </si>
  <si>
    <t>p5</t>
  </si>
  <si>
    <t>p6</t>
  </si>
  <si>
    <t>p7</t>
  </si>
  <si>
    <t>p8</t>
  </si>
  <si>
    <t>p9</t>
  </si>
  <si>
    <t>p10</t>
  </si>
  <si>
    <t>p11</t>
  </si>
  <si>
    <t>p12</t>
  </si>
  <si>
    <t>p13</t>
  </si>
  <si>
    <t>p14</t>
  </si>
  <si>
    <t>p15</t>
  </si>
  <si>
    <t>p16</t>
  </si>
  <si>
    <t>p17</t>
  </si>
  <si>
    <t>p18</t>
  </si>
  <si>
    <t>p19</t>
  </si>
  <si>
    <t>p20</t>
  </si>
  <si>
    <t>Person oder Gruppe</t>
  </si>
  <si>
    <t>Personne ou groupe</t>
  </si>
  <si>
    <t>Zufriedenheit</t>
  </si>
  <si>
    <t>Bereitschaft zur Erneuerung</t>
  </si>
  <si>
    <t>Erneuerung</t>
  </si>
  <si>
    <t>Verwirrung</t>
  </si>
  <si>
    <t>Verleugnung</t>
  </si>
  <si>
    <t>Motivation</t>
  </si>
  <si>
    <t>Leadership</t>
  </si>
  <si>
    <t>Group 2</t>
  </si>
  <si>
    <t>Kommunikation</t>
  </si>
  <si>
    <t>Kern- kompetenzen</t>
  </si>
  <si>
    <t>Core competences</t>
  </si>
  <si>
    <t>Competenze chiave</t>
  </si>
  <si>
    <t>Kernkompetenzen</t>
  </si>
  <si>
    <t>Ressourcen</t>
  </si>
  <si>
    <t>Ressources</t>
  </si>
  <si>
    <t>Resources</t>
  </si>
  <si>
    <t>Risorse</t>
  </si>
  <si>
    <t>Fähigkeiten</t>
  </si>
  <si>
    <t>Compétences</t>
  </si>
  <si>
    <t>Competences</t>
  </si>
  <si>
    <t>Competenze</t>
  </si>
  <si>
    <t>Strategische Wichtigkeit</t>
  </si>
  <si>
    <t>Importance stratégique</t>
  </si>
  <si>
    <t>Stratigic importance</t>
  </si>
  <si>
    <t>Importanza strategica</t>
  </si>
  <si>
    <t xml:space="preserve">
- Wertvoll für den Kunden
- Schwer substituierbar</t>
  </si>
  <si>
    <t xml:space="preserve">
- Précieux pour le client
- Difficile à substituer</t>
  </si>
  <si>
    <t>- Valuable to the customer
- Difficult to substitute</t>
  </si>
  <si>
    <t xml:space="preserve">
- Prezioso per il cliente
- Difficile da sostituire</t>
  </si>
  <si>
    <t>Kernressourcen</t>
  </si>
  <si>
    <t>Ressources clé</t>
  </si>
  <si>
    <t>Core resources</t>
  </si>
  <si>
    <t>Risorse chiave</t>
  </si>
  <si>
    <t>Hauptchancen</t>
  </si>
  <si>
    <t>Chances principales</t>
  </si>
  <si>
    <t>Main opportunities</t>
  </si>
  <si>
    <t xml:space="preserve">Opportunità principali </t>
  </si>
  <si>
    <t>Hauptgefahren</t>
  </si>
  <si>
    <t>Dangers principaux</t>
  </si>
  <si>
    <t>Main dangers</t>
  </si>
  <si>
    <t>Pericoli principali</t>
  </si>
  <si>
    <t xml:space="preserve">Prinicpali punti die forza </t>
  </si>
  <si>
    <t>Principali punti di debolezza</t>
  </si>
  <si>
    <t>Kurz-, mittel, langfristig</t>
  </si>
  <si>
    <t>court, moy., long terme</t>
  </si>
  <si>
    <t>Short , medium, long-term</t>
  </si>
  <si>
    <t>breve medio., a lungo termine</t>
  </si>
  <si>
    <t>Schwer substituierbar</t>
  </si>
  <si>
    <t>Difficile à substituer</t>
  </si>
  <si>
    <t>Difficult to substitute</t>
  </si>
  <si>
    <t>Difficile da sostituire</t>
  </si>
  <si>
    <t>sehr</t>
  </si>
  <si>
    <t>très</t>
  </si>
  <si>
    <t>very</t>
  </si>
  <si>
    <t>wenig</t>
  </si>
  <si>
    <t>peu</t>
  </si>
  <si>
    <t>little</t>
  </si>
  <si>
    <t>Competence 1</t>
  </si>
  <si>
    <t>Competence 2</t>
  </si>
  <si>
    <t>C1</t>
  </si>
  <si>
    <t>C2</t>
  </si>
  <si>
    <t>C3</t>
  </si>
  <si>
    <t>C4</t>
  </si>
  <si>
    <t>C5</t>
  </si>
  <si>
    <t>C6</t>
  </si>
  <si>
    <t>C7</t>
  </si>
  <si>
    <t>C8</t>
  </si>
  <si>
    <t>C9</t>
  </si>
  <si>
    <t>C10</t>
  </si>
  <si>
    <t>C11</t>
  </si>
  <si>
    <t>C12</t>
  </si>
  <si>
    <t>Direktion</t>
  </si>
  <si>
    <t>Direction</t>
  </si>
  <si>
    <t>Projektleiter</t>
  </si>
  <si>
    <t>Chef de projet</t>
  </si>
  <si>
    <t>Project manager</t>
  </si>
  <si>
    <t>Koordinator Cockpit</t>
  </si>
  <si>
    <t>Coordinateur Cockpit</t>
  </si>
  <si>
    <t>Coordinator cockpit</t>
  </si>
  <si>
    <t>Zuständige Personen</t>
  </si>
  <si>
    <t>Personnes responsables</t>
  </si>
  <si>
    <t xml:space="preserve">Persons responsible </t>
  </si>
  <si>
    <t>Strategie-klausur</t>
  </si>
  <si>
    <t>Journée stratégique</t>
  </si>
  <si>
    <t>Strategy meeting</t>
  </si>
  <si>
    <t>1-2 x pro Jahr</t>
  </si>
  <si>
    <t>1-2 x par année</t>
  </si>
  <si>
    <t>1-2 times a year</t>
  </si>
  <si>
    <t>Vision &amp; Strategien?</t>
  </si>
  <si>
    <t>Vision &amp; stratégies ?</t>
  </si>
  <si>
    <t>Strategies/vision OK</t>
  </si>
  <si>
    <t>Q-Cockpit ok?</t>
  </si>
  <si>
    <t>Q-Cockpit ok ?</t>
  </si>
  <si>
    <t>Q-cockpit OK?</t>
  </si>
  <si>
    <t xml:space="preserve">Management Review </t>
  </si>
  <si>
    <t>Revue de direction</t>
  </si>
  <si>
    <t>Management review</t>
  </si>
  <si>
    <t>Cockpit ok?</t>
  </si>
  <si>
    <t>Cockpit
 ok ?</t>
  </si>
  <si>
    <t>Cockpit OK?</t>
  </si>
  <si>
    <t>Projektaufträge vergeben</t>
  </si>
  <si>
    <t>Attribuer les mandats de projets</t>
  </si>
  <si>
    <t>Assign project charters</t>
  </si>
  <si>
    <t>Direktions-sitzung</t>
  </si>
  <si>
    <t>Séance de direction</t>
  </si>
  <si>
    <t xml:space="preserve">Management meeting </t>
  </si>
  <si>
    <t>Projekte ok?</t>
  </si>
  <si>
    <t>Projets
 ok ?</t>
  </si>
  <si>
    <t>Projects OK?</t>
  </si>
  <si>
    <t>Projekte aktualisieren</t>
  </si>
  <si>
    <t>Mise à jour des projets</t>
  </si>
  <si>
    <t>Update projects</t>
  </si>
  <si>
    <t>Projekt leiten</t>
  </si>
  <si>
    <t>Gestion du projet</t>
  </si>
  <si>
    <t>Manage projects</t>
  </si>
  <si>
    <t>Korrektur-massnahmen</t>
  </si>
  <si>
    <t>Mesures correctives</t>
  </si>
  <si>
    <t>Corrective measures</t>
  </si>
  <si>
    <t>Projektauftrag aktualisieren</t>
  </si>
  <si>
    <t>Adapter le mandat du projet</t>
  </si>
  <si>
    <t>Update project charter</t>
  </si>
  <si>
    <t>Erinnerungsmail</t>
  </si>
  <si>
    <t>rappel par e-mail</t>
  </si>
  <si>
    <t>Reminder per email</t>
  </si>
  <si>
    <t>Projekte aktuell?</t>
  </si>
  <si>
    <t>Projets à jour?</t>
  </si>
  <si>
    <t>Projects up-to-date?</t>
  </si>
  <si>
    <t>Projekt_?.exe</t>
  </si>
  <si>
    <t>Projet_?.exe</t>
  </si>
  <si>
    <t>Project_?.xls</t>
  </si>
  <si>
    <t>aktualisieren</t>
  </si>
  <si>
    <t>actualiser</t>
  </si>
  <si>
    <t>Update</t>
  </si>
  <si>
    <t>Cockpit aktualisieren</t>
  </si>
  <si>
    <t>Mise à jour du cockpit</t>
  </si>
  <si>
    <t>Update cockpit</t>
  </si>
  <si>
    <t>Projekt-management</t>
  </si>
  <si>
    <t>Gestion de projets</t>
  </si>
  <si>
    <t>Project management</t>
  </si>
  <si>
    <t>Traktanden Strategieklausur</t>
  </si>
  <si>
    <t>Ordre du jour journée stratégique</t>
  </si>
  <si>
    <t>Agenda strategy meeting</t>
  </si>
  <si>
    <t>Traktanden Management Review</t>
  </si>
  <si>
    <t>Ordre du jour revue de direction</t>
  </si>
  <si>
    <t>Agenda management review</t>
  </si>
  <si>
    <t>P2 Strategie-tagung</t>
  </si>
  <si>
    <t>P2 Journée stratégique</t>
  </si>
  <si>
    <t>P2 Strategy conference</t>
  </si>
  <si>
    <t>P3 Mgmt.  Review</t>
  </si>
  <si>
    <t>P3 Revue de direction</t>
  </si>
  <si>
    <t>P3 Mgmt review</t>
  </si>
  <si>
    <t>P4 Direktions-sitzung</t>
  </si>
  <si>
    <t>P4 Séance de direction</t>
  </si>
  <si>
    <t>P4 Directors meeting</t>
  </si>
  <si>
    <t>Traktanden Direktionssitzung</t>
  </si>
  <si>
    <t>Ordre du jour séance de direction</t>
  </si>
  <si>
    <t>Agenda directors' meeting</t>
  </si>
  <si>
    <t>Q-Cockpit aktualisieren</t>
  </si>
  <si>
    <t>Mise à jour du cockpit qualité</t>
  </si>
  <si>
    <t>Update Q-cockpit</t>
  </si>
  <si>
    <t>Bilanz QM</t>
  </si>
  <si>
    <t>Bilan gestion de la qualité</t>
  </si>
  <si>
    <t>Balance sheet quality management</t>
  </si>
  <si>
    <t>Input "Management Review"</t>
  </si>
  <si>
    <t>Input "Revue de direction"</t>
  </si>
  <si>
    <t>Massnahmenplan</t>
  </si>
  <si>
    <t>Plan de mesures</t>
  </si>
  <si>
    <t>Series of measures</t>
  </si>
  <si>
    <t>BSC</t>
  </si>
  <si>
    <t>Projektaufträge</t>
  </si>
  <si>
    <t>Mandats de projets</t>
  </si>
  <si>
    <t>Project charters</t>
  </si>
  <si>
    <t>Aufträge</t>
  </si>
  <si>
    <t>Mandats</t>
  </si>
  <si>
    <t>Contracts</t>
  </si>
  <si>
    <t>2 Wochen vor Sitzung</t>
  </si>
  <si>
    <t>2 semaines avant séance</t>
  </si>
  <si>
    <t>2 weeks before meeting</t>
  </si>
  <si>
    <t>Q-Ziele</t>
  </si>
  <si>
    <t>Objectifs qual.</t>
  </si>
  <si>
    <t>Goals qual</t>
  </si>
  <si>
    <t>Q-Strategien</t>
  </si>
  <si>
    <t>Stratégies qual.</t>
  </si>
  <si>
    <t>Strategies qual.</t>
  </si>
  <si>
    <t>Q-Projekte</t>
  </si>
  <si>
    <t>Projets qual.</t>
  </si>
  <si>
    <t>Projects qual.</t>
  </si>
  <si>
    <t>Q-Ziele ok?</t>
  </si>
  <si>
    <t>Objectifs qualité ok?</t>
  </si>
  <si>
    <t>Quality goals ok?</t>
  </si>
  <si>
    <t>Beurteilungs- &amp; Motivations-gespräch</t>
  </si>
  <si>
    <t>Entretien d'appréciation &amp; de motivation</t>
  </si>
  <si>
    <t>Assessment &amp; motivational conversation</t>
  </si>
  <si>
    <t>Zielvereinbarung</t>
  </si>
  <si>
    <t>Accord-objectifs</t>
  </si>
  <si>
    <t>Goal setting</t>
  </si>
  <si>
    <t>Q-Projekte ok?</t>
  </si>
  <si>
    <t>Projets qual. ok ?</t>
  </si>
  <si>
    <t>Q projects ok?</t>
  </si>
  <si>
    <t>Qualitäts-strategien?</t>
  </si>
  <si>
    <t>Stratégies qualité ?</t>
  </si>
  <si>
    <t>Quality strategies?</t>
  </si>
  <si>
    <t>Neue Projekte?</t>
  </si>
  <si>
    <t>Nouveaux projets ?</t>
  </si>
  <si>
    <t>New projects?</t>
  </si>
  <si>
    <t>Qui ?</t>
  </si>
  <si>
    <t>Kontinuierliche Verbesserung</t>
  </si>
  <si>
    <t>Amélioration continue</t>
  </si>
  <si>
    <t>Continuous improvement</t>
  </si>
  <si>
    <t>Quality Manager</t>
  </si>
  <si>
    <t>Responsable 
qualité</t>
  </si>
  <si>
    <t>Quality manager</t>
  </si>
  <si>
    <t>E N T W I C K L U N G S T R E N D S</t>
  </si>
  <si>
    <t>T E N D A N C E S   D E   D É V E L O P P E M E N T</t>
  </si>
  <si>
    <t xml:space="preserve">Force 1
</t>
  </si>
  <si>
    <t xml:space="preserve">
</t>
  </si>
  <si>
    <t>E I S E N H O W E R   M A T R I X</t>
  </si>
  <si>
    <t>Aufgabe</t>
  </si>
  <si>
    <t>Task</t>
  </si>
  <si>
    <t>Tâche</t>
  </si>
  <si>
    <t>important</t>
  </si>
  <si>
    <t>Augabe 2</t>
  </si>
  <si>
    <t>Aufgabe 1</t>
  </si>
  <si>
    <t>a1</t>
  </si>
  <si>
    <t>a2</t>
  </si>
  <si>
    <t>a3</t>
  </si>
  <si>
    <t>a4</t>
  </si>
  <si>
    <t>a5</t>
  </si>
  <si>
    <t>a6</t>
  </si>
  <si>
    <t>a7</t>
  </si>
  <si>
    <t>a8</t>
  </si>
  <si>
    <t>a9</t>
  </si>
  <si>
    <t>a10</t>
  </si>
  <si>
    <t>a11</t>
  </si>
  <si>
    <t>a12</t>
  </si>
  <si>
    <t>a13</t>
  </si>
  <si>
    <t>a14</t>
  </si>
  <si>
    <t>a15</t>
  </si>
  <si>
    <t>a16</t>
  </si>
  <si>
    <t>a17</t>
  </si>
  <si>
    <t>a18</t>
  </si>
  <si>
    <t>a19</t>
  </si>
  <si>
    <t>a20</t>
  </si>
  <si>
    <t>wichtig</t>
  </si>
  <si>
    <t>dringend</t>
  </si>
  <si>
    <t>urgent</t>
  </si>
  <si>
    <t>think first about it</t>
  </si>
  <si>
    <t>do it</t>
  </si>
  <si>
    <t>forget it</t>
  </si>
  <si>
    <t>delegate</t>
  </si>
  <si>
    <t>G A N Z H E I T L I C H E   F Ü H R U N G</t>
  </si>
  <si>
    <t>C O N D U I T E   I N T É G R A L E</t>
  </si>
  <si>
    <t>Effective Leadership</t>
  </si>
  <si>
    <t>Ansprüche - Werte - Ressourcen</t>
  </si>
  <si>
    <t>Exigences - Valeurs - Ressources</t>
  </si>
  <si>
    <t>Requirements - Values - Resources</t>
  </si>
  <si>
    <t>Gesellschaft- Wirtschaft- Technologie</t>
  </si>
  <si>
    <t>Société - Économie - Technologie</t>
  </si>
  <si>
    <t>Society - Economy - Technology</t>
  </si>
  <si>
    <t>Markt - Stakeholder - Konkurrenz</t>
  </si>
  <si>
    <t>Marché - Parties prenantes - Concurrence</t>
  </si>
  <si>
    <t>Market - Stakeholders - Competition</t>
  </si>
  <si>
    <t>Politik - Gesetze - Natur/Umwelt</t>
  </si>
  <si>
    <t>Politique - Lois - Nature/Environnement</t>
  </si>
  <si>
    <t>Politics - Laws - Nature / Environment</t>
  </si>
  <si>
    <t>Effektivität (do the right things)</t>
  </si>
  <si>
    <t>Efficience (do the right things)</t>
  </si>
  <si>
    <t>Effectiveness (do the right things)</t>
  </si>
  <si>
    <t>Vision/Mission</t>
  </si>
  <si>
    <t>Human res. develop.</t>
  </si>
  <si>
    <t>Strategies</t>
  </si>
  <si>
    <t>Massnahmen - Projekte</t>
  </si>
  <si>
    <t>Mesures - Projets</t>
  </si>
  <si>
    <t>Measures &amp; Projects</t>
  </si>
  <si>
    <t>Personal-führung</t>
  </si>
  <si>
    <t>Staffing</t>
  </si>
  <si>
    <t>Leadership Kompetenzen</t>
  </si>
  <si>
    <t>Compétences de leadership</t>
  </si>
  <si>
    <t>Leadership skills</t>
  </si>
  <si>
    <t>Kultur</t>
  </si>
  <si>
    <t>Culture</t>
  </si>
  <si>
    <t>Business culture</t>
  </si>
  <si>
    <t>Personal &amp; Innovation</t>
  </si>
  <si>
    <t>Personnel &amp; Innovation</t>
  </si>
  <si>
    <t>Resources &amp; Innovation</t>
  </si>
  <si>
    <t>Management Kompetenzen</t>
  </si>
  <si>
    <t>Compétences de manager</t>
  </si>
  <si>
    <t>Management skills</t>
  </si>
  <si>
    <t>Entrepreuneurship Kompetenzen</t>
  </si>
  <si>
    <t>Compétences d'entreprenariat</t>
  </si>
  <si>
    <t>Entrepreneurship skills</t>
  </si>
  <si>
    <t>Effizienz (do the things right)</t>
  </si>
  <si>
    <t>Efficacité (do the things right)</t>
  </si>
  <si>
    <t>Efficiency (do the things right)</t>
  </si>
  <si>
    <t>Projektmgmt.</t>
  </si>
  <si>
    <t>Gest. de projet</t>
  </si>
  <si>
    <t>Prozessmgmt.</t>
  </si>
  <si>
    <t>Gest. processus</t>
  </si>
  <si>
    <t>Process management</t>
  </si>
  <si>
    <t>Qualitätsmgmt.</t>
  </si>
  <si>
    <t>Gest. Qualité</t>
  </si>
  <si>
    <t>Quality management</t>
  </si>
  <si>
    <t>Finanzmgmt.</t>
  </si>
  <si>
    <t>Gest. financière</t>
  </si>
  <si>
    <t>Financial management</t>
  </si>
  <si>
    <t>Marketing</t>
  </si>
  <si>
    <t>Entwicklung (do new things)</t>
  </si>
  <si>
    <t>Développement (do new things)</t>
  </si>
  <si>
    <t>Development (do new things)</t>
  </si>
  <si>
    <t>Innovationsmgmt.</t>
  </si>
  <si>
    <t>Gest. Innovation</t>
  </si>
  <si>
    <t>Innovation management</t>
  </si>
  <si>
    <t>Untern.gründung</t>
  </si>
  <si>
    <t>Créat. d'entrpr.</t>
  </si>
  <si>
    <t>Start up</t>
  </si>
  <si>
    <t>Communication</t>
  </si>
  <si>
    <t>Changemgmt.</t>
  </si>
  <si>
    <t>Gest. Changement</t>
  </si>
  <si>
    <t>Change management</t>
  </si>
  <si>
    <t>Riskmanagement</t>
  </si>
  <si>
    <t>Gest. du risque</t>
  </si>
  <si>
    <t>Risk management</t>
  </si>
  <si>
    <t>HRM</t>
  </si>
  <si>
    <t>GRH</t>
  </si>
  <si>
    <t>Human resources management</t>
  </si>
  <si>
    <t>Führung</t>
  </si>
  <si>
    <t>Conduite</t>
  </si>
  <si>
    <t>Effective leadership</t>
  </si>
  <si>
    <t>x!A5</t>
  </si>
  <si>
    <t/>
  </si>
  <si>
    <t>Führung des Unternehmens</t>
  </si>
  <si>
    <t>Conduite de l'entreprise</t>
  </si>
  <si>
    <t>Management of company</t>
  </si>
  <si>
    <t>Kunde</t>
  </si>
  <si>
    <t>Client</t>
  </si>
  <si>
    <t>Customer</t>
  </si>
  <si>
    <t>K E R N K O M P E T E N Z E N</t>
  </si>
  <si>
    <t>C O M P E T E N Z E</t>
  </si>
  <si>
    <t>C O R E   C O M P E T E N C E S</t>
  </si>
  <si>
    <t>Pareto</t>
  </si>
  <si>
    <t>Ursache-Wirkung</t>
  </si>
  <si>
    <t>Causes-Effets</t>
  </si>
  <si>
    <t>Cause-Effect</t>
  </si>
  <si>
    <t>Nombre</t>
  </si>
  <si>
    <t>Effort</t>
  </si>
  <si>
    <t>Kosten-Nutzen</t>
  </si>
  <si>
    <t>Coût-Avantage</t>
  </si>
  <si>
    <t>Varianten</t>
  </si>
  <si>
    <t>Variantes</t>
  </si>
  <si>
    <t>Änderung</t>
  </si>
  <si>
    <t>Changement</t>
  </si>
  <si>
    <t>Change</t>
  </si>
  <si>
    <t>Variante 1</t>
  </si>
  <si>
    <t>Variante 2</t>
  </si>
  <si>
    <t>Variante 3</t>
  </si>
  <si>
    <t>Urgences</t>
  </si>
  <si>
    <t>Dringlich-keit</t>
  </si>
  <si>
    <t>mobilisieren</t>
  </si>
  <si>
    <t>6 - 12 x pro Jahr</t>
  </si>
  <si>
    <t>6 - 12 x par année</t>
  </si>
  <si>
    <t>6-12 times a year</t>
  </si>
  <si>
    <t>Change Management</t>
  </si>
  <si>
    <t>Management du changement</t>
  </si>
  <si>
    <t>Structure</t>
  </si>
  <si>
    <t>Systèmes</t>
  </si>
  <si>
    <t>Personnel</t>
  </si>
  <si>
    <t>Compé-tences</t>
  </si>
  <si>
    <t>Communi-cation</t>
  </si>
  <si>
    <t>Stabiliser (Refreezing)</t>
  </si>
  <si>
    <t>Changer (Moving)</t>
  </si>
  <si>
    <t>mobiliser</t>
  </si>
  <si>
    <t>Volonté de renouveler</t>
  </si>
  <si>
    <t>Satisfaction</t>
  </si>
  <si>
    <t>Renouvellement</t>
  </si>
  <si>
    <t>Confusion</t>
  </si>
  <si>
    <t>Dénégation</t>
  </si>
  <si>
    <t>Déblocage (Unfreezing)</t>
  </si>
  <si>
    <t>Innovation  processus</t>
  </si>
  <si>
    <t>H U M A N   R E S O U R C E S    M A N A G E M E N T</t>
  </si>
  <si>
    <t>G E S T I O N   D E S   R E S S O U R C E S   H U M A I N E S</t>
  </si>
  <si>
    <t>P E R S O N A L E I N S A T Z</t>
  </si>
  <si>
    <t>R E C R U I T M E N T</t>
  </si>
  <si>
    <t>Recruitment</t>
  </si>
  <si>
    <t>rekrutieren</t>
  </si>
  <si>
    <t>entwickeln</t>
  </si>
  <si>
    <t>beurteilen</t>
  </si>
  <si>
    <t>recruter</t>
  </si>
  <si>
    <t>développer</t>
  </si>
  <si>
    <t>évaluer</t>
  </si>
  <si>
    <t>verabschieden</t>
  </si>
  <si>
    <t>prendre congé</t>
  </si>
  <si>
    <t>P E R S O N A L F R E I S T E L L U N G</t>
  </si>
  <si>
    <t>P E R S O N A L B E S C H A F F U N G</t>
  </si>
  <si>
    <t>R E C R U T E M E N T   D U   P E R S O N N E L</t>
  </si>
  <si>
    <t>M O B I L I S E R   L E   P E R S O N N E L</t>
  </si>
  <si>
    <t>P E R S O N A L E N T W I C K L U N G</t>
  </si>
  <si>
    <t xml:space="preserve">La dernière impression compte </t>
  </si>
  <si>
    <t>Der letzte Eindruck zählt</t>
  </si>
  <si>
    <t>Personalführung</t>
  </si>
  <si>
    <t>Conduite du personnel</t>
  </si>
  <si>
    <t>Able to go, but happy to stay</t>
  </si>
  <si>
    <t>Transparente und nachvollziehbare Kriterien für Steigerungen des Einkommen und für Aufstiegsmöglichkeiten etablieren.</t>
  </si>
  <si>
    <t>Selbstkontrolle fördern.</t>
  </si>
  <si>
    <t xml:space="preserve">Auf gesundem Menschenverstand beruhende Regeln der Motivation (W. Pelz, 2004): </t>
  </si>
  <si>
    <t>Alle Mitarbeiter mit Wertschätzung und Respekt behandeln.</t>
  </si>
  <si>
    <t>Klare, realistische Ziele vereinbaren und Rückmeldung über die Zielerreichung geben.</t>
  </si>
  <si>
    <t>Mitarbeiter ausreichend informieren und an Entscheidungen beteiligen.</t>
  </si>
  <si>
    <t>Offen sagen, was entschieden ist und wo eine Beteiligung nicht möglich oder nicht erwünscht ist.</t>
  </si>
  <si>
    <t>Verantwortung so oft wie möglich delegieren.</t>
  </si>
  <si>
    <t>Handlungsspielraum der Mitarbeiter so weit wie möglich erweitern.</t>
  </si>
  <si>
    <t>Das Wissen und die Erfahrungen der Mitarbeiter nutzen.</t>
  </si>
  <si>
    <t>Verantwortung und Kompetenzen (Befugnisse) in Einklang bringen.</t>
  </si>
  <si>
    <t>Für individuelle Beratung und Förderung sorgen.</t>
  </si>
  <si>
    <t>Eigenmotivation erkennen und fördern.</t>
  </si>
  <si>
    <t>Mit Lob und Anerkennung nicht übertreiben.</t>
  </si>
  <si>
    <t>Bei Fehlern zukunftsorientiert denken, statt nach „Schuldigen“ zu suchen.</t>
  </si>
  <si>
    <t>Bei kritischen Entscheidungen (Rücknahme von Kompetenzen, Abmahnungen, Versetzungen, Kündigungen etc.) den Betroffenen die Möglichkeit lassen, ihr Gesicht zu wahren.</t>
  </si>
  <si>
    <t>Werte leben: Ehrlichkeit, Fairness, Toleranz, Zuverlässigkeit, Gerechtigkeit, Vertrauen.</t>
  </si>
  <si>
    <t>Vorbild sein und zu dem stehen, was man sagt (auch zur Änderung der eigenen Meinung).</t>
  </si>
  <si>
    <t>Versprochenes immer einlösen.</t>
  </si>
  <si>
    <t>Eigene Fehler und Schwächen eingestehen und zugleich die daraus gezogenen Konsequenzen verdeutlichen.</t>
  </si>
  <si>
    <t>Zivilcourage zeigen, insbesondere „nach oben“.</t>
  </si>
  <si>
    <t>Erfolgserlebnisse durch herausfordernde Aufgaben ermöglichen.</t>
  </si>
  <si>
    <t>Persönliche Perspektiven, aber auch Grenzen aufzeigen.</t>
  </si>
  <si>
    <t>Quellen der Motivation</t>
  </si>
  <si>
    <t>Intrinsisch</t>
  </si>
  <si>
    <t>Extrinsisch</t>
  </si>
  <si>
    <t>Intrinsische Prozessmotivation</t>
  </si>
  <si>
    <t>Die 5 Quellen der Motivation nach Barbuto</t>
  </si>
  <si>
    <t>(Prinzip des Motivation Sources Inventory)</t>
  </si>
  <si>
    <t>J. E. Barbuto: Motivation and transactional, charismatic, and transformational leadership: a test of antecendents. In: Journal of Leadership and Organizational Studies. 2005, Vol. 11, No. 4.</t>
  </si>
  <si>
    <t>Internes Selbstverständnis</t>
  </si>
  <si>
    <t>Instrumentelle Motivation</t>
  </si>
  <si>
    <t>Exterens Selbstverständnis</t>
  </si>
  <si>
    <t>Internalisierung von Zielen</t>
  </si>
  <si>
    <t>"die Arbeit an sich macht Spass"</t>
  </si>
  <si>
    <t>"interne, subjektive Ideale und Werte"</t>
  </si>
  <si>
    <t>"Mittel zum Zweck, Zwischenziele"</t>
  </si>
  <si>
    <t>"Anforderungen des Umfeldes oder Teams"</t>
  </si>
  <si>
    <t>"Beitrag zu gemeinsamen Zielen"</t>
  </si>
  <si>
    <t>W. Pelz: Kompetent führen. Wiesbaden 2004.</t>
  </si>
  <si>
    <t>Mendeley</t>
  </si>
  <si>
    <t>R E G E L N   D E R   M O T I V A T I O N</t>
  </si>
  <si>
    <t>R È G L E S   D E   LA   M O T I V A T I O N</t>
  </si>
  <si>
    <t>Règles de la motivation</t>
  </si>
  <si>
    <t xml:space="preserve"> „Drei Grossen“ Motive (Big Three) von McClelland </t>
  </si>
  <si>
    <t>Regeln der Motivation</t>
  </si>
  <si>
    <t>Leistung</t>
  </si>
  <si>
    <t>Zugehörigkeit</t>
  </si>
  <si>
    <t>Macht</t>
  </si>
  <si>
    <t>(need for affiliation)</t>
  </si>
  <si>
    <t>(need for achievement)</t>
  </si>
  <si>
    <t>(need for power)</t>
  </si>
  <si>
    <t>Erfolg, Fortschritt, Kreativität, Abwechslung, Neugier, Fantasie</t>
  </si>
  <si>
    <t>Kontrolle, Dominanz, Bedeutung, Status, Einfluss, Kampf, Wettbewerb</t>
  </si>
  <si>
    <t>Sicherheit, Zuwendung, Geborgenheit, Freundschaft</t>
  </si>
  <si>
    <t xml:space="preserve">Wants to belong to the group. 
Wants to be liked, and will often go along with whatever the rest of the group wants to do.
Favors collaboration over competition.
Does not like high risk or uncertainty.
</t>
  </si>
  <si>
    <t xml:space="preserve">Wants to control and influence others. 
Likes to win arguments. 
Enjoys competition and winning. 
Enjoys status and recognition.
</t>
  </si>
  <si>
    <t>Assigne challenging, but not impossible, projects. 
Give a fair and balanced feedback.</t>
  </si>
  <si>
    <t>Integrate them with a team whenever possible.  
Assigne not too risky projects. 
Give a personal feedback (relationship, trust in them, etc.).</t>
  </si>
  <si>
    <t xml:space="preserve">Assigne challenging projects. 
Give a direct feedback.
Let them participate in decision taking.
Keep them motivated by helping them further their career goals.
</t>
  </si>
  <si>
    <t>Maslow's hierarchy of needs</t>
  </si>
  <si>
    <t>(McClelland et al.,1953)</t>
  </si>
  <si>
    <t>Maslowsche Bedürfnishierarchie</t>
  </si>
  <si>
    <t>Hiérarchie des besoins de Maslow</t>
  </si>
  <si>
    <t>Bedürfnisintensität</t>
  </si>
  <si>
    <t>Persönlichkeitsentwicklung</t>
  </si>
  <si>
    <t>Psychologische Bedürfnisse</t>
  </si>
  <si>
    <t>Soziale Bedürfnisse</t>
  </si>
  <si>
    <t>Sicherheitsbedürfnisse</t>
  </si>
  <si>
    <t>Selbstverwirklichung</t>
  </si>
  <si>
    <t>M O T I V A T I O N S T H E O R I E N</t>
  </si>
  <si>
    <t>Inhaltsmodelle</t>
  </si>
  <si>
    <t>Humanistische Psychologie</t>
  </si>
  <si>
    <t>Allgemeine Psychologie</t>
  </si>
  <si>
    <t>Arbeitspsychologie</t>
  </si>
  <si>
    <t>ERG-Theorie von Alderfer</t>
  </si>
  <si>
    <t>X-Y-Theorie von McGregor</t>
  </si>
  <si>
    <t>Zwei-Faktoren-Theorie von Herzberg</t>
  </si>
  <si>
    <t>5 Quellen der Motivation nach Barbuto</t>
  </si>
  <si>
    <t>Leistungs-motivationstheorie von McClelland</t>
  </si>
  <si>
    <t>Kognitive Bedürfnisse</t>
  </si>
  <si>
    <t>Ästethische Bedürfnisse</t>
  </si>
  <si>
    <t>Transzendenz</t>
  </si>
  <si>
    <t>Individualbedürfnisse</t>
  </si>
  <si>
    <t>Existenzbedürfnisse</t>
  </si>
  <si>
    <t>Beziehungsbedürfnisse</t>
  </si>
  <si>
    <t>Wachstumsbedürfnisse</t>
  </si>
  <si>
    <t xml:space="preserve">Befriedigung </t>
  </si>
  <si>
    <t>Progression</t>
  </si>
  <si>
    <t>Verstärkung</t>
  </si>
  <si>
    <t xml:space="preserve">Frustration </t>
  </si>
  <si>
    <t>Regression</t>
  </si>
  <si>
    <t>(Weiterentwicklung der Theorie von Maslow)</t>
  </si>
  <si>
    <t>Autoritärer
Führungsstil</t>
  </si>
  <si>
    <t>Extrinsisch motiviert</t>
  </si>
  <si>
    <t>Wenig Ehrgeiz, Mitläufer</t>
  </si>
  <si>
    <t>Abneigung gegen Arbeit</t>
  </si>
  <si>
    <t>Strafe</t>
  </si>
  <si>
    <t>Kontrolle</t>
  </si>
  <si>
    <t>Ziele vorgeben</t>
  </si>
  <si>
    <t>Intrinsisch motiviert</t>
  </si>
  <si>
    <t>Mensch ist von Natur aus fleissig</t>
  </si>
  <si>
    <t>Mensch ist von Natur aus faul</t>
  </si>
  <si>
    <t>Feedback</t>
  </si>
  <si>
    <t>Der Mensch ist je nachdem X oder Y</t>
  </si>
  <si>
    <t>Starke Mitarbeiterbeteiligung  führt zu höherer Mitarbeitermotivation</t>
  </si>
  <si>
    <t>Zufriedenheit, minimale Fluktuation</t>
  </si>
  <si>
    <t>Participativer
Führungsstil</t>
  </si>
  <si>
    <t>Laisser faire 
Führungsstil</t>
  </si>
  <si>
    <t>Karriereplanung</t>
  </si>
  <si>
    <t>Leistung und Erfolg, Anerkennung, Arbeitsinhalte, Verantwortung, Aufstieg und Beförderung, Wachstum</t>
  </si>
  <si>
    <t xml:space="preserve">Entlohnung und Gehalt, Personalpolitik, Führungsstil, Arbeitsbedingungen einschliesslich Autonomie und Unterstützung, zwischenmenschliche Beziehungen zu Mitarbeitern und Vorgesetzten, Sicherheit der Arbeitsstelle und Einfluss auf das Privatleben.
</t>
  </si>
  <si>
    <t>Motivatoren (Inhalt der Arbeit, intrinsisch)</t>
  </si>
  <si>
    <t>Hygienefaktoren (Kontext der Arbeit, extrinsisch)</t>
  </si>
  <si>
    <t>zufrieden</t>
  </si>
  <si>
    <t>nicht zufrieden</t>
  </si>
  <si>
    <t>unzufrieden</t>
  </si>
  <si>
    <t>nicht unzufrieden</t>
  </si>
  <si>
    <t>Frimenpolitik &amp; Verwaltung</t>
  </si>
  <si>
    <t>Persönliche Beziehung zu Vorgesetzten</t>
  </si>
  <si>
    <t>Kompetenzen der Vorgesetzten</t>
  </si>
  <si>
    <t>Anerkennung</t>
  </si>
  <si>
    <t>Arbeit selbst</t>
  </si>
  <si>
    <t>Arbeits-bedingungen</t>
  </si>
  <si>
    <t>Erfolgs-erlebnis</t>
  </si>
  <si>
    <t>Verantwort-ungsgefühl</t>
  </si>
  <si>
    <t>Fortschritt &amp; Wachstum</t>
  </si>
  <si>
    <t>Die Idealsituation, in der Mitarbeiter hoch motiviert sind und wenig Beschwerden haben.</t>
  </si>
  <si>
    <t>Die schlechteste Situation. Unmotivierte Mitarbeiter mit vielen Beschwerden.</t>
  </si>
  <si>
    <t>Die Mitarbeiter haben zwar kaum Beschwerden, sind aber schlecht motiviert (Söldner-Mentalität).</t>
  </si>
  <si>
    <t>Die Mitarbeiter sind motiviert, haben aber viele Beschwerden. Der Job ist aufregend und herausfordernd, aber die Arbeitsbedingungen sind nicht gut.</t>
  </si>
  <si>
    <t xml:space="preserve">FLOW-Theorie von Csíkszentmihályi </t>
  </si>
  <si>
    <t>Anforderungen</t>
  </si>
  <si>
    <t>Beunruhigung</t>
  </si>
  <si>
    <t>Überforderung</t>
  </si>
  <si>
    <t>Unterforderung</t>
  </si>
  <si>
    <t>Unwohlsein</t>
  </si>
  <si>
    <t>(Csíkszentmihályi, 1975 &amp; 2000)</t>
  </si>
  <si>
    <t>Die Fähigkeit, Motive, Ziele oder Wünsche in Handlungen umzusetzen, damit diese zu konkreten Ergebnissen führen.</t>
  </si>
  <si>
    <t>Volition (Willenskraft)</t>
  </si>
  <si>
    <t>Leistungs-potenzial</t>
  </si>
  <si>
    <t>Ziel</t>
  </si>
  <si>
    <t>Plan</t>
  </si>
  <si>
    <t>Aktion</t>
  </si>
  <si>
    <t>Ergebnis (Erfolg)</t>
  </si>
  <si>
    <t>Quellen der Motivation aktivieren</t>
  </si>
  <si>
    <t>Kompetenzen der Volition praktizieren</t>
  </si>
  <si>
    <t>Erfolg sichern</t>
  </si>
  <si>
    <t>1. Intrinsisch
2. Extrinsisch</t>
  </si>
  <si>
    <t>1. Verbesserungspotenzial (Feedback)
2. Nachhaltigkeit</t>
  </si>
  <si>
    <t>1. Fokussierung der Aufmerksamkeit auf das Wesentliche*
2. Emotions- und Stimmungsmanagement
3. Selbstvertrauen und Durchsetzungsstärke
4. Vorausschauende Planung und kreative Problemlösung
5. Zielbezogne Selbstdisziplin durch tieferen Sinn der Leistung</t>
  </si>
  <si>
    <t>* 1. Die Person kann sich lange und konsequent auf eine Sache konzentrieren und setzt schwierige Handlungen auch dann um, wenn starke widrige Einflüsse auftreten, die die Motivation und Aufmerksamkeit beeinträchtigen.</t>
  </si>
  <si>
    <t>2. Die Person kann sich sehr gut in eine positive Stimmung versetzen und ist in der Lage, gekonnt mit negativen Gefühlen umzugehen. Sie kann sich gut in die Gedanken- und Gefühlswelt anderer hineinversetzen.</t>
  </si>
  <si>
    <t xml:space="preserve">3. Die Person ist sich ihrer Fähigkeiten bewusst und vertraut auf diese. Sie findet immer Mittel und Wege, um aus Schwierigkeiten herauszukommen. Widerstände und Probleme werden als (machbare) Herausforderungen begriffen.
</t>
  </si>
  <si>
    <t xml:space="preserve">4. Diese Person erledigt unangenehme und schwierige Probleme sofort (statt sie „auszusitzen“ oder Entscheidungen vor sich her zu schieben).
</t>
  </si>
  <si>
    <t xml:space="preserve">5. Diese Person erkennt früher als andere, was notwendig ist und setzt es konsequent um. Sie verfügt über ein hohes Mass an Selbstdisziplin und kann plötzliche Impulse, Ablenkungen oder „Verlockungen“ wirksam kontrollieren (ohne innere Kämpfe).
</t>
  </si>
  <si>
    <t>Admin</t>
  </si>
  <si>
    <t>Die richtige Person zur richtigen Zeit an der richtigen Stelle</t>
  </si>
  <si>
    <t>P E R S O N A L M A R K E T I N G</t>
  </si>
  <si>
    <t>P E R S O N A L A D M I N I S T R A T I O N</t>
  </si>
  <si>
    <t>Er braucht alle wichtigen Informationen und muss alles Wichtige kennenlernen.</t>
  </si>
  <si>
    <t>Die Technik, die er braucht, muss funktionieren.</t>
  </si>
  <si>
    <t>Der Mitarbeiter arbeitet sich schnell ein und wird produktiv.</t>
  </si>
  <si>
    <t>Das Unternehmen kann bis zum Ende der Probezeit die Leistung besser einschätzen.</t>
  </si>
  <si>
    <t>Der Mitarbeiter soll sich schnell wohlfühlen und schnell integriert werden.</t>
  </si>
  <si>
    <t>Zuständig</t>
  </si>
  <si>
    <t>Termin</t>
  </si>
  <si>
    <t>Verschiedenes</t>
  </si>
  <si>
    <t>Vorab Arbeitsplatz und Technik vorbereiten und einrichten</t>
  </si>
  <si>
    <t>Arbeitsplatz für den Mitarbeiter vorbereiten (ggf. besondere Vorrichtungen z.B. für Behinderte)</t>
  </si>
  <si>
    <t>Arbeitsinstrumente und Arbeitsmaterial (Papier und Stifte) am Arbeitsplatz zur Verfügung stellen</t>
  </si>
  <si>
    <t>PC einrichten</t>
  </si>
  <si>
    <t>E-Mail-Adresse einrichten</t>
  </si>
  <si>
    <t>Zugänge zu relevanten Programmen und Dokumenten einrichten und Passwörter vergeben</t>
  </si>
  <si>
    <t>spezifische Vorlagen erstellen</t>
  </si>
  <si>
    <t>Telefonnummer einrichten und Telefonzugang sicherstellen (ggf. auch für Telefax)</t>
  </si>
  <si>
    <t>Tür- und Namensschilder herstellen und anbringen</t>
  </si>
  <si>
    <t>Visitenkarten vorbereiten und drucken</t>
  </si>
  <si>
    <t>Im Telefonverzeichnis eintragen</t>
  </si>
  <si>
    <t>Zugangskarten, Schlüssel, Mitarbeiterausweis vorbereiten und bereitlegen</t>
  </si>
  <si>
    <t>Stellenbeschreibung aktualisieren und am Arbeitsplatz bereit halten</t>
  </si>
  <si>
    <t>wichtige Dokumente bereit stellen:
- Vision &amp; Strategien
- Handbücher
- Prozessbeschreibungen
- Dokumentation Qualitätsmanagement
- Dokumentation Arbeitssicherheit
- etc.</t>
  </si>
  <si>
    <t>Vorab Vorgesetzte und Kollegen informieren</t>
  </si>
  <si>
    <t>Kollegen der Abteilung und des Teams informieren</t>
  </si>
  <si>
    <t>Zentrale und Telefonvermittlung informieren</t>
  </si>
  <si>
    <t>sonstige relevante Personen informieren (z.B. Hausmeister, Kantine, andere Abteilungen, …)</t>
  </si>
  <si>
    <t>mit Kollegen und Vorgesetzten klären, wer den neuen Mitarbeiter fachlich einarbeitet</t>
  </si>
  <si>
    <t>ggf. Mentor oder Paten bestimmen</t>
  </si>
  <si>
    <t>Am ersten und zweiten Arbeitstag</t>
  </si>
  <si>
    <t>Mitarbeiter am vereinbarten Ort abholen</t>
  </si>
  <si>
    <t>erste Einweisung in den Arbeitsplatz</t>
  </si>
  <si>
    <t>Rundgang machen zu allen relevanten Bereichen und Personen/ Vorstellungsrunde: Vorgesetzte, Kollegen, technische Einrichtungen, Personalstelle, Betriebsrat, Aushänge, Kantine etc.</t>
  </si>
  <si>
    <t>ggf. Vorstellung des Mentors oder Paten</t>
  </si>
  <si>
    <t>gemeinsames Mittagessen</t>
  </si>
  <si>
    <t>Betriebsbesichtigung und angrenzende Abteilungen</t>
  </si>
  <si>
    <t>Stellenbeschreibung durchgehen</t>
  </si>
  <si>
    <t>Einweisung in den PC, Telefon und andere wichtige Arbeitsinstrumente</t>
  </si>
  <si>
    <t>Begrüssungsgespräch: Ablauf des ersten Tages, wichtige Themen, Aufgaben, Verantwortung, …</t>
  </si>
  <si>
    <t>zum Arbeitsplatz führen (evt. kleines Präsent)</t>
  </si>
  <si>
    <t>In der ersten Arbeitswoche</t>
  </si>
  <si>
    <t>Arbeitszeitregelungen und Verfahren dazu erläutern; Kernarbeitszeiten, Pausenregelungen, Arbeitszeitkonten</t>
  </si>
  <si>
    <t>Einweisung in Ablagesystematik (elektronisch und am Arbeitsplatz)</t>
  </si>
  <si>
    <t>Unterschriftenregelung</t>
  </si>
  <si>
    <t>Urlaubsregelungen</t>
  </si>
  <si>
    <t>wichtige Informationswege</t>
  </si>
  <si>
    <t>Regeln zur Arbeitssicherheit</t>
  </si>
  <si>
    <t>erste Arbeitsaufträge vergeben (Begleitung durch Kollege, Mentor oder Pate)</t>
  </si>
  <si>
    <t>Einweisung in und Erläuterung wichtiger Prozesse in der Abteilung und im Unternehmen</t>
  </si>
  <si>
    <t>Vertiefung der Einweisung in wichtige Arbeitsinstrumente (Telefax, Kopierer, Maschinen, Programme, …)</t>
  </si>
  <si>
    <t>ggf. Übergabe Dienstwagen</t>
  </si>
  <si>
    <t>Einführungsgespräch mit dem Vorgesetzten über Aufgabengebiet, Ziele, Erwartungen, …</t>
  </si>
  <si>
    <t>Einweisung in Handbücher (Qualitätsmanagement, …)</t>
  </si>
  <si>
    <t>In der Probezeit</t>
  </si>
  <si>
    <t>Weitere Vertiefung des Aufgabengebiets</t>
  </si>
  <si>
    <t>ggf. notwendige Weiterbildungen</t>
  </si>
  <si>
    <t>Sicherung des Aufbaus von notwendigem Erfahrungswissen (Mentoring)</t>
  </si>
  <si>
    <t>Klären, wie Leistungen des Mitarbeiters beobachtet und gemessen werden</t>
  </si>
  <si>
    <t>Gespräch am Ende der Probezeit über weiteren Verbleib</t>
  </si>
  <si>
    <t>Orientierungsgespräche (nach einem und nach drei Monaten)</t>
  </si>
  <si>
    <t>Übertragung weiterer Verantwortungsbereiche</t>
  </si>
  <si>
    <t>ggf. Massnahmen zur Festigung der Teamarbeit</t>
  </si>
  <si>
    <t>Besprechung über Verbesserungsvorschläge durch den neuen Mitarbeiter</t>
  </si>
  <si>
    <t>Ziel für die Probezeit vereinbaren</t>
  </si>
  <si>
    <t>Checkliste "Einarbeiten &amp; Probezeit"</t>
  </si>
  <si>
    <t>Erstellen der Stellenausschreibung</t>
  </si>
  <si>
    <t>A N F O R D E R U N G S P R O F I L</t>
  </si>
  <si>
    <t>Fachkompetenzen</t>
  </si>
  <si>
    <t>Begründungen, Erläuterungen</t>
  </si>
  <si>
    <t>Muss (3)
Erwünscht (2)
Kann (1)</t>
  </si>
  <si>
    <t>Selbstkompetenzen</t>
  </si>
  <si>
    <t>Sozialkompetenzen</t>
  </si>
  <si>
    <t>Führungskompetenzen</t>
  </si>
  <si>
    <t xml:space="preserve">Berufsausbildung </t>
  </si>
  <si>
    <t xml:space="preserve">Uni/ETH/FH </t>
  </si>
  <si>
    <t>Weiterbildung</t>
  </si>
  <si>
    <t>Berufserfahrung</t>
  </si>
  <si>
    <t>Führungserfahrung</t>
  </si>
  <si>
    <t>Andere</t>
  </si>
  <si>
    <t>Kreativität / Innovationsfähigkeit</t>
  </si>
  <si>
    <t>Belastbarkeit</t>
  </si>
  <si>
    <t>Durchsetzungsvermögen</t>
  </si>
  <si>
    <t>Integrität / Loyalität</t>
  </si>
  <si>
    <t>Lern- u. Veränderungsbereitschaft</t>
  </si>
  <si>
    <t>Vernetztes Denken</t>
  </si>
  <si>
    <t>Ziel- u. Ergebnisorientierung</t>
  </si>
  <si>
    <t>Umsetzungsfähigkeit</t>
  </si>
  <si>
    <t>Eigenverantwortung / Selbständigkeit</t>
  </si>
  <si>
    <t>Kommunikationsfähigkeit</t>
  </si>
  <si>
    <t>Kritik- u. Konfliktfähigkeit</t>
  </si>
  <si>
    <t>Kundenorientierung</t>
  </si>
  <si>
    <t>Teamfähigkeit</t>
  </si>
  <si>
    <t>Verhandlungsgeschick</t>
  </si>
  <si>
    <t>Fähigkeit zur Vernetzung</t>
  </si>
  <si>
    <t>Beratungs- u. Coachingkompetenz</t>
  </si>
  <si>
    <t>Einfühlungsvermögen / Sensitivität</t>
  </si>
  <si>
    <t>Leadershipkompetenzen</t>
  </si>
  <si>
    <t>Managementkompetenzen</t>
  </si>
  <si>
    <t>Flexibilität</t>
  </si>
  <si>
    <t>Sprachen</t>
  </si>
  <si>
    <t>Informatik</t>
  </si>
  <si>
    <t>Entrepreuneurship-kompetenzen</t>
  </si>
  <si>
    <t>Volition (Umsetzungs-kompetenzen)</t>
  </si>
  <si>
    <t>EFZ mit Berufsmatura</t>
  </si>
  <si>
    <t>Stelle:</t>
  </si>
  <si>
    <t>a lkajfad</t>
  </si>
  <si>
    <t>Vorgesetzten über den Einstieg unterrichten und ggf. besondere Hinweise geben
- Wann?
- Wie?
- Worüber?</t>
  </si>
  <si>
    <t>Zeitplan für die ersten Gespräche erstellen
- Mit wem?
- Wann?
- Wie lange?
- Worüber?
- Wo?
- Weshalb?</t>
  </si>
  <si>
    <t>sonstige relevante Regelungen wie:
- Kleiderordnung
- Telefonregelungen
- Umgang mit Post und E-Mails
- Datenschutz
- Informationssicherheit
- Entsorgung von Müll
- Umgang mit Wertstoffen
- Information an Raucher
- Besucherempfang
- Präsentation nach aussen
- Bestellungen
- Reisekostenabrechnung
- Spesenregelung
- Vertretungsregelung
- Regelung im Krankheitsfall
- Urlaubsantrag
- Ungeschriebene Regeln</t>
  </si>
  <si>
    <t>Stelle</t>
  </si>
  <si>
    <t>Kurzbeschreibung</t>
  </si>
  <si>
    <t>Beispiel</t>
  </si>
  <si>
    <t>Ü B E R S I C H T   A N F O R D E R U N G S P R O F I L E</t>
  </si>
  <si>
    <t>Mindestens 5 Jahre</t>
  </si>
  <si>
    <t>D / F sehr gute Kenntnisse (Schrift &amp; Sprache)</t>
  </si>
  <si>
    <t>MS Office Produkte, SAP</t>
  </si>
  <si>
    <t>Mindestens 10 Jahre</t>
  </si>
  <si>
    <t>Master of science</t>
  </si>
  <si>
    <t>Kenntnisse der Walliser Politik</t>
  </si>
  <si>
    <t>Führung, Projektmanagement, Qualitätsmanagement, Changemanagement</t>
  </si>
  <si>
    <t>Arbeitet selbstständig und nimmt seine Eigenverantwortung wahr</t>
  </si>
  <si>
    <t>Kann sich selbst motivieren und setzt die Aufgaben konsequent um</t>
  </si>
  <si>
    <t>Ist innovativ und kreativ, denkt mit</t>
  </si>
  <si>
    <t>Ist auch in Stresssituationen belastbar und ausdauernd</t>
  </si>
  <si>
    <t>Setzt sich in schwierigen Situationen durch</t>
  </si>
  <si>
    <t>Ist dem Arbeitgeber gegenüber loyal</t>
  </si>
  <si>
    <t>Ist bereit, sich ständig neu zu orientieren und hat eine hohe Veränderungsbereitschaft</t>
  </si>
  <si>
    <t>Kann vernetzt denken und sieht auch die politischen Zusammenhänge</t>
  </si>
  <si>
    <t xml:space="preserve">Definiert sich Ziele und setzt diese konsequent um </t>
  </si>
  <si>
    <t>Ist flexibel bei den Arbeitszeiten und dem Arbeitsort</t>
  </si>
  <si>
    <t>Hat sehr hohe Kommunikationskompetenzen</t>
  </si>
  <si>
    <t>Hat eine Feedbackkultur und geht den Konflikten nicht aus dem Weg</t>
  </si>
  <si>
    <t>Hat die nötige Sensivität um persönliche Probleme zu erkennen. Hört zu</t>
  </si>
  <si>
    <t>Ist in hohem Mass kundenorientiert</t>
  </si>
  <si>
    <t>Ist ein ausgewiesener Teamplayer</t>
  </si>
  <si>
    <t>Hat ein gutes Verhandlungsgeschick</t>
  </si>
  <si>
    <t>Umgang mit "Social Medias"</t>
  </si>
  <si>
    <t>Hat ein grosses Beziehungsnetzwerk kantonal und national (evt. international)</t>
  </si>
  <si>
    <t>Besitzt gute Beratungs- und Coachingkompetenzen</t>
  </si>
  <si>
    <t>Ist visionär, kann strategisch denken und ist in der Lage die Mitarbeitenden zu motivieren.</t>
  </si>
  <si>
    <t>Ist effizient und managed die anfallenden Arbeiten souverän und mit Geschick</t>
  </si>
  <si>
    <t>Ist innovativ und risikobereit</t>
  </si>
  <si>
    <t>Hat eine sehr starke Willenskraft und setzt die Massnahmepläne konsequent um</t>
  </si>
  <si>
    <t>Didaktisch-pädagogogische Kenntnisse</t>
  </si>
  <si>
    <t>Ist stressresistent und kann mit verschiedenen Charaktern (Pädagogen, Techniker, Gesundheit, Politiker etc.) umgehen.</t>
  </si>
  <si>
    <t>Ist nötig zum Unterrichten</t>
  </si>
  <si>
    <t>Wichtig in einem zweisprachigen Kanton</t>
  </si>
  <si>
    <t>Ist wichtig beim Umgang mit den Dozenten</t>
  </si>
  <si>
    <t>Insbesondere bei "administrativen" Arbeiten</t>
  </si>
  <si>
    <t>Muss eigenständig Entscheidungen treffen können und die Konsequenzen tragen</t>
  </si>
  <si>
    <t>Mehrere Schulen im ganzen Kanton verteilt</t>
  </si>
  <si>
    <t>HES-SO befindet sich im Umbruch</t>
  </si>
  <si>
    <t>Ist wichtig, da die Dozenten sehr selbstständig arbeiten</t>
  </si>
  <si>
    <t>Kundenzufriedenheit ist für die Entwicklung der Schule sehr wichtig</t>
  </si>
  <si>
    <t>auch auf politischem Niveau</t>
  </si>
  <si>
    <t>Insbesondere Vernetzung innerhalb des Kantons (Ober- und Unterwallis)</t>
  </si>
  <si>
    <t>Sehr wichtig!</t>
  </si>
  <si>
    <t>Strategisches Mitdenken ist unabdingbar
Effektivität: "Do the right things"</t>
  </si>
  <si>
    <t>Effizienz: "Do the things right"</t>
  </si>
  <si>
    <t>Institutleitung HES-SO</t>
  </si>
  <si>
    <t>Inhalte der Stellenausschreibung</t>
  </si>
  <si>
    <t>Ziele der Stellenausschreibung</t>
  </si>
  <si>
    <t>Ziele für die Einarbeitung und Probezeit</t>
  </si>
  <si>
    <t>Werbung gegen Aussen (innovativer und interessanter Arbeitsgeber)</t>
  </si>
  <si>
    <t>Transparente und attraktive Stellenausschreibung</t>
  </si>
  <si>
    <t>Professionnelle und speditive Abwicklung (der erste Eindruck zählt!)</t>
  </si>
  <si>
    <t>Aufgaben und ggf. konkrete Tätigkeiten</t>
  </si>
  <si>
    <t>Kompetenzen und Verantwortlichkeiten</t>
  </si>
  <si>
    <t>Eingliederung in die Gesamtstruktur; Vorgesetzte</t>
  </si>
  <si>
    <t>Gehalt, soziale Leistungen und sonstige Vergünstigungen</t>
  </si>
  <si>
    <t>Zukunftsperspektiven und Aufstiegsmöglichkeiten</t>
  </si>
  <si>
    <t>Besetzungstermin</t>
  </si>
  <si>
    <t>Unternehmensprofil</t>
  </si>
  <si>
    <t>Anforderungsprofil (siehe Anforderungsprofil)</t>
  </si>
  <si>
    <t>Kontaktperson für Fragen</t>
  </si>
  <si>
    <t>Gewünschte Form der Bewerbungsunterlagen (schriftlich, elektronisch, etc.)</t>
  </si>
  <si>
    <t>Positionsbezeichnung und gewünschte Anstellungsprozent</t>
  </si>
  <si>
    <t>Bekanntmachung der Stellenausschreibung</t>
  </si>
  <si>
    <t>Kontakte und Empfehlungen</t>
  </si>
  <si>
    <t>Personalberater und Headhunter</t>
  </si>
  <si>
    <t>Dienstleister, Arbeitsvermittler, Zeitarbeitsfirmen</t>
  </si>
  <si>
    <t>Arbeitsagentur</t>
  </si>
  <si>
    <t>Tageszeitung regional</t>
  </si>
  <si>
    <t>Tageszeitung überregional</t>
  </si>
  <si>
    <t>Fachzeitschriften</t>
  </si>
  <si>
    <t>Internationale Stellenmärkte</t>
  </si>
  <si>
    <t>Messen</t>
  </si>
  <si>
    <t>Beispiel Institutsleitung HES-SO</t>
  </si>
  <si>
    <t>Datum:</t>
  </si>
  <si>
    <t>Date :</t>
  </si>
  <si>
    <t>Schwierigkeitsgrad:</t>
  </si>
  <si>
    <t>Degré de difficulté :</t>
  </si>
  <si>
    <t>Kriterien</t>
  </si>
  <si>
    <t>Critères</t>
  </si>
  <si>
    <t>leicht</t>
  </si>
  <si>
    <t>facile</t>
  </si>
  <si>
    <t>plutôt facile</t>
  </si>
  <si>
    <t>eher schwierig</t>
  </si>
  <si>
    <t xml:space="preserve">plutôt difficile </t>
  </si>
  <si>
    <t>schwierig</t>
  </si>
  <si>
    <t>difficile</t>
  </si>
  <si>
    <t>Fragen/Bemerkungen (wird nicht gedruckt):</t>
  </si>
  <si>
    <t>Questions/remarques (ne sont pas imprimées) :</t>
  </si>
  <si>
    <t>ausgezeichnet</t>
  </si>
  <si>
    <t>excellent</t>
  </si>
  <si>
    <t>sehr gut</t>
  </si>
  <si>
    <t>très bien</t>
  </si>
  <si>
    <t>gut</t>
  </si>
  <si>
    <t>bien</t>
  </si>
  <si>
    <t>genügend</t>
  </si>
  <si>
    <t>suffisant</t>
  </si>
  <si>
    <t>ungenügend</t>
  </si>
  <si>
    <t>insuffisant</t>
  </si>
  <si>
    <t>Persönliche Notizen (werden nicht gedruckt):</t>
  </si>
  <si>
    <t>Remarques personnelles (ne sont pas imprimées) :</t>
  </si>
  <si>
    <t>← Daten löschen!</t>
  </si>
  <si>
    <t>← Effacer les données !</t>
  </si>
  <si>
    <t xml:space="preserve">Punkte: </t>
  </si>
  <si>
    <t xml:space="preserve">Points : </t>
  </si>
  <si>
    <t>Nom candidat-e :</t>
  </si>
  <si>
    <t>Poste :</t>
  </si>
  <si>
    <t>Zuständig:</t>
  </si>
  <si>
    <t xml:space="preserve">Responsable : </t>
  </si>
  <si>
    <t xml:space="preserve">  →Punktevorschlag:  </t>
  </si>
  <si>
    <t xml:space="preserve">  → Proposition de points: </t>
  </si>
  <si>
    <t>Korrekte Sprache, Formalitäten eingehalten</t>
  </si>
  <si>
    <t>Optischer Eindruck Bewerbungsunterlagen</t>
  </si>
  <si>
    <t>Ordnung, Disziplin, Strukturiertheit</t>
  </si>
  <si>
    <t>Arbeitsweise</t>
  </si>
  <si>
    <t>Bewerbungsbrief</t>
  </si>
  <si>
    <t>Hat KanditatIn erkannt, worum es geht?</t>
  </si>
  <si>
    <t>Argumente und Belege für Kompetenzen</t>
  </si>
  <si>
    <t>Lebenslauf</t>
  </si>
  <si>
    <t>Formalitäten eingehalten, übersichtlich, transparent</t>
  </si>
  <si>
    <t>Belege für Qualifikation und Erfahrungen</t>
  </si>
  <si>
    <t>Logische Folge von Ausbildung und Beruf, Brüche, Lücken</t>
  </si>
  <si>
    <t>Entwicklung erkennbar, Weiterqualifizierung</t>
  </si>
  <si>
    <t>Vollständigkeit, Stimmigkeit, passend zum Lebenslauf</t>
  </si>
  <si>
    <t>Belege für Kompetenzen und Erfahrungen</t>
  </si>
  <si>
    <t>Schulzeugnisse und Arbeitgeberzeugnisse – Was sagen die „Codes“?</t>
  </si>
  <si>
    <t>Arbeitsproben, Referenzen, Webseite</t>
  </si>
  <si>
    <t>Zeugnisse und andere Belege</t>
  </si>
  <si>
    <t>Ponderation</t>
  </si>
  <si>
    <t>V O R S E L E K T I O N</t>
  </si>
  <si>
    <t>P R É S É L E C T I O N</t>
  </si>
  <si>
    <t>Punkte</t>
  </si>
  <si>
    <t>Points</t>
  </si>
  <si>
    <t>Max. points :</t>
  </si>
  <si>
    <t>Max. Punkte:</t>
  </si>
  <si>
    <t xml:space="preserve">obtenu : </t>
  </si>
  <si>
    <t xml:space="preserve">erreicht: </t>
  </si>
  <si>
    <t>Weiterverfolgen?</t>
  </si>
  <si>
    <t>A suivre ?</t>
  </si>
  <si>
    <t>MUSS - Kriterien (vgl. Anforderungsprofil)</t>
  </si>
  <si>
    <t>Zum löschen der Tabelle, bitte Punkte in dieser Kolonne löschen.</t>
  </si>
  <si>
    <t>B E W E R B U N G S G E S P R Ä C H</t>
  </si>
  <si>
    <t xml:space="preserve">Erster Eindruck (Erscheinungsbild, Gesichtsausdruck, Auftreten, Stimme, Blickkontakt)
</t>
  </si>
  <si>
    <t>Gesamteindruck</t>
  </si>
  <si>
    <t>Motivation für diesen Job</t>
  </si>
  <si>
    <t>Name KandidatIn:</t>
  </si>
  <si>
    <t>Mögliche Selektionskriterien</t>
  </si>
  <si>
    <t>Beispielfragen</t>
  </si>
  <si>
    <t>Sie haben sich für diese freie Stelle beworben. Was hat Sie zu diesem Schritt veranlasst?</t>
  </si>
  <si>
    <t>Ausdruck (mündlich / schriftlich)</t>
  </si>
  <si>
    <t>Welches waren bislang Ihre anspruchsvollsten Texte/Präsentationen, die Sie gemacht haben? Welches Ergebnis haben Sie damit erzielt?</t>
  </si>
  <si>
    <t>z.B. Kommt er/sie natürlich rüber? Hat er/sie sich zweckmässig gekleidet? Hält er/sie natürlichen Blickkontakt? Ist seine/ihre Ausdrucksweise klar?</t>
  </si>
  <si>
    <t>Leistungswille</t>
  </si>
  <si>
    <t>Nennen Sie uns bitte Situationen, in denen Sie höchste Leistungen erbringen mussten? Worauf sind diese Leistungen zurückzuführen?</t>
  </si>
  <si>
    <t>Initiative</t>
  </si>
  <si>
    <t>Erinnern sie sich an Situationen, in denen Sie Arbeiten von sich aus in die Hand genommen haben. Warum haben Sie es getan? Wie war das Ergebnis?</t>
  </si>
  <si>
    <t>Wann standen Sie zum letzten Mal richtig unter Druck? Um was ging es dabei? Was haben Sie getan? Wie war das Ergebnis?</t>
  </si>
  <si>
    <t>Ausdauer</t>
  </si>
  <si>
    <t>Im Beruf hat man es sehr häufig mit Widerständen zu tun. Nennen Sie uns bitte ein Beispiel aus Ihrer Tätigkeit. Wie sind Sie damit umgegangen?</t>
  </si>
  <si>
    <t>Sorgfalt</t>
  </si>
  <si>
    <t>Bei welchen Arbeiten kam es auf besonders gründliches Arbeiten an? Wie gut haben Sie diese Aufgabe gelöst?</t>
  </si>
  <si>
    <t>Welches waren Ihre bislang schwierigsten Entscheidungen? Worin bestand die Hauptschwierigkeit für Sie? Haben Sie die richtige Entscheidung getroffen?</t>
  </si>
  <si>
    <t>Entscheidungsfreudigkeit</t>
  </si>
  <si>
    <t>Kreativität</t>
  </si>
  <si>
    <t>Was war Ihr bislang originellster Einfall? Wie haben Sie ihn realisiert?</t>
  </si>
  <si>
    <t>Fachkenntnisse</t>
  </si>
  <si>
    <t>Welche fachliche Leistung fand die besondere Anerkennung Ihres Vorgesetzten?</t>
  </si>
  <si>
    <t>Planung und Organisation</t>
  </si>
  <si>
    <t>Wie planen Sie einen gewöhnlichen Arbeitstag (Ihr System)?</t>
  </si>
  <si>
    <t>Lernbereitschaft</t>
  </si>
  <si>
    <t>Wie halten Sie Ihr fachliches Wissen auf dem neuesten Stand? Welche Weiterbildungskurse haben Sie in den letzten 2 Jahren besucht?</t>
  </si>
  <si>
    <t>Wie stellen Sie sich auf neue Situationen und Gegebenheiten in Ihrem Beruf ein? Welche Änderungen ergaben sich in Ihrer Vergangenheit für Sie? Beispiele?</t>
  </si>
  <si>
    <t>Selbständigkeit</t>
  </si>
  <si>
    <t>Welche Arbeiten führen Sie gegenwärtig selbständig aus? Welchen Tätigkeiten müssen Sie mit anderen abstimmen?</t>
  </si>
  <si>
    <t>Frustrationstoleranz</t>
  </si>
  <si>
    <t>In welchen Situationen würden Sie Ihren Job am liebsten an den Nagel hängen? Wie kommen Sie darüber hinweg?</t>
  </si>
  <si>
    <t>Auftreten</t>
  </si>
  <si>
    <t>Was macht Ihnen am meisten zu schaffen, wenn Sie einen öffentlichen Auftritt haben? Beispiele?</t>
  </si>
  <si>
    <t>Einfühlungsvermögen</t>
  </si>
  <si>
    <t>Welches waren bisher die schwierigsten Personen, mit denen Sie zurechtkommen mussten? Wie gut ist Ihnen das gelungen?</t>
  </si>
  <si>
    <t>Kontaktfähigkeit</t>
  </si>
  <si>
    <t>Wie bauen Sie in der Regel Kontakt auf, zu neuen Arbeitskollegen, Kunden oder Fremden?</t>
  </si>
  <si>
    <t>Überzeugungskraft</t>
  </si>
  <si>
    <t>Wie gelang es Ihnen bisher am besten, jemanden von einer Sache zu überzeugen? Beispiele?</t>
  </si>
  <si>
    <t>Welche Verhandlung würden Sie im Nachhinein als Ihren grössten Flop bezeichnen? Was ist schief-gelaufen? Welche Konsequenzen entstanden daraus?</t>
  </si>
  <si>
    <t>Konfliktverhalten</t>
  </si>
  <si>
    <t>Einen als richtig erkannten Standpunkt zu vertreten, bedeutet häufig, sich auf Konflikte mit anderen einzulassen. Nennen Sie Beispiele? Wie sind Sie damit klargekommen?</t>
  </si>
  <si>
    <t>Integrationsfähigkeit</t>
  </si>
  <si>
    <t>Problemanalyse</t>
  </si>
  <si>
    <t>Schildern Sie uns bitte anhand eines konkreten Problems, wie Sie an die Aufgabe herangegangen sind? Welches Ergebnis haben Sie erzielt?</t>
  </si>
  <si>
    <t>Führung allgemein</t>
  </si>
  <si>
    <t>Nennen Sie eine der schwierigsten Führungssituationen, die Sie meistern mussten. Wie sind Sie vorgegangen? Resultat?</t>
  </si>
  <si>
    <t>Gab es Situationen, in denen Sie die vorgegebenen Massnahmen nicht umsetzten konnten? Was haben Sie getan?</t>
  </si>
  <si>
    <t>Mitarbeitermotivation</t>
  </si>
  <si>
    <t>Hatten Sie Mitarbeitende die überhautp nicht motiviert waren? Wie sind Sie mit dieser Situation umgegangen? Allgmeine, wie motivieren Sie Ihre Mitarbeitende?</t>
  </si>
  <si>
    <t>MUSS-Kriterien</t>
  </si>
  <si>
    <t>Anstelllung?</t>
  </si>
  <si>
    <t>Manchmal muss man mit schwierigen Personen im Team arbeiten. Beschreiben Sie einige Fälle, in denen Ihnen das passiert ist. Wie sind Sie damit fertig geworden?</t>
  </si>
  <si>
    <t>Mussten Sie schon einmal neue Mitarbeiter in ein Team integrieren? Wie sind (würden) Sie dabei vorgegangen?</t>
  </si>
  <si>
    <t>Bitte Fragen
&lt;-- wählen!</t>
  </si>
  <si>
    <t>Für Fehlermeldung</t>
  </si>
  <si>
    <t>siehe Anforderungsprofil</t>
  </si>
  <si>
    <t>Situation</t>
  </si>
  <si>
    <t>Verhalten</t>
  </si>
  <si>
    <t>Ergebnis</t>
  </si>
  <si>
    <t>Résultat</t>
  </si>
  <si>
    <t>Frage selektiert</t>
  </si>
  <si>
    <t>Loyalität</t>
  </si>
  <si>
    <t>Glaubwürdigkeit</t>
  </si>
  <si>
    <t>Eigenverantwortung</t>
  </si>
  <si>
    <t>Einsatzsbereitschaft</t>
  </si>
  <si>
    <t>Selbstmanagement</t>
  </si>
  <si>
    <t>Schöpferische Fähigkeit</t>
  </si>
  <si>
    <t>Offenheit für Veränderungen</t>
  </si>
  <si>
    <t>Humor</t>
  </si>
  <si>
    <t>Hilfsbereitschaft</t>
  </si>
  <si>
    <t>Mitarbeiterförderung</t>
  </si>
  <si>
    <t>Delegieren</t>
  </si>
  <si>
    <t>Ganzheitliches Denken</t>
  </si>
  <si>
    <t>Disziplin</t>
  </si>
  <si>
    <t>Zuverlässigkeit</t>
  </si>
  <si>
    <t>Ethische Einstellung</t>
  </si>
  <si>
    <t>HANDLUNGSKOMPETENZEN</t>
  </si>
  <si>
    <t>SELBSTKOMPETENZEN</t>
  </si>
  <si>
    <t>Entscheidungsfähigkeit</t>
  </si>
  <si>
    <t>Gestaltungswille</t>
  </si>
  <si>
    <t>Innovationsfreudigkeit</t>
  </si>
  <si>
    <t>Tatkraft (Volition)</t>
  </si>
  <si>
    <t>Mobilität</t>
  </si>
  <si>
    <t>Ausführungsbereitschaft</t>
  </si>
  <si>
    <t>Intitiative</t>
  </si>
  <si>
    <t>Optimismus</t>
  </si>
  <si>
    <t>Soziales Engagement</t>
  </si>
  <si>
    <t>Impulsgeben</t>
  </si>
  <si>
    <t>Schlagfertigkeit</t>
  </si>
  <si>
    <t>Ergebnisorientiertes Handeln</t>
  </si>
  <si>
    <t>Zielorientiertes Führen</t>
  </si>
  <si>
    <t>Beharrlichkeit</t>
  </si>
  <si>
    <t>Konsequenz</t>
  </si>
  <si>
    <t>SOZIALKOMPETENZEN</t>
  </si>
  <si>
    <t>Konfliktlösungsfähigkeit</t>
  </si>
  <si>
    <t>Dialogfähigkeit</t>
  </si>
  <si>
    <t>Aquisitionsstärke</t>
  </si>
  <si>
    <t>Problemlösungsfähigkeit</t>
  </si>
  <si>
    <t>Experimentierfreude</t>
  </si>
  <si>
    <t>Beratungsfähigkeit</t>
  </si>
  <si>
    <t>Kooperationsfähigkeit</t>
  </si>
  <si>
    <t>Beziehungsmanagement</t>
  </si>
  <si>
    <t>Anpassungsfähigkeit</t>
  </si>
  <si>
    <t>Sprachgewandtheit</t>
  </si>
  <si>
    <t>Verständnisbereitschaft</t>
  </si>
  <si>
    <t>Pflichtgefühl</t>
  </si>
  <si>
    <t>Gewissenhaftigkeit</t>
  </si>
  <si>
    <t>METHODENKOMPETENZ</t>
  </si>
  <si>
    <t>Wissensorientierung</t>
  </si>
  <si>
    <t>Analytische Fähigkeiten</t>
  </si>
  <si>
    <t>Sachlichkeit</t>
  </si>
  <si>
    <t>Beurteilungsvermögen</t>
  </si>
  <si>
    <t>Konzeptionsstärke</t>
  </si>
  <si>
    <t>Organisationsfähigkeit</t>
  </si>
  <si>
    <t>Fleiss</t>
  </si>
  <si>
    <t>Systematisches Vorgehen</t>
  </si>
  <si>
    <t>Projektmanagement</t>
  </si>
  <si>
    <t>Folgebewusstsein</t>
  </si>
  <si>
    <t>Lehrfähigkeit</t>
  </si>
  <si>
    <t>Fachliche Anerkennung</t>
  </si>
  <si>
    <t>Fachwissen</t>
  </si>
  <si>
    <t>Marktkenntnisse</t>
  </si>
  <si>
    <t>Planungsverhalten</t>
  </si>
  <si>
    <t>Fachübergreifende Fähigkeiten</t>
  </si>
  <si>
    <t>Fremdbild</t>
  </si>
  <si>
    <t>Total Selbstbild:</t>
  </si>
  <si>
    <t xml:space="preserve">Selbstbild </t>
  </si>
  <si>
    <t>Total Fremdbild:</t>
  </si>
  <si>
    <t>Quelle: www.competenzia.de</t>
  </si>
  <si>
    <t>Fremd</t>
  </si>
  <si>
    <t>Image de soi</t>
  </si>
  <si>
    <t>Self-image</t>
  </si>
  <si>
    <t>External image</t>
  </si>
  <si>
    <t>Image des autres</t>
  </si>
  <si>
    <t>Autres</t>
  </si>
  <si>
    <t>Total image de soi :</t>
  </si>
  <si>
    <t>Total image des autres :</t>
  </si>
  <si>
    <t>E N T W I C K L U N G S M A S S N A H M E N</t>
  </si>
  <si>
    <t>Massnahme</t>
  </si>
  <si>
    <t>extern</t>
  </si>
  <si>
    <t>on the job</t>
  </si>
  <si>
    <t>online</t>
  </si>
  <si>
    <t>inhouse</t>
  </si>
  <si>
    <t>Soll</t>
  </si>
  <si>
    <t>Ist</t>
  </si>
  <si>
    <t>Form</t>
  </si>
  <si>
    <t>CAS Projektmanagement besuchen</t>
  </si>
  <si>
    <t>Intern ein mittelgrosses Projekt selbstständig leiten</t>
  </si>
  <si>
    <t>Projektmanagementkompetenzen aneignen</t>
  </si>
  <si>
    <t>Transfer der theoretischen Kenntnisse in die Praxis</t>
  </si>
  <si>
    <t>Erfolgreicher Abschluss</t>
  </si>
  <si>
    <t>Feedback KollegenInnen (1 - 6)</t>
  </si>
  <si>
    <t>Schlüsselkompetenzen</t>
  </si>
  <si>
    <t>Mitarbeiter(in)</t>
  </si>
  <si>
    <t>Vorgesetzte(r)</t>
  </si>
  <si>
    <t>Funktion</t>
  </si>
  <si>
    <t>Aktualisiert am</t>
  </si>
  <si>
    <t>teilweise erreicht</t>
  </si>
  <si>
    <t>voll und ganz erreicht</t>
  </si>
  <si>
    <t>deutlich übertroffen</t>
  </si>
  <si>
    <t>nicht erreicht</t>
  </si>
  <si>
    <t>in hohem Masse übertroffen</t>
  </si>
  <si>
    <t>Handlungskompetenzen</t>
  </si>
  <si>
    <t>Methodenkompetenzen</t>
  </si>
  <si>
    <t>Beurteilungsperiode</t>
  </si>
  <si>
    <t>Kompetenzen, die ich verbessern will</t>
  </si>
  <si>
    <t>Bemerkungen/Anhänge</t>
  </si>
  <si>
    <t>Data</t>
  </si>
  <si>
    <t>Unterschrift Mitarbeiter(in)</t>
  </si>
  <si>
    <t>Unterschrift Vorgesetzte(r)</t>
  </si>
  <si>
    <t>Links zu weiteren Dokumenten</t>
  </si>
  <si>
    <t>Beschreibung</t>
  </si>
  <si>
    <t>Anforderungsprofil</t>
  </si>
  <si>
    <t>Vision &amp; Strategien</t>
  </si>
  <si>
    <t>xyz</t>
  </si>
  <si>
    <t>Stellenbeschreibung</t>
  </si>
  <si>
    <t>Datum Zielüberprüfung</t>
  </si>
  <si>
    <t>Datum Schlussbesprechung</t>
  </si>
  <si>
    <t>Vorab zu klären</t>
  </si>
  <si>
    <t>Orientierung der Zielvereinbarungen mit dem Mitarbeiter an der
- Unternehmensstrategie
- Unternehmenszielen
- Abteilungszielen
Sind diese schriftlich formuliert? Wie können Sie dem Mitarbeiter vermittelt werden?</t>
  </si>
  <si>
    <t>Welche rechtlichen Rahmenbedingungen sind zu beachten?</t>
  </si>
  <si>
    <t>Sind die Vorgesetzten darauf vorbereitet und qualifiziert, Zielvereinbarungsgespräche zu führen?</t>
  </si>
  <si>
    <t>Sind die Mitarbeiter über Sinn und Zweck des Instruments der Zielvereinbarung informiert?
Wie ist ihre Einstellung zu diesem Thema?
Welche Widerstände kann es geben?</t>
  </si>
  <si>
    <t>Wann und in welcher Form können und sollen Zielvereinbarungsgespräche durchgeführt werden (jährlich/ halbjährlich)? Im Rahmen der Mitarbeitergespräche?
Wann erfolgen Gespräche zur Überprüfung der Zielvereinbarungen (vierteljährlich)?</t>
  </si>
  <si>
    <t>In welcher Form ist das Unternehmen und sind die Vorgesetzten dazu bereit, die Mitarbeiter dabei zu unterstützen, die vereinbarten Ziele zu erreichen?</t>
  </si>
  <si>
    <t>Welche Ziele wollen der Vorgesetzte und das Unternehmen mit dem Instrument der Zielvereinbarung erreichen?</t>
  </si>
  <si>
    <t>Soll die Zielvereinbarung an das Vergütungssystem gekoppelt werden? Sind die damit verbundenen Risiken klar?</t>
  </si>
  <si>
    <t>Vorbereitung der Zielvereinbarungsgespräche</t>
  </si>
  <si>
    <t>Strategie und Ziele des Unternehmens, des Bereichs oder des Teams klären und beschreiben.</t>
  </si>
  <si>
    <t>Ist klar, welche Art von Zielen vereinbart werden soll?</t>
  </si>
  <si>
    <t>Bereiten Sie sich mental auf den einzelnen Mitarbeiter vor. Was fällt Ihnen dabei auf?
- sachlich
- persönlich
- beziehungsmässig
- leistungsmässig</t>
  </si>
  <si>
    <t>Stellen Sie die notwendigen Informationen zusammen:
- Vereinbarungen und Leistungsbeurteilungen aus der Vergangenheit
- Informationen und Statistiken, die von Bedeutung sein können</t>
  </si>
  <si>
    <t>Was sind Ihre persönlichen Zielvorstellungen in Bezug auf den einzelnen Mitarbeiter? Formulieren Sie Ihre Erwartungen und Ziele.
Gleichen Sie die Ziele mit den Zielvorgaben Ihres Vorgesetzten ab. Inwiefern trägt das Ziel für Ihren Mitarbeiter dazu bei, dass Sie Ihre eigenen Ziele erreichen?</t>
  </si>
  <si>
    <t>Wurde der Mitarbeiter rechtzeitig informiert und eingeladen? Termin, Ort, Dauer.
Hat der Mitarbeiter alle Informationen und Hilfen, um das Zielvereinbarungsgespräch qualifiziert führen zu können?</t>
  </si>
  <si>
    <t>Sorgen Sie für einen geeigneten Raum, in dem Sie ungestört sprechen können.
Planen Sie sich ausreichend Zeit ein.</t>
  </si>
  <si>
    <t>Durchführung der Zielvereinbarungsgespräche</t>
  </si>
  <si>
    <t>Gegenseitig konstruktives Feedback geben</t>
  </si>
  <si>
    <t>Austausch über Erwartungen, Befürchtungen, Einwände etc.</t>
  </si>
  <si>
    <t>Sind die Voraussetzungen gegeben, dass die Ziele erreicht werden können?
- Kompetenzen, Qualifikation
- Technik
- Unterstützung durch Kollegen
- Budget</t>
  </si>
  <si>
    <t>Besprechung der Ziele aus dem letzten Jahr (Periode):
- Was waren die vereinbarten Ziele?
- Was wurde erreicht?
- Gründe für das Erreichen oder Verfehlen der Ziele?</t>
  </si>
  <si>
    <t>Austausch der Zielvorstellungen zwischen Ihnen und Ihrem Mitarbeiter:
- Mitarbeiter nennt seine Vorstellungen und Erwartungen zuerst. 
- Vorgesetzter nennt seine Zielvorstellungen danach.</t>
  </si>
  <si>
    <t>Gemeinsame Festlegung der Ziele:
- Benennung der Ziele (SMART); diese sollten realistisch, herausfordernd und durch den Mitarbeiter auch unabhängig zu erreichen sein; die Anzahl sollte überschaubar bleiben (Richtwert: 3 - 5 Ziele).
- Festlegen, anhand welcher Kriterien die Zielerreichung gemessen werden kann (Indikatoren).
- Festlegen, bis zu welchem Termin die Ziele erreicht sein sollen.
- Ziele nach Prioritäten ordnen.
- Ggf. Meilensteine bestimmen, bis zu denen Teilziele erreicht sein sollen.
- Vereinbarungen werden schriftlich fixiert (siehe Formular)
Was passiert, wenn es zu keiner Einigung kommt? Lösungsmöglichkeiten: Vorteile aufzeigen, Unterstützung bieten, Motivationsfaktoren ansprechen, Teilziele bilden, Druck wegnehmen …</t>
  </si>
  <si>
    <t>Klären, welche Voraussetzungen geschaffen werden müssen, damit die Ziele erreicht werden können.
- Wer muss was tun?
- Wie muss der Vorgesetzte unterstützen?
- Welche technischen und organisatorischen Massnahmen müssen vorher noch durchgeführt werden?
- Muss der Mitarbeiter noch qualifiziert oder in anderer Weise vorbereitet werden?</t>
  </si>
  <si>
    <t>Klären, in welcher Form die Zielerreichung überprüft wird.</t>
  </si>
  <si>
    <t>Klären, wie verfahren wird, wenn die Zielerreichung gefährdet ist.</t>
  </si>
  <si>
    <t>Im Zielvereinbarungsgespräch geht es darum, dass zwischen Vorgesetztem und Mitarbeiter gegenseitige Feedbacks gegeben werden, Erwartungen benannt werden, Ziele diskutiert und Rahmenbedingungen geklärt werden. 
Konkret geht es um folgende Fragen:
- Mission: Was tut das Unternehmen bzw. der Bereich?
- Was sind die Kernkompetenzen?
- Vision: Wo wollen wir hin?
- Strategie: Wie kommen wir dorthin?
- Ziele: Was müssen wir bis wann erreicht haben?
- Aktivität: Was müssen wir jetzt dafür tun?</t>
  </si>
  <si>
    <t>Nachbereitung eines Zielvereinbarungsgesprächs</t>
  </si>
  <si>
    <t>Wurden die Ziele in gegenseitigem Einvernehmen entwickelt und festgelegt?</t>
  </si>
  <si>
    <t>Identifiziert sich der Mitarbeiter mit den vereinbarten Zielen und kann er sie erreichen?</t>
  </si>
  <si>
    <t>Welche Aktivitäten müssen nun als Nächstes angegangen werden, um die Ziele zu erreichen?
- vom Vorgesetzten?
- vom Mitarbeiter?
Aktionsplan entwickeln (evt. Projektaufträge erstellen)!</t>
  </si>
  <si>
    <t>Meilensteine zur Zielüberprüfung einplanen</t>
  </si>
  <si>
    <t>Abschlussgespräch mit dem Mitarbeiter, um über die Ergebnisse und Zielerreichung zu sprechen.</t>
  </si>
  <si>
    <t>Überprüfung der Erreichung der Teilziele zu den festgelegten Meilensteinen und der abschliessenden Zielerreichung:
- Sind die Ziele oder Teilziele erreicht?
- Wie ist das Ergebnis zu bewerten (aus Sicht des Mitarbeiters – aus Sicht des Vorgesetzten)?
- Waren die Ziele unter den gegebenen Umständen erreichbar?
- Hat sich der Mitarbeiter ausreichend um die Zielerreichung gekümmert?
- Wie ist er bei Schwierigkeiten damit umgegangen?
- Waren alle Hilfsmittel verfügbar?
- Haben sich die Prioritäten verändert?</t>
  </si>
  <si>
    <t>Massnahmen festlegen, wenn Ziele nicht erreicht wurden.</t>
  </si>
  <si>
    <t>Inhalt:</t>
  </si>
  <si>
    <t>1. Vorab zu klären</t>
  </si>
  <si>
    <t>2. Vorbereitung der Zielvereinbarungsgespräche</t>
  </si>
  <si>
    <t>3. Durchführung der Zielvereinbarungsgespräche</t>
  </si>
  <si>
    <t>4. Nachbereitung eines Zielvereinbarungsgesprächs</t>
  </si>
  <si>
    <t>5. Verschiedenes</t>
  </si>
  <si>
    <t>Unternehmen</t>
  </si>
  <si>
    <t>HES-SO Valais-Wallis</t>
  </si>
  <si>
    <t>Bezeichnung der Stelle</t>
  </si>
  <si>
    <t>Abteilung/ Team</t>
  </si>
  <si>
    <t>Name Vorname</t>
  </si>
  <si>
    <t>Stellenprozent</t>
  </si>
  <si>
    <t>Stellvertreter(in)</t>
  </si>
  <si>
    <t>Gehaltsgruppe</t>
  </si>
  <si>
    <t>Total unterstelltes Personal</t>
  </si>
  <si>
    <t>Personal Nr.</t>
  </si>
  <si>
    <t>Dienstrang/Funktion</t>
  </si>
  <si>
    <t>geändert am</t>
  </si>
  <si>
    <t>Bezug zu 
Unternehmenszielen</t>
  </si>
  <si>
    <t>Hauptaufgaben</t>
  </si>
  <si>
    <t>[%]</t>
  </si>
  <si>
    <t>Nebenaufgaben</t>
  </si>
  <si>
    <t>Führungsaufgaben</t>
  </si>
  <si>
    <t>Sonstige Mitwirkung</t>
  </si>
  <si>
    <t>Unterschrift Personalleiter(in)</t>
  </si>
  <si>
    <t>S T E L L E N B E S C H R E I B U N G</t>
  </si>
  <si>
    <t>Zweck &amp; 
Ziel der Stelle</t>
  </si>
  <si>
    <t>Entscheidungsbefugnisse &amp;
Vollmachten</t>
  </si>
  <si>
    <t>XYZ</t>
  </si>
  <si>
    <t>Zentralen Schritte zur Vorbereitung und Durchführung</t>
  </si>
  <si>
    <t>1. Zentralen Schritte zur Vorbereitung und Durchführung</t>
  </si>
  <si>
    <t>Vereinbarung über Anforderungen, Erwartungen, Ziele und Standards</t>
  </si>
  <si>
    <t>Beobachten und messen; Notizen zur Leistung des Mitarbeiters machen</t>
  </si>
  <si>
    <t>Gesprächstermin vereinbaren</t>
  </si>
  <si>
    <t>Gespräch zur Leistungsbeurteilung vorbereiten</t>
  </si>
  <si>
    <t>Gespräch durchführen</t>
  </si>
  <si>
    <t>Gespräch dokumentieren</t>
  </si>
  <si>
    <t>Massnahmenplan entwickeln</t>
  </si>
  <si>
    <t>Begrüssung</t>
  </si>
  <si>
    <t>Begrüssen, danken fürs Kommen und über den Ablauf orientieren</t>
  </si>
  <si>
    <t>ggf. kurzer Small Talk zur Verringerung der Anspannung</t>
  </si>
  <si>
    <t>Einstieg</t>
  </si>
  <si>
    <t>Thema, Sinn und Zweck des Gesprächs nennen</t>
  </si>
  <si>
    <t>Beziehung und Rollen klären</t>
  </si>
  <si>
    <t>Vorgehensweise im Gespräch und gemeinsame Ziele klären</t>
  </si>
  <si>
    <t>Eigentliches Gespräch</t>
  </si>
  <si>
    <t>Anforderungen, Erwartungen, Ziele und Standards, die vereinbart wurden, nennen</t>
  </si>
  <si>
    <t>Beurteilung durch den Vorgesetzten</t>
  </si>
  <si>
    <t>Beurteilung durch den Mitarbeiter</t>
  </si>
  <si>
    <t>Schlussfolgerungen ziehen (letztlich beurteilt der Vorgesetzte; Mitarbeiter kann Widerspruch dokumentieren)</t>
  </si>
  <si>
    <t>Ergebnisse festhalten</t>
  </si>
  <si>
    <t>Vereinbarungen treffen</t>
  </si>
  <si>
    <t>Bedanken und Verabschiedung</t>
  </si>
  <si>
    <t>2. Begrüssung</t>
  </si>
  <si>
    <t>3. Einstieg</t>
  </si>
  <si>
    <t>4. Eigentliches Gespräch</t>
  </si>
  <si>
    <t>Zusammenfassung &amp; Verabschiedung</t>
  </si>
  <si>
    <t>5. Zusammenfassung &amp; Verabschiedung</t>
  </si>
  <si>
    <t>Massnahmen für Verbesserungen und ihre Umsetzung besprechen</t>
  </si>
  <si>
    <t>Massnahmenplan festlegen und Aufgaben verteilen</t>
  </si>
  <si>
    <t>Allgemeine Einschätzung der Leistungen durch den Vorgesetzten</t>
  </si>
  <si>
    <t>Konkret einzelne Leistungskriterien und Indikatoren besprechen; das wurde festgestellt</t>
  </si>
  <si>
    <t>Abweichende Meinungen besprechen</t>
  </si>
  <si>
    <t>Weiteres Vorgehen, nächste Schritte</t>
  </si>
  <si>
    <t>Persönliche Bewertung (konstruktiv)</t>
  </si>
  <si>
    <t>0. Ziele des Beurteilungsgesprächs</t>
  </si>
  <si>
    <t>Mögliche Bewertungsfehler</t>
  </si>
  <si>
    <t>6. Mögliche Bewertungsfehler</t>
  </si>
  <si>
    <t>Halo-Effekt: Ein einzelnes Merkmal oder Vorkommnis dominiert andere besonders stark</t>
  </si>
  <si>
    <t>Attributionsfehler: Positive oder negative Leistungen werden auf falsche Ursachen zurückgeführt (z.B. Rahmenbedingungen statt Kompetenzen des Mitarbeiters)</t>
  </si>
  <si>
    <t>Relative Wahrnehmung: Personen werden relativ zu anderen oder im Vergleich zu einem früheren Zeitpunkt beurteilt; das Ausgangs- oder Vergleichsniveau der Leistungsbeurteilung wird unterschiedlich festgelegt</t>
  </si>
  <si>
    <t>Vorurteile aufgrund eines früheren ersten Eindrucks oder persönlicher Sympathien oder Antipathien</t>
  </si>
  <si>
    <t>Differenzierung von Werturteilen: wer Konflikte scheut, wird seine Mitarbeiter alle sehr ähnlich beurteilen, um nicht in Begründungsnot für eine differenzierte Bewertung zu kommen</t>
  </si>
  <si>
    <t>Selektive Wahrnehmung: Es werden nur solche Beispiele wahrgenommen, die das bestehende (Vor-) Urteil bestätigen</t>
  </si>
  <si>
    <t>Das Gespräch sollte geprägt sein von Ehrlichkeit, Offenheit und der Courage, die eigene Meinung zu sagen und zu vertreten</t>
  </si>
  <si>
    <t>Das Befinden des Mitarbeitendens zu diskutieren</t>
  </si>
  <si>
    <t>Dem Mitarbeitenden eine Rückmeldung über seine Leistungen, die Arbeitsergebnisse und sein Verhalten zu geben, damit er sich selbst orientieren kann</t>
  </si>
  <si>
    <t>Stärken und Schwächen des Mitarbeiters zu identifizieren</t>
  </si>
  <si>
    <t>Sich über die Beurteilung zu verständigen, zu prüfen, ob Mitarbeitende und Vorgesetzter die Leistungen gleich einschätzen und wo und warum es unterschiedliche Meinungen gibt</t>
  </si>
  <si>
    <t>Nächste Schritte zu besprechen und zu vereinbaren, um gegebenenfalls die Leistungen des Mitarbeiters zu verbessern oder Massnahmen zur Personalentwicklung und Karriereförderung zu besprechen</t>
  </si>
  <si>
    <t>Ein Feedback zu den eignen Führungskomptenzen zu erhalten</t>
  </si>
  <si>
    <t>Was wenig bringt: Im Gespräch Vergleiche anstellen mit anderen Mitarbeitern, die besser oder schlechter sind. Statt dessen sollten Sie auf folgende Aspekte besonders achten:
- Interesse und Respekt bezeugen,
- gut zuhören und beobachten,
- Körpersprache einbeziehen,
- Anerkennung aussprechen,
- den Mitarbeiter mit Namen ansprechen,
- mit Fragen führen,
- Gefühle und Bedürfnisse, Wünsche und Anliegen des Mitarbeitenden respektieren und eigene formulieren,
- Mitarbeitende aus der Reserve locken,
- Ängste und Befürchtungen Ernst nehmen,
- nach dem "Wie", nicht nach dem "Warum" fragen,
- Ich-Formulierungen wählen,
- Vertrauen signalisieren</t>
  </si>
  <si>
    <t>Leistungsbeurteilung und Gehaltsverhandlung sollten nicht zum selben Termin besprochen werden</t>
  </si>
  <si>
    <t>F E E D B A C K R E G E L N</t>
  </si>
  <si>
    <t>„Ich bin o.k. – Du bist o.k.“</t>
  </si>
  <si>
    <t>Rückmeldungen über persönliches Verhalten sind ein Angebot, mehr darüber zu erfahren, wie andere einen wahrnehmen. Sie sind keine objektiven Wahrheiten, keine Werturteile, sondern subjektive Wahrnehmungen. Sie betreffen nicht die Persönlichkeit, sondern das Verhalten einer Person. Gegenseitige Wertschätzung ist Grundvoraussetzung für effizientes Feedback.</t>
  </si>
  <si>
    <t>Beschreiben – nicht bewerten</t>
  </si>
  <si>
    <t>Wer Feedback gibt, beschreibt seine Wahrnehmungen und Beobachtungen und das, was diese in ihm auslösen: Gefühle, Empfindungen, Fragen, Überlegungen. Er fällt keine Werturteile, macht keine Vorwürfe und moralisiert nicht.</t>
  </si>
  <si>
    <t>Positives und Kritisches</t>
  </si>
  <si>
    <t>Zum Feedback gehören positive und kritische Rückmeldungen. Einseitigkeit führt zu Verzerrungen.</t>
  </si>
  <si>
    <t>Möglichst konkret</t>
  </si>
  <si>
    <t>Mit Allgemeinheiten kann der Empfänger nichts anfangen. Feedback muss konkret, möglichst an einem bestimmten Beispiel gegeben werden.</t>
  </si>
  <si>
    <t>Jeder spricht für sich selbst</t>
  </si>
  <si>
    <t>Jeder spricht per „ich“ und nicht per „man“. Feedback wird möglichst durch sogenannte Ich-Botschaften gegeben.</t>
  </si>
  <si>
    <t>Bei Störungen Signal geben</t>
  </si>
  <si>
    <t>Wer sich verletzt fühlt oder sich durch die aktuelle Situation verunsichert fühlt, teilt dies dem anderen mit.</t>
  </si>
  <si>
    <t>Jeder ist für sich selbst verantwortlich</t>
  </si>
  <si>
    <t>Rückmeldungen sind keine Befehle oder Anweisungen für Verhaltensänderungen, sondern Angebote zur Selbstüberprüfung. Der Empfänger entscheidet selbst, ob und gegebenenfalls was und wie er etwas verändern möchte.</t>
  </si>
  <si>
    <t>Strikte Vertraulichkeit</t>
  </si>
  <si>
    <t>Alles, was im Rahmen von individuellem Feedback gesprochen wird, bleibt ausschliesslich im Kreis der Anwesenden und wird nicht nach aussen weitergetragen.</t>
  </si>
  <si>
    <t>Feedback geben, ohne zu verletzen</t>
  </si>
  <si>
    <t>Volition (Willenskraft, Umsetzungskompetenz)</t>
  </si>
  <si>
    <t>10 Gebote für das GEBEN von Feedback</t>
  </si>
  <si>
    <t>Prüfen Sie die Bereitschaft des Empfängers! Bitten Sie um Erlaubnis!</t>
  </si>
  <si>
    <t>Prüfen Sie, ob Sie mit Ihrem Feedback eine positive Absicht verfolgen.</t>
  </si>
  <si>
    <t>Wählen Sie einen günstigen Zeitpunkt Ihres Feedbacks.</t>
  </si>
  <si>
    <t>Geben Sie zunächst eine positive Rückmeldung, dann erst konstruktive Kritik.</t>
  </si>
  <si>
    <t>Prüfen Sie, ob Ihr Feedback vom Empfänger verstanden wird.</t>
  </si>
  <si>
    <t>Seien Sie konkret in Ihrem Feedback.</t>
  </si>
  <si>
    <t>Seien Sie beschreibend in Ihrem Feedback und nicht wertend.</t>
  </si>
  <si>
    <t>Sagen Sie es so, wie Sie es selbst auch akzeptieren würden.</t>
  </si>
  <si>
    <t>Prüfen Sie, ob Ihr Feedback unerwünschte Nebenwirkungen hat.</t>
  </si>
  <si>
    <t>Klären Sie Missverständnisse direkt.</t>
  </si>
  <si>
    <t>10 Gebote für das EMPFANGEN von Feedback</t>
  </si>
  <si>
    <t>Bitten Sie die anderen möglichst oft um Feedback.</t>
  </si>
  <si>
    <t>Sagen Sie konkret, welche Informationen Sie haben wollen.</t>
  </si>
  <si>
    <t xml:space="preserve">Hören Sie sich die Rückmeldung aufmerksam an.
</t>
  </si>
  <si>
    <t>Vermeiden Sie, zu argumentieren oder sich zu verteidigen.</t>
  </si>
  <si>
    <t>Wiederholen Sie, wie Sie das Feedback verstanden haben.</t>
  </si>
  <si>
    <t>Überprüfen Sie die Bedeutung von Informationen.</t>
  </si>
  <si>
    <t>Fragen Sie nach möglichen Verhaltensalternativen.</t>
  </si>
  <si>
    <t>Teilen Sie Ihre Reaktionen mit.</t>
  </si>
  <si>
    <t>Bedanken Sie sich für die Rückmeldungen.</t>
  </si>
  <si>
    <t>Feedback ermpfangen, ohne zu rechtfertigen</t>
  </si>
  <si>
    <t>Feedback geben um zu motivieren</t>
  </si>
  <si>
    <t>4. Auswertung</t>
  </si>
  <si>
    <t>5. Entwicklungs-
massnahmen</t>
  </si>
  <si>
    <t xml:space="preserve">2. Erstellen eines  
Fragebogens </t>
  </si>
  <si>
    <t xml:space="preserve">3. Auswahl der  
Feedbackgeber </t>
  </si>
  <si>
    <t>(Vorgesetzte, Mitarbeiter, 
Kunden)</t>
  </si>
  <si>
    <t>(Anonym)</t>
  </si>
  <si>
    <t>(Coaching)</t>
  </si>
  <si>
    <t>Fragebogen 360-Grad Feedback</t>
  </si>
  <si>
    <t>360-G R A D    F E E D B A C K</t>
  </si>
  <si>
    <t>Name des Feedbacknehmenden</t>
  </si>
  <si>
    <t>Bitte Anonymität wahren</t>
  </si>
  <si>
    <t>Danke für Ihr ehrliches Feedback</t>
  </si>
  <si>
    <t>Punkte:</t>
  </si>
  <si>
    <t>Frage 1</t>
  </si>
  <si>
    <t>Frage 2</t>
  </si>
  <si>
    <t>Frage 3</t>
  </si>
  <si>
    <t>Frage 4</t>
  </si>
  <si>
    <t>Frage 5</t>
  </si>
  <si>
    <t>Frage 6</t>
  </si>
  <si>
    <t>1. Klären der Ziele</t>
  </si>
  <si>
    <t>Ziele des Beurteilungsgesprächs</t>
  </si>
  <si>
    <t>G E S P R Ä C H S F O R M U L A R</t>
  </si>
  <si>
    <t>Kritik</t>
  </si>
  <si>
    <t>Delegation</t>
  </si>
  <si>
    <t>Konflikt</t>
  </si>
  <si>
    <t>Anlass des Gesprächs</t>
  </si>
  <si>
    <t>Vorbereitung</t>
  </si>
  <si>
    <t>Ziel des Gesprächs</t>
  </si>
  <si>
    <t>Merkmale</t>
  </si>
  <si>
    <t xml:space="preserve">- Einzeln oder gemeinsam
- Emotionen bei den Konfliktparteien zulassen
- Verständnis für alle, aber nicht Partei ergreifen
- Durch Nachfragen Problem erfassen
- Zur gemeinsamen Lösung führen
- Klare Aufgaben verteilen
- Falls keine Lösung möglich, später entscheiden
</t>
  </si>
  <si>
    <t>Mitteilung</t>
  </si>
  <si>
    <t xml:space="preserve">- Sofort Entscheidung mitteilen
- Jammerphase zulassen
- Entscheidung nicht revidieren
- Gemeinsam Weg zur Umsetzung finden
</t>
  </si>
  <si>
    <t>- Aufgabe, Befugnisse und Verantwortung möglichst umfassend beschreiben
- Wer, Wann, Was, Warum, Wie, Womit?
- Dank ausdrücken!</t>
  </si>
  <si>
    <t xml:space="preserve">- Bereitschaft des Empfängers prüfen! Um Erlaubnis bitten!
- Zunächst eine positive Rückmeldung geben, dann erst konstruktive Kritik
- Prüfen, ob das Feedback vom Empfänger verstanden wird
- Möglichst konkret sein (Fakten).
- Beschreibend und nicht wertend
- Sagen Sie es so, wie Sie es selbst auch akzeptieren würden.
- Missverständnisse direkt klären
</t>
  </si>
  <si>
    <t>Umstände und Umfeld</t>
  </si>
  <si>
    <t>Inhalte/Probleme</t>
  </si>
  <si>
    <t xml:space="preserve">
</t>
  </si>
  <si>
    <t>Einleitung</t>
  </si>
  <si>
    <t xml:space="preserve">- Problem direkt ansprechen
- Tatbestand ausführlich beschreiben
- Mitarbeiter zu Wort kommen lassen
- Tatbestand bewerten, auch emotional
- Lösungen suchen und Erfolg sicherstellen
- Positiv abschliessen
</t>
  </si>
  <si>
    <t>Positive Stimmung und Vertrauen schaffen</t>
  </si>
  <si>
    <t>Gespräch</t>
  </si>
  <si>
    <t>Begrüssung, Ziel und Ablauf</t>
  </si>
  <si>
    <t>Zweck (worum geht es?)</t>
  </si>
  <si>
    <t>Fakten</t>
  </si>
  <si>
    <t>Gesprächsnotizen</t>
  </si>
  <si>
    <t>Abschluss</t>
  </si>
  <si>
    <t>Ergebnisse, Vereinbarungen, Entwicklungsmassnahmen</t>
  </si>
  <si>
    <t>Weitere Bemerkungen</t>
  </si>
  <si>
    <t>Datum (&amp; evt. Unterschriften)</t>
  </si>
  <si>
    <t xml:space="preserve">
</t>
  </si>
  <si>
    <t xml:space="preserve">
</t>
  </si>
  <si>
    <t xml:space="preserve">
</t>
  </si>
  <si>
    <t>Gesprächsregeln</t>
  </si>
  <si>
    <t>Regeln</t>
  </si>
  <si>
    <t>geben</t>
  </si>
  <si>
    <t>erhalten</t>
  </si>
  <si>
    <t>My forces</t>
  </si>
  <si>
    <t>My weaknesses</t>
  </si>
  <si>
    <t>My Key Resources</t>
  </si>
  <si>
    <t>My Key Partners</t>
  </si>
  <si>
    <t>My dreams &amp; my aims</t>
  </si>
  <si>
    <t>My likes</t>
  </si>
  <si>
    <t>My dislikes</t>
  </si>
  <si>
    <t xml:space="preserve">Wer bin ich? </t>
  </si>
  <si>
    <t>… und was macht mir Spass an diesen Rollen?</t>
  </si>
  <si>
    <t>Stimulation, Freude, Familienleben, Stolz, Zufriedenheit</t>
  </si>
  <si>
    <t>z.B. Mutter</t>
  </si>
  <si>
    <t>z.B. Redner</t>
  </si>
  <si>
    <t>Who am I ?</t>
  </si>
  <si>
    <t>Costs &amp; Revenues</t>
  </si>
  <si>
    <t xml:space="preserve">Was liebe ich? </t>
  </si>
  <si>
    <t>Was hasse ich?</t>
  </si>
  <si>
    <t>Worauf kann ich verzichten?</t>
  </si>
  <si>
    <t>Welche Rollen haben ich im Leben?</t>
  </si>
  <si>
    <t xml:space="preserve">Was sind meine Stärken? </t>
  </si>
  <si>
    <t>Was kann ich gut?</t>
  </si>
  <si>
    <t>Beachtung, Anerkennung, Botschaften geben, Applaus, Nervenkizzel</t>
  </si>
  <si>
    <t>Welche Schlüsselkompetenzen brauche ich?</t>
  </si>
  <si>
    <t>Welche Ressourcen sind unbedingt nötig um meine Ziele/Träume zu verwirklichen?</t>
  </si>
  <si>
    <t xml:space="preserve">Was sind meine Schwächen? </t>
  </si>
  <si>
    <t>Was kann ich weniger gut?</t>
  </si>
  <si>
    <t>Welches sind meine Partner?</t>
  </si>
  <si>
    <t>Welche Beziehungen habe ich zu ihnen?</t>
  </si>
  <si>
    <t>Mein Name</t>
  </si>
  <si>
    <t>Auf wen kann ich zählen?</t>
  </si>
  <si>
    <t>Wonach träume ich?</t>
  </si>
  <si>
    <t>Was sind meine Ziele?</t>
  </si>
  <si>
    <t>Was muss ich tun, um diese zu erreichen?</t>
  </si>
  <si>
    <t>Prioritäten setzen, Familie nicht vernachlässigen, Zeit für sich nehmen, Homeworking, Arbeitspensum verringern</t>
  </si>
  <si>
    <t>z.B. Work-Life-Balance</t>
  </si>
  <si>
    <t>Welches sind meine Einnahmen?</t>
  </si>
  <si>
    <t>Welches sind meine Ausgaben?</t>
  </si>
  <si>
    <t>S C H L Ü S S E L K O M P E T E N Z E N</t>
  </si>
  <si>
    <t>Selbstbild</t>
  </si>
  <si>
    <t>Wie mich andere sehen</t>
  </si>
  <si>
    <t>Wie ich mich sehe</t>
  </si>
  <si>
    <t>Privatsphäre</t>
  </si>
  <si>
    <t>Der Bereich, in dem ich mit mir selbst in Einklang bin, den ich aber nicht mit anderen teile.</t>
  </si>
  <si>
    <t>Fassade, Rolle</t>
  </si>
  <si>
    <t>Motivationsquelle</t>
  </si>
  <si>
    <t>Realbild - Selbstbild</t>
  </si>
  <si>
    <t>Selbstbild - Fremdbild</t>
  </si>
  <si>
    <t>Blinder Fleck / Wunder Punkt</t>
  </si>
  <si>
    <t>S E L B S T K O N Z E P T</t>
  </si>
  <si>
    <t>S E L F - C O N C E P T</t>
  </si>
  <si>
    <t>Idealbild</t>
  </si>
  <si>
    <t>Selbstbild - Idealbild</t>
  </si>
  <si>
    <t>ich</t>
  </si>
  <si>
    <t>Ich glaube, dass ich so bin. Andere sehen mich jedoch anders. Dies kann zu Missverständnissen führen. Chancen: Fähigkeiten und Talente entdecken. Gefahren: man kann von anderen verletzt werden.</t>
  </si>
  <si>
    <t>Fremdbild - Idealbild</t>
  </si>
  <si>
    <t>Wie ich sein möchte
oder wie andere mich 
haben möchten</t>
  </si>
  <si>
    <t>mir unbekannt</t>
  </si>
  <si>
    <t>mir bekannt</t>
  </si>
  <si>
    <t>(mir bekannt)</t>
  </si>
  <si>
    <t>(mir unbekannt)</t>
  </si>
  <si>
    <t>Ich glaube, dass ich so bin und weiss, wie ich sein möchte. Chancen: Quelle von intrinsischer Motivation. Gefahren: Kann zu falschen Zielsetzungen führen.</t>
  </si>
  <si>
    <t>Ich verstecke mich hinter einer Fassade, um so zu sein wie ich und/oder andere es wünschen. Chancen: extrinsische Motivation. Gefahren: Überforderung, Stress.</t>
  </si>
  <si>
    <t>anderen bekannt</t>
  </si>
  <si>
    <t>anderen unbekannt</t>
  </si>
  <si>
    <t>Öffentliche Person</t>
  </si>
  <si>
    <t>Blinder Fleck</t>
  </si>
  <si>
    <t>Unbekanntes</t>
  </si>
  <si>
    <t>Mein Geheimnis</t>
  </si>
  <si>
    <t>Ich gebe preis</t>
  </si>
  <si>
    <t>J O H A R I  -  F E N S T E R</t>
  </si>
  <si>
    <t>Feedbackregeln</t>
  </si>
  <si>
    <t xml:space="preserve">360-Grad-Feedback </t>
  </si>
  <si>
    <t>Selbstkonzept</t>
  </si>
  <si>
    <t>Johari - Fenster</t>
  </si>
  <si>
    <t>Arbeitsvertrag abgestimmt und vom Mitarbeiter unterschrieben zurück erhalten</t>
  </si>
  <si>
    <t>Teamrollen nach Belbin - Selbsteinschätzung</t>
  </si>
  <si>
    <t>Zum Schluss sollten auf jede Aufgabe 10 Punkte verteilt sein.</t>
  </si>
  <si>
    <t>Jetzt verteilen Sie bitte 10 Punkte auf alle für Sie zutreffenden Aussagen. Je zutreffender die Aussage, desto mehr Punkte geben Sie. Finden Sie sich nur in einem Satz wieder, erhält dieser 10 Punkte, ansonsten teilen Sie die Punkte so auf, wie Sie sich selbst sehen. Je mehr Sie Ihre Punkte auf verschiedene Fragen aufteilen, je unklarer wird das Ergebnis, haben Sie also Mut zur Entscheidung!</t>
  </si>
  <si>
    <t>Ich liebe meine Arbeit, denn …</t>
  </si>
  <si>
    <t>A</t>
  </si>
  <si>
    <t>B</t>
  </si>
  <si>
    <t>C</t>
  </si>
  <si>
    <t>D</t>
  </si>
  <si>
    <t>E</t>
  </si>
  <si>
    <t>F</t>
  </si>
  <si>
    <t>G</t>
  </si>
  <si>
    <t>H</t>
  </si>
  <si>
    <t>I</t>
  </si>
  <si>
    <t>Ich habe gerne neue Situationen und erdenke so viele Lösungsmöglichkeiten wie möglich.</t>
  </si>
  <si>
    <t>Ich bin in erster Linie daran interessiert, praktische Lösungen zu finden Lösungen, die wirklich funktionieren.</t>
  </si>
  <si>
    <t>Ich mag es, mein Fachwissen bei einer herausfordernden Aufgabe einzubringen.</t>
  </si>
  <si>
    <t>Ich habe gerne das Gefühl, dass ich gute Verbindungen zwischen Menschen schaffe.</t>
  </si>
  <si>
    <t>Ich übe starken Einfluss auf Entscheidungsprozesse aus.</t>
  </si>
  <si>
    <t>Bei der Arbeit treffe ich viele Leute, die Interessantes zu bieten haben.</t>
  </si>
  <si>
    <t>Ich fühle mich immer dann 100 %-ig, wenn ich mich einer Aufgabe voll widmen kann.</t>
  </si>
  <si>
    <t>Ich mag Gelegenheiten, die meine Vorstellungskraft herausfordern.</t>
  </si>
  <si>
    <t>Charakteristisch für meine Art in einer Gruppe zu arbeiten ist…</t>
  </si>
  <si>
    <t>Ich finde es interessant, meine Kollegen besser kennen zu lernen, um mit Ihnen besser auszukommen.</t>
  </si>
  <si>
    <t>Ich scheue mich nicht, gegen die Meinung anderer zu diskutieren oder die Position einer Minderheit zu verteidigen.</t>
  </si>
  <si>
    <t>Gewöhnlich bringe ich die Argumente, um unpassende Vorschläge zu Fall zu bringen.</t>
  </si>
  <si>
    <t>Wenn es um das Lösen von Aufgaben im Team geht, bin ich eher als Perfektionist einzuschätzen.</t>
  </si>
  <si>
    <t>Wenn es um die Lösung einer Aufgabe geht, widme ich mich dieser mit Liebe zum Detail.</t>
  </si>
  <si>
    <t>Wenn ich mit anderen in einem Projekt arbeite …</t>
  </si>
  <si>
    <t>Ich habe Erfolg darin, Menschen anzuleiten ohne sie in eine Richtung zu drängen.</t>
  </si>
  <si>
    <t>Meine Wachsamkeit bewahrt uns vor Ungenauigkeit und davor, Dinge zu vergessen.</t>
  </si>
  <si>
    <t>Ich dränge auf konkrete Taten um sicher zu sein, dass keine Zeit in Meetings vertan wird und darauf, Wichtiges von Unwichtigem zu trennen.</t>
  </si>
  <si>
    <t>Man kann sicher sein, dass ich neue und grundlegende Ideen einbringe.</t>
  </si>
  <si>
    <t>Ich bin immer bereit, eine gute Idee einzubringen, wenn es alle weiterbringt.</t>
  </si>
  <si>
    <t>Ich halte immer Ausschau nach neuen Ideen und Entwicklungen.</t>
  </si>
  <si>
    <t>Ich bin überzeugt, andere mit meinem breiten Wissensspektrum und meinen Fähigkeiten der Lösung ein gutes Stück näher zu bringen.</t>
  </si>
  <si>
    <t>Ich bin überzeugt, dass ich besonders mit meiner Fähigkeit zu beurteilen einen wichtigen Beitrag zur Entscheidungsfindung beitrage.</t>
  </si>
  <si>
    <t>Andere können sicher sein, dass ich alle bedeutenden Fragen behandle.</t>
  </si>
  <si>
    <t>Was ich zu einem Team beitragen kann…</t>
  </si>
  <si>
    <t>Ich denke, dass ich in der Lage bin, neue Alternativen zu entdecken und anzuwenden.</t>
  </si>
  <si>
    <t>Meine Fähigkeit liegt in meiner Fachkenntnis, die ich gerne einsetze um die Aufgabe voranzubringen.</t>
  </si>
  <si>
    <t>Ich kann mit allen Leuten auskommen.</t>
  </si>
  <si>
    <t>Ideen einzuwerfen ist eine meiner naturgegebenen Gaben.</t>
  </si>
  <si>
    <t>Meine Fähigkeit liegt darin, Leute zu fordern und zu fördern, wenn ich merke, dass sie einen wesentlichen Beitrag leisten können.</t>
  </si>
  <si>
    <t>Ich bin darauf vorbereitet, für eine Weile unpopulär zu sein, wenn es zu Ergebnissen führt, die wertvoll sind.</t>
  </si>
  <si>
    <t>Normalerweise realisiere ich, was möglich und realistisch ist.</t>
  </si>
  <si>
    <t>Ich kann Gründe für alternative Vorgehensweisen liefern, ohne mein eigentliches Ziel aus den Augen zu verlieren.</t>
  </si>
  <si>
    <t>Bei der Arbeit in einem Team könnten meine Schwächen sein, dass ...</t>
  </si>
  <si>
    <t>Ich fühle mich nur wohl, wenn Besprechungen gut strukturiert, also unter Kontrolle sind und gut geleitet werden.</t>
  </si>
  <si>
    <t>Wenn Leute zu einem Thema gute Ideen haben, stimme ich zu schnell zu ohne die Sache gründlich diskutiert zu haben.</t>
  </si>
  <si>
    <t>Ich laufe Gefahr, zu viel zu reden, wenn ich neue Ideen habe.</t>
  </si>
  <si>
    <t>Normalerweise habe ich keine sehr starke Meinung. Als Konsequenz stimme ich zu schnell anderen zu.</t>
  </si>
  <si>
    <t>In Situationen, in denen etwas passieren muss, werde ich gelegentlich als drängelnd und autoritär wahrgenommen.</t>
  </si>
  <si>
    <t>Ich finde es schwierig, schnell das Kommando zu übernehmen - vielleicht, weil ich sehr sensibel für die Stimmungen in der Gruppe bin.</t>
  </si>
  <si>
    <t>Meine Kollegen meinen, dass ich mich unnötigerweise mit möglichen Fehlschlägen aufhalte.</t>
  </si>
  <si>
    <t>Ich fühle mich wohl, wenn ich mich detailliert mit einer eigenen Aufgabe auseinandersetzen kann.</t>
  </si>
  <si>
    <t>Wenn mir plötzlich eine schwierige Aufgabe übertragen wird, die unter Zeitdruck und mit neuen, mir unbekannten Leuten zu bewältigen ist...</t>
  </si>
  <si>
    <t>Ich bevorzuge es, mich zurückzuhalten, um erst einmal die Lage zu sondieren, bevor ich mit Vorschlägen komme.</t>
  </si>
  <si>
    <t>Ich suche sofort nach Möglichkeiten der Zusammenarbeit mit den Leuten, die mir am meisten zusagen.</t>
  </si>
  <si>
    <t>Ich suche sofort nach einer Möglichkeit die Aufgabe anzupacken, indem ich festlege, welche Leute am besten welchen Beitrag leisten sollen.</t>
  </si>
  <si>
    <t>Mein Gefühl sagt mir, was mehr oder weniger dringend ist und wie die Zeitplanung auszusehen hat.</t>
  </si>
  <si>
    <t>Ich bleibe ruhig und sammle meine Fähigkeiten, um objektiv nachzudenken.</t>
  </si>
  <si>
    <t>Ich arbeite immer auf das Ziel zu - wenn auch manchmal nur in kleinen Schritten.</t>
  </si>
  <si>
    <t>Ich werde die Führung übernehmen, wenn ich feststelle, dass die Gruppe keinen Fortschritt macht.</t>
  </si>
  <si>
    <t>Ich rege unverzüglich Diskussionen an, um neue Sichtweisen zu provozieren und den Lösungsprozess zu starten.</t>
  </si>
  <si>
    <t>Ich gliedere mich sofort in die Gruppe ein und warte darauf, dass mir eine Aufgabe übertragen wird, der ich mich widmen kann.</t>
  </si>
  <si>
    <t>Während ich in einer Gruppe arbeite, kämpfe ich mit folgenden Problemen…</t>
  </si>
  <si>
    <t>Ich zeige häufig Ungeduld denen gegenüber, die den Fortschritt behindern.</t>
  </si>
  <si>
    <t>Andere Leute kritisieren mich, weil ich zu analytisch vorgehe und nicht meiner Intuition traue.</t>
  </si>
  <si>
    <t>Es ist schwer für mich, das Gesamtziel im Auge zu behalten, ich widme mich lieber der Erfüllung der Teilziele.</t>
  </si>
  <si>
    <t>Für mich ist es schwierig anzufangen, wenn die Ziele noch nicht klar definiert sind.</t>
  </si>
  <si>
    <t>Ich bin kaum fähig, Ordnung in die Fülle meiner Gedanken und Ideen zu bringen.</t>
  </si>
  <si>
    <t>Ich unterliege oft der Tendenz, andere Leute um Erledigung der Dinge zu bitten, die ich selber nicht tun mag.</t>
  </si>
  <si>
    <t>Frage</t>
  </si>
  <si>
    <t>Punkteverteilung</t>
  </si>
  <si>
    <t>Summe</t>
  </si>
  <si>
    <t>Rolle</t>
  </si>
  <si>
    <t>Vorsitzen- der/ Koordinator</t>
  </si>
  <si>
    <t>Umsetzer</t>
  </si>
  <si>
    <t>NE/ Erfinder</t>
  </si>
  <si>
    <t>Beobachter</t>
  </si>
  <si>
    <t>Macher</t>
  </si>
  <si>
    <t>Wegbe- reiter/
Weichen- steller</t>
  </si>
  <si>
    <t>Team- arbeiter</t>
  </si>
  <si>
    <t>Spezialist</t>
  </si>
  <si>
    <t>Perfekt</t>
  </si>
  <si>
    <t>Neuerer/Erfinder</t>
  </si>
  <si>
    <t>bringt neue Ideen ein</t>
  </si>
  <si>
    <t>unorthodoxes Denken</t>
  </si>
  <si>
    <t>oft gedankenverloren</t>
  </si>
  <si>
    <t>Teamrolle</t>
  </si>
  <si>
    <t>Rollenbeitrag</t>
  </si>
  <si>
    <t>Charakteristika</t>
  </si>
  <si>
    <t>zulässige Schwächen</t>
  </si>
  <si>
    <t>entwickelt Kontakte</t>
  </si>
  <si>
    <t>kommunikativ, extrovertiert</t>
  </si>
  <si>
    <t>oft zu optimistisch</t>
  </si>
  <si>
    <t>fördert Entscheidungsprozesse</t>
  </si>
  <si>
    <t>selbstsicher, vertrauensvoll</t>
  </si>
  <si>
    <t>kann als manipulierend empfunden werden</t>
  </si>
  <si>
    <t>hat Mut, Hindernisse zu überwinden</t>
  </si>
  <si>
    <t>dynamisch, arbeitet gut unter Druck</t>
  </si>
  <si>
    <t>ungeduldig, neigt zu Provokation</t>
  </si>
  <si>
    <t>untersucht Vorschläge auf Machbarkeit</t>
  </si>
  <si>
    <t>nüchtern, strategisch, kritisch</t>
  </si>
  <si>
    <t>mangelnde Fähigkeit zur Inspiration</t>
  </si>
  <si>
    <t>verbessert Kommunikation, baut Reibungsverluste ab</t>
  </si>
  <si>
    <t>kooperativ, diplomatisch</t>
  </si>
  <si>
    <t>unentschlossen in kritischen Situationen</t>
  </si>
  <si>
    <t>setzt Pläne in die Tat um</t>
  </si>
  <si>
    <t>diszipliniert, verlässlich, effektiv</t>
  </si>
  <si>
    <t>unflexibel</t>
  </si>
  <si>
    <t>Perfektionist</t>
  </si>
  <si>
    <t>vermeidet Fehler, stellt optimale Ergebnisse sicher</t>
  </si>
  <si>
    <t>gewissenhaft, pünktlich</t>
  </si>
  <si>
    <t>überängstlich, delegiert ungern</t>
  </si>
  <si>
    <t>liefert Fachwissen u. Information</t>
  </si>
  <si>
    <t xml:space="preserve">selbstbezogen, engagiert, Fachwissen zählt  </t>
  </si>
  <si>
    <t>verliert sich oft in technischen Details</t>
  </si>
  <si>
    <t>Koordinator/ Integrator</t>
  </si>
  <si>
    <t>Wegbereiter/ Weichensteller</t>
  </si>
  <si>
    <t>Teamarbeiter/ Mitspieler</t>
  </si>
  <si>
    <t>Auswertung</t>
  </si>
  <si>
    <t>Ich mag es, Leute zur Übereinstimmung mit Massnahmen zu bringen, die durchgeführt werden müssen.</t>
  </si>
  <si>
    <t>Ich mag es, nützliche Kontakte auch ausserhalb der aktuellen Arbeitsgruppe zu haben.</t>
  </si>
  <si>
    <t>Wenn etwas angepackt werden muss, weiss ich auf Anhieb zu bestimmen, was getan werden muss, auch wenn ich an den Meinungen aller interessiert bin.</t>
  </si>
  <si>
    <t>Mein effizientes Arbeiten erlaubt mir, Dinge (z. B. Projekte) sauber abzuschliessen.</t>
  </si>
  <si>
    <t>Mir wird es schnell langweilig - und dann brauch ich einiges an Anstoss, um wieder aktiv zu werden.</t>
  </si>
  <si>
    <t>Ich zögere immer dann meine Gedanken zu äussern, wenn ich meine, damit eine stärkere Opposition zu erzeugen.</t>
  </si>
  <si>
    <t>T E A M E N T W I C K L U N G</t>
  </si>
  <si>
    <t>FEHLER!  Kontrollieren Sie die Punktzahl jeder Frage (10 Punkte).</t>
  </si>
  <si>
    <t>Lesen Sie die jeweils die Frage mit den möglichen Antworten zuerst sorgfältig durch.</t>
  </si>
  <si>
    <r>
      <rPr>
        <sz val="8"/>
        <color theme="1"/>
        <rFont val="Calibri"/>
        <family val="2"/>
        <scheme val="minor"/>
      </rPr>
      <t>©</t>
    </r>
    <r>
      <rPr>
        <b/>
        <sz val="8"/>
        <color rgb="FFFF0000"/>
        <rFont val="Bauhaus 93"/>
        <family val="5"/>
      </rPr>
      <t xml:space="preserve"> </t>
    </r>
    <r>
      <rPr>
        <sz val="8"/>
        <color rgb="FFFF0000"/>
        <rFont val="Bauhaus 93"/>
        <family val="5"/>
      </rPr>
      <t>i</t>
    </r>
    <r>
      <rPr>
        <sz val="8"/>
        <color theme="3" tint="-0.249977111117893"/>
        <rFont val="Bauhaus 93"/>
        <family val="5"/>
      </rPr>
      <t>Management</t>
    </r>
    <r>
      <rPr>
        <sz val="8"/>
        <color theme="1"/>
        <rFont val="Calibri"/>
        <family val="2"/>
        <scheme val="minor"/>
      </rPr>
      <t xml:space="preserve"> </t>
    </r>
    <r>
      <rPr>
        <sz val="8"/>
        <color theme="1" tint="0.499984740745262"/>
        <rFont val="Calibri"/>
        <family val="2"/>
      </rPr>
      <t>•</t>
    </r>
    <r>
      <rPr>
        <sz val="8"/>
        <color theme="1" tint="0.499984740745262"/>
        <rFont val="Calibri"/>
        <family val="2"/>
        <scheme val="minor"/>
      </rPr>
      <t xml:space="preserve"> s.</t>
    </r>
    <r>
      <rPr>
        <sz val="8"/>
        <color rgb="FFFF0000"/>
        <rFont val="Bauhaus 93"/>
        <family val="5"/>
      </rPr>
      <t>i</t>
    </r>
    <r>
      <rPr>
        <sz val="8"/>
        <color theme="1" tint="0.499984740745262"/>
        <rFont val="Calibri"/>
        <family val="2"/>
        <scheme val="minor"/>
      </rPr>
      <t>mboden • www.2</t>
    </r>
    <r>
      <rPr>
        <b/>
        <sz val="8"/>
        <color theme="1" tint="0.499984740745262"/>
        <rFont val="Calibri"/>
        <family val="2"/>
        <scheme val="minor"/>
      </rPr>
      <t>i</t>
    </r>
    <r>
      <rPr>
        <sz val="8"/>
        <color theme="1" tint="0.499984740745262"/>
        <rFont val="Calibri"/>
        <family val="2"/>
        <scheme val="minor"/>
      </rPr>
      <t>Management.ch</t>
    </r>
  </si>
  <si>
    <t>Allgemeine Fragen</t>
  </si>
  <si>
    <t>Was bringt mir ein Team und wie arbeitet es?</t>
  </si>
  <si>
    <t>Welchen wirtschaftlichen Nutzen hat ein Team für unser Unternehmen?</t>
  </si>
  <si>
    <t>Benötigt man einen Teamleiter oder sind Teams frei in ihrer Entscheidung?</t>
  </si>
  <si>
    <t>Welche Rollen müssen eingenommen und ausgefüllt werden?</t>
  </si>
  <si>
    <t>Werden durch Teamwork wirklich die Wünsche und Ziele der Mitarbeiter, des Unternehmens und auch der Kunden berücksichtigt?</t>
  </si>
  <si>
    <t>Wie wird verhindert, dass die Teams im Unternehmen ein Inseldasein führen?</t>
  </si>
  <si>
    <t>Wie wird verhindert, dass ein Team sich nur noch mit sich selbst beschäftigt?</t>
  </si>
  <si>
    <t xml:space="preserve">Vorteile der Teamarbeit </t>
  </si>
  <si>
    <t>Planungs- und Kontrollaufwand des Teamleiters reduziert sich</t>
  </si>
  <si>
    <t>Teams reagieren auf dynamische Anforderungen flexibler</t>
  </si>
  <si>
    <t>Wissen und Erfahrungen unterschiedlicher Mitarbeiter werden besser genutzt</t>
  </si>
  <si>
    <t>Verbesserte Problemlösungs­kompetenz</t>
  </si>
  <si>
    <t>Informationsfluss und Kommunikation innerhalb des Teams sind besser</t>
  </si>
  <si>
    <t>Bessere Einbindung der Mitarbeiter in Entscheidungsprozesse</t>
  </si>
  <si>
    <t>Mitarbeiter haben mehr Freiräume</t>
  </si>
  <si>
    <t>Mitarbeiter identifizieren sich stärker mit dem Unternehmen</t>
  </si>
  <si>
    <t>Teammitglieder unterstützen sich gegenseitig</t>
  </si>
  <si>
    <t>Ziele der Teams werden im Laufe der Zeit anspruchsvoller</t>
  </si>
  <si>
    <t>Höhere Arbeitszufriedenheit und Motivation der Mitarbeiter</t>
  </si>
  <si>
    <t>Tätigkeiten werden abwechslungsreicher</t>
  </si>
  <si>
    <t>Differenziertere Wahrnehmung der Probleme</t>
  </si>
  <si>
    <t>Positionen bleiben nicht unverbunden nebeneinander, sondern werden eher miteinander konfrontiert und verknüpft</t>
  </si>
  <si>
    <t>Teamarbeit ist sinnvoll, wenn …</t>
  </si>
  <si>
    <t>Aufgaben nicht zu leicht und nicht zu schwer gelöst werden können</t>
  </si>
  <si>
    <t>Ziele erreicht werden können</t>
  </si>
  <si>
    <t>Aufgaben in mehreren Schritten gelöst werden können</t>
  </si>
  <si>
    <t>Aufgaben in Teilaufgaben untergliedert werden können</t>
  </si>
  <si>
    <t>die Teammitglieder leistungsorientiert sind</t>
  </si>
  <si>
    <t>die Teammitglieder positiv denken</t>
  </si>
  <si>
    <t>die Teammitglieder diszipliniert arbeiten</t>
  </si>
  <si>
    <t>die Teammitglieder soziale (und interkulturelle) Kompetenz haben</t>
  </si>
  <si>
    <t>die Teammitglieder kommunikative Kompetenz haben</t>
  </si>
  <si>
    <t>die Teammitglieder methodische Kompetenz haben</t>
  </si>
  <si>
    <t>die Teammitglieder kritikfähig sind</t>
  </si>
  <si>
    <t>Teammitglieder gleichberechtigt sind</t>
  </si>
  <si>
    <t>Teammitglieder je nach Aufgabe homogen oder heterogen sind</t>
  </si>
  <si>
    <t>Rahmenbedingungen klären</t>
  </si>
  <si>
    <t>Rollen im Team</t>
  </si>
  <si>
    <t>Verständnis für die Rollen der Teammitglieder verbessern.</t>
  </si>
  <si>
    <t>Verständnis für die Besonderheit der Zusammensetzung des Teams und seine Rolle im Unternehmen verbessern.</t>
  </si>
  <si>
    <t>Kommunikation der Teammitglieder für eine effektive Zusammenarbeit verbessern.</t>
  </si>
  <si>
    <t>Wir-Gefühl stärken.</t>
  </si>
  <si>
    <t>Verständnis für gruppendynamische Prozesse innerhalb der Teamarbeit verbessern.</t>
  </si>
  <si>
    <t>Lösungen für Probleme auf Sach- und Beziehungsebene finden.</t>
  </si>
  <si>
    <t>Konflikte konstruktiv begreifen und Kritik als Chance zur Optimierung nutzen.</t>
  </si>
  <si>
    <t>Zusammenarbeit zwischen Teammitgliedern stärken und Wettbewerb zwischen einzelnen Teammitgliedern verringern.</t>
  </si>
  <si>
    <t>Fähigkeit zur Kooperation mit anderen Teams verbessern.</t>
  </si>
  <si>
    <t>Bewusstsein für gegenseitiges Aufeinander-Angewiesen-Sein schaffen und als Chance begreifen lernen.</t>
  </si>
  <si>
    <t>Hauptziele</t>
  </si>
  <si>
    <t>Verbesserungsmöglichkeiten</t>
  </si>
  <si>
    <t>Teambuilding</t>
  </si>
  <si>
    <t>T E A M B U I L D I N G</t>
  </si>
  <si>
    <t>Konflikte</t>
  </si>
  <si>
    <t>geniessen</t>
  </si>
  <si>
    <t>festhalten</t>
  </si>
  <si>
    <t>loslassen</t>
  </si>
  <si>
    <t>anpacken</t>
  </si>
  <si>
    <t>Stolz &amp; Freude</t>
  </si>
  <si>
    <t>Routine &amp; Sicherheit</t>
  </si>
  <si>
    <t>Selbstvertrauen</t>
  </si>
  <si>
    <t>Selbstgefälligkeit</t>
  </si>
  <si>
    <t>Sorge &amp; Fassungslosigkeit</t>
  </si>
  <si>
    <t>Widerstand &amp; Ärger</t>
  </si>
  <si>
    <t>Verachtung &amp; Zorn</t>
  </si>
  <si>
    <t>Angst &amp; schlaflose Nächte</t>
  </si>
  <si>
    <t>Wehmut &amp; Trauer</t>
  </si>
  <si>
    <t>Lähmung &amp; Frustration</t>
  </si>
  <si>
    <t>Neugierde &amp; Spass</t>
  </si>
  <si>
    <t>aber auch Rückschläge &amp; Frustration</t>
  </si>
  <si>
    <t>Orientierungsphase</t>
  </si>
  <si>
    <t>Kontakte herstellen</t>
  </si>
  <si>
    <t>Zugehörigkeit zur Gruppe sichern</t>
  </si>
  <si>
    <t>Unsicherheit</t>
  </si>
  <si>
    <t>Konfliktphase</t>
  </si>
  <si>
    <t>Verschiedene Interssen &amp; Ziele</t>
  </si>
  <si>
    <t>Organisationsphase</t>
  </si>
  <si>
    <t>Rollen und Führungsanspruch geklärt</t>
  </si>
  <si>
    <t>Kooperation</t>
  </si>
  <si>
    <t>Zielorientierung</t>
  </si>
  <si>
    <t>Integrationsphase</t>
  </si>
  <si>
    <t>Strukturen gefestigt</t>
  </si>
  <si>
    <t>Teammitglieder entfalten sich</t>
  </si>
  <si>
    <t>Konfliktpotenzial hoch</t>
  </si>
  <si>
    <t>Bildung von Cliquen</t>
  </si>
  <si>
    <t>K O N F L I K T L Ö S U N G</t>
  </si>
  <si>
    <t>Konsens</t>
  </si>
  <si>
    <t>Kompromiss</t>
  </si>
  <si>
    <t>Keine Lösung</t>
  </si>
  <si>
    <t>Regeln zur Konfliktbewältigung</t>
  </si>
  <si>
    <t>Den oder die Konflikte thematisieren und die Gruppe zu deren Bearbeitung hin beeinflussen.</t>
  </si>
  <si>
    <t>Mit Punkten beginnen, die eine rasche Einigung zulassen.</t>
  </si>
  <si>
    <t>Gemeinsame Zielsetzungen benennen und klären, dann erst die Details ausarbeiten.</t>
  </si>
  <si>
    <t>Die Konfliktthemen möglichst breit diskutieren lassen, ohne vorschnell auf Lösungen abzuzielen.</t>
  </si>
  <si>
    <t>Eine Verhandlungsabfolge mit einer zeitlichen Beschränkung festlegen.</t>
  </si>
  <si>
    <t>Möglichst auch am Konflikt nicht beteiligte Gruppenmitglieder einbeziehen.</t>
  </si>
  <si>
    <t>Für eine entspannte, angsterträgliche Atmosphäre sorgen.</t>
  </si>
  <si>
    <t>Rollentausch praktizieren, um die Personifizierung von Sachargumenten zu behindern.</t>
  </si>
  <si>
    <t>Klärungshilfe anbieten, indem zwischen sachlich-instrumenteller und sozio-emotionaler Ebene unterschieden wird.</t>
  </si>
  <si>
    <t>Oberstes Ziel: Win-Win-Situation</t>
  </si>
  <si>
    <t>Gefühlsgeladene Konfliktäusserungen zulassen oder fördern, sofern sie keine Beleidigungen sind (Abbau von Frustration)</t>
  </si>
  <si>
    <t>Pers.-entwickl.</t>
  </si>
  <si>
    <t>Ziel 1</t>
  </si>
  <si>
    <t>Indikator 1</t>
  </si>
  <si>
    <t>Strategie 1</t>
  </si>
  <si>
    <t>Ziel 2</t>
  </si>
  <si>
    <t>Ziel 3</t>
  </si>
  <si>
    <t>o19</t>
  </si>
  <si>
    <t>o20</t>
  </si>
  <si>
    <t>s21</t>
  </si>
  <si>
    <t>o21</t>
  </si>
  <si>
    <t>s22</t>
  </si>
  <si>
    <t>o22</t>
  </si>
  <si>
    <t>s23</t>
  </si>
  <si>
    <t>o23</t>
  </si>
  <si>
    <t>s24</t>
  </si>
  <si>
    <t>o24</t>
  </si>
  <si>
    <t>s25</t>
  </si>
  <si>
    <t>o25</t>
  </si>
  <si>
    <t>s26</t>
  </si>
  <si>
    <t>o26</t>
  </si>
  <si>
    <t>s27</t>
  </si>
  <si>
    <t>o27</t>
  </si>
  <si>
    <t>s28</t>
  </si>
  <si>
    <t>o28</t>
  </si>
  <si>
    <t>s29</t>
  </si>
  <si>
    <t>o29</t>
  </si>
  <si>
    <t>s30</t>
  </si>
  <si>
    <t>o30</t>
  </si>
  <si>
    <t>s31</t>
  </si>
  <si>
    <t>o31</t>
  </si>
  <si>
    <t>s32</t>
  </si>
  <si>
    <t>o32</t>
  </si>
  <si>
    <t>s33</t>
  </si>
  <si>
    <t>o33</t>
  </si>
  <si>
    <t>s34</t>
  </si>
  <si>
    <t>o34</t>
  </si>
  <si>
    <t>s35</t>
  </si>
  <si>
    <t>o35</t>
  </si>
  <si>
    <t>s36</t>
  </si>
  <si>
    <t>o36</t>
  </si>
  <si>
    <t>s37</t>
  </si>
  <si>
    <t>o37</t>
  </si>
  <si>
    <t>s38</t>
  </si>
  <si>
    <t>o38</t>
  </si>
  <si>
    <t>s39</t>
  </si>
  <si>
    <t>o39</t>
  </si>
  <si>
    <t>s40</t>
  </si>
  <si>
    <t>o40</t>
  </si>
  <si>
    <t>s41</t>
  </si>
  <si>
    <t>o41</t>
  </si>
  <si>
    <t>s42</t>
  </si>
  <si>
    <t>o42</t>
  </si>
  <si>
    <t>s43</t>
  </si>
  <si>
    <t>o43</t>
  </si>
  <si>
    <t>s44</t>
  </si>
  <si>
    <t>o44</t>
  </si>
  <si>
    <t>s45</t>
  </si>
  <si>
    <t>o45</t>
  </si>
  <si>
    <t>s46</t>
  </si>
  <si>
    <t>o46</t>
  </si>
  <si>
    <t>s47</t>
  </si>
  <si>
    <t>o47</t>
  </si>
  <si>
    <t>s48</t>
  </si>
  <si>
    <t>o48</t>
  </si>
  <si>
    <t>s49</t>
  </si>
  <si>
    <t>o49</t>
  </si>
  <si>
    <t>s50</t>
  </si>
  <si>
    <t>o50</t>
  </si>
  <si>
    <t>s51</t>
  </si>
  <si>
    <t>o51</t>
  </si>
  <si>
    <t>s52</t>
  </si>
  <si>
    <t>o52</t>
  </si>
  <si>
    <t>s53</t>
  </si>
  <si>
    <t>o53</t>
  </si>
  <si>
    <t>s54</t>
  </si>
  <si>
    <t>o54</t>
  </si>
  <si>
    <t>s55</t>
  </si>
  <si>
    <t>o55</t>
  </si>
  <si>
    <t>s56</t>
  </si>
  <si>
    <t>o56</t>
  </si>
  <si>
    <t>s57</t>
  </si>
  <si>
    <t>o57</t>
  </si>
  <si>
    <t>s58</t>
  </si>
  <si>
    <t>o58</t>
  </si>
  <si>
    <t>s59</t>
  </si>
  <si>
    <t>o59</t>
  </si>
  <si>
    <t>s60</t>
  </si>
  <si>
    <t>o60</t>
  </si>
  <si>
    <t>s61</t>
  </si>
  <si>
    <t>o61</t>
  </si>
  <si>
    <t>s62</t>
  </si>
  <si>
    <t>o62</t>
  </si>
  <si>
    <t>s63</t>
  </si>
  <si>
    <t>o63</t>
  </si>
  <si>
    <t>s64</t>
  </si>
  <si>
    <t>o64</t>
  </si>
  <si>
    <t>s65</t>
  </si>
  <si>
    <t>o65</t>
  </si>
  <si>
    <t>s66</t>
  </si>
  <si>
    <t>o66</t>
  </si>
  <si>
    <t>s67</t>
  </si>
  <si>
    <t>o67</t>
  </si>
  <si>
    <t>s68</t>
  </si>
  <si>
    <t>o68</t>
  </si>
  <si>
    <t>s69</t>
  </si>
  <si>
    <t>o69</t>
  </si>
  <si>
    <t>s70</t>
  </si>
  <si>
    <t>o70</t>
  </si>
  <si>
    <t>s71</t>
  </si>
  <si>
    <t>o71</t>
  </si>
  <si>
    <t>s72</t>
  </si>
  <si>
    <t>o72</t>
  </si>
  <si>
    <t>s73</t>
  </si>
  <si>
    <t>o73</t>
  </si>
  <si>
    <t>s74</t>
  </si>
  <si>
    <t>o74</t>
  </si>
  <si>
    <t>s75</t>
  </si>
  <si>
    <t>o75</t>
  </si>
  <si>
    <t>s76</t>
  </si>
  <si>
    <t>o76</t>
  </si>
  <si>
    <t>s77</t>
  </si>
  <si>
    <t>o77</t>
  </si>
  <si>
    <t>s78</t>
  </si>
  <si>
    <t>o78</t>
  </si>
  <si>
    <t>s79</t>
  </si>
  <si>
    <t>o79</t>
  </si>
  <si>
    <t>s80</t>
  </si>
  <si>
    <t>o80</t>
  </si>
  <si>
    <t>Prio</t>
  </si>
  <si>
    <t>Projet 1</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</si>
  <si>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</si>
  <si>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</si>
  <si>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</si>
  <si>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</si>
  <si>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</si>
  <si>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</si>
  <si>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</si>
  <si>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</si>
  <si>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</si>
  <si>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</si>
  <si>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</si>
  <si>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</si>
  <si>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</si>
  <si>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</si>
  <si>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</si>
  <si>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</si>
  <si>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</si>
  <si>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</si>
  <si>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</si>
  <si>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</si>
  <si>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</si>
  <si>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</si>
  <si>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</si>
  <si>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</si>
  <si>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</si>
  <si>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</si>
  <si>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</si>
  <si>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</si>
  <si>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</si>
  <si>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</si>
  <si>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</si>
  <si>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</si>
  <si>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</si>
  <si>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</si>
  <si>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</si>
  <si>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</si>
  <si>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</si>
  <si>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</si>
  <si>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</si>
  <si>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</si>
  <si>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</si>
  <si>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</si>
  <si>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</si>
  <si>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</si>
  <si>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</si>
  <si>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</si>
  <si>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</si>
  <si>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</si>
  <si>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</si>
  <si>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</si>
  <si>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</si>
  <si>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</si>
  <si>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</si>
  <si>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</si>
  <si>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</si>
  <si>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</si>
  <si>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</si>
  <si>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</si>
  <si>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</si>
  <si>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</si>
  <si>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Objectifs GRH</t>
  </si>
  <si>
    <t>Ziele HRM</t>
  </si>
  <si>
    <t>S T R A T E G I E S  &amp;  O B J E C T I F S    G R H</t>
  </si>
  <si>
    <t>S T R A T E G I E N  &amp;  Z I E L E   H R M</t>
  </si>
  <si>
    <t>Strategien HRM</t>
  </si>
  <si>
    <t>Stragégies GRH</t>
  </si>
  <si>
    <t>i1</t>
  </si>
  <si>
    <t>i2</t>
  </si>
  <si>
    <t>i3</t>
  </si>
  <si>
    <t>i4</t>
  </si>
  <si>
    <t>i5</t>
  </si>
  <si>
    <t>i6</t>
  </si>
  <si>
    <t>i7</t>
  </si>
  <si>
    <t>i8</t>
  </si>
  <si>
    <t>i9</t>
  </si>
  <si>
    <t>i10</t>
  </si>
  <si>
    <t>i11</t>
  </si>
  <si>
    <t>i12</t>
  </si>
  <si>
    <t>i13</t>
  </si>
  <si>
    <t>i14</t>
  </si>
  <si>
    <t>i15</t>
  </si>
  <si>
    <t>i16</t>
  </si>
  <si>
    <t>i17</t>
  </si>
  <si>
    <t>i18</t>
  </si>
  <si>
    <t>i19</t>
  </si>
  <si>
    <t>i20</t>
  </si>
  <si>
    <t>i21</t>
  </si>
  <si>
    <t>i22</t>
  </si>
  <si>
    <t>i23</t>
  </si>
  <si>
    <t>i24</t>
  </si>
  <si>
    <t>i25</t>
  </si>
  <si>
    <t>i26</t>
  </si>
  <si>
    <t>i27</t>
  </si>
  <si>
    <t>i28</t>
  </si>
  <si>
    <t>i29</t>
  </si>
  <si>
    <t>i30</t>
  </si>
  <si>
    <t>i31</t>
  </si>
  <si>
    <t>i32</t>
  </si>
  <si>
    <t>i33</t>
  </si>
  <si>
    <t>i34</t>
  </si>
  <si>
    <t>i35</t>
  </si>
  <si>
    <t>i36</t>
  </si>
  <si>
    <t>i37</t>
  </si>
  <si>
    <t>i38</t>
  </si>
  <si>
    <t>i39</t>
  </si>
  <si>
    <t>i40</t>
  </si>
  <si>
    <t>C O C K P I T   H U M A N   R E S O U R C E S   M A N A G E M E N T</t>
  </si>
  <si>
    <t>HRM - Ziele</t>
  </si>
  <si>
    <t>HRM - Cockpit</t>
  </si>
  <si>
    <t>Leitbild des Unternehmens (Vision, Identity)</t>
  </si>
  <si>
    <t>Weiter- &amp; Fortbildungsmöglichkeiten (Förderpools) → Personalentwicklung</t>
  </si>
  <si>
    <t>Karriereprogramme und Kompetenzmanagement</t>
  </si>
  <si>
    <t>Vergütungssysteme und -modelle</t>
  </si>
  <si>
    <t>Leistungsanreize (Boni, Erfolgsbeteiligung)</t>
  </si>
  <si>
    <t>soziale Leistungen des Unternehmens (Altersfürsorge)</t>
  </si>
  <si>
    <t>Attraktivitätsfaktoren (Employer Branding)</t>
  </si>
  <si>
    <t>Jobrotation / Jobenrichment / Jobenlargement</t>
  </si>
  <si>
    <t>Ziel: Attraktivität extern steigern</t>
  </si>
  <si>
    <t>Ziel: Attraktivität intern steigern</t>
  </si>
  <si>
    <t>Vergabe von Praktika, Diplom- &amp; Bachelor-Arbeiten</t>
  </si>
  <si>
    <t>Bekanntheit / Image / Attraktivitätsfaktoren als Arbeitgeber (Employer Branding)</t>
  </si>
  <si>
    <t>Anbieten einer interessanten Ausbildung / eines Studiums / eines Trainee-Programms</t>
  </si>
  <si>
    <t>Präsenz auf Messen</t>
  </si>
  <si>
    <t>Hochschulrecruiting</t>
  </si>
  <si>
    <t>Artikel / Annoncen in Fachzeitschriften, Tageszeitungen oder online</t>
  </si>
  <si>
    <t>Jobangebote</t>
  </si>
  <si>
    <t>marktübliche Vergütung + X (Incentives, Boni, Zusatzleistungen)</t>
  </si>
  <si>
    <t>Bewerbermanagement</t>
  </si>
  <si>
    <t>Online-Planspiele</t>
  </si>
  <si>
    <t>(Inhouse)Bewerbertage</t>
  </si>
  <si>
    <t>Qualitätslabel wie Investors in People</t>
  </si>
  <si>
    <t xml:space="preserve">Übersicht Personalentwicklung </t>
  </si>
  <si>
    <t>Unternehmensstrategien</t>
  </si>
  <si>
    <t>Personalstrategien</t>
  </si>
  <si>
    <t>B E R E I T S C H A F T   Z U R   E R N E U E R U N G</t>
  </si>
  <si>
    <t>V O L O N T É   D E   R E N O U V E L E R</t>
  </si>
  <si>
    <t>Markt</t>
  </si>
  <si>
    <t>Marché</t>
  </si>
  <si>
    <t>Potenzial</t>
  </si>
  <si>
    <t>Potentiel</t>
  </si>
  <si>
    <t>Erwarteter Wachstum</t>
  </si>
  <si>
    <t>Croissance attendue</t>
  </si>
  <si>
    <t>Markt-volumen</t>
  </si>
  <si>
    <t>Caractéristiques</t>
  </si>
  <si>
    <t>Nachfrage-intensität</t>
  </si>
  <si>
    <t>Intensité de la demande</t>
  </si>
  <si>
    <t>Marktanteil [%]</t>
  </si>
  <si>
    <t>M1</t>
  </si>
  <si>
    <t>Markt 1</t>
  </si>
  <si>
    <t>M2</t>
  </si>
  <si>
    <t>Markt 2</t>
  </si>
  <si>
    <t>M3</t>
  </si>
  <si>
    <t>Markt 3</t>
  </si>
  <si>
    <t>M4</t>
  </si>
  <si>
    <t>Markt 4</t>
  </si>
  <si>
    <t>M5</t>
  </si>
  <si>
    <t>Markt 5</t>
  </si>
  <si>
    <t>M6</t>
  </si>
  <si>
    <t>Markt 6</t>
  </si>
  <si>
    <t>P E R S O N A L M A R K T</t>
  </si>
  <si>
    <t>S T Ä R K E N  -  S C H W Ä C H E N   P R O F I L</t>
  </si>
  <si>
    <t>Abteilung/Team</t>
  </si>
  <si>
    <t>Personalentwicklung</t>
  </si>
  <si>
    <t>Stärken - Schwächen</t>
  </si>
  <si>
    <t>Schlüssel-kompetenzen</t>
  </si>
  <si>
    <t>Checkliste "Schwierige Gespräche"</t>
  </si>
  <si>
    <t>Reaktion des Betroffenen zulassen</t>
  </si>
  <si>
    <t>Verständnis zeigen, aber in der Sache verbindlich bleiben</t>
  </si>
  <si>
    <t>1. Satz: Teilen Sie die Entscheidung so schnell und so klar wie möglich mit; oft gleich im ersten Satz</t>
  </si>
  <si>
    <t>2. Satz: Begründen Sie die Entscheidung</t>
  </si>
  <si>
    <t>3. Satz: Nennen Sie Fakten</t>
  </si>
  <si>
    <t>4. Satz: Bedauern Sie</t>
  </si>
  <si>
    <t>5. Satz: Blicken Sie in die Zukunft mit möglichst konkreten Lösungen, Vorschlägen oder nächsten Schritten.Nicht: Allgemeine Ermunterung nach dem Muster: „Es wird schon wieder!“</t>
  </si>
  <si>
    <t>Ausnahme: Der Betroffene führt ein Argument an, das in der Tat nicht gesehen wurde und die Entscheidung ändern kann.
Brechen Sie das Gespräch ab und erklären Sie, dass Sie die Situation neu überdenken, bis dahin aber Ihre Entscheidung gilt.</t>
  </si>
  <si>
    <t>Beenden Sie das Gespräch, wenn Sie alle relevanten Informationen gesagt haben und wenn der Mitarbeiter darauf reagieren konnte.
Lassen Sie sich nicht auf Diskussionen ein, die Ihre Entscheidung in Frage stellen.
Vereinbaren Sie die nächsten Schritte oder Massnahmen, um negative Folgen für den Betroffenen zu verringern.</t>
  </si>
  <si>
    <t>Ziel: Schadensbegrenzung</t>
  </si>
  <si>
    <t>Schwierige Gespräche</t>
  </si>
  <si>
    <t>Debriefing planen</t>
  </si>
  <si>
    <t>Debriefing vorbereiten</t>
  </si>
  <si>
    <t>Fragestellung</t>
  </si>
  <si>
    <t>Worum geht es beim Debriefing vor allem? Was sind meine wichtigen Ziele für das Debriefing?</t>
  </si>
  <si>
    <t>Zeitplan für das Debriefing (Termine)? Wer soll alles dabei sein?</t>
  </si>
  <si>
    <t>Welche Position hat der betroffene Mitarbeiter im Unternehmen eingenommen (Führungskraft, Fachexperte etc.)?</t>
  </si>
  <si>
    <t>Welche Erfahrungen könnte er gesammelt haben?</t>
  </si>
  <si>
    <t>Was waren seine Stärken und was seine Schwächen?</t>
  </si>
  <si>
    <t>In welcher Form gibt es bereits Dokumentationen darüber, was der Mitarbeiter getan hat; zum Beispiel Stellenbeschreibungen, Prozessbeschreibungen, Memos oder Arbeitsvorlagen, die der Mitarbeiter angefertigt hat?</t>
  </si>
  <si>
    <t>Wie hat der Mitarbeiter seine Aufgaben erfüllt? Waren Sie mit seinen Leistungen zufrieden? Oder können Sie Verbesserungspotenziale erkennen oder vermuten?</t>
  </si>
  <si>
    <t>Verhältnis der Kollegen zu ihm?</t>
  </si>
  <si>
    <t>Wie lange war der Mitarbeitende
- im Unternehmen und
- in dieser Position?</t>
  </si>
  <si>
    <t>Ihr persönliches Verhältnis zum Mitarbeitenden?</t>
  </si>
  <si>
    <t>Wie würden Sie den Mitarbeitenden charakterisieren – in einem Wort oder in einem Satz? Was war typisch für ihn? Wie war sein Stellenwert für Ihre Abteilung und für das Unternehmen?</t>
  </si>
  <si>
    <t>Welche Bedeutung hatte der Mitarbeitende für die Unternehmung?</t>
  </si>
  <si>
    <t>Notizen / Bemerkungen</t>
  </si>
  <si>
    <t>Ziel: Know-How für das Unternehmen sichern!</t>
  </si>
  <si>
    <t>D E B R I E F I N G</t>
  </si>
  <si>
    <t>Ziel 1: möglichst viele Details zum Fachwissen festhalten</t>
  </si>
  <si>
    <t>Können Sie dies an einem Beispiel erklären?</t>
  </si>
  <si>
    <t>Was können Sie noch dazu sagen?</t>
  </si>
  <si>
    <t>Was wissen Sie ausserdem darüber?</t>
  </si>
  <si>
    <t>Ziel 2: wichtige Beziehungen, Einbindung in Prozesse, Kontakte nicht verlieren</t>
  </si>
  <si>
    <t>Wer ist Ihr wichtigster Ansprechpartner bei …?</t>
  </si>
  <si>
    <t>Was würde er über Sie oder über unser Unternehmen sagen?</t>
  </si>
  <si>
    <t>Worauf sollte Ihr Nachfolger bei dieser Person besonders achten?</t>
  </si>
  <si>
    <t>Ziel 3: Bedeutung einzelner Elemente, Hinweise auf das wirklich Wichtige</t>
  </si>
  <si>
    <t>Was glauben Sie, schätzt Ihr Vorgesetzter besonders an Ihnen?</t>
  </si>
  <si>
    <t>Was glauben Sie, schätzen Ihre Kollegen besonders an Ihnen?</t>
  </si>
  <si>
    <t>Was schätzt Ihr Ansprechpartner bei Kunde XY besonders an Ihnen und an Ihrer Arbeit?</t>
  </si>
  <si>
    <t>Was würden Sie Ihrem Nachfolger in jedem Fall mit auf den Weg geben?</t>
  </si>
  <si>
    <t>Ziel 4: Hinweise auf Fehler, Schwächen, Verbesserungsmöglichkeiten</t>
  </si>
  <si>
    <t>Was würden Sie anders machen?</t>
  </si>
  <si>
    <t>Weitere Aspekte</t>
  </si>
  <si>
    <t>Welche Verbesserungen schlagen Sie vor?</t>
  </si>
  <si>
    <t>Debriefing</t>
  </si>
  <si>
    <t>Meine Aufgaben motivieren mich sehr</t>
  </si>
  <si>
    <t>Mes tâches me motivent beaucoup</t>
  </si>
  <si>
    <t>Meine Aufgaben motivieren mich überhaupt nicht</t>
  </si>
  <si>
    <t>Mes tâches ne me motivent pas du tout</t>
  </si>
  <si>
    <t>Ich habe genügend Reserven für unvorhergesehene Aufgaben</t>
  </si>
  <si>
    <t>J’ai assez de réserve pour faire des travaux imprévisibles</t>
  </si>
  <si>
    <t>Zurzeit kann ich nicht mehr alle Aufgaben planmässig ausführen</t>
  </si>
  <si>
    <t>Pour le moment je ne peux pas exécuter tous les travaux dans les délais</t>
  </si>
  <si>
    <t>Die Unternehmung bietet mir sehr viele Möglichkeiten, mich in meiner Arbeit zu verbessern</t>
  </si>
  <si>
    <t>L'entreprise me donne toutes les possibilités  de me perfectionner</t>
  </si>
  <si>
    <t>Die Unternehmung bietet mir keine Möglichkeiten, mich in meiner Arbeit zu verbessern</t>
  </si>
  <si>
    <t>L'entreprise ne me permet pas de me perfectionner</t>
  </si>
  <si>
    <t>L’infrastructure que j’ai à disposition est parfaite</t>
  </si>
  <si>
    <t>Die Infrastruktur, ist ungenügend, um professionelle Arbeit zu leisten</t>
  </si>
  <si>
    <t>Avec l’infrastructure actuelle je ne peux pas exécuter mon travail</t>
  </si>
  <si>
    <t>Die Zusammenarbeit mit meinen Arbeitskollegen/innen funktioniert sehr gut</t>
  </si>
  <si>
    <t>La collaboration avec mes collègues est parfaite</t>
  </si>
  <si>
    <t>Die Zusammenarbeit mit meinen Arbeitskollegen/innen funktioniert überhaupt nicht</t>
  </si>
  <si>
    <t>La collaboration avec mes collègues ne va pas du tout</t>
  </si>
  <si>
    <t>Die Wertschätzung meiner Arbeit ist sehr hoch</t>
  </si>
  <si>
    <t>Mon travail est beaucoup apprécié/reconnu</t>
  </si>
  <si>
    <t>Meine Arbeit wird überhaupt nicht anerkannt</t>
  </si>
  <si>
    <t>Mon travail n’est pas du tout reconnu</t>
  </si>
  <si>
    <t>Ich verfüge immer über die notwenigen Informationen, um meine Arbeit effizient machen zu können</t>
  </si>
  <si>
    <t>J’ai toutes les informations nécessaires pour mener à bien mon travail</t>
  </si>
  <si>
    <t>Ich verfüge ständig über ungenügende Informationen, um meine Arbeit effizient machen zu können</t>
  </si>
  <si>
    <t>Je n’ai pas du tout les informations nécessaires pour faire mon travail</t>
  </si>
  <si>
    <t>Mit der Führung meines Vorgesetzten bin ich sehr zufrieden</t>
  </si>
  <si>
    <t>Je suis très satisfait avec la conduite du personnel de mon supérieur</t>
  </si>
  <si>
    <t>Mit der Führung meines Vorgesetzten bin ich überhaupt nicht zufrieden</t>
  </si>
  <si>
    <t>Je ne suis pas du tout content avec la conduite du personnel de mon supérieur</t>
  </si>
  <si>
    <t>Ich empfinde das Arbeitsklima als sehr gut</t>
  </si>
  <si>
    <t>L’ambiance de travail est très agréable</t>
  </si>
  <si>
    <t>L’ambiance de travail est très mauvaise</t>
  </si>
  <si>
    <t>Mit meiner derzeitigen Arbeitssituation bin ich sehr zufrieden</t>
  </si>
  <si>
    <t>Je suis très satisfait avec mon travail actuel</t>
  </si>
  <si>
    <t>Mit meiner derzeitigen Arbeitssituation bin ich überhaupt nicht zufrieden</t>
  </si>
  <si>
    <t>Je ne suis pas du tout satisfait avec mon travail actuel</t>
  </si>
  <si>
    <t>C L I M A M E T E R</t>
  </si>
  <si>
    <t>1. Arbeitsmotivation</t>
  </si>
  <si>
    <t>1. Motivation de travail</t>
  </si>
  <si>
    <t>2. Arbeitsbelastung</t>
  </si>
  <si>
    <t>2.Charge de travail</t>
  </si>
  <si>
    <t>3. Weiterentwicklung – Weiterbildung</t>
  </si>
  <si>
    <t>3. Développement - Formation continue</t>
  </si>
  <si>
    <t>4. Infrastruktur</t>
  </si>
  <si>
    <t>4. Infrastructure</t>
  </si>
  <si>
    <t>Die Infrastruktur, die mir zur Verfügung steht, ist perfekt</t>
  </si>
  <si>
    <t>5. Collaboration</t>
  </si>
  <si>
    <t>5. Zusammenarbeit</t>
  </si>
  <si>
    <t>6. Wertschätzung meiner geleisteten Arbeit</t>
  </si>
  <si>
    <t>6. Reconnaissance de mon travail</t>
  </si>
  <si>
    <t>7. Information</t>
  </si>
  <si>
    <t xml:space="preserve">7. Informations </t>
  </si>
  <si>
    <t>8. Conduite du personnel</t>
  </si>
  <si>
    <t>8. Personalführung</t>
  </si>
  <si>
    <t>9. Ambiance de travail</t>
  </si>
  <si>
    <t>9. Arbeitsklima</t>
  </si>
  <si>
    <t>Ich empfinde das Arbeitsklima als sehr schlecht</t>
  </si>
  <si>
    <t>10. Satisfaction avec mon travail</t>
  </si>
  <si>
    <t>10. Arbeitszufriedenheit</t>
  </si>
  <si>
    <t>Moyenne</t>
  </si>
  <si>
    <t>Durchschnitt</t>
  </si>
  <si>
    <t>Bemerkungen &amp; Verbesserungsvorschläge</t>
  </si>
  <si>
    <t>Remarques &amp; suggestions d’amélioration</t>
  </si>
  <si>
    <t>Januar</t>
  </si>
  <si>
    <t>Februar</t>
  </si>
  <si>
    <t>März</t>
  </si>
  <si>
    <t>April</t>
  </si>
  <si>
    <t>Mai</t>
  </si>
  <si>
    <t>Juni</t>
  </si>
  <si>
    <t>Juli</t>
  </si>
  <si>
    <t>August</t>
  </si>
  <si>
    <t>September</t>
  </si>
  <si>
    <t>Oktober</t>
  </si>
  <si>
    <t>November</t>
  </si>
  <si>
    <t>Dezember</t>
  </si>
  <si>
    <t>Janvier</t>
  </si>
  <si>
    <t>Février</t>
  </si>
  <si>
    <t>Mars</t>
  </si>
  <si>
    <t>Avril</t>
  </si>
  <si>
    <t>Juin</t>
  </si>
  <si>
    <t>Juillet</t>
  </si>
  <si>
    <t>Août</t>
  </si>
  <si>
    <t>Septembre</t>
  </si>
  <si>
    <t>Octobre</t>
  </si>
  <si>
    <t>Novembre</t>
  </si>
  <si>
    <t>Décembre</t>
  </si>
  <si>
    <t>Entwicklung (Mittelwert)</t>
  </si>
  <si>
    <t>Évolution (Moyenne)</t>
  </si>
  <si>
    <t>Aspekte</t>
  </si>
  <si>
    <t>So setze ich das um:</t>
  </si>
  <si>
    <t>Was will ich mit diesem Gespräch erreichen?</t>
  </si>
  <si>
    <t>Was ist für mich veränderbar oder verhandelbar?</t>
  </si>
  <si>
    <t>Welche Schwierigkeiten bereite ich dem Partner?</t>
  </si>
  <si>
    <t>Welche Schwierigkeiten bereitet das Thema dem Partner?</t>
  </si>
  <si>
    <t>Welche Gefühle erzeuge ich beim Partner?</t>
  </si>
  <si>
    <t>Welche Gefühle bereitet das Thema dem Partner?</t>
  </si>
  <si>
    <t>Inhalt</t>
  </si>
  <si>
    <t>Störquellen ausschalten</t>
  </si>
  <si>
    <t>Raum auswählen</t>
  </si>
  <si>
    <t>Zeit planen</t>
  </si>
  <si>
    <t>Sich einstellen auf das Gespräch</t>
  </si>
  <si>
    <t>Vorsatz fassen: Ich will jetzt wirklich den anderen verstehen!</t>
  </si>
  <si>
    <t>Körperhaltung: Sich dem Partner zuwenden!</t>
  </si>
  <si>
    <t>Blickkontakt aufnehmen!</t>
  </si>
  <si>
    <t>Klar und eindeutig Anlass, Ziel und Dauer des Gesprächs nennen bzw. vereinbaren.</t>
  </si>
  <si>
    <t>Was ist für mich unumstösslich?</t>
  </si>
  <si>
    <t>Vorberei-tung</t>
  </si>
  <si>
    <t>P E R S O N A L B E U R T E I L U N G</t>
  </si>
  <si>
    <t>K O N F L I K T G E S P R Ä C H</t>
  </si>
  <si>
    <t>1. Vorbereitung</t>
  </si>
  <si>
    <t>Rahmenbedingungen klären und Ziele definieren;
eigene Haltung zum Gesprächspartner klären;
Rettungsanker einbauen</t>
  </si>
  <si>
    <t>2. "Warming up" -  Kontakt aufbauen</t>
  </si>
  <si>
    <t>Positiven Zugang zum Kunden aufbauen durch positiven Gesprächseinstieg; 
Körpersprache lesen und spiegeln, 
Einwände ernst nehmen</t>
  </si>
  <si>
    <t>3. Thema direkt ansprechen</t>
  </si>
  <si>
    <t>Die unangenehmen Themen offen ansprechen;
Trennen von Sach- und Beziehungsebene;
Kritische Inhalte klar ansprechen, 
Widerstände konstruktiv nutzen</t>
  </si>
  <si>
    <t>4. Auf die Reaktion eingehen</t>
  </si>
  <si>
    <t xml:space="preserve">Inkongruente Signale erkennen und ansprechen;
keine Rechtfertigungen provozieren;
nach Zweifeln und negativen Auswirkungen fragen;
positive Zielsetzung des Gesprächs hervorheben
</t>
  </si>
  <si>
    <t>5. Weiteres Vorgehen gemeinsam planen</t>
  </si>
  <si>
    <t>Gesprächsergebnis festhalten;
gemeinsame Aktionsplanung</t>
  </si>
  <si>
    <t>6. Abschluss und Nachbereitung</t>
  </si>
  <si>
    <t>Beziehungspflege;
für die Möglichkeit des Gesprächs und die Offenheit bedanken
Reflexion, gegebenenfalls Dokumentation</t>
  </si>
  <si>
    <t>Beziehungsebene</t>
  </si>
  <si>
    <t>Appell</t>
  </si>
  <si>
    <t>Sachebene</t>
  </si>
  <si>
    <t>Selbstoffenbarung</t>
  </si>
  <si>
    <t>Äusserung</t>
  </si>
  <si>
    <t>Verschlüsselung</t>
  </si>
  <si>
    <t>Entschlüsselung</t>
  </si>
  <si>
    <t>Sender</t>
  </si>
  <si>
    <t>Empfänger</t>
  </si>
  <si>
    <t>Formular</t>
  </si>
  <si>
    <t>Kommunikationsquadrat</t>
  </si>
  <si>
    <t>Theorie</t>
  </si>
  <si>
    <t>Do you want to open the program "Management Cockpit"?</t>
  </si>
  <si>
    <t>Do you want to open the program "Business Plan"?</t>
  </si>
  <si>
    <t>Do you want to open the program "Balanced Scorecard"?</t>
  </si>
  <si>
    <t>Make sure that the file "01_Cockpit.exe" has been put in the same directory!</t>
  </si>
  <si>
    <t>Voulez-vous ouvrir le programme "Change Management"?</t>
  </si>
  <si>
    <t>Do you want to open the program "Change Management"?</t>
  </si>
  <si>
    <t>Volete aprire il programma "Change Management"?</t>
  </si>
  <si>
    <t>Assurez-vous, que le fichier "09_Change.exe" se touve dans le même répertoire!</t>
  </si>
  <si>
    <t>Stellen Sie sicher, dass die Datei "09_Change.exe" im selben Verzeichnis abgelegt ist!</t>
  </si>
  <si>
    <t>Make sure that the file "09_Change.exe" has been put in the same directory!</t>
  </si>
  <si>
    <t>Assicurarsi che il file  "09_Change.exe" si trova nel stesso direttorio!</t>
  </si>
  <si>
    <t>Möchten Sie das Programm "Change Management" öffnen?</t>
  </si>
  <si>
    <t>Personalmärkte</t>
  </si>
  <si>
    <t>Internes Marketing</t>
  </si>
  <si>
    <t>Externes Marketing</t>
  </si>
  <si>
    <t>Marketing Management</t>
  </si>
  <si>
    <t>Voulez-vous ouvrir le programme "Marketing Management"?</t>
  </si>
  <si>
    <t>Do you want to open the program "Marketing Management"?</t>
  </si>
  <si>
    <t>Volete aprire il programma "Marketing Management"?</t>
  </si>
  <si>
    <t>Stellen Sie sicher, dass die Datei "06_Marketing.exe" im selben Verzeichnis abgelegt ist!</t>
  </si>
  <si>
    <t>Assurez-vous, que le fichier "06_Marketing.exe" se touve dans le même répertoire!</t>
  </si>
  <si>
    <t>Make sure that the file "06_Marketing.exe" has been put in the same directory!</t>
  </si>
  <si>
    <t>Assicurarsi che il file  "06_Marketing.exe" si trova nel stesso direttorio!</t>
  </si>
  <si>
    <t>Möchten Sie das Programm "Marketing Management" öffnen?</t>
  </si>
  <si>
    <t>Bedarfsplanung</t>
  </si>
  <si>
    <t>Stellenausschreibung</t>
  </si>
  <si>
    <t>Vorselektion</t>
  </si>
  <si>
    <t>Selektion</t>
  </si>
  <si>
    <t>Einarbeitung/Probezeit</t>
  </si>
  <si>
    <t>Uebersicht</t>
  </si>
  <si>
    <t>Stärken-Schwächen</t>
  </si>
  <si>
    <t>Massnahmen</t>
  </si>
  <si>
    <t>Teamentwicklung</t>
  </si>
  <si>
    <t>Risikomanagement</t>
  </si>
  <si>
    <t>Benchmarking</t>
  </si>
  <si>
    <t>M I T A R B E I T E R R E K L A M A T I O N E N</t>
  </si>
  <si>
    <t>R É C L A M A T I O N S   D E S   C O L L A B O R A T E U R S</t>
  </si>
  <si>
    <t>E M P L O Y E E S   C O M P L A I N T S</t>
  </si>
  <si>
    <t>Trends</t>
  </si>
  <si>
    <t>Plus value pour entrepr.</t>
  </si>
  <si>
    <t>Added value for firm</t>
  </si>
  <si>
    <t>Più valore per azziend.</t>
  </si>
  <si>
    <t>Mehrwert für Unternehmen</t>
  </si>
  <si>
    <t>Ganzheitliche Führung</t>
  </si>
  <si>
    <t>Conduite intégrale</t>
  </si>
  <si>
    <t>Was die Mitarbeitenden direkt wahrnehmen</t>
  </si>
  <si>
    <t>Lohnverwaltung, Verträge etc.</t>
  </si>
  <si>
    <t xml:space="preserve">Will andere kontrollieren und beeinflussen.
Liebt es seine Argumente in den Vordergrund zu stellen.
Hat Spass an Wettbewerb und am Gewinnen.
Liebt Statussymbole und Anerkennung.
</t>
  </si>
  <si>
    <t xml:space="preserve">Will zur Gruppe gehören
Will geliebt werden und wird meistens das tun, was die Gruppe tut.
Zieht Zusammenarbeit dem Wettbewerb vor.
Hasst hohe Risiken und Ungewissheit.
</t>
  </si>
  <si>
    <t>Betraue sie mit herausfordernden aber machbaren Projekten.
Gib ein faires und ausgewogenes Feedback.</t>
  </si>
  <si>
    <t>Wenn immer möglich, integriere sie ins Team.
Betraue sie mit nicht zu riskanten Projekten.
Gib persönliche Feedbacks (Beziehung, Vertrauen, etc.)</t>
  </si>
  <si>
    <t>Anz. &gt;= 3</t>
  </si>
  <si>
    <t>Nbr. &gt;= 3</t>
  </si>
  <si>
    <t>Num. &gt;= 3</t>
  </si>
  <si>
    <t>myC A N V A S   ( Meine Standortbestimmung)</t>
  </si>
  <si>
    <t>myC A N V A S</t>
  </si>
  <si>
    <t>Merkmale erfolgreicher Teamarbeit</t>
  </si>
  <si>
    <t>gegenseitige Wertschätzung</t>
  </si>
  <si>
    <t>Einigkeit über Hauptziele und Werte</t>
  </si>
  <si>
    <t>Hauptziele werden gemeinsam engagiert vertreten</t>
  </si>
  <si>
    <t>Zusammenarbeit ist kooperativ</t>
  </si>
  <si>
    <t>Konflikte werden schnell und konstruktiv gelöst</t>
  </si>
  <si>
    <t>Gruppe kann effizient und selbstorganisiert arbeiten; sie hat ausreichende Entscheidungsfreiheiten</t>
  </si>
  <si>
    <t>es gibt Regeln der Zusammenarbeit und die technischen und organisatorischen Voraussetzungen sind gegeben</t>
  </si>
  <si>
    <t>Gruppe sieht sich selbst als gutes Team</t>
  </si>
  <si>
    <t>starker innerer Zusammenhalt und starkes Engagement, da gemeinsame Aufgabenorientierung</t>
  </si>
  <si>
    <t>gemeinsamer Arbeitsansatz und Kontrolle des Arbeitsablaufs</t>
  </si>
  <si>
    <t>keine Trennung zwischen denen, die arbeiten und denen, die denken</t>
  </si>
  <si>
    <t>gleichberechtigtes Nebeneinander von individueller und wechselseitiger Verantwortung</t>
  </si>
  <si>
    <t>Synergien werden erschlossen, die über die Summen der Einzelleistungen hinausgehen</t>
  </si>
  <si>
    <t>Teammitglieder bringen ihre Ideen und Gefühle klar, deutlich und ehrlich zum Ausdruck</t>
  </si>
  <si>
    <t>Team besitzt Entscheidungsstrategien und Flexibilität, diese Strategien an veränderte Situationen anzupassen</t>
  </si>
  <si>
    <t>Team hat angemessene Problemlösungsstrategien</t>
  </si>
  <si>
    <t>Beziehungen untereinander funktionieren gut und Kommunikation ist selbstorganisiert</t>
  </si>
  <si>
    <t>La bonne personne au bon moment au bon endroit</t>
  </si>
  <si>
    <t>Planification des besoins</t>
  </si>
  <si>
    <t>Profil requis</t>
  </si>
  <si>
    <t>Description de poste</t>
  </si>
  <si>
    <t>Avis de recrutement</t>
  </si>
  <si>
    <t>Présélection</t>
  </si>
  <si>
    <t>Sélection</t>
  </si>
  <si>
    <t>M A R K E T I N G   R H</t>
  </si>
  <si>
    <t>Marchés des RH</t>
  </si>
  <si>
    <t>Marketing interne</t>
  </si>
  <si>
    <t>Marketing externe</t>
  </si>
  <si>
    <t>Tendances</t>
  </si>
  <si>
    <t>A D M I N I S T R A T I O N   D E S   R H</t>
  </si>
  <si>
    <t>Gestion des risques</t>
  </si>
  <si>
    <t>Perception des collaborateurs</t>
  </si>
  <si>
    <t>Gestion des salaires, contrats etc.</t>
  </si>
  <si>
    <t xml:space="preserve"> P R O F I L   F O R C E S – F A I B L E S S E S </t>
  </si>
  <si>
    <t>Compétences-clés</t>
  </si>
  <si>
    <t>Département / équipe</t>
  </si>
  <si>
    <t>Nom, prénom</t>
  </si>
  <si>
    <t>Mon nom</t>
  </si>
  <si>
    <t>Mis à jour le :</t>
  </si>
  <si>
    <t>Quelles sont mes forces ?</t>
  </si>
  <si>
    <t>Qu'est-ce que je déteste ?</t>
  </si>
  <si>
    <t>À quoi puis-je renoncer ?</t>
  </si>
  <si>
    <t>Qu'est-ce que je sais bien faire ?</t>
  </si>
  <si>
    <t>Quelles relations ai-je avec elles ?</t>
  </si>
  <si>
    <t>Qui sont mes partenaires ?</t>
  </si>
  <si>
    <t>Sur qui puis-je compter ?</t>
  </si>
  <si>
    <t>Qui sont les clients ?</t>
  </si>
  <si>
    <t>Quels sont mes rêves ?</t>
  </si>
  <si>
    <t>Quels sont mes objectifs ?</t>
  </si>
  <si>
    <t>Que dois-je faire pour les atteindre ?</t>
  </si>
  <si>
    <t>p. ex. équilibre entre vie professionnelle et vie privée</t>
  </si>
  <si>
    <t xml:space="preserve">Définir des priorités, ne pas négliger la famille, prendre du temps pour soi, travailler à domicile, réduire la charge de travail </t>
  </si>
  <si>
    <t>Quels sont mes revenus ?</t>
  </si>
  <si>
    <t>Quelles sont mes faiblesses ?</t>
  </si>
  <si>
    <t>Qu'est-ce que je sais moins bien faire ?</t>
  </si>
  <si>
    <t>De quelles compétences-clés ai-je besoin ?</t>
  </si>
  <si>
    <t>Quelles sont les ressources absolument indispensables pour réaliser mes objectifs / rêves ?</t>
  </si>
  <si>
    <t>Quels sont mes atouts ?</t>
  </si>
  <si>
    <t>Qui suis-je ?</t>
  </si>
  <si>
    <t>… et qu'est-ce qui me procure du plaisir dans ces rôles ?</t>
  </si>
  <si>
    <t>p. ex. : mère de famille</t>
  </si>
  <si>
    <t>Stimulation, joie, vie de famille, fierté, satisfaction</t>
  </si>
  <si>
    <t>p. ex. : orateur</t>
  </si>
  <si>
    <t>Attention reçue, reconnaissance, transmettre des messages, applaudissements, appréhension</t>
  </si>
  <si>
    <t>Quels sont mes rôles dans la vie ?</t>
  </si>
  <si>
    <t>Quelles sont mes tâches ?</t>
  </si>
  <si>
    <t>Quelles sont mes activités principales ?</t>
  </si>
  <si>
    <t>Qu'est-ce que j'aime ?</t>
  </si>
  <si>
    <t>Qu'est-ce qui est indispensable ?</t>
  </si>
  <si>
    <t>Règles de la motivation reposant sur le bon sens (W. Pelz, 2004) :</t>
  </si>
  <si>
    <t>Traiter tous les collaborateurs avec estime et respect.</t>
  </si>
  <si>
    <t>Fixer des objectifs clairs et réalistes, et faire un retour sur la réalisation des objectifs.</t>
  </si>
  <si>
    <t>Suffisamment informer les collaborateurs et les faire participer aux décisions.</t>
  </si>
  <si>
    <t>Dire ouvertement ce qui est déjà décidé, et sur quoi une participation des collaborateurs n'est plus possible ou plus souhaitée.</t>
  </si>
  <si>
    <t>Déléguer la responsabilité aussi souvent que possible.</t>
  </si>
  <si>
    <t>Tirer parti du savoir et de l'expérience des collaborateurs.</t>
  </si>
  <si>
    <t xml:space="preserve">Faire concorder la responsabilité et les compétences (pouvoirs de décision). </t>
  </si>
  <si>
    <t>Fournir des conseils et un appui individuels.</t>
  </si>
  <si>
    <t>Reconnaître et encourager la motivation personnelle des collaborateurs.</t>
  </si>
  <si>
    <t xml:space="preserve">Ne pas exagérer les compliments et la reconnaissance. </t>
  </si>
  <si>
    <t>Élargir la marge de manœuvre des collaborateurs autant que possible.</t>
  </si>
  <si>
    <t>En cas d'erreurs, adopter une attitude tournée vers l'avenir, au lieu de rechercher des " fautifs ".</t>
  </si>
  <si>
    <t>En cas de décisions critiques (retrait de compétences, avertissements, mutations, licenciements etc.), laisser aux personnes concernées la possibilité de sauver la face.</t>
  </si>
  <si>
    <t>Vivre les valeurs : honnêteté, fair-play, tolérance, fiabilité, justice, confiance.</t>
  </si>
  <si>
    <t>Donner l'exemple et assumer ce que l'on dit (également lorsque l'on change d'avis).</t>
  </si>
  <si>
    <t>Toujours tenir ses promesses.</t>
  </si>
  <si>
    <t>Reconnaître ses propres erreurs et faiblesses, tout en explicitant les conséquences que l'on en a tirées.</t>
  </si>
  <si>
    <t xml:space="preserve">Avoir le courage de ses opinions, surtout face au sommet de la hiérarchie </t>
  </si>
  <si>
    <t>Permettre aux collaborateurs de faire des expériences valorisantes en leur confiant des tâches exigeantes.</t>
  </si>
  <si>
    <t>Montrer les possibilités, mais aussi les limites personnelles.</t>
  </si>
  <si>
    <t xml:space="preserve">Établir des critères transparents et concevables pour les augmentations de salaires et les possibilités de promotion. </t>
  </si>
  <si>
    <t>Encourager l'autocontrôle.</t>
  </si>
  <si>
    <t>Les 5 sources de motivation selon Barbuto</t>
  </si>
  <si>
    <t>(Principe de l'inventaire des sources de motivation)</t>
  </si>
  <si>
    <t>Sources de motivation</t>
  </si>
  <si>
    <t>Intrinsèque</t>
  </si>
  <si>
    <t>Extrinsèque</t>
  </si>
  <si>
    <t>Processus motivationnel intrinsèque</t>
  </si>
  <si>
    <t>Image interne de soi</t>
  </si>
  <si>
    <t>Motivation instrumentale</t>
  </si>
  <si>
    <t>Image externe de soi</t>
  </si>
  <si>
    <t>Internalisation d'objectifs</t>
  </si>
  <si>
    <t xml:space="preserve"> le travail en soi procure du plaisir </t>
  </si>
  <si>
    <t xml:space="preserve"> Idéaux et valeurs intérieurs, subjectifs </t>
  </si>
  <si>
    <t xml:space="preserve"> Moyens employés pour atteindre une fin, objectifs intermédiaires </t>
  </si>
  <si>
    <t xml:space="preserve"> Exigences de l'environnement ou l'équipe </t>
  </si>
  <si>
    <t xml:space="preserve"> Contribution à des objectifs communs </t>
  </si>
  <si>
    <t>Théorie</t>
  </si>
  <si>
    <t>Trois grands motifs (Big Three) de McClelland</t>
  </si>
  <si>
    <t>Performance</t>
  </si>
  <si>
    <t>Appartenance</t>
  </si>
  <si>
    <t>Pouvoir</t>
  </si>
  <si>
    <t>(besoin d'accomplissement)</t>
  </si>
  <si>
    <t>(besoin d'appartenance)</t>
  </si>
  <si>
    <t>(besoin de pouvoir)</t>
  </si>
  <si>
    <t>Succès, progrès, créativité, diversité, curiosité, imagination</t>
  </si>
  <si>
    <t>Sécurité, affection, sentiment de protection, amitié</t>
  </si>
  <si>
    <t>Contrôle, domination, importance, statut, influence, lutte, compétition</t>
  </si>
  <si>
    <t>Intensité des besoins</t>
  </si>
  <si>
    <t>Développement de la personnalité</t>
  </si>
  <si>
    <t>Besoins psychologiques</t>
  </si>
  <si>
    <t>Besoins de sécurité</t>
  </si>
  <si>
    <t>Besoins sociaux</t>
  </si>
  <si>
    <t>Besoins individuels</t>
  </si>
  <si>
    <t>Épanouissement personnel</t>
  </si>
  <si>
    <t>Besoins cognitifs</t>
  </si>
  <si>
    <t>Besoins esthétiques</t>
  </si>
  <si>
    <t>Transcendance</t>
  </si>
  <si>
    <t>Veut faire partie du groupe.
Veut être aimé(e) et fera généralement ce que fait le groupe.
Préfère la collaboration à la compétition.
Déteste les risques importants et l’incertitude.</t>
  </si>
  <si>
    <t>Veut contrôler et influencer les autres.
Aime mettre ses arguments au premier plan.
Éprouve du plaisir dans la compétition et la victoire.
Aime les signes extérieurs de richesse et la reconnaissance.</t>
  </si>
  <si>
    <t xml:space="preserve">Confie-leur des projets exigeants mais réalisables.
Donne un feed-back équitable et équilibré. </t>
  </si>
  <si>
    <t>Chaque fois que c’est possible, intègre-les dans l’équipe.
Confie-leur des projets qui ne sont pas trop risqués.
Donne des feed-back personnels (relation, confiance, etc.)</t>
  </si>
  <si>
    <t>Confie-leur des projets exigeants.
Donne des feed-back directs.
Implique-les dans la discussion lors de décisions.
Maintiens un haut niveau de motivation en les aidants à atteindre leurs objectifs de carrière</t>
  </si>
  <si>
    <t>T H E O R I E S  D E  L A  M O T I V A T I O N</t>
  </si>
  <si>
    <t>Modèles de contenu</t>
  </si>
  <si>
    <t>Psychologie humaniste</t>
  </si>
  <si>
    <t>Psychologie générale</t>
  </si>
  <si>
    <t>Psychologie du travail</t>
  </si>
  <si>
    <t>Théorie ESC (ERG) d'Alderfer</t>
  </si>
  <si>
    <t>Théorie de la motivation par l'accomplissement de McClelland</t>
  </si>
  <si>
    <t>Théories X et Y de McGregor</t>
  </si>
  <si>
    <t>Théorie bifactorielle d'Herzberg</t>
  </si>
  <si>
    <t>Théorie des 5 sources de la motivation selon Barbuto</t>
  </si>
  <si>
    <t>(perfectionnement de la théorie de Maslow)</t>
  </si>
  <si>
    <t>Besoins existentiels</t>
  </si>
  <si>
    <t>Besoins relationnels</t>
  </si>
  <si>
    <t>Besoins de croissance</t>
  </si>
  <si>
    <t>Renforcement</t>
  </si>
  <si>
    <t>Frustration</t>
  </si>
  <si>
    <t>Régression</t>
  </si>
  <si>
    <t>Style de leadership autoritaire</t>
  </si>
  <si>
    <t>L'être humain est paresseux de nature.</t>
  </si>
  <si>
    <t>Motivation extrinsèque</t>
  </si>
  <si>
    <t>Peu d'ambition, fuit les responsabilités</t>
  </si>
  <si>
    <t>Aversion envers le travail</t>
  </si>
  <si>
    <t>Prescrire des objectifs</t>
  </si>
  <si>
    <t>Contrôle</t>
  </si>
  <si>
    <t>Sanction</t>
  </si>
  <si>
    <t>L'être humain est travailleur de nature.</t>
  </si>
  <si>
    <t>Motivation intrinsèque</t>
  </si>
  <si>
    <t>Ambitieux, responsable</t>
  </si>
  <si>
    <t>Accord d'objectifs</t>
  </si>
  <si>
    <t>Responsabilité</t>
  </si>
  <si>
    <t>Feed-back</t>
  </si>
  <si>
    <t>L'être humain est soit X soit Y selon les cas</t>
  </si>
  <si>
    <t>Une forte participation des collaborateurs se traduit par une plus grande motivation.</t>
  </si>
  <si>
    <t>Satisfaction, fluctuation minimale</t>
  </si>
  <si>
    <t>Style de leadership participatif</t>
  </si>
  <si>
    <t>Plans de carrière</t>
  </si>
  <si>
    <t>Théorie bifactorielle de Herzberg</t>
  </si>
  <si>
    <t>Facteurs motivants (contenu du travail, intrinsèque)</t>
  </si>
  <si>
    <t>Facteurs d'hygiène (contexte du travail, extrinsèque)</t>
  </si>
  <si>
    <t>satisfait</t>
  </si>
  <si>
    <t>non satisfait</t>
  </si>
  <si>
    <t>Insatisfait</t>
  </si>
  <si>
    <t>pas insatisfait</t>
  </si>
  <si>
    <t>Performance et réussite, reconnaissance, contenus du travail, responsabilité, avancement et promotion, croissance</t>
  </si>
  <si>
    <t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t>
  </si>
  <si>
    <t>Politique de l'entreprise &amp; administration</t>
  </si>
  <si>
    <t>Compétences des supérieurs hiérarchiques</t>
  </si>
  <si>
    <t>Relations personnelles avec les supérieurs hiérarchiques</t>
  </si>
  <si>
    <t>Conditions de travail</t>
  </si>
  <si>
    <t>Expérience valorisante</t>
  </si>
  <si>
    <t>Reconnaissance</t>
  </si>
  <si>
    <t>Travail en soi</t>
  </si>
  <si>
    <t>Sentiment de responsabilité</t>
  </si>
  <si>
    <t>Progrès &amp; croissance</t>
  </si>
  <si>
    <t>Les collaborateurs sont motivés, mais ont beaucoup de doléances. Le poste est intéressant et exigeant, mais les conditions de travail ne sont pas bonnes.</t>
  </si>
  <si>
    <t>La situation idéale, dans laquelle les collaborateurs sont hautement motivés et ont peu de doléances.</t>
  </si>
  <si>
    <t>La pire situation. Les collaborateurs ne sont pas motivés et ont beaucoup de doléances.</t>
  </si>
  <si>
    <t>Les collaborateurs n'ont certes que peu de doléances, mais ils sont peu motivés (mentalité de mercenaires).</t>
  </si>
  <si>
    <t>Théorie FLOW de Csíkszentmihályi</t>
  </si>
  <si>
    <t>Exigences</t>
  </si>
  <si>
    <t>Aptitudes</t>
  </si>
  <si>
    <t>Malaise</t>
  </si>
  <si>
    <t>Inquiétude</t>
  </si>
  <si>
    <t>Sollicitation excessive</t>
  </si>
  <si>
    <t>Sollicitation trop faible</t>
  </si>
  <si>
    <t xml:space="preserve">Volition (volonté, compétence de réalisation) </t>
  </si>
  <si>
    <t>Volition (volonté)</t>
  </si>
  <si>
    <t>Capacité de transposer des motifs, objectifs ou souhaits en actions, afin que ceux-ci aboutissent à des résultats concrets.</t>
  </si>
  <si>
    <t>Potentiel de performance</t>
  </si>
  <si>
    <t>Objectif</t>
  </si>
  <si>
    <t>Action</t>
  </si>
  <si>
    <t>Résultat (succès)</t>
  </si>
  <si>
    <t>Activer les sources de la motivation</t>
  </si>
  <si>
    <t xml:space="preserve">Pratiquer les compétences de volition </t>
  </si>
  <si>
    <t>1. Intrinsèque
2. Extrinsèque</t>
  </si>
  <si>
    <t>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t>
  </si>
  <si>
    <t>Garantir le succès</t>
  </si>
  <si>
    <t>1. Potentiel d’amélioration (feed-back)
2. Durabilité</t>
  </si>
  <si>
    <t>* 1. La personne peut se concentrer sur une chose longtemps et de façon suivie, et met en œuvre des actions difficiles même lorsque surviennent des facteurs adverses, qui sont préjudiciables à la motivation et à l'attention.</t>
  </si>
  <si>
    <t>2. La personne sait très bien se mettre dans un état d'esprit positif, et est capable de gérer habilement les sentiments négatifs. Elle sait bien se mettre à la place d'autrui, et deviner ses pensées et émotions.</t>
  </si>
  <si>
    <t xml:space="preserve">3. La personne a conscience de ses aptitudes et leur fait confiance. Elle trouve toujours des moyens de sortir de situations difficiles. Les résistances et problèmes sont perçus comme des défis (maîtrisables). </t>
  </si>
  <si>
    <t>4. Cette personne règle les problèmes désagréables et délicats tout de suite (au lieu de rester dans l'attentisme ou de repousser en permanence les décisions).</t>
  </si>
  <si>
    <t>5. Cette personne décèle avant les autres les mesures nécessaires et les met en œuvre de façon systématique. Elle dispose de beaucoup d'autodiscipline et est capable de maîtriser efficacement toutes impulsions, diversions ou " tentations " subites (sans luttes intérieures).</t>
  </si>
  <si>
    <t>Délai</t>
  </si>
  <si>
    <t>Le collaborateur doit rapidement se sentir bien et être intégré.</t>
  </si>
  <si>
    <t>Il a besoin de toutes les informations importantes et doit connaître tout ce qui est essentiel.</t>
  </si>
  <si>
    <t>Les équipements techniques dont il a besoin doivent fonctionner.</t>
  </si>
  <si>
    <t>Le collaborateur se familiarise vite et devient rapidement productif.</t>
  </si>
  <si>
    <t>Avant la fin de la période d'essai, l'entreprise peut mieux évaluer les performances.</t>
  </si>
  <si>
    <t>Préparer le poste de travail pour le collaborateur (le cas échéant les dispositifs spécifiques, p. ex. pour les personnes handicapées)</t>
  </si>
  <si>
    <t>Mettre à disposition les outils et le matériel nécessaires (papier et stylos) sur le poste de travail.</t>
  </si>
  <si>
    <t>Installer le PC</t>
  </si>
  <si>
    <t>Installer l'adresse e-mail</t>
  </si>
  <si>
    <t>Installer les accès aux programmes et documents pertinents et attribuer des mots de passe</t>
  </si>
  <si>
    <t>Élaborer des modèles spécifiques</t>
  </si>
  <si>
    <t>Objectifs pour la "Familiarisation et période d'essai"</t>
  </si>
  <si>
    <t xml:space="preserve">Mettre à disposition les documents importants :
- vision &amp; stratégie
- manuels
- descriptifs de processus
- documentation sur la gestion de qualité
- documentation sur la santé et la sécurité au travail
etc.
</t>
  </si>
  <si>
    <t>Installer les numéros de téléphone et garantir l'accès au téléphone (le cas échéant également au fax)</t>
  </si>
  <si>
    <t>Réaliser et poser des plaquettes nominatives pour les portes et des badges</t>
  </si>
  <si>
    <t>Préparer et imprimer des cartes de visite</t>
  </si>
  <si>
    <t>Procéder à l'inscription dans l'annuaire téléphonique</t>
  </si>
  <si>
    <t>Préparer et disposer les cartes d'accès, clés, badge personnel</t>
  </si>
  <si>
    <t>Mettre à jour le descriptif du poste et le maintenir disponible sur le poste de travail</t>
  </si>
  <si>
    <t>Réceptionner le contrat de travail approuvé et signé par le collaborateur</t>
  </si>
  <si>
    <t>Informer au préalable les supérieurs hiérarchiques et les collègues</t>
  </si>
  <si>
    <t>Informer les supérieurs hiérarchiques de l’arrivée du nouveau collaborateur, et le cas échéant leur donner des indications particulières
- quand ?
- comment ?
- à quel sujet ?</t>
  </si>
  <si>
    <t>Informer les collègues du département et de l’équipe</t>
  </si>
  <si>
    <t>Informer la centrale et le standard téléphonique</t>
  </si>
  <si>
    <t>Informer toutes autres personnes concernées (p. ex. le gardien, la cantine, les autres services, …)</t>
  </si>
  <si>
    <t>Déterminer avec les collègues et supérieurs hiérarchiques qui se chargera de l’initiation professionnelle du nouveau collaborateur</t>
  </si>
  <si>
    <t>Désigner év. un mentor ou parrain</t>
  </si>
  <si>
    <t xml:space="preserve">Élaborer un planning pour les premiers entretiens
- avec qui ?
- quand ?
- combien de temps ?
- à quel sujet ?
- où ?
- pourquoi ?
</t>
  </si>
  <si>
    <t xml:space="preserve"> Le premier et deuxième jour de travail </t>
  </si>
  <si>
    <t>Aller chercher le collaborateur au lieu convenu</t>
  </si>
  <si>
    <t>Entretien d'accueil : déroulement de la première journée, sujets importants, tâches, responsabilité, …</t>
  </si>
  <si>
    <t>Accompagner le nouveau collaborateur à son poste de travail (év. prévoir un petit cadeau)</t>
  </si>
  <si>
    <t>Première initiation au poste de travail</t>
  </si>
  <si>
    <t>Faire le tour de tous les secteurs et personnels concernés / faire les présentations : supérieurs hiérarchiques, collègues, installations techniques, bureau des RH, comité d'entreprise, panneaux d'affichage, cantine, etc.</t>
  </si>
  <si>
    <t>Le cas échéant, présentation du mentor ou parrain</t>
  </si>
  <si>
    <t>Dîner commun</t>
  </si>
  <si>
    <t>Visite de l'entreprise et des services voisins</t>
  </si>
  <si>
    <t>Passer en revue le descriptif du poste</t>
  </si>
  <si>
    <t>Initiation au PC, au téléphone et autres outils de travail importants</t>
  </si>
  <si>
    <t>Durant la première semaine de travail</t>
  </si>
  <si>
    <t>Expliquer l'aménagement des horaires de travail et les procédures y afférentes ; horaires fixes, temps de pause, comptes des heures de travail</t>
  </si>
  <si>
    <t>Initiation au système de classement (électronique et sur le poste de travail)</t>
  </si>
  <si>
    <t>Règlementation des signatures</t>
  </si>
  <si>
    <t>Règlementation des congés</t>
  </si>
  <si>
    <t>Voies de communication importantes</t>
  </si>
  <si>
    <t>Règles relatives à la santé et la sécurité au travail</t>
  </si>
  <si>
    <t>Initiation aux manuels (gestion de la qualité, …)</t>
  </si>
  <si>
    <t>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t>
  </si>
  <si>
    <t>Confier de premiers ordres d'exécution (accompagnement par un collègue, mentor ou parrain)</t>
  </si>
  <si>
    <t>Familiarisation avec les processus importants du département et de l'entreprise, et explications y afférentes</t>
  </si>
  <si>
    <t>Initiation approfondie aux outils de travail importants (télécopieur, photocopieuse, machines, programmes, …)</t>
  </si>
  <si>
    <t>Le cas échéant, remise de la voiture de fonction</t>
  </si>
  <si>
    <t>Entretien initial avec le supérieur hiérarchique sur les attributions, les objectifs, les attentes, …</t>
  </si>
  <si>
    <t>Durant la période d'essai</t>
  </si>
  <si>
    <t>Fixer l'objectif pour la période d'essai</t>
  </si>
  <si>
    <t>Poursuite de l'approfondissement des attributions</t>
  </si>
  <si>
    <t>Entretiens d'orientation (au bout d'un mois et de trois mois)</t>
  </si>
  <si>
    <t>Attribution de responsabilités supplémentaires</t>
  </si>
  <si>
    <t>Ev. mesures visant à consolider le travail en équipe</t>
  </si>
  <si>
    <t>Ev. mesures de perfectionnement nécessaires</t>
  </si>
  <si>
    <t>Discussion relative aux propositions d'amélioration soumises par le nouveau collaborateur</t>
  </si>
  <si>
    <t>Appui pour l'acquisition de l'expérience requise (mentorat)</t>
  </si>
  <si>
    <t xml:space="preserve">Déterminer les procédures de suivi et de mesure des performances du collaborateur </t>
  </si>
  <si>
    <t>Entretien à la fin de la période d'essai quant à la poursuite des fonctions</t>
  </si>
  <si>
    <t>Réalisation de l'avis de recrutement</t>
  </si>
  <si>
    <t>Objectifs de l'avis de recrutement</t>
  </si>
  <si>
    <t>Contenus de l'avis de recrutement</t>
  </si>
  <si>
    <t>Publicité vers l'extérieur (employeur innovant et intéressant)</t>
  </si>
  <si>
    <t>Avis de recrutement transparent et attractif</t>
  </si>
  <si>
    <t>Absence de discrimination (sur la base du sexe, de l'âge, de l'origine ethnique, de la religion, du handicap etc.)</t>
  </si>
  <si>
    <t>Traitement professionnel et rapide (la première impression est décisive !</t>
  </si>
  <si>
    <t>Désignation du poste et pourcentage d'embauche souhaité</t>
  </si>
  <si>
    <t>Tâches et, le cas échéant, activités concrètes</t>
  </si>
  <si>
    <t>Profil requis (cf. Profil requis)</t>
  </si>
  <si>
    <t>Compétences et responsabilités</t>
  </si>
  <si>
    <t>Insertion dans la structure globale, supérieurs hiérarchiques</t>
  </si>
  <si>
    <t>Rémunération, prestations sociales et autres avantages</t>
  </si>
  <si>
    <t>Perspectives d'avenir et possibilités d'avancement</t>
  </si>
  <si>
    <t>Date de pourvoi du poste</t>
  </si>
  <si>
    <t>Profil de l'entreprise</t>
  </si>
  <si>
    <t>Interlocuteur à contacter pour toutes questions</t>
  </si>
  <si>
    <t>Forme souhaitée pour le dossier de candidature (écrit, électronique, etc.)</t>
  </si>
  <si>
    <t>Publication de l'avis de recrutement</t>
  </si>
  <si>
    <t>Avis de recrutement interne</t>
  </si>
  <si>
    <t>Contacts et recommandations</t>
  </si>
  <si>
    <t>Conseiller RH et chasseurs de tête</t>
  </si>
  <si>
    <t>Prestataires de services, agences de placement, sociétés intérimaires</t>
  </si>
  <si>
    <t>Agence pour l'emploi</t>
  </si>
  <si>
    <t>Quotidien régional</t>
  </si>
  <si>
    <t>Quotidien suprarégional</t>
  </si>
  <si>
    <t>Revues professionnelles</t>
  </si>
  <si>
    <t>Marchés de l'emploi internationaux</t>
  </si>
  <si>
    <t>Salons professionnels</t>
  </si>
  <si>
    <t>Médias sociaux</t>
  </si>
  <si>
    <t>P R O F I L    R E Q U I S</t>
  </si>
  <si>
    <t>N°</t>
  </si>
  <si>
    <t>Secteur</t>
  </si>
  <si>
    <t>Impératif (3)
Souhaité (2)
Optionnel (1)</t>
  </si>
  <si>
    <t>Motivations, explications</t>
  </si>
  <si>
    <t>Compétences professionnelles</t>
  </si>
  <si>
    <t>Formation professionnelle initiale</t>
  </si>
  <si>
    <t>Uni/EPF/HES</t>
  </si>
  <si>
    <t>Perfectionnement</t>
  </si>
  <si>
    <t>Expérience professionnelle</t>
  </si>
  <si>
    <t>Expérience du leadership</t>
  </si>
  <si>
    <t>Langues</t>
  </si>
  <si>
    <t>Informatique</t>
  </si>
  <si>
    <t xml:space="preserve">Compétences personnelles </t>
  </si>
  <si>
    <t>Responsabilité personnelle / Autonomie</t>
  </si>
  <si>
    <t>Capacité de mise en œuvre</t>
  </si>
  <si>
    <t>Créativité / capacité d'innovation</t>
  </si>
  <si>
    <t xml:space="preserve">Endurance </t>
  </si>
  <si>
    <t>Aptitude à s'imposer</t>
  </si>
  <si>
    <t>Intégrité / loyauté</t>
  </si>
  <si>
    <t>Disposition à apprendre et à changer</t>
  </si>
  <si>
    <t>Mode de pensée holistique</t>
  </si>
  <si>
    <t>Concentration sur les objectifs et les résultats</t>
  </si>
  <si>
    <t>Flexibilité</t>
  </si>
  <si>
    <t>Compétences sociales</t>
  </si>
  <si>
    <t>Aptitudes de communication</t>
  </si>
  <si>
    <t>Empathie / sensibilité</t>
  </si>
  <si>
    <t>Aptitude à la critique et au conflit</t>
  </si>
  <si>
    <t>Orientation client</t>
  </si>
  <si>
    <t>Aptitude au travail en équipe</t>
  </si>
  <si>
    <t>Habileté de négociation</t>
  </si>
  <si>
    <t>Aptitude à établir des réseaux</t>
  </si>
  <si>
    <t>Compétence de conseil et coaching</t>
  </si>
  <si>
    <t>Compétences de direction</t>
  </si>
  <si>
    <t>Compétences de management</t>
  </si>
  <si>
    <t>Compétences entrepreneuriales</t>
  </si>
  <si>
    <t>Volition (compétences de mise en œuvre)</t>
  </si>
  <si>
    <t xml:space="preserve"> Autres</t>
  </si>
  <si>
    <t>Poste</t>
  </si>
  <si>
    <t>Descriptif succinct</t>
  </si>
  <si>
    <t>Exemple</t>
  </si>
  <si>
    <t>Impression visuelle des dossiers de candidature</t>
  </si>
  <si>
    <t>Ordre, discipline, structuration</t>
  </si>
  <si>
    <t>Mode de travail</t>
  </si>
  <si>
    <t>Lettre de motivation</t>
  </si>
  <si>
    <t>Correction de la langue, respect des contraintes formelles</t>
  </si>
  <si>
    <t>Le/la candidat(e) a-t-il/elle compris de quoi il s'agit ?</t>
  </si>
  <si>
    <t>Pensée logique et limpide, qui appréhende rapidement l'essentiel</t>
  </si>
  <si>
    <t>Arguments et justificatifs à l'appui des compétences</t>
  </si>
  <si>
    <t>Curriculum vitae</t>
  </si>
  <si>
    <t>Respect des contraintes formelles, synthétique, transparent</t>
  </si>
  <si>
    <t>Justificatifs des qualifications et expériences</t>
  </si>
  <si>
    <t>Succession logique de formation et expérience professionnelle, ruptures, failles</t>
  </si>
  <si>
    <t>Évolution perceptible, qualification continue</t>
  </si>
  <si>
    <t>Certificats et autres justificatifs</t>
  </si>
  <si>
    <t>Exhaustivité, cohérence, adéquation avec le CV</t>
  </si>
  <si>
    <t>Justificatifs de compétences et expériences</t>
  </si>
  <si>
    <t>Certificats d'établissements d'enseignement et d'employeurs - que disent les " codes "</t>
  </si>
  <si>
    <t>Échantillons de travaux, références, site web</t>
  </si>
  <si>
    <t>Critères IMPERATIFS (cf. profil requis)</t>
  </si>
  <si>
    <t>Pour supprimer le tableau, veuillez effacer les points dans cette colonne.</t>
  </si>
  <si>
    <t>E N T R E T I E N    D ' E M B A U C H E</t>
  </si>
  <si>
    <t>Impression générale</t>
  </si>
  <si>
    <t>Première impression (apparence, expression du visage, présentation, voix, contact visuel)</t>
  </si>
  <si>
    <t>p. ex. Paraît-il/elle naturel(le) ? Sa tenue vestimentaire est-elle adaptée ? Entretient-il/elle un contact naturel du regard ? S'exprime-t-il/elle clairement ?</t>
  </si>
  <si>
    <t>Motivation pour ce poste</t>
  </si>
  <si>
    <t>Critères de sélection possibles</t>
  </si>
  <si>
    <t>Exemples de questions</t>
  </si>
  <si>
    <t>Vous avez postulé pour ce poste vacant. Qu'est-ce qui vous a incité à le faire ?</t>
  </si>
  <si>
    <t xml:space="preserve">Expression (orale / écrite) </t>
  </si>
  <si>
    <t>Quels étaient les textes / présentations les plus exigeants que vous avez élaborés jusqu'à présent ? Quel résultat avez-vous ainsi obtenu ?</t>
  </si>
  <si>
    <t>Il faut parfois travailler en équipe avec des personnes difficiles. Décrivez quelques cas dans lesquels cela vous est arrivé. Comment avez-vous géré cette situation ?</t>
  </si>
  <si>
    <t>Volonté de performer</t>
  </si>
  <si>
    <t xml:space="preserve">Veuillez nous indiquer des situations dans lesquelles vous avez dû réaliser des performances du plus haut niveau ? A quoi peut-on imputer ces prestations ? </t>
  </si>
  <si>
    <t>Esprit d'initiative</t>
  </si>
  <si>
    <t>Souvenez-vous de situations dans lesquelles vous vous êtes saisis de travaux de votre propre initiative. Pourquoi l'avez-vous fait ? Quel était le résultat ?</t>
  </si>
  <si>
    <t>Endurance</t>
  </si>
  <si>
    <t>Quand avez-vous été vraiment sous pression pour la dernière fois ? Quel était l'enjeu ? Qu'avez-vous fait ? Comment était le résultat ?</t>
  </si>
  <si>
    <t>Persévérance</t>
  </si>
  <si>
    <t>Dans la vie professionnelle, on est très souvent confronté à des résistances. Citez-nous un exemple tiré de votre activité. Comment avez-vous géré cette situation ?</t>
  </si>
  <si>
    <t>Diligence</t>
  </si>
  <si>
    <t>Pour quelles tâches, un travail particulièrement méticuleux était-il essentiel ? Avec quel résultat vous êtes-vous acquitté de cette tâche ?</t>
  </si>
  <si>
    <t>Faculté de décision</t>
  </si>
  <si>
    <t>Quelles étaient vos décisions les plus difficiles jusqu'à présent ? En quoi consistait la principale difficulté pour vous ? Avez-vous pris la bonne décision ?</t>
  </si>
  <si>
    <t>Créativité</t>
  </si>
  <si>
    <t>Quelle a été votre idée la plus originale jusqu'à présent ? Comment l'avez-vous réalisée ?</t>
  </si>
  <si>
    <t>Connaissances professionnelles</t>
  </si>
  <si>
    <t>Quelle performance professionnelle était-elle la plus appréciée de votre supérieur ?</t>
  </si>
  <si>
    <t>Planification et organisation</t>
  </si>
  <si>
    <t>Comment faites-vous le planning d'une journée de travail habituelle (votre système) ?</t>
  </si>
  <si>
    <t>Disposition à apprendre</t>
  </si>
  <si>
    <t>Comment maintenez-vous vos connaissances professionnelles à niveau ? Quels cours de formation continue avez-vous suivis au cours de ces 2 dernières années ?</t>
  </si>
  <si>
    <t>Comment vous adaptez-vous à de nouvelles situations et circonstances dans votre activité professionnelle ? Quels changements ont eu lieu pour vous par le passé ? Exemples ?</t>
  </si>
  <si>
    <t>Autonomie</t>
  </si>
  <si>
    <t>Quels travaux effectuez-vous actuellement de façon autonome ? Quelles activités devez-vous effectuer en concertation avec d'autres ?</t>
  </si>
  <si>
    <t>Tolérance à la frustration</t>
  </si>
  <si>
    <t>Dans quelles situations auriez-vous vraiment envie de jeter votre poste par-dessus bord ? Comment parvenez-vous à surmonter cela ?</t>
  </si>
  <si>
    <t>Présentation en public</t>
  </si>
  <si>
    <t>Qu'est-ce qui vous cause le plus de difficulté lorsque vous devez faire une présentation en public ? Exemple ?</t>
  </si>
  <si>
    <t>Empathie</t>
  </si>
  <si>
    <t>Quelles étaient les personnes les plus difficiles avec lesquelles vous avez eu à faire jusqu'à présent ? Avec quel résultat y êtes-vous parvenu(e) ?</t>
  </si>
  <si>
    <t>Sens des contacts humains</t>
  </si>
  <si>
    <t>Comment établissez-vous généralement le contact, avec de nouveaux collègues de travail, des clients ou des inconnus ?</t>
  </si>
  <si>
    <t>Force de persuasion</t>
  </si>
  <si>
    <t>Comment êtes-vous parvenu(e) au mieux, jusqu'à présent, à convaincre quelqu'un d'une cause ?</t>
  </si>
  <si>
    <t>Habileté en négociation</t>
  </si>
  <si>
    <t>Quelle négociation qualifieriez-vous à posteriori de votre plus gros échec ? Qu'est-ce qui n'a pas marché ? Quelles conséquences en ont été tirées ?</t>
  </si>
  <si>
    <t>Comportement en situations conflictuelles</t>
  </si>
  <si>
    <t xml:space="preserve">Défendre un point de vue reconnu comme juste signifie souvent admettre le conflit avec autrui. Citez des exemples. Comment avez-vous géré de telles situations ?  </t>
  </si>
  <si>
    <t>Capacité d'intégration</t>
  </si>
  <si>
    <t>Avez-vous déjà dû intégrer de nouveaux collaborateurs dans une équipe ? Comment avez-vous procédé / procéderiez-vous ?</t>
  </si>
  <si>
    <t>Analyse de problèmes</t>
  </si>
  <si>
    <t>Décrivez-nous, à l'appui d'un problème concret, quelle a été votre approche pour gérer ce problème. Quel résultat avez-vous obtenu ?</t>
  </si>
  <si>
    <t>Encadrement général</t>
  </si>
  <si>
    <t>Citez une des situations de leadership les plus difficiles que vous avez dû maîtriser. Comment avez-vous procédé ? Résultat ?</t>
  </si>
  <si>
    <t>Y a-t-il eu des situations dans lesquelles vous n'avez pas réussi à mettre en œuvre les mesures requises ? Qu'avez-vous fait ?</t>
  </si>
  <si>
    <t>Motivation des collaborateurs</t>
  </si>
  <si>
    <t>Avez-vous eu des collaborateurs qui n'étaient pas du tout motivés ? Comment avez-vous géré cette situation ? De manière générale, comment motivez-vous vos collaborateurs ?</t>
  </si>
  <si>
    <t>Critères impératifs</t>
  </si>
  <si>
    <t>Embauche ?</t>
  </si>
  <si>
    <t>s.v.p. sélectionner 
&lt;-- les questions !</t>
  </si>
  <si>
    <t>Cf. profil requis</t>
  </si>
  <si>
    <t>Comportement</t>
  </si>
  <si>
    <t>COMPETENCES PERSONNELLES</t>
  </si>
  <si>
    <t>Loyauté</t>
  </si>
  <si>
    <t>Attitude éthique</t>
  </si>
  <si>
    <t>Crédibilité</t>
  </si>
  <si>
    <t>Responsabilité personnelle</t>
  </si>
  <si>
    <t>Dévouement à la tâche</t>
  </si>
  <si>
    <t xml:space="preserve">Autogestion </t>
  </si>
  <si>
    <t>Capacité créatrice</t>
  </si>
  <si>
    <t>Ouverture au changement</t>
  </si>
  <si>
    <t>Humour</t>
  </si>
  <si>
    <t>Serviabilité</t>
  </si>
  <si>
    <t>Stimulation des collaborateurs</t>
  </si>
  <si>
    <t>Délégation</t>
  </si>
  <si>
    <t>Pensée holistique</t>
  </si>
  <si>
    <t>Discipline</t>
  </si>
  <si>
    <t>Fiabilité</t>
  </si>
  <si>
    <t>COMPETENCES D'ACTION</t>
  </si>
  <si>
    <t>Volonté de créer</t>
  </si>
  <si>
    <t>Goût de l'innovation</t>
  </si>
  <si>
    <t>Dynamisme (volition)</t>
  </si>
  <si>
    <t>Mobilité</t>
  </si>
  <si>
    <t xml:space="preserve">Capacité d'exécution </t>
  </si>
  <si>
    <t>Optimisme</t>
  </si>
  <si>
    <t>Engagement social</t>
  </si>
  <si>
    <t>Incitation</t>
  </si>
  <si>
    <t>Esprit de repartie</t>
  </si>
  <si>
    <t>Action axée sur les résultats</t>
  </si>
  <si>
    <t>Leadership axé sur les résultats</t>
  </si>
  <si>
    <t>Ténacité</t>
  </si>
  <si>
    <t>Détermination</t>
  </si>
  <si>
    <t>COMPETENCES SOCIALES</t>
  </si>
  <si>
    <t>Aptitude à résoudre les conflits</t>
  </si>
  <si>
    <t>Aptitude au dialogue</t>
  </si>
  <si>
    <t xml:space="preserve">Forte aptitude à la prospection </t>
  </si>
  <si>
    <t>Aptitude à résoudre les problèmes</t>
  </si>
  <si>
    <t>Goût de l'expérimentation</t>
  </si>
  <si>
    <t>Aptitude au conseil</t>
  </si>
  <si>
    <t>Aptitude à la communication</t>
  </si>
  <si>
    <t>Aptitude à la coopération</t>
  </si>
  <si>
    <t>Gestion relationnelle</t>
  </si>
  <si>
    <t>Capacité d'adaptation</t>
  </si>
  <si>
    <t xml:space="preserve">Éloquence </t>
  </si>
  <si>
    <t>Attitude compréhensive</t>
  </si>
  <si>
    <t>Sens du devoir</t>
  </si>
  <si>
    <t>Conscience professionnelle</t>
  </si>
  <si>
    <t>COMPETENCE METHODOLOGIQUE</t>
  </si>
  <si>
    <t>Approche axée sur les connaissances</t>
  </si>
  <si>
    <t>Aptitudes analytiques</t>
  </si>
  <si>
    <t>Approche factuelle</t>
  </si>
  <si>
    <t>Capacité de jugement</t>
  </si>
  <si>
    <t>Force conceptuelle</t>
  </si>
  <si>
    <t>Aptitude organisationnelle</t>
  </si>
  <si>
    <t>Zèle</t>
  </si>
  <si>
    <t>Approche systématique</t>
  </si>
  <si>
    <t>Gestion de projet</t>
  </si>
  <si>
    <t>Conscience des conséquences de décisions</t>
  </si>
  <si>
    <t>Aptitude didactique</t>
  </si>
  <si>
    <t>Reconnaissance professionnelle</t>
  </si>
  <si>
    <t>Connaissance du marché</t>
  </si>
  <si>
    <t>Attitude en matière de planification</t>
  </si>
  <si>
    <t>Aptitudes interdisciplinaires</t>
  </si>
  <si>
    <t>C O M P E T E N C E S - C L E S</t>
  </si>
  <si>
    <t>Compétences que je souhaite améliorer</t>
  </si>
  <si>
    <t>Forme</t>
  </si>
  <si>
    <t>Mesure</t>
  </si>
  <si>
    <t>interne</t>
  </si>
  <si>
    <t>externe</t>
  </si>
  <si>
    <t xml:space="preserve">on the job </t>
  </si>
  <si>
    <t>en ligne</t>
  </si>
  <si>
    <t>Atteint</t>
  </si>
  <si>
    <t>Supérieur(e) hiérarchique</t>
  </si>
  <si>
    <t>Période d'évaluation</t>
  </si>
  <si>
    <t>Date de l'entretien final</t>
  </si>
  <si>
    <t>Fonction</t>
  </si>
  <si>
    <t>Mis à jour le</t>
  </si>
  <si>
    <t>Compétences personnelles</t>
  </si>
  <si>
    <t>Compétences d'action</t>
  </si>
  <si>
    <t>Compétences méthodologiques</t>
  </si>
  <si>
    <t>Compétences d'encadrement</t>
  </si>
  <si>
    <t>Liens vers d'autres documents</t>
  </si>
  <si>
    <t>Remarques/Annexes</t>
  </si>
  <si>
    <t>Signature du collaborateur / de la collaboratrice</t>
  </si>
  <si>
    <t>Signature du / de la supérieur(e) hiérarchique</t>
  </si>
  <si>
    <t>Vision &amp; stratégies</t>
  </si>
  <si>
    <t>Descriptif du poste</t>
  </si>
  <si>
    <t>Contenu :</t>
  </si>
  <si>
    <t>1. À définir au préalable</t>
  </si>
  <si>
    <t>2. Préparation des entretiens de fixation des objectifs</t>
  </si>
  <si>
    <t>3. Réalisation des entretiens de fixation des objectifs</t>
  </si>
  <si>
    <t xml:space="preserve"> 4. Suivi d'un entretien de fixation des objectifs</t>
  </si>
  <si>
    <t xml:space="preserve"> 5. Divers</t>
  </si>
  <si>
    <t xml:space="preserve"> À clarifier au préalable</t>
  </si>
  <si>
    <t>Définition des objectifs avec le collaborateur sur la base de 
- la stratégie de l’entreprise
- les objectifs de l’entreprise
- les objectifs du département
Ces éléments sont-ils formulés par écrit ? Comment peuvent-ils être transmis au collaborateur ?</t>
  </si>
  <si>
    <t>Quel est le cadre légal à respecter ?</t>
  </si>
  <si>
    <t>Les supérieurs hiérarchiques sont-ils préparés et qualifiés pour mener des entretiens de fixation des objectifs ?</t>
  </si>
  <si>
    <t>Les collaborateurs sont-ils informés de la finalité de cet instrument qu'est l'accord d'objectifs ? Quel est leur point de vue à ce sujet ? Quelles résistances peut-il y avoir ?</t>
  </si>
  <si>
    <t>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t>
  </si>
  <si>
    <t>Sous quelle forme l'entreprise et les supérieurs hiérarchiques sont-ils disposés à aider les collaborateurs à atteindre les objectifs fixés ?</t>
  </si>
  <si>
    <t>Quels objectifs les supérieurs hiérarchiques veulent-ils atteindre grâce à cet instrument qu'est l'accord d'objectifs ?</t>
  </si>
  <si>
    <t>L'accord d'objectifs doit-il être lié au système de rémunération ? Les risques liés à une telle approche sont-ils clairs ?</t>
  </si>
  <si>
    <t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t>
  </si>
  <si>
    <t>Préparation des entretiens de fixation des objectifs</t>
  </si>
  <si>
    <t>Définir et décrire la stratégie et les objectifs de l'entreprise, du secteur ou de l'équipe.</t>
  </si>
  <si>
    <t>Le type d'objectifs à fixer est-il clair ?</t>
  </si>
  <si>
    <t>Préparez-vous mentalement pour chacun de vos collaborateurs. Que remarquez-vous ?
- sur le plan professionnel
- sur le plan personnel
- sur le plan relationnel
- sur le plan des performances</t>
  </si>
  <si>
    <t>Rassemblez les informations nécessaires :
- accords et évaluations de performances antérieurs
- informations et statistiques pouvant avoir une importance</t>
  </si>
  <si>
    <t>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t>
  </si>
  <si>
    <t>Les conditions requises pour que les objectifs puissent être atteints sont-elles réunies ?
- compétences, qualifications
- équipement technique
- soutien de collègues
- budget</t>
  </si>
  <si>
    <t xml:space="preserve">Le collaborateur a-t-il été informé et convoqué dans les délais ? Date, lieu, heure.
Le collaborateur dispose-t-il de toutes les informations et de tous supports utiles pour pouvoir mener à bien l’entretien de fixation des objectifs de façon compétente ? </t>
  </si>
  <si>
    <t>Assurez-vous de disposer d’une salle adaptée, dans laquelle vous pourrez discuter sans dérangement.
Prévoyez suffisamment de temps.</t>
  </si>
  <si>
    <t>Conduite des entretiens de fixation des objectifs</t>
  </si>
  <si>
    <t>Échange de feed-back constructif</t>
  </si>
  <si>
    <t>Discussion sur les objectifs de l’année (période) écoulée :
- Quels étaient les objectifs fixés ?
- Qu’est-ce qui a été atteint ?
- Motifs expliquant la réalisation ou l’échec des objectifs ?</t>
  </si>
  <si>
    <t>Échange de vues sur les objectifs entre vous et votre collaborateur :
- le collaborateur expose en premier sa conception et ses attentes
- le supérieur hiérarchique expose sa vision des objectifs après avoir pris entendu le collaborateur.</t>
  </si>
  <si>
    <t>Échange sur les attentes, craintes, objections, etc.</t>
  </si>
  <si>
    <t>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t>
  </si>
  <si>
    <t>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t>
  </si>
  <si>
    <t>Déterminer sous quelle forme la réalisation des objectifs sera contrôlée.</t>
  </si>
  <si>
    <t>Déterminer comment procéder si la réalisation des objectifs est menacée.</t>
  </si>
  <si>
    <t>Suivi d'un entretien de fixation des objectifs</t>
  </si>
  <si>
    <t>Les objectifs ont-ils été définis et fixés d'un commun accord ?</t>
  </si>
  <si>
    <t>Le collaborateur s'identifie-t-il aux objectifs fixés et peut-il les atteindre ?</t>
  </si>
  <si>
    <t>Au cours de la prochaine étape, quelles activités doivent être engagées par
- le supérieur hiérarchique
- le collaborateur
pour atteindre les objectifs ?
Élaborer un plan d’action (créer, le cas échéant, des mandats de projet) !</t>
  </si>
  <si>
    <t>Prévoir des jalons pour le contrôle des objectifs.</t>
  </si>
  <si>
    <t>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t>
  </si>
  <si>
    <t>Entretien final avec le collaborateur en vue de discuter des résultats et de la réalisation des objectifs.</t>
  </si>
  <si>
    <t>Définir des mesures si les objectifs n'ont pas été atteints.</t>
  </si>
  <si>
    <t>Entreprise</t>
  </si>
  <si>
    <t>Intitulé du poste</t>
  </si>
  <si>
    <t>Département / Équipe</t>
  </si>
  <si>
    <t>Rang hiérarchique / Fonction</t>
  </si>
  <si>
    <t>Nom prénom</t>
  </si>
  <si>
    <t>% du poste</t>
  </si>
  <si>
    <t>Adjoint(e)</t>
  </si>
  <si>
    <t>Échelon de salaire</t>
  </si>
  <si>
    <t>Total Personnel subordonné</t>
  </si>
  <si>
    <t>N° de salarié</t>
  </si>
  <si>
    <t>Modifié le</t>
  </si>
  <si>
    <t>Finalité &amp; 
objectif du poste</t>
  </si>
  <si>
    <t>Lien avec les
objectifs de l’entreprise</t>
  </si>
  <si>
    <t>Pouvoirs de décision &amp;
procurations</t>
  </si>
  <si>
    <t>Tâches principales</t>
  </si>
  <si>
    <t>Tâches secondaires</t>
  </si>
  <si>
    <t xml:space="preserve">Fonctions de direction </t>
  </si>
  <si>
    <t xml:space="preserve">Autre type de participation </t>
  </si>
  <si>
    <t>Signature du (de la) DRH</t>
  </si>
  <si>
    <t>Liens vers documents supplémentaires</t>
  </si>
  <si>
    <t>Objectifs de l'entretien d'évaluation</t>
  </si>
  <si>
    <t>0. Objectifs de l'entretien d'évaluation</t>
  </si>
  <si>
    <t>L'entretien devrait être marqué par les caractéristiques suivantes : la sincérité, l'ouverture d'esprit, le courage d'exprimer et de défendre ses opinions.</t>
  </si>
  <si>
    <t xml:space="preserve">Discuter du sentiment du collaborateur </t>
  </si>
  <si>
    <t>Donner au collaborateur un retour d'information sur ses performances, les résultats de son travail et son comportement afin qu'il puisse avoir ses propres points de repère.</t>
  </si>
  <si>
    <t>Identifier les forces et faiblesses du collaborateur.</t>
  </si>
  <si>
    <t>S'entendre sur l'évaluation, vérifier si le collaborateur et le supérieur hiérarchique évaluent les prestations de la même manière, identifier les points sur lesquels les opinions divergent et comprendre pourquoi.</t>
  </si>
  <si>
    <t>Discuter et convenir des prochaines étapes afin d'améliorer, le cas échéant, les performances du collaborateur, ou bien envisager des mesures de développement et de promotion.</t>
  </si>
  <si>
    <t>Recevoir un feed-back sur ses propres compétences d'encadrement.</t>
  </si>
  <si>
    <t>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t>
  </si>
  <si>
    <t>Éviter d'aborder l'évaluation des performances et la négociation du salaire lors d'un seul et même rendez-vous</t>
  </si>
  <si>
    <t>Préparation et déroulement - les étapes centrales</t>
  </si>
  <si>
    <t>1. Préparation et déroulement - les étapes centrales</t>
  </si>
  <si>
    <t>S'accorder sur les exigences, les attentes, les objectifs et les niveaux d'exigence</t>
  </si>
  <si>
    <t>Observer et mesurer ; prendre des notes sur les performances du collaborateur</t>
  </si>
  <si>
    <t>Fixer un rendez-vous pour l'entretien</t>
  </si>
  <si>
    <t>Préparer l'entretien d'évaluation des performances</t>
  </si>
  <si>
    <t>Mener l'entretien</t>
  </si>
  <si>
    <t>Conserver des traces écrites de l'entretien</t>
  </si>
  <si>
    <t>Élaborer un plan de mesures</t>
  </si>
  <si>
    <t>Accueil</t>
  </si>
  <si>
    <t>2. Accueil</t>
  </si>
  <si>
    <t>Accueillir, remercier d'être venu, expliquer le déroulement de l'entretien</t>
  </si>
  <si>
    <t>Le cas échéant, commencer par une brève discussion informelle pour détendre l'atmosphère</t>
  </si>
  <si>
    <t>Entrée en matière</t>
  </si>
  <si>
    <t>3. Entrée en matière</t>
  </si>
  <si>
    <t>Exposer le sujet et le but de l'entretien</t>
  </si>
  <si>
    <t>Bien comprendre la relation et les rôles</t>
  </si>
  <si>
    <t>Définir l'approche adoptée pendant l'entretien et les objectifs communs</t>
  </si>
  <si>
    <t xml:space="preserve">Entretien </t>
  </si>
  <si>
    <t>4. Entretien</t>
  </si>
  <si>
    <t>Aborder les exigences, les attentes, les objectifs et les niveaux d'exigence dont il a été convenu</t>
  </si>
  <si>
    <t>Évaluation générale des performances par le supérieur hiérarchique</t>
  </si>
  <si>
    <t>Aborder de manière concrète les différents critères de performance et les différents indicateurs ; exposer ce qui a été constaté</t>
  </si>
  <si>
    <t>Évaluation par le supérieur hiérarchique</t>
  </si>
  <si>
    <t>Évaluation par le collaborateur</t>
  </si>
  <si>
    <t>Discuter des divergences de vues</t>
  </si>
  <si>
    <t>Tirer des conclusions (l'évaluation finale revient au supérieur hiérarchique ; le collaborateur peut consigner toute objection par écrit)</t>
  </si>
  <si>
    <t xml:space="preserve">Discuter des mesures d'amélioration et de leur mise en œuvre </t>
  </si>
  <si>
    <t>Résumé &amp; clôture</t>
  </si>
  <si>
    <t>5. Résumé &amp; clôture</t>
  </si>
  <si>
    <t>Récapituler les résultats</t>
  </si>
  <si>
    <t>Définir un plan de mesures et répartir les tâches</t>
  </si>
  <si>
    <t>Conclure des accords</t>
  </si>
  <si>
    <t>Marche à suivre, prochaines étapes</t>
  </si>
  <si>
    <t>Évaluation personnelle (constructive)</t>
  </si>
  <si>
    <t>Remerciements et clôture</t>
  </si>
  <si>
    <t>Erreurs d'évaluation possibles</t>
  </si>
  <si>
    <t>6. Erreurs d'évaluation possibles</t>
  </si>
  <si>
    <t>Effet de halo : un élément ou un incident particulier l'emportent largement sur le reste</t>
  </si>
  <si>
    <t>Erreur d'attribution : certaines performances positives ou négatives ne sont pas imputées aux bonnes causes (elles sont par ex. imputées au contexte au lieu des compétences du collaborateur)</t>
  </si>
  <si>
    <t>Perception sélective : seuls les exemples corroborant une opinion (préconçue) sont pris en compte.</t>
  </si>
  <si>
    <t>Perception relative : les personnes sont évaluées en comparaison avec d'autres ou avec une situation antérieure ; les niveaux de départ ou les niveaux de comparaison utilisés dans l'évaluation des performances ne sont pas définis de la même manière.</t>
  </si>
  <si>
    <t>Préjugés reposant soit sur une première impression antérieure, soit sur des sympathies ou antipathies personnelles</t>
  </si>
  <si>
    <t xml:space="preserve">Différenciation des jugements de valeur : une personne évitant les conflits évaluera ses collaborateurs de manière très semblable afin de ne pas peiner à justifier une évaluation différenciée </t>
  </si>
  <si>
    <t>Donner son feed-back sans être blessant</t>
  </si>
  <si>
    <t>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t>
  </si>
  <si>
    <t>Décrire - ne pas évaluer</t>
  </si>
  <si>
    <t>Celui qui donne un feed-back décrit ses perceptions et ses observations ainsi que ce qu'elles déclenchent en lui : des sentiments, des sensations, des questions, des réflexions. Il ne porte aucun jugement de valeur, ne fait aucun reproche et ne fait pas la morale.</t>
  </si>
  <si>
    <t>Retours positifs et critiques</t>
  </si>
  <si>
    <t>Un feed-back doit comporter des retours positifs et critiques. Une approche unilatérale entraîne des distorsions.</t>
  </si>
  <si>
    <t>Retour aussi concret que possible</t>
  </si>
  <si>
    <t>Les généralités ne sont d'aucune utilité pour le destinataire. Le feed-back doit être concret et doit s'appuyer, autant que possible, sur un exemple précis.</t>
  </si>
  <si>
    <t>Chacun parle pour soi-même</t>
  </si>
  <si>
    <t>Chacun s'exprime à la 1re personne du singulier, sans utiliser le " on ". Le feed-back passe, autant que possible, par des messages formulés à la 1re personne du singulier.</t>
  </si>
  <si>
    <t xml:space="preserve">Réagir en cas de malaise </t>
  </si>
  <si>
    <t>Celui qui se sent blessé ou déstabilisé par la situation en présence en fait part à l'autre.</t>
  </si>
  <si>
    <t>Chacun est responsable de lui-même</t>
  </si>
  <si>
    <t>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t>
  </si>
  <si>
    <t>Stricte confidentialité</t>
  </si>
  <si>
    <t>Tout ce qui est abordé dans le cadre d'un feed-back individuel reste exclusivement à la connaissance des personnes présentes et n'est pas divulgué à l'extérieur.</t>
  </si>
  <si>
    <t>Donner</t>
  </si>
  <si>
    <t>Recevoir</t>
  </si>
  <si>
    <t xml:space="preserve">R È G L E S   D U   F E E D - B A C K </t>
  </si>
  <si>
    <t xml:space="preserve">Je suis o.k. - tu es o.k. </t>
  </si>
  <si>
    <t>Les 10 commandements pour DONNER un feed-back</t>
  </si>
  <si>
    <t>Donner un feed-back pour motiver.</t>
  </si>
  <si>
    <t>Assurez-vous que le destinataire y est disposé ! Demandez son autorisation !</t>
  </si>
  <si>
    <t>Demandez-vous si vous poursuivez des intentions positives en voulant donner votre feed-back.</t>
  </si>
  <si>
    <t>Choisissez un moment propice pour livrer votre feed-back.</t>
  </si>
  <si>
    <t>Commencez par donner un retour positif avant de formuler une critique constructive.</t>
  </si>
  <si>
    <t>Assurez-vous que le destinataire comprend bien votre feed-back.</t>
  </si>
  <si>
    <t>Soyez concret dans votre feed-back.</t>
  </si>
  <si>
    <t>Soyez descriptif dans votre feed-back, ne portez pas de jugements de valeur.</t>
  </si>
  <si>
    <t>Dites les choses comme vous-même seriez prêt à les entendre.</t>
  </si>
  <si>
    <t>Demandez-vous si votre feed-back a des effets secondaires indésirables.</t>
  </si>
  <si>
    <t>Clarifiez immédiatement les malentendus.</t>
  </si>
  <si>
    <t>Les 10 commandements pour RECEVOIR un feed-back</t>
  </si>
  <si>
    <t>Recevoir le feed-back sans justification.</t>
  </si>
  <si>
    <t>Demandez un feed-back aux autres aussi souvent que possible.</t>
  </si>
  <si>
    <t>Assurez-vous que vous êtes vraiment prêt à recevoir un retour.</t>
  </si>
  <si>
    <t>Dites concrètement quelles informations vous souhaitez recevoir.</t>
  </si>
  <si>
    <t>Écoutez attentivement le retour.</t>
  </si>
  <si>
    <t>Évitez d'argumenter ou de vous défendre.</t>
  </si>
  <si>
    <t>Répétez de quelle manière vous avez compris le feed-back.</t>
  </si>
  <si>
    <t>Vérifiez la signification des informations.</t>
  </si>
  <si>
    <t>Demandez quels autres comportements possibles seraient adaptés.</t>
  </si>
  <si>
    <t>Faites part de vos réactions.</t>
  </si>
  <si>
    <t>Adressez vos remerciements pour les retours d'information livrés.</t>
  </si>
  <si>
    <t>F E E D B A C K   360   D E G R É S</t>
  </si>
  <si>
    <t>1. Définition des objectifs</t>
  </si>
  <si>
    <t xml:space="preserve">2. Établissement d’un 
questionnaire </t>
  </si>
  <si>
    <t xml:space="preserve">3. Sélection des 
participants à l’évaluation </t>
  </si>
  <si>
    <t>4. Évaluation</t>
  </si>
  <si>
    <t>5. Mesures de 
développement</t>
  </si>
  <si>
    <t>(Supérieurs hiérarchiques, collaborateurs, 
clients)</t>
  </si>
  <si>
    <t>(Anonyme)</t>
  </si>
  <si>
    <t>Questionnaire 360 degrés</t>
  </si>
  <si>
    <t>Nom du destinataire du feed-back</t>
  </si>
  <si>
    <t xml:space="preserve">Merci pour la franchise de votre feed-back </t>
  </si>
  <si>
    <t>Prière de respecter l'anonymat</t>
  </si>
  <si>
    <t>Questions :</t>
  </si>
  <si>
    <t>Points :</t>
  </si>
  <si>
    <t>Règles</t>
  </si>
  <si>
    <t>Préparation</t>
  </si>
  <si>
    <t>Collaborateur(trice)</t>
  </si>
  <si>
    <t>Motif de l'entretien</t>
  </si>
  <si>
    <t>Date (&amp; év. signatures)</t>
  </si>
  <si>
    <t>Critique</t>
  </si>
  <si>
    <t>Conflit</t>
  </si>
  <si>
    <t xml:space="preserve">Préparation </t>
  </si>
  <si>
    <t>-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t>
  </si>
  <si>
    <t>- Communiquer immédiatement sa décision
- Autoriser une phase de lamentations
- Ne pas revenir sur sa décision
- Trouver ensemble des modalités de mise en œuvre</t>
  </si>
  <si>
    <t>- Parler du problème sans détour 
- Fournir une description détaillée de l’état des choses
- Laisser le collaborateur s’exprimer 
- Évaluer l’état des choses, notamment sur le plan émotionnel 
- Chercher des solutions et œuvrer pour la réussite 
- Terminer sur une note positive</t>
  </si>
  <si>
    <t>- Description aussi exhaustive que possible de la mission, des attributions et de la responsabilité 
- Qui, quand, quoi, pourquoi, comment, avec quoi ?
- Exprimer ses remerciements !</t>
  </si>
  <si>
    <t>-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t>
  </si>
  <si>
    <t>Objectif de l'entretien</t>
  </si>
  <si>
    <t>Contenus/problèmes</t>
  </si>
  <si>
    <t>Circonstances et contexte</t>
  </si>
  <si>
    <t>Introduction</t>
  </si>
  <si>
    <t>Accueil, objectif et déroulement</t>
  </si>
  <si>
    <t>Créer une atmosphère positive et mettre en confiance</t>
  </si>
  <si>
    <t>Entretien</t>
  </si>
  <si>
    <t>Finalité (de quoi s'agit-il ?)</t>
  </si>
  <si>
    <t>Faits</t>
  </si>
  <si>
    <t>Notes d'entretien</t>
  </si>
  <si>
    <t>Clôture</t>
  </si>
  <si>
    <t>Résultats, accords, mesures de développement</t>
  </si>
  <si>
    <t>Autres remarques</t>
  </si>
  <si>
    <t>Règles de l'entretien</t>
  </si>
  <si>
    <t>C O N C E P T   D E   S O I</t>
  </si>
  <si>
    <t>Image idéale</t>
  </si>
  <si>
    <t>Moi</t>
  </si>
  <si>
    <t>Comment j'aimerais être ou comment les autres aimeraient que je sois</t>
  </si>
  <si>
    <t>Comment je me vois</t>
  </si>
  <si>
    <t>Comment les autres me voient</t>
  </si>
  <si>
    <t>Vie privée</t>
  </si>
  <si>
    <t>Image réelle - image de soi</t>
  </si>
  <si>
    <t>Le domaine dans lequel je suis en accord avec moi-même, mais que je ne partage pas avec les autres.</t>
  </si>
  <si>
    <t>Image de soi - image de l'autre</t>
  </si>
  <si>
    <t>Je crois être comme cela. Mais certaines personnes me voient différemment. Cela peut être la cause de malentendus. Opportunités : découvrir des aptitudes et des talents. Risques : on peut être blessé par les autres.</t>
  </si>
  <si>
    <t>Zone aveugle / point sensible</t>
  </si>
  <si>
    <t>Façade, rôle</t>
  </si>
  <si>
    <t>Image de l'autre - image idéale</t>
  </si>
  <si>
    <t>Je me dissimule derrière une façade pour être comme je le souhaite ou comme les autres le souhaitent. Opportunités : motivation extrinsèque. Risques : surmenage, stress.</t>
  </si>
  <si>
    <t>Source de motivation</t>
  </si>
  <si>
    <t>Image de soi - image idéale</t>
  </si>
  <si>
    <t>Je crois être ainsi, et sais comment j'aimerais être. Opportunités : source de motivation intrinsèque. Risques : peut mener à de mauvais objectifs.</t>
  </si>
  <si>
    <t>(connu de moi)</t>
  </si>
  <si>
    <t>(inconnu de moi)</t>
  </si>
  <si>
    <t>Formulaire</t>
  </si>
  <si>
    <t>Connu de moi</t>
  </si>
  <si>
    <t>Inconnu de moi</t>
  </si>
  <si>
    <t>Connu des autres</t>
  </si>
  <si>
    <t>Inconnu des autres</t>
  </si>
  <si>
    <t>Personne publique</t>
  </si>
  <si>
    <t>Zone aveugle</t>
  </si>
  <si>
    <t>Inconnu</t>
  </si>
  <si>
    <t>Mon secret</t>
  </si>
  <si>
    <t>Je divulgue</t>
  </si>
  <si>
    <t>F E N Ê T R E  D E  J O H A R I</t>
  </si>
  <si>
    <t>Rôles en équipe selon Belbin - autoévaluation</t>
  </si>
  <si>
    <t>Commencez par lire soigneusement chaque question avec les réponses possibles.</t>
  </si>
  <si>
    <t>Fangen Sie wieder bei "A" an und setzen Sie eine Markierung bei allen Sätzen, die für Sie zutreffen.</t>
  </si>
  <si>
    <t>Revenez à " A " et cochez toutes les phrases qui correspondent à votre cas.</t>
  </si>
  <si>
    <t>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t>
  </si>
  <si>
    <t>À la fin, il faut que 10 points soient répartis dans chaque thématique.</t>
  </si>
  <si>
    <t>J'aime mon travail parce que…</t>
  </si>
  <si>
    <t>J'apprécie les situations nouvelles, qui me permettent d'inventer un maximum de solutions possibles.</t>
  </si>
  <si>
    <t>Ce qui m'intéresse en premier lieu, c'est de trouver des solutions pratiques, des solutions qui fonctionnent vraiment.</t>
  </si>
  <si>
    <t>J'aime mettre à profit mes connaissances professionnelles en accomplissant une tâche exigeante.</t>
  </si>
  <si>
    <t>J'aime avoir le sentiment de créer de bonnes relations entre les gens.</t>
  </si>
  <si>
    <t>J'exerce une forte influence sur les processus décisionnels.</t>
  </si>
  <si>
    <t>Au travail, je rencontre beaucoup de gens qui ont des choses intéressantes à offrir.</t>
  </si>
  <si>
    <t>J'aime amener les gens à s'accorder sur les mesures qui doivent être mises en œuvre.</t>
  </si>
  <si>
    <t>Je me sens toujours parfaitement bien lorsque je peux me consacrer entièrement à une mission.</t>
  </si>
  <si>
    <t>J'aime les occasions qui me permettent de stimuler mon imagination.</t>
  </si>
  <si>
    <t>Ce qui est caractéristique dans ma manière de travailler en groupe…</t>
  </si>
  <si>
    <t>Je trouve intéressant de faire plus ample connaissance avec mes collègues afin de mieux m'entendre avec eux.</t>
  </si>
  <si>
    <t>Je n'ai pas peur de ne pas abonder dans le sens des autres, ni de défendre une position minoritaire.</t>
  </si>
  <si>
    <t>J'ai l'habitude d'avancer les arguments qui permettront de réfuter les propositions inopportunes.</t>
  </si>
  <si>
    <t>Ich denke, dass ich bestechende Massnahme Pläne schmieden kann, die dann auch zu Aktionen führen.</t>
  </si>
  <si>
    <t>J'estime être capable d'élaborer des plans de mesures attractifs, qui débouchent ultérieurement sur des actions.</t>
  </si>
  <si>
    <t>Ich habe die Gabe, unerwartet Alternativen auf den Tisch zu bringen statt "alten Wein in neuen Schläuchen" zu präsentieren.</t>
  </si>
  <si>
    <t>J'ai le don de proposer des alternatives de façon inattendue, plutôt que de vendre du " vieux vin dans de nouvelles bouteilles " (de faire du neuf avec du vieux).</t>
  </si>
  <si>
    <t>Lorsqu'il s'agit de résoudre des tâches en équipe, il faut plutôt me considérer comme un perfectionniste.</t>
  </si>
  <si>
    <t>J'aime avoir des contacts utiles, même en dehors du groupe de travail du moment.</t>
  </si>
  <si>
    <t>Lorsqu'il s'agit de résoudre une mission, j'aime m'y consacrer avec minutie.</t>
  </si>
  <si>
    <t>Lorsqu'il faut s'atteler à quelque chose, je suis immédiatement en mesure de décider ce qu'il faut faire, même si l'opinion de tous les autres m'intéresse.</t>
  </si>
  <si>
    <t>Lorsque je travaille avec d'autres personnes dans le cadre d'un projet…</t>
  </si>
  <si>
    <t>Je réussis à encadrer les gens, sans les pousser dans une direction donnée.</t>
  </si>
  <si>
    <t>Ma vigilance nous protège contre l'inexactitude et les oublis.</t>
  </si>
  <si>
    <t>J'insiste pour engager des actes concrets, afin d'être certain de ne pas perdre de temps en réunion et de bien différencier les choses importantes des choses futiles.</t>
  </si>
  <si>
    <t>On peut être certain que je vais apporter des idées nouvelles et fondamentales.</t>
  </si>
  <si>
    <t>Je suis toujours prêt à apporter une idée nouvelle si cela permet à tout le monde d'avancer.</t>
  </si>
  <si>
    <t>Je suis toujours à l'affût de nouvelles idées et de nouveaux développements.</t>
  </si>
  <si>
    <t>Avec mon vaste éventail de connaissances et mes compétences, je suis convaincu d'aider les autres à progresser considérablement vers une solution.</t>
  </si>
  <si>
    <t>Tout particulièrement grâce à ma capacité de jugement, je suis convaincu d'apporter une contribution importante au processus décisionnel.</t>
  </si>
  <si>
    <t>Les autres peuvent me faire confiance pour traiter toutes les questions importantes.</t>
  </si>
  <si>
    <t>Ce que je peux apporter à une équipe…</t>
  </si>
  <si>
    <t>Je pense être en mesure de découvrir et d'appliquer de nouvelles alternatives.</t>
  </si>
  <si>
    <t>Ma compétence réside dans mes connaissances professionnelles, que j'aime mettre à profit pour faire avancer la mission.</t>
  </si>
  <si>
    <t>Je réussis à m'entendre avec tout le monde.</t>
  </si>
  <si>
    <t>Lancer des idées fait partie de mes dons naturels.</t>
  </si>
  <si>
    <t>Mon talent consiste à encourager et à stimuler les gens lorsque je remarque qu'ils peuvent apporter une contribution essentielle.</t>
  </si>
  <si>
    <t>Grâce à mon travail efficace, je réussis à mener les choses à bien (par ex. les projets).</t>
  </si>
  <si>
    <t>Je suis prêt à être impopulaire pendant un certain temps si cela permet d'atteindre des résultats présentant un grand intérêt.</t>
  </si>
  <si>
    <t>Normalement, je mène à bien ce qui est réalisable et réaliste.</t>
  </si>
  <si>
    <t>Je peux avancer des arguments en faveur d'autres approches, sans perdre de vue mon objectif véritable.</t>
  </si>
  <si>
    <t>Dans le cadre d'un travail en équipe, mes faiblesses pourraient être les suivantes...</t>
  </si>
  <si>
    <t>Je ne suis à l'aise que lorsque les réunions sont bien structurées, c.-à-d. sous contrôle et bien dirigées.</t>
  </si>
  <si>
    <t>Lorsque les gens ont de bonnes idées à propos d'un sujet donné, je les approuve trop vite, sans avoir discuté de l'affaire de manière approfondie.</t>
  </si>
  <si>
    <t>J'ai tendance à trop parler lorsque j'ai de nouvelles idées.</t>
  </si>
  <si>
    <t>Je n'ai généralement pas d'opinion très arrêtée. En conséquence, je me rallie trop vite à d'autres personnes.</t>
  </si>
  <si>
    <t>Quand il faut que la situation avance, il arrive qu'on me trouve pressant et autoritaire.</t>
  </si>
  <si>
    <t>Je trouve difficile de prendre rapidement la direction des évènements - peut-être parce que je suis très sensible aux humeurs au sein du groupe.</t>
  </si>
  <si>
    <t>Ich habe die Tendenz mit meinen Ideen "abzuheben" und den Kontakt zu dem, was tatsächlich vor sich geht, zu verlieren.</t>
  </si>
  <si>
    <t>Avec mes idées, j'ai un peu tendance à " planer ", et à perdre le contact avec ce qui se passe réellement.</t>
  </si>
  <si>
    <t>Mes collègues estiment que je m'arrête trop longtemps sur ce qui pourrait échouer.</t>
  </si>
  <si>
    <t>Je suis à l'aise lorsque je peux me consacrer à ma tâche jusque dans les moindres détails.</t>
  </si>
  <si>
    <t>Lorsqu'on me confie soudainement une mission difficile, à accomplir dans l'urgence, avec des personnes nouvelles que je ne connais pas…</t>
  </si>
  <si>
    <t xml:space="preserve">Je préfère rester sur la réserve afin de commencer par évaluer la situation avant d'avancer des propositions. </t>
  </si>
  <si>
    <t>Je cherche immédiatement à travailler en collaboration avec les personnes qui me conviennent le plus.</t>
  </si>
  <si>
    <t>Je cherche immédiatement à m'atteler à la tâche en déterminant quelles personnes sont le mieux à même d'apporter tel ou tel type de contribution.</t>
  </si>
  <si>
    <t>Mon intuition me dicte ce qui est plus ou moins urgent et m'aide à définir le calendrier.</t>
  </si>
  <si>
    <t>Je reste calme et rassemble mes compétences pour pouvoir réfléchir de manière objective.</t>
  </si>
  <si>
    <t>J'œuvre toujours dans le sens de l'objectif poursuivi - même si je n'avance parfois qu'à petits pas.</t>
  </si>
  <si>
    <t xml:space="preserve">Si je devais constater que le groupe ne fait aucun progrès, je prendrai la direction des évènements. </t>
  </si>
  <si>
    <t>J'initie immédiatement des discussions pour faire naître de nouveaux points de vue et lancer le processus qui conduira à une solution.</t>
  </si>
  <si>
    <t>Je m'insère immédiatement dans le groupe et attends qu'on me confie une tâche à laquelle je pourrai me consacrer.</t>
  </si>
  <si>
    <t>Lorsque je travaille en groupe, je suis confronté aux problèmes suivants…</t>
  </si>
  <si>
    <t>Je me montre souvent impatient face à ceux qui empêchent les choses d'avancer.</t>
  </si>
  <si>
    <t>Certaines personnes me critiquent parce que je procède de manière trop analytique et ne fais pas confiance à mon intuition.</t>
  </si>
  <si>
    <t>Sur-préoccupé par l'idée que les choses puissent ne pas être mises en œuvre avec suffisamment de minutie, je risque de freiner la bonne progression du projet.</t>
  </si>
  <si>
    <t>J'ai du mal à garder à l'esprit l'objectif global, je préfère me consacrer à la réalisation des objectifs intermédiaires.</t>
  </si>
  <si>
    <t>Je m'ennuie vite - et quand c'est le cas, j'ai besoin d'une forte incitation pour redevenir actif.</t>
  </si>
  <si>
    <t>J'ai du mal à démarrer lorsque les objectifs ne sont pas encore bien définis.</t>
  </si>
  <si>
    <t>J'ai beaucoup de mal à mettre de l'ordre dans ma profusion d'idées et de réflexions.</t>
  </si>
  <si>
    <t>J'ai souvent tendance à demander aux autres de s'acquitter de ce que je n'ai pas envie de faire moi-même.</t>
  </si>
  <si>
    <t>J'hésite toujours beaucoup à exprimer mes pensées lorsque je crains qu'elles ne suscitent une assez forte opposition.</t>
  </si>
  <si>
    <t>Rôle en équipe</t>
  </si>
  <si>
    <t>Contribution au rôle</t>
  </si>
  <si>
    <t>Faiblesses acceptables</t>
  </si>
  <si>
    <t>Novateur/Inventeur</t>
  </si>
  <si>
    <t>apporte de nouvelles idées</t>
  </si>
  <si>
    <t>façon de penser non-conformiste</t>
  </si>
  <si>
    <t>souvent perdu dans ses pensées</t>
  </si>
  <si>
    <t>Pionnier / Poseur de jalons</t>
  </si>
  <si>
    <t>noue des contacts</t>
  </si>
  <si>
    <t>communicatif, extraverti</t>
  </si>
  <si>
    <t>fréquemment trop optimiste</t>
  </si>
  <si>
    <t>Coordinateur / Intégrateur</t>
  </si>
  <si>
    <t>stimule les processus décisionnels</t>
  </si>
  <si>
    <t>sûr de lui, confiant</t>
  </si>
  <si>
    <t>peut être perçu comme manipulateur</t>
  </si>
  <si>
    <t>Fonceur</t>
  </si>
  <si>
    <t>a le courage de surmonter les obstacles</t>
  </si>
  <si>
    <t>dynamique, travaille bien sous pression</t>
  </si>
  <si>
    <t>Impatient, tend à provoquer</t>
  </si>
  <si>
    <t>Observateur</t>
  </si>
  <si>
    <t>examine la faisabilité des propositions</t>
  </si>
  <si>
    <t>lucide, stratégique, critique</t>
  </si>
  <si>
    <t>manque de faculté d'inspiration</t>
  </si>
  <si>
    <t>Coéquipier/Participant</t>
  </si>
  <si>
    <t>améliore la communication, réduit le gaspillage d'énergie résultant des frictions</t>
  </si>
  <si>
    <t>coopératif, diplomate</t>
  </si>
  <si>
    <t>indécis dans les situations critiques</t>
  </si>
  <si>
    <t>Exécutant</t>
  </si>
  <si>
    <t>met en œuvre les plans</t>
  </si>
  <si>
    <t>discipliné, fiable, efficace</t>
  </si>
  <si>
    <t>manque de souplesse</t>
  </si>
  <si>
    <t>Perfectionniste</t>
  </si>
  <si>
    <t>évite les erreurs, garantit les meilleurs résultats possibles</t>
  </si>
  <si>
    <t>consciencieux, ponctuel</t>
  </si>
  <si>
    <t>hyper-anxieux, n'aime pas déléguer</t>
  </si>
  <si>
    <t>Spécialiste</t>
  </si>
  <si>
    <t>apporte des connaissances spécialisées et des informations</t>
  </si>
  <si>
    <t>centré sur lui-même, s'investit beaucoup ; ce qui compte, c'est l'expertise</t>
  </si>
  <si>
    <t>se perd souvent dans des détails techniques</t>
  </si>
  <si>
    <t>Évaluation</t>
  </si>
  <si>
    <t>ERREUR !  Contrôlez le nombre de points de chaque question (10 points)</t>
  </si>
  <si>
    <t>Meine Über-Besorgnis, dass Dinge nicht sorgfältig genug ausgeführt werden könnten, bringt das Risiko, dass der Projektfortschritt behindert wird.</t>
  </si>
  <si>
    <t>DÉVELOPPEMENT DE L'ÉQUIPE</t>
  </si>
  <si>
    <t>Bien cerner les conditions-cadres</t>
  </si>
  <si>
    <t>Rôles au sein de l'équipe</t>
  </si>
  <si>
    <t>Conflits</t>
  </si>
  <si>
    <t>Encadrement</t>
  </si>
  <si>
    <t>Questions d'ordre général</t>
  </si>
  <si>
    <t>Que m'apporte une équipe et comment travaille-t-elle ?</t>
  </si>
  <si>
    <t>Quel est le bénéfice économique d'une équipe pour notre entreprise ?</t>
  </si>
  <si>
    <t>A-t-on besoin d'un chef d'équipe ou bien les équipes sont-elles libres de leurs décisions ?</t>
  </si>
  <si>
    <t>Quels rôles doivent être occupés et remplis ?</t>
  </si>
  <si>
    <t>Le travail en équipe permet-il vraiment de prendre en compte les désirs et objectifs des collaborateurs, de l'entreprise, et des clients ?</t>
  </si>
  <si>
    <t>Comment empêcher les équipes de mener une existence isolée au sein de l'entreprise ?</t>
  </si>
  <si>
    <t>Comment empêcher une équipe de ne plus s'occuper que d'elle-même ?</t>
  </si>
  <si>
    <t>Avantages du travail en équipe</t>
  </si>
  <si>
    <t>Le chef d'équipe a moins de travail de planification et de contrôle à accomplir</t>
  </si>
  <si>
    <t>Les équipes réagissent avec davantage de souplesse aux exigences dynamiques</t>
  </si>
  <si>
    <t>Les connaissances et les expériences des différents collaborateurs sont mieux mises à profit.</t>
  </si>
  <si>
    <t>Meilleure compétence en matière de résolution des problèmes</t>
  </si>
  <si>
    <t>Au sein de l'équipe, les flux d'informations et la communication fonctionnent mieux</t>
  </si>
  <si>
    <t>Meilleure intégration des collaborateurs dans les processus décisionnels</t>
  </si>
  <si>
    <t>Les collaborateurs ont plus de marge de manœuvre</t>
  </si>
  <si>
    <t>Les collaborateurs s'identifient plus à l'entreprise</t>
  </si>
  <si>
    <t>Les membres de l'équipe se soutiennent mutuellement</t>
  </si>
  <si>
    <t>Avec le temps, les objectifs des équipes sont de plus en plus ambitieux</t>
  </si>
  <si>
    <t>Satisfaction professionnelle et motivation accrues chez les collaborateurs</t>
  </si>
  <si>
    <t>Les activités deviennent plus variées</t>
  </si>
  <si>
    <t>Perception plus différenciée des problèmes</t>
  </si>
  <si>
    <t>Les positions ne sont pas juxtaposées, mais plutôt confrontées les unes aux autres et mises en lien</t>
  </si>
  <si>
    <t>Le travail en équipe est utile lorsque …</t>
  </si>
  <si>
    <t>les tâches ne peuvent être résolues de manière ni trop simple, ni trop difficile</t>
  </si>
  <si>
    <t>les objectifs peuvent être atteints</t>
  </si>
  <si>
    <t>il est possible de résoudre les tâches en plusieurs étapes</t>
  </si>
  <si>
    <t>il est possible de subdiviser les tâches en tâches partielles</t>
  </si>
  <si>
    <t>les membres de l'équipe sont tournés vers la performance</t>
  </si>
  <si>
    <t>les membres de l'équipe positivent</t>
  </si>
  <si>
    <t xml:space="preserve">les membres de l'équipe ont une bonne discipline de travail </t>
  </si>
  <si>
    <t>les membres de l'équipe ont des compétences sociales (et interculturelles)</t>
  </si>
  <si>
    <t>les membres de l'équipe ont des compétences communicationnelles</t>
  </si>
  <si>
    <t>les membres de l'équipe ont des compétences méthodologiques</t>
  </si>
  <si>
    <t>les membres de l'équipe sont capables d'accepter la critique</t>
  </si>
  <si>
    <t xml:space="preserve">les membres de l'équipe sont sur un pied d'égalité </t>
  </si>
  <si>
    <t>les membres de l'équipe sont soit homogènes, soit hétérogènes - en fonction de la tâche traitée</t>
  </si>
  <si>
    <t>Objectifs principaux</t>
  </si>
  <si>
    <t>Faire en sorte que les rôles des différents membres de l'équipe soient mieux compris.</t>
  </si>
  <si>
    <t>Faire en sorte que la singularité de la composition de l'équipe et son rôle dans l'entreprise soient mieux compris.</t>
  </si>
  <si>
    <t>Améliorer la communication entre les membres de l'équipe pour renforcer l'efficacité de la collaboration.</t>
  </si>
  <si>
    <t>Renforcer le sentiment d'appartenance.</t>
  </si>
  <si>
    <t>Faire en sorte que la dynamique de groupe soit mieux comprise dans le travail en équipe.</t>
  </si>
  <si>
    <t>Trouver des solutions aux problèmes aux niveaux technique et relationnel.</t>
  </si>
  <si>
    <t xml:space="preserve">Appréhender les conflits de manière constructive et tirer profit de la critique, comprise comme une opportunité d'optimisation. </t>
  </si>
  <si>
    <t>Renforcer la coopération entre les membres de l'équipe et réduire la concurrence entre certains d'entre eux.</t>
  </si>
  <si>
    <t>Améliorer la capacité à coopérer avec d'autres équipes.</t>
  </si>
  <si>
    <t>Faire prendre conscience aux membres de l'équipe de leur interdépendance mutuelle, apprendre à la saisir comme une opportunité</t>
  </si>
  <si>
    <t>Possibilités d'amélioration</t>
  </si>
  <si>
    <t>Objectifs</t>
  </si>
  <si>
    <t>O B J E C T I F S   D U  T E A M B U I L D I N G</t>
  </si>
  <si>
    <t>Z I E L E   T E A M B U I L D I N G</t>
  </si>
  <si>
    <t>satisfaction</t>
  </si>
  <si>
    <t>déni</t>
  </si>
  <si>
    <t>confusion</t>
  </si>
  <si>
    <t>renouvèlement</t>
  </si>
  <si>
    <t>savourer</t>
  </si>
  <si>
    <t>s'accrocher</t>
  </si>
  <si>
    <t>lâcher prise</t>
  </si>
  <si>
    <t>relever le défi</t>
  </si>
  <si>
    <t>fierté &amp; joie</t>
  </si>
  <si>
    <t>routine &amp; sécurité</t>
  </si>
  <si>
    <t>assurance</t>
  </si>
  <si>
    <t>suffisance</t>
  </si>
  <si>
    <t>inquiétude &amp; stupeur</t>
  </si>
  <si>
    <t>résistance &amp; contrariété</t>
  </si>
  <si>
    <t>mépris &amp; colère</t>
  </si>
  <si>
    <t>paralysie &amp; frustration</t>
  </si>
  <si>
    <t>angoisse &amp; insomnies</t>
  </si>
  <si>
    <t>nostalgie &amp; affliction</t>
  </si>
  <si>
    <t>curiosité &amp; plaisir</t>
  </si>
  <si>
    <t>Aufbruchsstimmung</t>
  </si>
  <si>
    <t>esprit de découverte</t>
  </si>
  <si>
    <t>mais aussi revers &amp; frustration</t>
  </si>
  <si>
    <t>Phase d'orientation</t>
  </si>
  <si>
    <t>Nouer des contacts</t>
  </si>
  <si>
    <t>Consolider l'appartenance au groupe</t>
  </si>
  <si>
    <t>Incertitude</t>
  </si>
  <si>
    <t>Phase de conflit</t>
  </si>
  <si>
    <t>Formation de clans</t>
  </si>
  <si>
    <t>Intérêts &amp; objectifs différents</t>
  </si>
  <si>
    <t>Potentiel conflictuel élevé</t>
  </si>
  <si>
    <t xml:space="preserve">Phase d'organisation </t>
  </si>
  <si>
    <t>Rôles et leadership définis</t>
  </si>
  <si>
    <t>Coopération</t>
  </si>
  <si>
    <t>Fidélité aux objectifs</t>
  </si>
  <si>
    <t>Phase d'intégration</t>
  </si>
  <si>
    <t>Structures consolidées</t>
  </si>
  <si>
    <t>Les membres de l'équipe s'épanouissent</t>
  </si>
  <si>
    <t>Consensus</t>
  </si>
  <si>
    <t>Compromis</t>
  </si>
  <si>
    <t>Aucune solution</t>
  </si>
  <si>
    <t>Règles de résolution des conflits</t>
  </si>
  <si>
    <t>Objectif suprême : situation gagnant-gagnant</t>
  </si>
  <si>
    <t>Aborder le ou les conflits et inciter le groupe à le/les traiter.</t>
  </si>
  <si>
    <t>Commencer par les points sur lesquels il est possible de s'entendre rapidement.</t>
  </si>
  <si>
    <t>Énumérer et définir les objectifs communs avant de mettre au point les détails.</t>
  </si>
  <si>
    <t>Permettre des débats aussi vastes que possible concernant les thèmes conflictuels, sans chercher à trouver des solutions de manière prématurée.</t>
  </si>
  <si>
    <t>Définir le déroulement des négociations avec une limitation de temps.</t>
  </si>
  <si>
    <t>Également inclure, dans la mesure du possible, les membres du groupe non impliqués dans le conflit.</t>
  </si>
  <si>
    <t>Autoriser ou encourager l'expression des émotions liées au conflit, tant qu'il ne s'agit pas de propos outrageants (réduction de la frustration)</t>
  </si>
  <si>
    <t>Veiller à une atmosphère détendue, non-anxiogène</t>
  </si>
  <si>
    <t>Veiller à échanger les rôles pour empêcher la personnification des arguments factuels.</t>
  </si>
  <si>
    <t>Proposer des éclaircissements en opérant la distinction entre le niveau technico-instrumental et le niveau socio-émotionnel</t>
  </si>
  <si>
    <t>R É S O L U T I O N   D E S   C O N F L I T S</t>
  </si>
  <si>
    <t>Objectif : accroître l'attractivité en interne</t>
  </si>
  <si>
    <t>Charte de l'entreprise (vision, identité)</t>
  </si>
  <si>
    <t>Développement de carrière et gestion des compétences</t>
  </si>
  <si>
    <t xml:space="preserve">Systèmes et modèles de rémunération </t>
  </si>
  <si>
    <t xml:space="preserve">Incitations à la performance (bonus, intéressement) </t>
  </si>
  <si>
    <t>Prestations sociales de l'entreprise (prévoyance vieillesse)</t>
  </si>
  <si>
    <t>Facteurs d'attractivité (marque employeur)</t>
  </si>
  <si>
    <t>Rotation / Jobenrichment (enrichissement des tâches) / Jobenlargement (élargissement des tâches)</t>
  </si>
  <si>
    <t>Possibilités de perfectionnements et de formations continues (pools de développement)
→ Développement du personnel</t>
  </si>
  <si>
    <t>Objectif : accroître l'attractivité à l'extérieur</t>
  </si>
  <si>
    <t>Attribution de stages, mémoires de fin d'études, et travaux de bachelor</t>
  </si>
  <si>
    <t>Notoriété / image / facteurs d'attractivité en tant qu'employeur (marque employeur)</t>
  </si>
  <si>
    <t>Proposer une formation intéressante / des études / un programme de stages</t>
  </si>
  <si>
    <t>Présence dans les salons professionnels</t>
  </si>
  <si>
    <t>Recrutement Hautes Écoles/Universités</t>
  </si>
  <si>
    <t>Articles / annonces dans les magazines spécialisés et les quotidiens, ou en ligne</t>
  </si>
  <si>
    <t>Offres d'emploi</t>
  </si>
  <si>
    <t>Rémunération conforme aux usages du marché + X (incitations, bonus, prestations supplémentaires)</t>
  </si>
  <si>
    <t>Gestion des candidatures</t>
  </si>
  <si>
    <t>Jeux de simulation en ligne</t>
  </si>
  <si>
    <t>Journées d'information et candidatures (en interne)</t>
  </si>
  <si>
    <t>Labels de qualité tels que Investors in People</t>
  </si>
  <si>
    <t>Aperçu du développement du personnel</t>
  </si>
  <si>
    <t>Stratégies de l'entreprise</t>
  </si>
  <si>
    <t>Stratégies des ressources humaines</t>
  </si>
  <si>
    <t>Situation actuelle</t>
  </si>
  <si>
    <t>Situation souhaitée</t>
  </si>
  <si>
    <t>Développement du personnel</t>
  </si>
  <si>
    <t xml:space="preserve">Forces - faiblesses </t>
  </si>
  <si>
    <t>Check-list " Entretiens difficiles "</t>
  </si>
  <si>
    <t>Objectif : limiter les dégâts</t>
  </si>
  <si>
    <t>1re phrase : communiquez la décision le plus vite et le plus clairement possible - souvent dès la première phrase</t>
  </si>
  <si>
    <t>2e phrase : exposez les motifs de la décision</t>
  </si>
  <si>
    <t>3e phrase : citez des faits</t>
  </si>
  <si>
    <t>4e phrase : exprimez vos regrets</t>
  </si>
  <si>
    <t>5e phrase : envisagez l'avenir en avançant des solutions et des propositions aussi concrètes que possible, ou en évoquant les étapes suivantes. Pas d'encouragements de nature générale du type " Ça va aller ! "</t>
  </si>
  <si>
    <t>Permettre à la personne concernée de réagir.</t>
  </si>
  <si>
    <t>Se montrer compréhensif, tout en restant ferme sur le fond</t>
  </si>
  <si>
    <t>M A R C H É   D U    P E R S O N N E L</t>
  </si>
  <si>
    <t>Volume du marché</t>
  </si>
  <si>
    <t>Part de marché [%]</t>
  </si>
  <si>
    <t>Exception : la personne concernée avance un argument qui n’avait effectivement pas été identifié et qui est susceptible de modifier la décision.
Interrompez l’entretien en expliquant que vous allez reconsidérer la situation mais qu’en attendant, votre décision est valable.</t>
  </si>
  <si>
    <t>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t>
  </si>
  <si>
    <t>Préparer le débriefing</t>
  </si>
  <si>
    <t>Questions</t>
  </si>
  <si>
    <t>Notes / remarques</t>
  </si>
  <si>
    <t>Quel est l'enjeu essentiel du débriefing ? Quels sont mes objectifs principaux pour le débriefing ?</t>
  </si>
  <si>
    <t>Calendrier du débriefing (rendez-vous) ? Qui doit être présent ?</t>
  </si>
  <si>
    <t>Quelle position le collaborateur concerné a-t-il occupée au sein de l'entreprise (cadre, expert, etc…)</t>
  </si>
  <si>
    <t>Quelles expériences pourrait-il avoir acquises ?</t>
  </si>
  <si>
    <t>Quelles étaient ses forces et faiblesses ?</t>
  </si>
  <si>
    <t xml:space="preserve">De quel type de document dispose-t-on déjà sur ce que le collaborateur a fait ? Par exemple des descriptions de poste, des descriptions de processus, des mémos ou des documents-modèles élaborés par le collaborateur. </t>
  </si>
  <si>
    <t>Comment le collaborateur s'est-il acquitté de ses tâches ? Étiez-vous satisfait de ses prestations ? Ou bien voyez-vous / devinez-vous des potentiels d'amélioration ?</t>
  </si>
  <si>
    <t>Votre relation personnelle avec le collaborateur ?</t>
  </si>
  <si>
    <t>La relation des collègues avec lui ?</t>
  </si>
  <si>
    <t>Comment décririez-vous le collaborateur - en un mot ou en une phrase ? Qu'est-ce qui le caractérisait ? Quelle importance avait-il dans votre service et dans l'entreprise ?</t>
  </si>
  <si>
    <t>Quelle était l'importance du collaborateur pour l'activité de l'entreprise ?</t>
  </si>
  <si>
    <t>Objectif : préserver le savoir-faire, pour l'entreprise !</t>
  </si>
  <si>
    <t>Combien de temps le collaborateur a-t-il passé
- dans l’entreprise et
- dans cette position ?</t>
  </si>
  <si>
    <t>DÉBRIEFING</t>
  </si>
  <si>
    <t>Objectif n°1 : récapituler un maximum de détails relatifs aux connaissances professionnelles</t>
  </si>
  <si>
    <t>Pouvez-vous expliquer cela à l'aide d'un exemple ?</t>
  </si>
  <si>
    <t>Que savez-vous de plus à ce sujet ?</t>
  </si>
  <si>
    <t>Que pourriez-vous ajouter à ce sujet ?</t>
  </si>
  <si>
    <t>Objectif n°2 : ne pas perdre les relations importantes, l'implication dans les processus, les contacts</t>
  </si>
  <si>
    <t>Quel est votre interlocuteur principal chez… ?</t>
  </si>
  <si>
    <t>Que dirait-il de vous ou de notre entreprise ?</t>
  </si>
  <si>
    <t>À quoi votre successeur devra-t-il être attentif avec cette personne ?</t>
  </si>
  <si>
    <t>Objectif n°3 : importance de certains éléments, précisions sur ce qui est vraiment essentiel</t>
  </si>
  <si>
    <t>D'après vous, qu'est-ce que votre supérieur hiérarchique apprécie particulièrement chez vous ?</t>
  </si>
  <si>
    <t>D'après vous, qu'est-ce que vos collègues apprécient particulièrement chez vous ?</t>
  </si>
  <si>
    <t>Qu'est-ce que votre interlocuteur chez le client XY apprécie particulièrement chez vous et dans votre travail ?</t>
  </si>
  <si>
    <t>Quels conseils donneriez-vous dans tous les cas à votre successeur ?</t>
  </si>
  <si>
    <t>Objectif n°4 : cerner les erreurs, les faiblesses et les possibilités d'amélioration</t>
  </si>
  <si>
    <t>Que feriez-vous différemment ?</t>
  </si>
  <si>
    <t>Quelles améliorations suggérez-vous ?</t>
  </si>
  <si>
    <t>Aspects supplémentaires</t>
  </si>
  <si>
    <t>Aspects</t>
  </si>
  <si>
    <t>Je procède de la manière suivante :</t>
  </si>
  <si>
    <t>Contenu</t>
  </si>
  <si>
    <t>Quels sont mes objectifs à travers cet entretien ?</t>
  </si>
  <si>
    <t>Quels sont, d'après moi, les points indiscutables ?</t>
  </si>
  <si>
    <t>Quels sont, d'après moi, les points modifiables ou négociables ?</t>
  </si>
  <si>
    <t>Quels sont les problèmes que je pose au partenaire ?</t>
  </si>
  <si>
    <t>Quels problèmes le sujet pose-t-il au partenaire ?</t>
  </si>
  <si>
    <t>Quels sont les sentiments que je suscite chez le partenaire ?</t>
  </si>
  <si>
    <t>Quels sont les sentiments que le sujet suscite chez le partenaire ?</t>
  </si>
  <si>
    <t>Contexte environnant</t>
  </si>
  <si>
    <t>Exclure les sources de perturbations</t>
  </si>
  <si>
    <t>Choisir une salle</t>
  </si>
  <si>
    <t>Prévoir du temps</t>
  </si>
  <si>
    <t>Se préparer mentalement à l'entretien</t>
  </si>
  <si>
    <t>Prendre la résolution suivante : je veux vraiment comprendre l'autre !</t>
  </si>
  <si>
    <t>Posture : se tourner vers le partenaire !</t>
  </si>
  <si>
    <t>Chercher le contact visuel !</t>
  </si>
  <si>
    <t>Nommer clairement et sans ambiguïté la raison, l'objectif et la durée de l'entretien, ou s'accorder sur ces points.</t>
  </si>
  <si>
    <t>1. Préparation</t>
  </si>
  <si>
    <t>E N T R E T I E N   R E L A T I F   À   U N   C O N F L I T</t>
  </si>
  <si>
    <t>Bien cerner le contexte et définir les objectifs ;
bien cerner sa propre position vis-à-vis de l’interlocuteur ;
prévoir une bouée de sauvetage</t>
  </si>
  <si>
    <t>2. « Échauffement » – prise de contact</t>
  </si>
  <si>
    <t>Lancer la conversation de manière positive afin d’aborder le client sous un angle favorable ;
décrypter et refléter le langage corporel,
prendre au sérieux les objections</t>
  </si>
  <si>
    <t>3. Entrée dans le vif du sujet</t>
  </si>
  <si>
    <t>Aborder ouvertement les sujets désagréables ; 
séparer le niveau technique du niveau relationnel ;
évoquer clairement les points critiques ;
utiliser les résistances de manière constructive</t>
  </si>
  <si>
    <t>4. Rebondir sur les réactions</t>
  </si>
  <si>
    <t>Identifier et aborder les réactions discordantes ;
ne pas provoquer de justification ;
questionner sur les doutes et sur les retombées négatives ;
souligner l’objectif positif de l’entretien</t>
  </si>
  <si>
    <t>Récapituler le résultat de l’entretien ;
planification commune de l’action</t>
  </si>
  <si>
    <t>6. Clôture et suivi</t>
  </si>
  <si>
    <t xml:space="preserve">Suivi relationnel ;
adresser ses remerciements pour l’entretien et pour la franchise des propos
réflexion, voire documentation </t>
  </si>
  <si>
    <t>Niveau relationnel</t>
  </si>
  <si>
    <t>Appel</t>
  </si>
  <si>
    <t>Autorévélation</t>
  </si>
  <si>
    <t>Déclaration</t>
  </si>
  <si>
    <t>Cryptage</t>
  </si>
  <si>
    <t>Décryptage</t>
  </si>
  <si>
    <t>Émetteur</t>
  </si>
  <si>
    <t>Récepteur</t>
  </si>
  <si>
    <t>Carré de communication</t>
  </si>
  <si>
    <t>Caractéristiques d'un travail en équipe réussi</t>
  </si>
  <si>
    <t>Estime mutuelle</t>
  </si>
  <si>
    <t>Consensus sur les objectifs principaux et sur les valeurs</t>
  </si>
  <si>
    <t>Défendre ensemble, avec vigueur, les objectifs principaux</t>
  </si>
  <si>
    <t>La collaboration se décline sur un mode coopératif</t>
  </si>
  <si>
    <t>Les conflits se résolvent rapidement, de manière constructive</t>
  </si>
  <si>
    <t>Le groupe s'organise lui-même et travaille efficacement ; il dispose de suffisamment de liberté de décision.</t>
  </si>
  <si>
    <t>La collaboration est soumise à des règles, et les conditions techniques et organisationnelles sont réunies.</t>
  </si>
  <si>
    <t>Le groupe se considère comme une bonne équipe.</t>
  </si>
  <si>
    <t>Forte cohésion interne et engagement prononcé, grâce à une orientation commune</t>
  </si>
  <si>
    <t>Méthode de travail commune et contrôle du déroulement du travail</t>
  </si>
  <si>
    <t>Pas de séparation entre ceux qui travaillent et ceux qui pensent</t>
  </si>
  <si>
    <t xml:space="preserve">Juxtaposition, sur un pied d'égalité, de responsabilités individuelles et mutuelles </t>
  </si>
  <si>
    <t>Exploration de synergies dépassant la somme des prestations individuelles</t>
  </si>
  <si>
    <t>Les membres de l'équipe expriment leurs idées et leurs sentiments avec clarté et sincérité</t>
  </si>
  <si>
    <t xml:space="preserve">L'équipe dispose de stratégies décisionnelles et est suffisamment souple pour réussir à les adapter à des changements de situations </t>
  </si>
  <si>
    <t>L'équipe dispose de stratégies appropriées pour résoudre les problèmes.</t>
  </si>
  <si>
    <t>Les relations entre les membres de l'équipe fonctionnent bien et la communication est organisée de manière autonome</t>
  </si>
  <si>
    <t>Règles relatives au retour d'information (feed-back)</t>
  </si>
  <si>
    <t>Feed-back 360°</t>
  </si>
  <si>
    <t>Concept de soi</t>
  </si>
  <si>
    <t>Fenêtre de Johari</t>
  </si>
  <si>
    <t>Aperçu</t>
  </si>
  <si>
    <t>Forces-faiblesses</t>
  </si>
  <si>
    <t>Mesures</t>
  </si>
  <si>
    <t>Gestion du changement</t>
  </si>
  <si>
    <t>Compétences de base</t>
  </si>
  <si>
    <t>Entretiens difficiles</t>
  </si>
  <si>
    <t>Planifier un débriefing</t>
  </si>
  <si>
    <t>Débriefing</t>
  </si>
  <si>
    <t>Tableau de bord GRH</t>
  </si>
  <si>
    <t>D E S C R I P T I O N   D E   P O S T E</t>
  </si>
  <si>
    <t>Signature du (de la) 
collaborateur(trice)</t>
  </si>
  <si>
    <t>Signature du (de la) 
supérieur(e) hiérarchique</t>
  </si>
  <si>
    <t>Check-list "Période d'essai "</t>
  </si>
  <si>
    <t>Préparer et mettre en place au préalable le poste de travail et l'équipement technique</t>
  </si>
  <si>
    <t>Période d'essai</t>
  </si>
  <si>
    <t>A P E R Ç U   D E S C R I P T I O N S   D E   P O S T E S</t>
  </si>
  <si>
    <t>Ü B E R S I C H T   S T E L L E N B E S C H R E I B U N G E N</t>
  </si>
  <si>
    <t>Stellenbeschrieb</t>
  </si>
  <si>
    <t>Beispiel 1</t>
  </si>
  <si>
    <t>Interne Ausschreibung</t>
  </si>
  <si>
    <t>A P E R Ç U   P R O F I L S   R E Q U I S</t>
  </si>
  <si>
    <t>Ü B E R S I C H T   V O R S E L E K T I O N</t>
  </si>
  <si>
    <t>A P E R Ç U   P R É S É L E C T I O N</t>
  </si>
  <si>
    <t>Name KandidatIn</t>
  </si>
  <si>
    <t>Nom candidat-e</t>
  </si>
  <si>
    <t>Kandidat xy</t>
  </si>
  <si>
    <t>A P E R Ç U   E N T R E T I E N S    D ' E M B A U C H E</t>
  </si>
  <si>
    <t>Ü B E R S I C H T   B E W E R B U N G S G E S P R Ä C H E</t>
  </si>
  <si>
    <t>Image de 
l'autre</t>
  </si>
  <si>
    <t>F O R M U L A I R E  D' E N T R E T I E N</t>
  </si>
  <si>
    <t>Prépara-tion</t>
  </si>
  <si>
    <t>Style de leadership laisser-faire</t>
  </si>
  <si>
    <t>Entretien d'évaluation</t>
  </si>
  <si>
    <t>Ü B E R S I C H T   Z I E L V E R E I N B A R U N G E N</t>
  </si>
  <si>
    <t>A P E R Ç U   A C C O R D S   D ' O B J E C T I F S</t>
  </si>
  <si>
    <t>Collaboratrice xy</t>
  </si>
  <si>
    <t>C  O M P É T E N C E S   D E   B A S E</t>
  </si>
  <si>
    <t>Caracté-ristiques</t>
  </si>
  <si>
    <t>5. Planif. conjointe de la marche à suivre</t>
  </si>
  <si>
    <t xml:space="preserve">M E S U R E S   D E   D E V E L O P P E M E N T </t>
  </si>
  <si>
    <t>Doit</t>
  </si>
  <si>
    <t>Être</t>
  </si>
  <si>
    <t>Vier Zimmer der Veränderung</t>
  </si>
  <si>
    <t>(bitte Element aus Liste "Anlass des Gesprächs" wählen)</t>
  </si>
  <si>
    <t>(veuillez choisir un élement de la liste "Motif de l'entretien")</t>
  </si>
  <si>
    <t>Pour effacer le tableau, veuillez effacer les points dans cette colonne.</t>
  </si>
  <si>
    <t>points</t>
  </si>
  <si>
    <t>Fehler! Max. 10 Punkte!</t>
  </si>
  <si>
    <t>Erreur !  Max. 10 points !</t>
  </si>
  <si>
    <t>Dévelop. de l'équipe</t>
  </si>
  <si>
    <t>Niveau factuel</t>
  </si>
  <si>
    <t>Wann?</t>
  </si>
  <si>
    <t>Quand ?</t>
  </si>
  <si>
    <t>When ?</t>
  </si>
  <si>
    <t>Prioriät</t>
  </si>
  <si>
    <t>Priorité</t>
  </si>
  <si>
    <t>Priority</t>
  </si>
  <si>
    <t>Standortbestimmung</t>
  </si>
  <si>
    <t>Bilan personnel</t>
  </si>
  <si>
    <t>myC A N V A S (mon bilan personnel)</t>
  </si>
  <si>
    <t>Mitarbeiterzufriedenheit</t>
  </si>
  <si>
    <t>Satisfaction des coll.</t>
  </si>
  <si>
    <t>Keine Diskriminierung (Geschlecht, Alter, ethnische Herkunft, Religion, Behinderungen etc.)</t>
  </si>
  <si>
    <t>Logisches und klares Denken, schnell auf den Punkt gebracht</t>
  </si>
  <si>
    <t>xy</t>
  </si>
  <si>
    <t>Prüfen Sie, ob Sie tatsächlich eine Rückmeldung aufnehmen können.</t>
  </si>
  <si>
    <t xml:space="preserve">Hat ein starkes Verlangen, hohe und herausfordernde Ziele zu setzen.
Um die Ziele zu erreichen gehen sie kalkulierte Risiken ein.
Liebt es, regelmässige Feedbacks zu ihrem Fortschritt und Erfolge zu erhalten. 
</t>
  </si>
  <si>
    <t>Arbeitet sehr effizient, entweder alleine odere zusammen mit anderen Leistungsorientierten Personen.
Will sich verbessern.</t>
  </si>
  <si>
    <t xml:space="preserve">A une forte aspiration à fixer des objectifs élevés et exigeants. 
Prend des risques calculés pour atteindre les objectifs.
Aime recevoir des feed-back réguliers sur ses progrès et succès.
</t>
  </si>
  <si>
    <t>Travaille avec une grande efficacité, seul ou conjointement avec d’autres personnes axées sur la performance.
Veut s’améliorer.</t>
  </si>
  <si>
    <t xml:space="preserve">Has a strong need to set and accomplish challenging goals.
Takes calculated risks to accomplish their goals. 
Likes to receive regular feedback on their progress and achievements. 
</t>
  </si>
  <si>
    <t>Works very effectively either alone or with other high achievers.
Wants to improve.</t>
  </si>
  <si>
    <t xml:space="preserve">Betraue sie mit herausfordernden Projekten.
Gib direkte Feedbacks.
Lass sie bei Entscheiden mitreden.
Halte die Motivation hoch, indem sie helfen, die Karriereziele zu erreichen.
</t>
  </si>
  <si>
    <t>Ehrgeizig, verantwortungsbewusst</t>
  </si>
  <si>
    <t>Bemerkungen:</t>
  </si>
  <si>
    <t>Remarques:</t>
  </si>
  <si>
    <t>Selbst-kompetenzen</t>
  </si>
  <si>
    <t>Handlungs-kompetenzen</t>
  </si>
  <si>
    <t>Sozial-kompetenzen</t>
  </si>
  <si>
    <t>Methoden-kompetenzen</t>
  </si>
  <si>
    <t>Führungs-kompetenzen</t>
  </si>
  <si>
    <t>Seite 1/2</t>
  </si>
  <si>
    <t>Seite 2/2</t>
  </si>
  <si>
    <t>page 1/2</t>
  </si>
  <si>
    <t>page 2/2</t>
  </si>
  <si>
    <t>Grund</t>
  </si>
  <si>
    <t>Raison</t>
  </si>
  <si>
    <t>Reason</t>
  </si>
  <si>
    <t>É V A L U A T I O N   D U   P E R S O N N E L</t>
  </si>
  <si>
    <t xml:space="preserve">P R E N D R E   C O N G É   D U   P E R S O N N E L </t>
  </si>
  <si>
    <t>D É V E L O P P E M E N T   D U   P E R S O N N E L</t>
  </si>
  <si>
    <t>Dével. du personnel</t>
  </si>
  <si>
    <t>T A B L E A U   D E   B O R D   G E S T I O N   D U   P E R S O N N E L</t>
  </si>
  <si>
    <t>Ihr Logo:</t>
  </si>
  <si>
    <t>Votre logo:</t>
  </si>
  <si>
    <t>Your logo:</t>
  </si>
  <si>
    <t>Vostro logo:</t>
  </si>
  <si>
    <t>Check-list Marketing RH interne</t>
  </si>
  <si>
    <t>Checkliste Internes Personalmarketing</t>
  </si>
  <si>
    <t>Checkliste Externes Personalmarketing</t>
  </si>
  <si>
    <t>Check-list Marketing du personnel externe</t>
  </si>
  <si>
    <t>Checkliste Stellenausschreibung</t>
  </si>
  <si>
    <t>Check-list Avis de recrutement</t>
  </si>
  <si>
    <t>Checkliste Zielvereinbarungen</t>
  </si>
  <si>
    <t>Checkliste Entretiens de fixation des objectifs</t>
  </si>
  <si>
    <t>Checkliste Beurteilungsgespräch</t>
  </si>
  <si>
    <t>Checkliste Entretiens d'évaluation</t>
  </si>
  <si>
    <t>Check-list Préparer les entretiens</t>
  </si>
  <si>
    <t>Checkliste Gespräche vorbereiten</t>
  </si>
  <si>
    <t xml:space="preserve">Les quatre chambres du changement </t>
  </si>
  <si>
    <t>Checkliste Rahmenbedingungen Teamwork</t>
  </si>
  <si>
    <t>Check-list Cadre du travail en équipe</t>
  </si>
  <si>
    <t>Faiblesse 1</t>
  </si>
  <si>
    <t>M I T A R B E I T E R G E S P R Ä C H</t>
  </si>
  <si>
    <t>E N T R E T I E N    D ' É V A L U A T I O N</t>
  </si>
  <si>
    <t>Mitarbeitergespräche</t>
  </si>
  <si>
    <t>Checkliste MAG</t>
  </si>
  <si>
    <t>Checkliste entretien</t>
  </si>
  <si>
    <t>Abteilung</t>
  </si>
  <si>
    <t>Département / Section</t>
  </si>
  <si>
    <t>Objectifs stratégique de la direction :</t>
  </si>
  <si>
    <t>Strategische Ziele der Direktion:</t>
  </si>
  <si>
    <t>Leistungsziele (SMART)</t>
  </si>
  <si>
    <t>Persönliche Entwicklungsziele</t>
  </si>
  <si>
    <t>Mesures de développement (compétences personnelles, compétences sociales)</t>
  </si>
  <si>
    <t>Entwicklungsmassnahmen (Selbstkompetenz, Sozialkompetenz)</t>
  </si>
  <si>
    <t>Entwicklungsmassnahmen (Handlungskompetenzen, Berufliche Kompetenzen)</t>
  </si>
  <si>
    <t>Mesures de développement (compétences d'action, compétences professionnelles)</t>
  </si>
  <si>
    <t>Compétences d'action, compétences professionnelles</t>
  </si>
  <si>
    <t>Handlungskompetenzen, berufliche Kompetenzen</t>
  </si>
  <si>
    <t>Selbstkompetenz, Sozialkompetenz</t>
  </si>
  <si>
    <t>Compétences personnelles, compétences sociales</t>
  </si>
  <si>
    <t>Objectifs de performance (SMART)</t>
  </si>
  <si>
    <t>Objectifs de développement personnel</t>
  </si>
  <si>
    <t>Remarques et suggestions</t>
  </si>
  <si>
    <t>Bemerkungen und Vorschläge</t>
  </si>
  <si>
    <t>Je suis d'accord avec cette évaluation</t>
  </si>
  <si>
    <t>Ich bin mit dieser Beurteilung einverstanden</t>
  </si>
  <si>
    <t>Ich bin mit dieser Beurteilung nicht einverstanden</t>
  </si>
  <si>
    <t>Je ne suis pas d'accord avec cette évaluation</t>
  </si>
  <si>
    <t>Feedback mutuel</t>
  </si>
  <si>
    <t>Gegenseitiges Feedback</t>
  </si>
  <si>
    <t>Zielüberprüfung</t>
  </si>
  <si>
    <t>Vérification des objectifs fixés</t>
  </si>
  <si>
    <t>Fixer des objectifs de performance</t>
  </si>
  <si>
    <t>Leistungsziele festlegen</t>
  </si>
  <si>
    <t>Fixer des objectifs de dével. personnel</t>
  </si>
  <si>
    <t>Persönliche Ziele festlegen</t>
  </si>
  <si>
    <t>Begleitung und Unterstützung</t>
  </si>
  <si>
    <t>Date de vérification de conformité aux objectifs</t>
  </si>
  <si>
    <t>non atteint</t>
  </si>
  <si>
    <t>partiellement atteint</t>
  </si>
  <si>
    <t>entièrement atteint</t>
  </si>
  <si>
    <t>nettement dépassé</t>
  </si>
  <si>
    <t>largement dépassé</t>
  </si>
  <si>
    <t>Suivi et soutien</t>
  </si>
  <si>
    <t>S</t>
  </si>
  <si>
    <t>L</t>
  </si>
  <si>
    <t>Sichtweise schildern: Ich habe beobachtet, 
dass … (nicht ins Wort fallen lassen!)</t>
  </si>
  <si>
    <t>Auswirkungen: Ich habe ein Problem  (ich kann das Problem so nicht akzeptieren!)</t>
  </si>
  <si>
    <t>Gefühle &amp; Fakten: Zu diesem Zeitpunkt habe ich festgestellt, dass … (nicht vom Problem abweichen bzw. ablenken lassen!)</t>
  </si>
  <si>
    <t>Gespräche führen</t>
  </si>
  <si>
    <t>Mener des entretiens</t>
  </si>
  <si>
    <t>Schlussfolgerungen: Ziele SMART vereinbaren. Konsequenzen aufzeigen (ich dokumentiere und erhöhe den «Druck»!)</t>
  </si>
  <si>
    <r>
      <t>D</t>
    </r>
    <r>
      <rPr>
        <sz val="12"/>
        <color theme="1"/>
        <rFont val="Calibri Light"/>
        <family val="2"/>
      </rPr>
      <t>écrire son point de vue</t>
    </r>
    <r>
      <rPr>
        <sz val="10"/>
        <color theme="1"/>
        <rFont val="Arial"/>
        <family val="2"/>
      </rPr>
      <t xml:space="preserve"> : J'ai observé que … (je ne laisse pas me couper la parole !)</t>
    </r>
  </si>
  <si>
    <t>Impact : J’ai un problème (je ne peux pas accepter ce problème !)</t>
  </si>
  <si>
    <t>Sentiments et faits : A cette date j’ai constaté que … (je ne laisse pas dévier du problème !)</t>
  </si>
  <si>
    <t>Erteilen des Wortes: Zuhören, was meinst du?
Wie kann ich helfen? (keine Rechtfertigungen, ich suche nach Lösungen!)</t>
  </si>
  <si>
    <t xml:space="preserve">L’autre point de vue : écouter, Qu'en dis-tu ? Comment puis-je aider ? </t>
  </si>
  <si>
    <t>Et la suite : Objectifs SMART, expliquer les conséquences ? (je documente et j’augmente la «pression» !)</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</si>
  <si>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</si>
  <si>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Unterschrift</t>
  </si>
  <si>
    <t>Signature</t>
  </si>
  <si>
    <t xml:space="preserve">       Vogesetzter                                          Mitarbeiter-In</t>
  </si>
  <si>
    <t xml:space="preserve">         Supérieure                                        Collaborateur-trice</t>
  </si>
  <si>
    <t>V1.1.0</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</si>
  <si>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</si>
  <si>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r>
      <t>©</t>
    </r>
    <r>
      <rPr>
        <b/>
        <sz val="8"/>
        <color rgb="FFFF0000"/>
        <rFont val="Calibri Light"/>
        <family val="2"/>
      </rPr>
      <t xml:space="preserve"> i</t>
    </r>
    <r>
      <rPr>
        <sz val="8"/>
        <color theme="3"/>
        <rFont val="Calibri Light"/>
        <family val="2"/>
      </rPr>
      <t>Management</t>
    </r>
    <r>
      <rPr>
        <sz val="8"/>
        <color theme="1"/>
        <rFont val="Calibri Light"/>
        <family val="2"/>
      </rPr>
      <t xml:space="preserve"> - s.</t>
    </r>
    <r>
      <rPr>
        <b/>
        <sz val="8"/>
        <color rgb="FFFF0000"/>
        <rFont val="Calibri Light"/>
        <family val="2"/>
      </rPr>
      <t>i</t>
    </r>
    <r>
      <rPr>
        <sz val="8"/>
        <color theme="1"/>
        <rFont val="Calibri Light"/>
        <family val="2"/>
      </rPr>
      <t>mboden</t>
    </r>
  </si>
  <si>
    <r>
      <rPr>
        <sz val="8"/>
        <color theme="1"/>
        <rFont val="Calibri Light"/>
        <family val="2"/>
      </rP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</si>
  <si>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r>
      <t xml:space="preserve">J. E. Barbuto, R. W. Scholl: </t>
    </r>
    <r>
      <rPr>
        <i/>
        <sz val="10"/>
        <rFont val="Calibri Light"/>
        <family val="2"/>
      </rPr>
      <t>Motivation sources inventory: development and validation of new scales to measure an integrative taxonomy of motivation</t>
    </r>
    <r>
      <rPr>
        <sz val="10"/>
        <rFont val="Calibri Light"/>
        <family val="2"/>
      </rPr>
      <t xml:space="preserve">. In: </t>
    </r>
    <r>
      <rPr>
        <i/>
        <sz val="10"/>
        <rFont val="Calibri Light"/>
        <family val="2"/>
      </rPr>
      <t>Psychological Reports</t>
    </r>
    <r>
      <rPr>
        <sz val="10"/>
        <rFont val="Calibri Light"/>
        <family val="2"/>
      </rPr>
      <t>. 1998, Vol. 82 (3), S. 1011–1022.</t>
    </r>
  </si>
  <si>
    <r>
      <t xml:space="preserve">D. C. McClelland: </t>
    </r>
    <r>
      <rPr>
        <i/>
        <sz val="10"/>
        <rFont val="Calibri Light"/>
        <family val="2"/>
      </rPr>
      <t>Human motivation</t>
    </r>
    <r>
      <rPr>
        <sz val="10"/>
        <rFont val="Calibri Light"/>
        <family val="2"/>
      </rPr>
      <t>. Cambridge 1984.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</si>
</sst>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 #,##0.00_ ;_ * \-#,##0.00_ ;_ * &quot;-&quot;??_ ;_ @_ "/>
    <numFmt numFmtId="164" formatCode="_ &quot;Fr.&quot;\ * #,##0.00_ ;_ &quot;Fr.&quot;\ * \-#,##0.00_ ;_ &quot;Fr.&quot;\ * &quot;-&quot;??_ ;_ @_ "/>
    <numFmt numFmtId="165" formatCode="0.0"/>
    <numFmt numFmtId="166" formatCode="_ * #,##0_ ;_ * \-#,##0_ ;_ * &quot;-&quot;??_ ;_ @_ "/>
    <numFmt numFmtId="167" formatCode=";;;"/>
    <numFmt numFmtId="168" formatCode="0.0%"/>
    <numFmt numFmtId="169" formatCode="###0;###0"/>
    <numFmt numFmtId="170" formatCode="_-* #,##0.00\ [$€-1]_-;\-* #,##0.00\ [$€-1]_-;_-* &quot;-&quot;??\ [$€-1]_-"/>
  </numFmts>
  <fonts count="1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rgb="FFFF0000"/>
      <name val="Calibri"/>
      <family val="2"/>
      <scheme val="minor"/>
    </font>
    <font>
      <sz val="10"/>
      <color theme="1"/>
      <name val="Arial"/>
      <family val="2"/>
    </font>
    <font>
      <sz val="11"/>
      <name val="Arial"/>
      <family val="2"/>
    </font>
    <font>
      <sz val="10"/>
      <color theme="1"/>
      <name val="Calibri"/>
      <family val="2"/>
      <scheme val="minor"/>
    </font>
    <font>
      <sz val="8"/>
      <color theme="1"/>
      <name val="Bauhaus 93"/>
      <family val="5"/>
    </font>
    <font>
      <sz val="8"/>
      <color theme="1"/>
      <name val="Calibri"/>
      <family val="2"/>
      <scheme val="minor"/>
    </font>
    <font>
      <u/>
      <sz val="7.7"/>
      <color theme="10"/>
      <name val="Calibri"/>
      <family val="2"/>
    </font>
    <font>
      <sz val="10"/>
      <color rgb="FF000000"/>
      <name val="Arial"/>
      <family val="2"/>
    </font>
    <font>
      <sz val="10"/>
      <name val="Verdana"/>
      <family val="2"/>
    </font>
    <font>
      <sz val="10"/>
      <color theme="0"/>
      <name val="Calibri"/>
      <family val="2"/>
      <scheme val="minor"/>
    </font>
    <font>
      <sz val="10"/>
      <color theme="0"/>
      <name val="Arial"/>
      <family val="2"/>
    </font>
    <font>
      <b/>
      <sz val="8"/>
      <color rgb="FFFF0000"/>
      <name val="Bauhaus 93"/>
      <family val="5"/>
    </font>
    <font>
      <u/>
      <sz val="11"/>
      <color theme="10"/>
      <name val="Calibri"/>
      <family val="2"/>
      <scheme val="minor"/>
    </font>
    <font>
      <sz val="10"/>
      <color rgb="FFFF0000"/>
      <name val="Calibri"/>
      <family val="2"/>
      <scheme val="minor"/>
    </font>
    <font>
      <i/>
      <sz val="10"/>
      <name val="Arial"/>
      <family val="2"/>
    </font>
    <font>
      <b/>
      <sz val="10"/>
      <color theme="1"/>
      <name val="Arial"/>
      <family val="2"/>
    </font>
    <font>
      <sz val="10"/>
      <name val="Arial"/>
      <family val="2"/>
    </font>
    <font>
      <b/>
      <sz val="10"/>
      <name val="Arial"/>
      <family val="2"/>
    </font>
    <font>
      <sz val="10"/>
      <name val="Arial"/>
      <family val="2"/>
    </font>
    <font>
      <b/>
      <sz val="10"/>
      <color theme="5" tint="-0.249977111117893"/>
      <name val="Arial"/>
      <family val="2"/>
    </font>
    <font>
      <sz val="10"/>
      <color theme="6" tint="0.39997558519241921"/>
      <name val="Arial"/>
      <family val="2"/>
    </font>
    <font>
      <sz val="10"/>
      <color rgb="FFFF0000"/>
      <name val="Arial"/>
      <family val="2"/>
    </font>
    <font>
      <i/>
      <sz val="10"/>
      <color theme="1"/>
      <name val="Arial"/>
      <family val="2"/>
    </font>
    <font>
      <sz val="8"/>
      <color rgb="FFFF0000"/>
      <name val="Bauhaus 93"/>
      <family val="5"/>
    </font>
    <font>
      <sz val="8"/>
      <color theme="3" tint="-0.249977111117893"/>
      <name val="Bauhaus 93"/>
      <family val="5"/>
    </font>
    <font>
      <sz val="8"/>
      <color theme="1" tint="0.499984740745262"/>
      <name val="Calibri"/>
      <family val="2"/>
    </font>
    <font>
      <sz val="8"/>
      <color theme="1" tint="0.499984740745262"/>
      <name val="Calibri"/>
      <family val="2"/>
      <scheme val="minor"/>
    </font>
    <font>
      <b/>
      <sz val="8"/>
      <color theme="1" tint="0.499984740745262"/>
      <name val="Calibri"/>
      <family val="2"/>
      <scheme val="minor"/>
    </font>
    <font>
      <sz val="9"/>
      <color theme="0"/>
      <name val="Arial"/>
      <family val="2"/>
    </font>
    <font>
      <sz val="4"/>
      <color theme="1"/>
      <name val="Calibri"/>
      <family val="2"/>
      <scheme val="minor"/>
    </font>
    <font>
      <u/>
      <sz val="10"/>
      <color indexed="12"/>
      <name val="Arial"/>
      <family val="2"/>
    </font>
    <font>
      <u/>
      <sz val="10"/>
      <color indexed="12"/>
      <name val="Verdana"/>
      <family val="2"/>
    </font>
    <font>
      <sz val="11"/>
      <color theme="1"/>
      <name val="Calibri Light"/>
      <family val="2"/>
    </font>
    <font>
      <sz val="9"/>
      <color theme="1"/>
      <name val="Calibri Light"/>
      <family val="2"/>
    </font>
    <font>
      <sz val="11"/>
      <name val="Calibri Light"/>
      <family val="2"/>
    </font>
    <font>
      <sz val="16"/>
      <color theme="3"/>
      <name val="Calibri Light"/>
      <family val="2"/>
    </font>
    <font>
      <sz val="10"/>
      <name val="Calibri Light"/>
      <family val="2"/>
    </font>
    <font>
      <sz val="11"/>
      <color theme="0"/>
      <name val="Calibri Light"/>
      <family val="2"/>
    </font>
    <font>
      <sz val="9"/>
      <color theme="3"/>
      <name val="Calibri Light"/>
      <family val="2"/>
    </font>
    <font>
      <sz val="8"/>
      <color theme="3"/>
      <name val="Calibri Light"/>
      <family val="2"/>
    </font>
    <font>
      <b/>
      <sz val="24"/>
      <color theme="3"/>
      <name val="Calibri Light"/>
      <family val="2"/>
    </font>
    <font>
      <sz val="24"/>
      <color theme="3"/>
      <name val="Calibri Light"/>
      <family val="2"/>
    </font>
    <font>
      <sz val="10"/>
      <color theme="1"/>
      <name val="Calibri Light"/>
      <family val="2"/>
    </font>
    <font>
      <sz val="12"/>
      <color theme="3"/>
      <name val="Calibri Light"/>
      <family val="2"/>
    </font>
    <font>
      <sz val="9"/>
      <color theme="1" tint="0.34998626667073579"/>
      <name val="Calibri Light"/>
      <family val="2"/>
    </font>
    <font>
      <sz val="14"/>
      <color theme="1"/>
      <name val="Calibri Light"/>
      <family val="2"/>
    </font>
    <font>
      <sz val="16"/>
      <color theme="0"/>
      <name val="Calibri Light"/>
      <family val="2"/>
    </font>
    <font>
      <b/>
      <sz val="12"/>
      <color theme="1"/>
      <name val="Calibri Light"/>
      <family val="2"/>
    </font>
    <font>
      <sz val="12"/>
      <color theme="1"/>
      <name val="Calibri Light"/>
      <family val="2"/>
    </font>
    <font>
      <sz val="22"/>
      <color theme="3"/>
      <name val="Calibri Light"/>
      <family val="2"/>
    </font>
    <font>
      <b/>
      <sz val="24"/>
      <color rgb="FFC00000"/>
      <name val="Calibri Light"/>
      <family val="2"/>
    </font>
    <font>
      <sz val="12"/>
      <color theme="0" tint="-0.499984740745262"/>
      <name val="Calibri Light"/>
      <family val="2"/>
    </font>
    <font>
      <sz val="10"/>
      <color rgb="FFFF0000"/>
      <name val="Calibri Light"/>
      <family val="2"/>
    </font>
    <font>
      <sz val="8"/>
      <color theme="1" tint="0.249977111117893"/>
      <name val="Calibri Light"/>
      <family val="2"/>
    </font>
    <font>
      <sz val="11"/>
      <color rgb="FFFF0000"/>
      <name val="Calibri Light"/>
      <family val="2"/>
    </font>
    <font>
      <b/>
      <sz val="11"/>
      <color theme="1"/>
      <name val="Calibri Light"/>
      <family val="2"/>
    </font>
    <font>
      <b/>
      <sz val="12"/>
      <color theme="3"/>
      <name val="Calibri Light"/>
      <family val="2"/>
    </font>
    <font>
      <sz val="8"/>
      <color theme="1" tint="0.34998626667073579"/>
      <name val="Calibri Light"/>
      <family val="2"/>
    </font>
    <font>
      <b/>
      <sz val="11"/>
      <color theme="1" tint="0.34998626667073579"/>
      <name val="Calibri Light"/>
      <family val="2"/>
    </font>
    <font>
      <b/>
      <sz val="14"/>
      <color theme="0"/>
      <name val="Calibri Light"/>
      <family val="2"/>
    </font>
    <font>
      <sz val="9"/>
      <name val="Calibri Light"/>
      <family val="2"/>
    </font>
    <font>
      <sz val="8"/>
      <color rgb="FFFF0000"/>
      <name val="Calibri Light"/>
      <family val="2"/>
    </font>
    <font>
      <sz val="8"/>
      <name val="Calibri Light"/>
      <family val="2"/>
    </font>
    <font>
      <sz val="12"/>
      <name val="Calibri Light"/>
      <family val="2"/>
    </font>
    <font>
      <sz val="26"/>
      <color theme="3"/>
      <name val="Calibri Light"/>
      <family val="2"/>
    </font>
    <font>
      <sz val="8"/>
      <color theme="1"/>
      <name val="Calibri Light"/>
      <family val="2"/>
    </font>
    <font>
      <b/>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20"/>
      <color theme="3"/>
      <name val="Calibri Light"/>
      <family val="2"/>
    </font>
    <font>
      <sz val="24"/>
      <color rgb="FFFF0000"/>
      <name val="Calibri Light"/>
      <family val="2"/>
    </font>
    <font>
      <sz val="24"/>
      <color theme="5" tint="-0.249977111117893"/>
      <name val="Calibri Light"/>
      <family val="2"/>
    </font>
    <font>
      <sz val="14"/>
      <color theme="0" tint="-0.499984740745262"/>
      <name val="Calibri Light"/>
      <family val="2"/>
    </font>
    <font>
      <sz val="20"/>
      <name val="Calibri Light"/>
      <family val="2"/>
    </font>
    <font>
      <sz val="9"/>
      <color rgb="FF000000"/>
      <name val="Calibri Light"/>
      <family val="2"/>
    </font>
    <font>
      <u/>
      <sz val="7.7"/>
      <color theme="10"/>
      <name val="Calibri Light"/>
      <family val="2"/>
    </font>
    <font>
      <b/>
      <sz val="18"/>
      <name val="Calibri Light"/>
      <family val="2"/>
    </font>
    <font>
      <sz val="11"/>
      <color theme="0" tint="-0.499984740745262"/>
      <name val="Calibri Light"/>
      <family val="2"/>
    </font>
    <font>
      <sz val="12"/>
      <color rgb="FF005581"/>
      <name val="Calibri Light"/>
      <family val="2"/>
    </font>
    <font>
      <sz val="11"/>
      <color theme="1" tint="0.499984740745262"/>
      <name val="Calibri Light"/>
      <family val="2"/>
    </font>
    <font>
      <sz val="11"/>
      <color rgb="FF000000"/>
      <name val="Calibri Light"/>
      <family val="2"/>
    </font>
    <font>
      <u/>
      <sz val="7.7"/>
      <color theme="0"/>
      <name val="Calibri Light"/>
      <family val="2"/>
    </font>
    <font>
      <b/>
      <sz val="11"/>
      <color theme="0"/>
      <name val="Calibri Light"/>
      <family val="2"/>
    </font>
    <font>
      <sz val="18"/>
      <color theme="0" tint="-0.499984740745262"/>
      <name val="Calibri Light"/>
      <family val="2"/>
    </font>
    <font>
      <sz val="14"/>
      <color theme="0"/>
      <name val="Calibri Light"/>
      <family val="2"/>
    </font>
    <font>
      <b/>
      <sz val="14"/>
      <color theme="3"/>
      <name val="Calibri Light"/>
      <family val="2"/>
    </font>
    <font>
      <b/>
      <sz val="12"/>
      <color theme="0"/>
      <name val="Calibri Light"/>
      <family val="2"/>
    </font>
    <font>
      <b/>
      <sz val="10"/>
      <color theme="1"/>
      <name val="Calibri Light"/>
      <family val="2"/>
    </font>
    <font>
      <sz val="10"/>
      <color rgb="FF000000"/>
      <name val="Calibri Light"/>
      <family val="2"/>
    </font>
    <font>
      <b/>
      <sz val="16"/>
      <color theme="3"/>
      <name val="Calibri Light"/>
      <family val="2"/>
    </font>
    <font>
      <b/>
      <sz val="11"/>
      <color rgb="FFFF0000"/>
      <name val="Calibri Light"/>
      <family val="2"/>
    </font>
    <font>
      <b/>
      <sz val="11"/>
      <color theme="3"/>
      <name val="Calibri Light"/>
      <family val="2"/>
    </font>
    <font>
      <b/>
      <sz val="16"/>
      <color theme="1"/>
      <name val="Calibri Light"/>
      <family val="2"/>
    </font>
    <font>
      <sz val="10"/>
      <color theme="3"/>
      <name val="Calibri Light"/>
      <family val="2"/>
    </font>
    <font>
      <sz val="14"/>
      <color rgb="FFFF0000"/>
      <name val="Calibri Light"/>
      <family val="2"/>
    </font>
    <font>
      <sz val="14"/>
      <color theme="3"/>
      <name val="Calibri Light"/>
      <family val="2"/>
    </font>
    <font>
      <b/>
      <sz val="16"/>
      <color theme="0"/>
      <name val="Calibri Light"/>
      <family val="2"/>
    </font>
    <font>
      <sz val="18"/>
      <color theme="1"/>
      <name val="Calibri Light"/>
      <family val="2"/>
    </font>
    <font>
      <u/>
      <sz val="12"/>
      <color theme="10"/>
      <name val="Calibri Light"/>
      <family val="2"/>
    </font>
    <font>
      <b/>
      <sz val="10"/>
      <color theme="0"/>
      <name val="Calibri Light"/>
      <family val="2"/>
    </font>
    <font>
      <sz val="10"/>
      <color theme="1" tint="0.499984740745262"/>
      <name val="Calibri Light"/>
      <family val="2"/>
    </font>
    <font>
      <u/>
      <sz val="11"/>
      <color theme="10"/>
      <name val="Calibri Light"/>
      <family val="2"/>
    </font>
    <font>
      <sz val="20"/>
      <color theme="1"/>
      <name val="Calibri Light"/>
      <family val="2"/>
    </font>
    <font>
      <sz val="10"/>
      <color theme="0"/>
      <name val="Calibri Light"/>
      <family val="2"/>
    </font>
    <font>
      <sz val="8"/>
      <color theme="0"/>
      <name val="Calibri Light"/>
      <family val="2"/>
    </font>
    <font>
      <sz val="7"/>
      <color theme="1"/>
      <name val="Calibri Light"/>
      <family val="2"/>
    </font>
    <font>
      <sz val="11"/>
      <color theme="3"/>
      <name val="Calibri Light"/>
      <family val="2"/>
    </font>
    <font>
      <b/>
      <sz val="24"/>
      <color theme="0"/>
      <name val="Calibri Light"/>
      <family val="2"/>
    </font>
    <font>
      <b/>
      <sz val="12"/>
      <color rgb="FFFF0000"/>
      <name val="Calibri Light"/>
      <family val="2"/>
    </font>
    <font>
      <sz val="9"/>
      <color rgb="FFFF0000"/>
      <name val="Calibri Light"/>
      <family val="2"/>
    </font>
    <font>
      <sz val="9"/>
      <color theme="0"/>
      <name val="Calibri Light"/>
      <family val="2"/>
    </font>
    <font>
      <sz val="12"/>
      <color theme="0"/>
      <name val="Calibri Light"/>
      <family val="2"/>
    </font>
    <font>
      <sz val="11"/>
      <color theme="4" tint="-0.249977111117893"/>
      <name val="Calibri Light"/>
      <family val="2"/>
    </font>
    <font>
      <b/>
      <i/>
      <sz val="16"/>
      <color theme="0"/>
      <name val="Calibri Light"/>
      <family val="2"/>
    </font>
    <font>
      <sz val="24"/>
      <color theme="0"/>
      <name val="Calibri Light"/>
      <family val="2"/>
    </font>
    <font>
      <sz val="12"/>
      <color theme="4" tint="-0.249977111117893"/>
      <name val="Calibri Light"/>
      <family val="2"/>
    </font>
    <font>
      <sz val="10"/>
      <color theme="4" tint="-0.249977111117893"/>
      <name val="Calibri Light"/>
      <family val="2"/>
    </font>
    <font>
      <sz val="8"/>
      <color theme="0" tint="-0.499984740745262"/>
      <name val="Calibri Light"/>
      <family val="2"/>
    </font>
    <font>
      <sz val="11"/>
      <color theme="0" tint="-0.14999847407452621"/>
      <name val="Calibri Light"/>
      <family val="2"/>
    </font>
    <font>
      <sz val="10"/>
      <color theme="0" tint="-0.14999847407452621"/>
      <name val="Calibri Light"/>
      <family val="2"/>
    </font>
    <font>
      <sz val="8"/>
      <color theme="0" tint="-0.14999847407452621"/>
      <name val="Calibri Light"/>
      <family val="2"/>
    </font>
    <font>
      <sz val="14"/>
      <name val="Calibri Light"/>
      <family val="2"/>
    </font>
    <font>
      <sz val="12"/>
      <color theme="1" tint="0.34998626667073579"/>
      <name val="Calibri Light"/>
      <family val="2"/>
    </font>
    <font>
      <b/>
      <sz val="14"/>
      <name val="Calibri Light"/>
      <family val="2"/>
    </font>
    <font>
      <b/>
      <sz val="9"/>
      <color theme="1" tint="0.499984740745262"/>
      <name val="Calibri Light"/>
      <family val="2"/>
    </font>
    <font>
      <b/>
      <sz val="12"/>
      <color theme="4" tint="0.39997558519241921"/>
      <name val="Calibri Light"/>
      <family val="2"/>
    </font>
    <font>
      <sz val="11"/>
      <color theme="0" tint="-0.34998626667073579"/>
      <name val="Calibri Light"/>
      <family val="2"/>
    </font>
    <font>
      <b/>
      <sz val="12"/>
      <color theme="9" tint="0.39997558519241921"/>
      <name val="Calibri Light"/>
      <family val="2"/>
    </font>
    <font>
      <sz val="16"/>
      <color theme="4" tint="0.39997558519241921"/>
      <name val="Calibri Light"/>
      <family val="2"/>
    </font>
    <font>
      <sz val="16"/>
      <color theme="5" tint="-0.249977111117893"/>
      <name val="Calibri Light"/>
      <family val="2"/>
    </font>
    <font>
      <b/>
      <sz val="14"/>
      <color theme="3" tint="-0.249977111117893"/>
      <name val="Calibri Light"/>
      <family val="2"/>
    </font>
    <font>
      <sz val="11"/>
      <color theme="4" tint="-0.499984740745262"/>
      <name val="Calibri Light"/>
      <family val="2"/>
    </font>
    <font>
      <sz val="11"/>
      <color theme="9" tint="-0.499984740745262"/>
      <name val="Calibri Light"/>
      <family val="2"/>
    </font>
    <font>
      <sz val="8"/>
      <color rgb="FF000000"/>
      <name val="Calibri Light"/>
      <family val="2"/>
    </font>
    <font>
      <sz val="22"/>
      <color rgb="FFFF0000"/>
      <name val="Calibri Light"/>
      <family val="2"/>
    </font>
    <font>
      <sz val="11"/>
      <color theme="0" tint="-4.9989318521683403E-2"/>
      <name val="Calibri Light"/>
      <family val="2"/>
    </font>
    <font>
      <sz val="18"/>
      <color rgb="FFFF0000"/>
      <name val="Calibri Light"/>
      <family val="2"/>
    </font>
    <font>
      <b/>
      <sz val="14"/>
      <color rgb="FFFF0000"/>
      <name val="Calibri Light"/>
      <family val="2"/>
    </font>
    <font>
      <sz val="18"/>
      <color theme="3"/>
      <name val="Calibri Light"/>
      <family val="2"/>
    </font>
    <font>
      <b/>
      <sz val="11"/>
      <name val="Calibri Light"/>
      <family val="2"/>
    </font>
    <font>
      <sz val="14"/>
      <color theme="1" tint="0.34998626667073579"/>
      <name val="Calibri Light"/>
      <family val="2"/>
    </font>
    <font>
      <u/>
      <sz val="7.7"/>
      <name val="Calibri Light"/>
      <family val="2"/>
    </font>
    <font>
      <sz val="11"/>
      <color theme="1" tint="0.34998626667073579"/>
      <name val="Calibri Light"/>
      <family val="2"/>
    </font>
    <font>
      <sz val="12"/>
      <color theme="1" tint="0.499984740745262"/>
      <name val="Calibri Light"/>
      <family val="2"/>
    </font>
    <font>
      <b/>
      <sz val="11"/>
      <color theme="4" tint="-0.499984740745262"/>
      <name val="Calibri Light"/>
      <family val="2"/>
    </font>
    <font>
      <sz val="14"/>
      <color theme="1" tint="0.499984740745262"/>
      <name val="Calibri Light"/>
      <family val="2"/>
    </font>
    <font>
      <sz val="11"/>
      <color theme="1" tint="0.249977111117893"/>
      <name val="Calibri Light"/>
      <family val="2"/>
    </font>
    <font>
      <b/>
      <sz val="11"/>
      <color indexed="8"/>
      <name val="Calibri Light"/>
      <family val="2"/>
    </font>
    <font>
      <b/>
      <sz val="12"/>
      <color indexed="8"/>
      <name val="Calibri Light"/>
      <family val="2"/>
    </font>
    <font>
      <b/>
      <sz val="16"/>
      <color indexed="8"/>
      <name val="Calibri Light"/>
      <family val="2"/>
    </font>
    <font>
      <b/>
      <sz val="11"/>
      <color indexed="10"/>
      <name val="Calibri Light"/>
      <family val="2"/>
    </font>
    <font>
      <sz val="8"/>
      <color indexed="8"/>
      <name val="Calibri Light"/>
      <family val="2"/>
    </font>
    <font>
      <b/>
      <sz val="12"/>
      <name val="Calibri Light"/>
      <family val="2"/>
    </font>
    <font>
      <i/>
      <sz val="10"/>
      <color theme="1"/>
      <name val="Calibri Light"/>
      <family val="2"/>
    </font>
    <font>
      <sz val="4"/>
      <color theme="1"/>
      <name val="Calibri Light"/>
      <family val="2"/>
    </font>
    <font>
      <i/>
      <sz val="11"/>
      <color theme="1"/>
      <name val="Calibri Light"/>
      <family val="2"/>
    </font>
    <font>
      <i/>
      <sz val="8"/>
      <color theme="1"/>
      <name val="Calibri Light"/>
      <family val="2"/>
    </font>
    <font>
      <sz val="11"/>
      <color theme="7" tint="0.79998168889431442"/>
      <name val="Calibri Light"/>
      <family val="2"/>
    </font>
    <font>
      <sz val="10"/>
      <color theme="6" tint="0.79998168889431442"/>
      <name val="Calibri Light"/>
      <family val="2"/>
    </font>
    <font>
      <sz val="18"/>
      <color theme="5"/>
      <name val="Calibri Light"/>
      <family val="2"/>
    </font>
    <font>
      <sz val="9"/>
      <color rgb="FF3B5998"/>
      <name val="Calibri Light"/>
      <family val="2"/>
    </font>
    <font>
      <b/>
      <sz val="9"/>
      <color theme="0"/>
      <name val="Calibri Light"/>
      <family val="2"/>
    </font>
    <font>
      <sz val="18"/>
      <color theme="0"/>
      <name val="Calibri Light"/>
      <family val="2"/>
    </font>
    <font>
      <sz val="10"/>
      <color rgb="FF005581"/>
      <name val="Calibri Light"/>
      <family val="2"/>
    </font>
    <font>
      <b/>
      <sz val="22"/>
      <color theme="3"/>
      <name val="Calibri Light"/>
      <family val="2"/>
    </font>
    <font>
      <sz val="12"/>
      <color theme="3" tint="-0.249977111117893"/>
      <name val="Calibri Light"/>
      <family val="2"/>
    </font>
    <font>
      <sz val="10"/>
      <color theme="3" tint="-0.249977111117893"/>
      <name val="Calibri Light"/>
      <family val="2"/>
    </font>
    <font>
      <sz val="20"/>
      <color rgb="FFC00000"/>
      <name val="Calibri Light"/>
      <family val="2"/>
    </font>
    <font>
      <sz val="12"/>
      <color rgb="FFFF0000"/>
      <name val="Calibri Light"/>
      <family val="2"/>
    </font>
    <font>
      <i/>
      <sz val="10"/>
      <name val="Calibri Light"/>
      <family val="2"/>
    </font>
  </fonts>
  <fills count="45">
    <fill>
      <patternFill patternType="none"/>
    </fill>
    <fill>
      <patternFill patternType="gray125"/>
    </fill>
    <fill>
      <patternFill patternType="solid">
        <fgColor theme="6" tint="0.59999389629810485"/>
        <bgColor indexed="65"/>
      </patternFill>
    </fill>
    <fill>
      <patternFill patternType="solid">
        <fgColor theme="7" tint="0.59999389629810485"/>
        <bgColor indexed="65"/>
      </patternFill>
    </fill>
    <fill>
      <patternFill patternType="solid">
        <fgColor rgb="FFFFFFCC"/>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FFEB9C"/>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3"/>
        <bgColor indexed="64"/>
      </patternFill>
    </fill>
    <fill>
      <patternFill patternType="solid">
        <fgColor theme="5" tint="-0.249977111117893"/>
        <bgColor indexed="64"/>
      </patternFill>
    </fill>
    <fill>
      <patternFill patternType="solid">
        <fgColor rgb="FFC00000"/>
        <bgColor indexed="64"/>
      </patternFill>
    </fill>
    <fill>
      <patternFill patternType="solid">
        <fgColor rgb="FFFFFF99"/>
        <bgColor indexed="64"/>
      </patternFill>
    </fill>
    <fill>
      <patternFill patternType="solid">
        <fgColor theme="6" tint="0.79998168889431442"/>
        <bgColor indexed="65"/>
      </patternFill>
    </fill>
    <fill>
      <patternFill patternType="solid">
        <fgColor theme="7" tint="-0.249977111117893"/>
        <bgColor indexed="64"/>
      </patternFill>
    </fill>
    <fill>
      <patternFill patternType="solid">
        <fgColor theme="6" tint="-0.499984740745262"/>
        <bgColor indexed="64"/>
      </patternFill>
    </fill>
    <fill>
      <patternFill patternType="solid">
        <fgColor theme="9" tint="0.39997558519241921"/>
        <bgColor auto="1"/>
      </patternFill>
    </fill>
    <fill>
      <patternFill patternType="solid">
        <fgColor theme="2" tint="-0.49998474074526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9" tint="-0.499984740745262"/>
        <bgColor indexed="64"/>
      </patternFill>
    </fill>
    <fill>
      <patternFill patternType="solid">
        <fgColor theme="2" tint="-0.749992370372631"/>
        <bgColor indexed="64"/>
      </patternFill>
    </fill>
    <fill>
      <patternFill patternType="solid">
        <fgColor theme="0" tint="-0.34998626667073579"/>
        <bgColor indexed="64"/>
      </patternFill>
    </fill>
    <fill>
      <patternFill patternType="solid">
        <fgColor rgb="FFE8E8E8"/>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bottom style="thin">
        <color theme="3"/>
      </bottom>
      <diagonal/>
    </border>
    <border>
      <left/>
      <right/>
      <top style="thin">
        <color theme="3"/>
      </top>
      <bottom/>
      <diagonal/>
    </border>
    <border>
      <left style="medium">
        <color theme="0"/>
      </left>
      <right style="medium">
        <color theme="0"/>
      </right>
      <top style="medium">
        <color theme="0"/>
      </top>
      <bottom style="thin">
        <color auto="1"/>
      </bottom>
      <diagonal/>
    </border>
    <border>
      <left style="medium">
        <color theme="0"/>
      </left>
      <right style="medium">
        <color theme="0"/>
      </right>
      <top/>
      <bottom/>
      <diagonal/>
    </border>
    <border>
      <left style="medium">
        <color theme="0"/>
      </left>
      <right style="medium">
        <color theme="0"/>
      </right>
      <top/>
      <bottom style="medium">
        <color theme="0"/>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auto="1"/>
      </right>
      <top/>
      <bottom/>
      <diagonal/>
    </border>
    <border>
      <left style="hair">
        <color auto="1"/>
      </left>
      <right/>
      <top/>
      <bottom/>
      <diagonal/>
    </border>
    <border>
      <left style="medium">
        <color theme="0"/>
      </left>
      <right style="medium">
        <color theme="0"/>
      </right>
      <top style="medium">
        <color theme="0"/>
      </top>
      <bottom style="medium">
        <color theme="0"/>
      </bottom>
      <diagonal/>
    </border>
    <border>
      <left style="medium">
        <color theme="0"/>
      </left>
      <right style="medium">
        <color theme="0"/>
      </right>
      <top style="medium">
        <color theme="0"/>
      </top>
      <bottom/>
      <diagonal/>
    </border>
    <border>
      <left/>
      <right style="medium">
        <color theme="0"/>
      </right>
      <top/>
      <bottom/>
      <diagonal/>
    </border>
    <border>
      <left style="medium">
        <color theme="0"/>
      </left>
      <right/>
      <top style="medium">
        <color theme="0"/>
      </top>
      <bottom/>
      <diagonal/>
    </border>
    <border>
      <left style="hair">
        <color auto="1"/>
      </left>
      <right style="hair">
        <color auto="1"/>
      </right>
      <top/>
      <bottom/>
      <diagonal/>
    </border>
    <border>
      <left style="thin">
        <color theme="3"/>
      </left>
      <right/>
      <top/>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indexed="64"/>
      </left>
      <right style="hair">
        <color theme="0" tint="-0.34998626667073579"/>
      </right>
      <top style="thin">
        <color indexed="64"/>
      </top>
      <bottom style="hair">
        <color theme="0" tint="-0.34998626667073579"/>
      </bottom>
      <diagonal/>
    </border>
    <border>
      <left style="hair">
        <color theme="0" tint="-0.34998626667073579"/>
      </left>
      <right style="hair">
        <color theme="0" tint="-0.34998626667073579"/>
      </right>
      <top style="thin">
        <color indexed="64"/>
      </top>
      <bottom style="hair">
        <color theme="0" tint="-0.34998626667073579"/>
      </bottom>
      <diagonal/>
    </border>
    <border>
      <left style="hair">
        <color theme="0" tint="-0.34998626667073579"/>
      </left>
      <right style="thin">
        <color indexed="64"/>
      </right>
      <top style="thin">
        <color indexed="64"/>
      </top>
      <bottom style="hair">
        <color theme="0" tint="-0.34998626667073579"/>
      </bottom>
      <diagonal/>
    </border>
    <border>
      <left style="thin">
        <color indexed="64"/>
      </left>
      <right style="hair">
        <color theme="0" tint="-0.34998626667073579"/>
      </right>
      <top style="hair">
        <color theme="0" tint="-0.34998626667073579"/>
      </top>
      <bottom style="hair">
        <color theme="0" tint="-0.34998626667073579"/>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hair">
        <color theme="0" tint="-0.34998626667073579"/>
      </left>
      <right style="thin">
        <color indexed="64"/>
      </right>
      <top style="hair">
        <color theme="0" tint="-0.34998626667073579"/>
      </top>
      <bottom style="hair">
        <color theme="0" tint="-0.34998626667073579"/>
      </bottom>
      <diagonal/>
    </border>
    <border>
      <left/>
      <right style="hair">
        <color theme="0" tint="-0.34998626667073579"/>
      </right>
      <top style="hair">
        <color theme="0" tint="-0.34998626667073579"/>
      </top>
      <bottom style="hair">
        <color theme="0" tint="-0.34998626667073579"/>
      </bottom>
      <diagonal/>
    </border>
    <border>
      <left style="thin">
        <color indexed="64"/>
      </left>
      <right style="hair">
        <color theme="0" tint="-0.34998626667073579"/>
      </right>
      <top style="hair">
        <color theme="0" tint="-0.34998626667073579"/>
      </top>
      <bottom style="thin">
        <color indexed="64"/>
      </bottom>
      <diagonal/>
    </border>
    <border>
      <left style="hair">
        <color theme="0" tint="-0.34998626667073579"/>
      </left>
      <right style="hair">
        <color theme="0" tint="-0.34998626667073579"/>
      </right>
      <top style="hair">
        <color theme="0" tint="-0.34998626667073579"/>
      </top>
      <bottom style="thin">
        <color indexed="64"/>
      </bottom>
      <diagonal/>
    </border>
    <border>
      <left style="hair">
        <color theme="0" tint="-0.34998626667073579"/>
      </left>
      <right style="thin">
        <color indexed="64"/>
      </right>
      <top style="hair">
        <color theme="0" tint="-0.34998626667073579"/>
      </top>
      <bottom style="thin">
        <color indexed="64"/>
      </bottom>
      <diagonal/>
    </border>
    <border>
      <left/>
      <right style="hair">
        <color theme="0" tint="-0.34998626667073579"/>
      </right>
      <top style="hair">
        <color theme="0" tint="-0.34998626667073579"/>
      </top>
      <bottom style="thin">
        <color indexed="64"/>
      </bottom>
      <diagonal/>
    </border>
    <border>
      <left style="thin">
        <color indexed="64"/>
      </left>
      <right style="hair">
        <color theme="0" tint="-0.34998626667073579"/>
      </right>
      <top/>
      <bottom style="hair">
        <color theme="0" tint="-0.34998626667073579"/>
      </bottom>
      <diagonal/>
    </border>
    <border>
      <left style="hair">
        <color theme="0" tint="-0.34998626667073579"/>
      </left>
      <right style="hair">
        <color theme="0" tint="-0.34998626667073579"/>
      </right>
      <top/>
      <bottom style="hair">
        <color theme="0" tint="-0.34998626667073579"/>
      </bottom>
      <diagonal/>
    </border>
    <border>
      <left style="hair">
        <color theme="0" tint="-0.34998626667073579"/>
      </left>
      <right style="thin">
        <color indexed="64"/>
      </right>
      <top/>
      <bottom style="hair">
        <color theme="0" tint="-0.34998626667073579"/>
      </bottom>
      <diagonal/>
    </border>
    <border>
      <left/>
      <right style="hair">
        <color theme="0" tint="-0.34998626667073579"/>
      </right>
      <top/>
      <bottom style="hair">
        <color theme="0" tint="-0.34998626667073579"/>
      </bottom>
      <diagonal/>
    </border>
    <border>
      <left/>
      <right style="thin">
        <color theme="3"/>
      </right>
      <top/>
      <bottom/>
      <diagonal/>
    </border>
    <border>
      <left style="thin">
        <color theme="3"/>
      </left>
      <right/>
      <top style="thin">
        <color theme="3"/>
      </top>
      <bottom/>
      <diagonal/>
    </border>
    <border>
      <left style="thin">
        <color theme="3"/>
      </left>
      <right/>
      <top/>
      <bottom style="thin">
        <color theme="3"/>
      </bottom>
      <diagonal/>
    </border>
    <border>
      <left style="thin">
        <color theme="3"/>
      </left>
      <right style="hair">
        <color auto="1"/>
      </right>
      <top style="thin">
        <color theme="3"/>
      </top>
      <bottom/>
      <diagonal/>
    </border>
    <border>
      <left/>
      <right style="thin">
        <color theme="3"/>
      </right>
      <top style="thin">
        <color theme="3"/>
      </top>
      <bottom/>
      <diagonal/>
    </border>
    <border>
      <left style="thin">
        <color theme="3"/>
      </left>
      <right style="hair">
        <color auto="1"/>
      </right>
      <top/>
      <bottom/>
      <diagonal/>
    </border>
    <border>
      <left style="hair">
        <color auto="1"/>
      </left>
      <right style="thin">
        <color theme="3"/>
      </right>
      <top/>
      <bottom/>
      <diagonal/>
    </border>
    <border>
      <left style="thin">
        <color indexed="64"/>
      </left>
      <right style="hair">
        <color auto="1"/>
      </right>
      <top/>
      <bottom/>
      <diagonal/>
    </border>
    <border>
      <left/>
      <right style="hair">
        <color auto="1"/>
      </right>
      <top/>
      <bottom style="thin">
        <color theme="3"/>
      </bottom>
      <diagonal/>
    </border>
    <border>
      <left style="hair">
        <color auto="1"/>
      </left>
      <right/>
      <top/>
      <bottom style="thin">
        <color theme="3"/>
      </bottom>
      <diagonal/>
    </border>
    <border>
      <left/>
      <right style="thin">
        <color theme="3"/>
      </right>
      <top/>
      <bottom style="thin">
        <color theme="3"/>
      </bottom>
      <diagonal/>
    </border>
    <border>
      <left style="medium">
        <color theme="0" tint="-4.9989318521683403E-2"/>
      </left>
      <right style="medium">
        <color theme="0" tint="-4.9989318521683403E-2"/>
      </right>
      <top/>
      <bottom style="medium">
        <color theme="0" tint="-4.9989318521683403E-2"/>
      </bottom>
      <diagonal/>
    </border>
    <border>
      <left/>
      <right style="hair">
        <color theme="3"/>
      </right>
      <top style="hair">
        <color theme="3"/>
      </top>
      <bottom style="hair">
        <color theme="3"/>
      </bottom>
      <diagonal/>
    </border>
    <border>
      <left/>
      <right/>
      <top style="hair">
        <color theme="3"/>
      </top>
      <bottom style="hair">
        <color theme="3"/>
      </bottom>
      <diagonal/>
    </border>
    <border>
      <left style="thin">
        <color theme="0"/>
      </left>
      <right/>
      <top/>
      <bottom/>
      <diagonal/>
    </border>
    <border>
      <left style="thin">
        <color theme="0"/>
      </left>
      <right style="thin">
        <color theme="0"/>
      </right>
      <top/>
      <bottom/>
      <diagonal/>
    </border>
    <border>
      <left style="medium">
        <color theme="0"/>
      </left>
      <right/>
      <top/>
      <bottom/>
      <diagonal/>
    </border>
    <border>
      <left/>
      <right/>
      <top style="thin">
        <color theme="0"/>
      </top>
      <bottom style="thin">
        <color theme="0"/>
      </bottom>
      <diagonal/>
    </border>
    <border>
      <left/>
      <right style="thin">
        <color theme="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right/>
      <top/>
      <bottom style="thin">
        <color theme="0"/>
      </bottom>
      <diagonal/>
    </border>
    <border>
      <left/>
      <right/>
      <top style="thin">
        <color theme="0"/>
      </top>
      <bottom/>
      <diagonal/>
    </border>
    <border>
      <left/>
      <right/>
      <top/>
      <bottom style="hair">
        <color theme="0"/>
      </bottom>
      <diagonal/>
    </border>
    <border>
      <left/>
      <right/>
      <top style="hair">
        <color theme="0"/>
      </top>
      <bottom style="hair">
        <color theme="0"/>
      </bottom>
      <diagonal/>
    </border>
    <border>
      <left/>
      <right/>
      <top style="hair">
        <color theme="0"/>
      </top>
      <bottom/>
      <diagonal/>
    </border>
    <border>
      <left/>
      <right style="hair">
        <color theme="0"/>
      </right>
      <top/>
      <bottom style="hair">
        <color theme="0"/>
      </bottom>
      <diagonal/>
    </border>
    <border>
      <left/>
      <right style="hair">
        <color theme="0"/>
      </right>
      <top style="hair">
        <color theme="0"/>
      </top>
      <bottom style="hair">
        <color theme="0"/>
      </bottom>
      <diagonal/>
    </border>
    <border>
      <left/>
      <right style="hair">
        <color theme="0"/>
      </right>
      <top style="hair">
        <color theme="0"/>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style="hair">
        <color theme="0"/>
      </left>
      <right style="hair">
        <color theme="0"/>
      </right>
      <top style="hair">
        <color theme="0"/>
      </top>
      <bottom/>
      <diagonal/>
    </border>
    <border>
      <left style="thin">
        <color theme="0" tint="-0.24994659260841701"/>
      </left>
      <right/>
      <top/>
      <bottom style="thin">
        <color theme="0" tint="-0.24994659260841701"/>
      </bottom>
      <diagonal/>
    </border>
    <border>
      <left/>
      <right style="thin">
        <color theme="0" tint="-0.24994659260841701"/>
      </right>
      <top/>
      <bottom style="thin">
        <color theme="0" tint="-0.24994659260841701"/>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theme="0"/>
      </bottom>
      <diagonal/>
    </border>
    <border>
      <left/>
      <right/>
      <top/>
      <bottom style="thin">
        <color theme="4" tint="0.79998168889431442"/>
      </bottom>
      <diagonal/>
    </border>
    <border>
      <left/>
      <right/>
      <top style="thin">
        <color theme="4" tint="0.79998168889431442"/>
      </top>
      <bottom style="thin">
        <color theme="4" tint="0.79998168889431442"/>
      </bottom>
      <diagonal/>
    </border>
  </borders>
  <cellStyleXfs count="45">
    <xf numFmtId="0" fontId="0" fillId="0" borderId="0"/>
    <xf numFmtId="0" fontId="22" fillId="2" borderId="0" applyNumberFormat="0" applyBorder="0" applyAlignment="0" applyProtection="0"/>
    <xf numFmtId="0" fontId="22" fillId="3" borderId="0" applyNumberFormat="0" applyBorder="0" applyAlignment="0" applyProtection="0"/>
    <xf numFmtId="0" fontId="22" fillId="0" borderId="0"/>
    <xf numFmtId="0" fontId="26" fillId="0" borderId="0"/>
    <xf numFmtId="0" fontId="30" fillId="0" borderId="0" applyNumberFormat="0" applyFill="0" applyBorder="0" applyAlignment="0" applyProtection="0">
      <alignment vertical="top"/>
      <protection locked="0"/>
    </xf>
    <xf numFmtId="0" fontId="23" fillId="0" borderId="0"/>
    <xf numFmtId="164" fontId="22" fillId="0" borderId="0" applyFont="0" applyFill="0" applyBorder="0" applyAlignment="0" applyProtection="0"/>
    <xf numFmtId="0" fontId="32" fillId="0" borderId="0"/>
    <xf numFmtId="43" fontId="22" fillId="0" borderId="0" applyFont="0" applyFill="0" applyBorder="0" applyAlignment="0" applyProtection="0"/>
    <xf numFmtId="9" fontId="22" fillId="0" borderId="0" applyFont="0" applyFill="0" applyBorder="0" applyAlignment="0" applyProtection="0"/>
    <xf numFmtId="0" fontId="21" fillId="0" borderId="0"/>
    <xf numFmtId="0" fontId="20" fillId="0" borderId="0"/>
    <xf numFmtId="0" fontId="36" fillId="0" borderId="0" applyNumberFormat="0" applyFill="0" applyBorder="0" applyAlignment="0" applyProtection="0"/>
    <xf numFmtId="0" fontId="19" fillId="0" borderId="0"/>
    <xf numFmtId="0" fontId="18" fillId="0" borderId="0"/>
    <xf numFmtId="0" fontId="17" fillId="0" borderId="0"/>
    <xf numFmtId="0" fontId="16" fillId="0" borderId="0"/>
    <xf numFmtId="0" fontId="15" fillId="0" borderId="0"/>
    <xf numFmtId="0" fontId="14" fillId="0" borderId="0"/>
    <xf numFmtId="0" fontId="13" fillId="0" borderId="0"/>
    <xf numFmtId="0" fontId="12" fillId="0" borderId="0"/>
    <xf numFmtId="0" fontId="11" fillId="0" borderId="0"/>
    <xf numFmtId="0" fontId="10" fillId="0" borderId="0"/>
    <xf numFmtId="0" fontId="9" fillId="0" borderId="0"/>
    <xf numFmtId="0" fontId="8" fillId="0" borderId="0"/>
    <xf numFmtId="43" fontId="8" fillId="0" borderId="0" applyFont="0" applyFill="0" applyBorder="0" applyAlignment="0" applyProtection="0"/>
    <xf numFmtId="9" fontId="40" fillId="0" borderId="0" applyFont="0" applyFill="0" applyBorder="0" applyAlignment="0" applyProtection="0"/>
    <xf numFmtId="0" fontId="7" fillId="0" borderId="0"/>
    <xf numFmtId="43" fontId="42" fillId="0" borderId="0" applyFont="0" applyFill="0" applyBorder="0" applyAlignment="0" applyProtection="0"/>
    <xf numFmtId="0" fontId="6" fillId="0" borderId="0"/>
    <xf numFmtId="0" fontId="5" fillId="34" borderId="0" applyNumberFormat="0" applyBorder="0" applyAlignment="0" applyProtection="0"/>
    <xf numFmtId="0" fontId="5" fillId="0" borderId="0"/>
    <xf numFmtId="0" fontId="5" fillId="0" borderId="0"/>
    <xf numFmtId="9" fontId="23" fillId="0" borderId="0" applyFont="0" applyFill="0" applyBorder="0" applyAlignment="0" applyProtection="0"/>
    <xf numFmtId="0" fontId="4" fillId="0" borderId="0"/>
    <xf numFmtId="164" fontId="4"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1" fillId="0" borderId="0"/>
    <xf numFmtId="170" fontId="32" fillId="0" borderId="0" applyFont="0" applyFill="0" applyBorder="0" applyAlignment="0" applyProtection="0"/>
    <xf numFmtId="0" fontId="36" fillId="0" borderId="0" applyNumberFormat="0" applyFill="0" applyBorder="0" applyAlignment="0" applyProtection="0"/>
    <xf numFmtId="0" fontId="54" fillId="0" borderId="0" applyNumberFormat="0" applyFill="0" applyBorder="0" applyAlignment="0" applyProtection="0">
      <alignment vertical="top"/>
      <protection locked="0"/>
    </xf>
    <xf numFmtId="0" fontId="55" fillId="0" borderId="0" applyNumberFormat="0" applyFill="0" applyBorder="0" applyAlignment="0" applyProtection="0">
      <alignment vertical="top"/>
      <protection locked="0"/>
    </xf>
  </cellStyleXfs>
  <cellXfs count="1808">
    <xf numFmtId="0" fontId="0" fillId="0" borderId="0" xfId="0"/>
    <xf numFmtId="0" fontId="23" fillId="0" borderId="0" xfId="0" applyFont="1" applyProtection="1">
      <protection hidden="1"/>
    </xf>
    <xf numFmtId="0" fontId="27" fillId="0" borderId="0" xfId="0" applyFont="1" applyProtection="1">
      <protection hidden="1"/>
    </xf>
    <xf numFmtId="0" fontId="44" fillId="5" borderId="1" xfId="3" applyFont="1" applyFill="1" applyBorder="1" applyAlignment="1" applyProtection="1">
      <alignment horizontal="left" vertical="top" wrapText="1"/>
      <protection locked="0"/>
    </xf>
    <xf numFmtId="0" fontId="28" fillId="0" borderId="0" xfId="0" applyFont="1" applyAlignment="1" applyProtection="1">
      <alignment horizontal="left" vertical="top"/>
      <protection hidden="1"/>
    </xf>
    <xf numFmtId="167" fontId="45" fillId="0" borderId="0" xfId="3" applyNumberFormat="1" applyFont="1" applyAlignment="1" applyProtection="1">
      <alignment horizontal="left" vertical="top" wrapText="1"/>
      <protection hidden="1"/>
    </xf>
    <xf numFmtId="167" fontId="45" fillId="0" borderId="58" xfId="3" applyNumberFormat="1" applyFont="1" applyBorder="1" applyAlignment="1" applyProtection="1">
      <alignment horizontal="left" vertical="top" wrapText="1"/>
      <protection hidden="1"/>
    </xf>
    <xf numFmtId="0" fontId="45" fillId="0" borderId="58" xfId="3" applyFont="1" applyBorder="1" applyAlignment="1" applyProtection="1">
      <alignment horizontal="left" vertical="top" wrapText="1"/>
      <protection hidden="1"/>
    </xf>
    <xf numFmtId="0" fontId="45" fillId="0" borderId="0" xfId="3" applyFont="1" applyAlignment="1" applyProtection="1">
      <alignment horizontal="left" vertical="top" wrapText="1"/>
      <protection hidden="1"/>
    </xf>
    <xf numFmtId="167" fontId="24" fillId="0" borderId="58" xfId="3" applyNumberFormat="1" applyFont="1" applyBorder="1" applyAlignment="1" applyProtection="1">
      <alignment vertical="center" wrapText="1"/>
      <protection hidden="1"/>
    </xf>
    <xf numFmtId="167" fontId="24" fillId="0" borderId="0" xfId="3" applyNumberFormat="1" applyFont="1" applyAlignment="1" applyProtection="1">
      <alignment vertical="center" wrapText="1"/>
      <protection hidden="1"/>
    </xf>
    <xf numFmtId="0" fontId="25" fillId="0" borderId="1" xfId="3" applyFont="1" applyBorder="1" applyAlignment="1" applyProtection="1">
      <alignment horizontal="left" vertical="top" wrapText="1"/>
      <protection hidden="1"/>
    </xf>
    <xf numFmtId="0" fontId="23" fillId="0" borderId="1" xfId="3" applyFont="1" applyBorder="1" applyAlignment="1" applyProtection="1">
      <alignment horizontal="left" vertical="top" wrapText="1"/>
      <protection hidden="1"/>
    </xf>
    <xf numFmtId="0" fontId="25" fillId="0" borderId="0" xfId="3" applyFont="1" applyAlignment="1" applyProtection="1">
      <alignment horizontal="left" vertical="top" wrapText="1"/>
      <protection hidden="1"/>
    </xf>
    <xf numFmtId="0" fontId="39" fillId="4" borderId="2" xfId="3" applyFont="1" applyFill="1" applyBorder="1" applyAlignment="1" applyProtection="1">
      <alignment horizontal="left" vertical="top" wrapText="1"/>
      <protection hidden="1"/>
    </xf>
    <xf numFmtId="0" fontId="25" fillId="5" borderId="1" xfId="3" applyFont="1" applyFill="1" applyBorder="1" applyAlignment="1" applyProtection="1">
      <alignment horizontal="left" vertical="top" wrapText="1"/>
      <protection hidden="1"/>
    </xf>
    <xf numFmtId="0" fontId="43" fillId="6" borderId="1" xfId="3" applyFont="1" applyFill="1" applyBorder="1" applyAlignment="1" applyProtection="1">
      <alignment horizontal="left" vertical="top" wrapText="1"/>
      <protection hidden="1"/>
    </xf>
    <xf numFmtId="0" fontId="39" fillId="4" borderId="1" xfId="3" applyFont="1" applyFill="1" applyBorder="1" applyAlignment="1" applyProtection="1">
      <alignment horizontal="left" vertical="top" wrapText="1"/>
      <protection hidden="1"/>
    </xf>
    <xf numFmtId="0" fontId="39" fillId="6" borderId="1" xfId="3" applyFont="1" applyFill="1" applyBorder="1" applyAlignment="1" applyProtection="1">
      <alignment horizontal="left" vertical="top" wrapText="1"/>
      <protection hidden="1"/>
    </xf>
    <xf numFmtId="0" fontId="39" fillId="6" borderId="2" xfId="3" applyFont="1" applyFill="1" applyBorder="1" applyAlignment="1" applyProtection="1">
      <alignment horizontal="left" vertical="top" wrapText="1"/>
      <protection hidden="1"/>
    </xf>
    <xf numFmtId="167" fontId="39" fillId="6" borderId="88" xfId="3" applyNumberFormat="1" applyFont="1" applyFill="1" applyBorder="1" applyAlignment="1" applyProtection="1">
      <alignment horizontal="left" vertical="top" wrapText="1"/>
      <protection hidden="1"/>
    </xf>
    <xf numFmtId="0" fontId="34" fillId="7" borderId="0" xfId="0" applyFont="1" applyFill="1" applyAlignment="1" applyProtection="1">
      <alignment vertical="top"/>
      <protection hidden="1"/>
    </xf>
    <xf numFmtId="0" fontId="34" fillId="7" borderId="11" xfId="3" applyFont="1" applyFill="1" applyBorder="1" applyAlignment="1" applyProtection="1">
      <alignment horizontal="left" vertical="top" wrapText="1"/>
      <protection hidden="1"/>
    </xf>
    <xf numFmtId="0" fontId="34" fillId="7" borderId="61" xfId="4" applyFont="1" applyFill="1" applyBorder="1" applyAlignment="1" applyProtection="1">
      <alignment horizontal="left" vertical="top" wrapText="1"/>
      <protection hidden="1"/>
    </xf>
    <xf numFmtId="0" fontId="34" fillId="7" borderId="58" xfId="4" applyFont="1" applyFill="1" applyBorder="1" applyAlignment="1" applyProtection="1">
      <alignment horizontal="left" vertical="top" wrapText="1"/>
      <protection hidden="1"/>
    </xf>
    <xf numFmtId="0" fontId="34" fillId="7" borderId="58" xfId="3" applyFont="1" applyFill="1" applyBorder="1" applyAlignment="1" applyProtection="1">
      <alignment horizontal="left" vertical="top" wrapText="1"/>
      <protection hidden="1"/>
    </xf>
    <xf numFmtId="167" fontId="45" fillId="7" borderId="58" xfId="3" applyNumberFormat="1" applyFont="1" applyFill="1" applyBorder="1" applyAlignment="1" applyProtection="1">
      <alignment horizontal="left" vertical="top" wrapText="1"/>
      <protection hidden="1"/>
    </xf>
    <xf numFmtId="0" fontId="34" fillId="0" borderId="58" xfId="3" applyFont="1" applyBorder="1" applyAlignment="1" applyProtection="1">
      <alignment horizontal="left" vertical="top" wrapText="1"/>
      <protection hidden="1"/>
    </xf>
    <xf numFmtId="0" fontId="25" fillId="0" borderId="58" xfId="3" applyFont="1" applyBorder="1" applyAlignment="1" applyProtection="1">
      <alignment horizontal="left" vertical="top" wrapText="1"/>
      <protection hidden="1"/>
    </xf>
    <xf numFmtId="0" fontId="25" fillId="4" borderId="9" xfId="3" applyFont="1" applyFill="1" applyBorder="1" applyAlignment="1" applyProtection="1">
      <alignment horizontal="left" vertical="top" wrapText="1"/>
      <protection hidden="1"/>
    </xf>
    <xf numFmtId="0" fontId="25" fillId="0" borderId="9" xfId="3" applyFont="1" applyBorder="1" applyAlignment="1" applyProtection="1">
      <alignment horizontal="left" vertical="top" wrapText="1"/>
      <protection hidden="1"/>
    </xf>
    <xf numFmtId="167" fontId="34" fillId="0" borderId="89" xfId="3" applyNumberFormat="1" applyFont="1" applyBorder="1" applyAlignment="1" applyProtection="1">
      <alignment horizontal="left" vertical="top" wrapText="1"/>
      <protection hidden="1"/>
    </xf>
    <xf numFmtId="0" fontId="25" fillId="4" borderId="1" xfId="3" applyFont="1" applyFill="1" applyBorder="1" applyAlignment="1" applyProtection="1">
      <alignment horizontal="left" vertical="top" wrapText="1"/>
      <protection hidden="1"/>
    </xf>
    <xf numFmtId="167" fontId="34" fillId="0" borderId="10" xfId="3" applyNumberFormat="1" applyFont="1" applyBorder="1" applyAlignment="1" applyProtection="1">
      <alignment horizontal="left" vertical="top" wrapText="1"/>
      <protection hidden="1"/>
    </xf>
    <xf numFmtId="0" fontId="25" fillId="4" borderId="2" xfId="3" applyFont="1" applyFill="1" applyBorder="1" applyAlignment="1" applyProtection="1">
      <alignment horizontal="left" vertical="top" wrapText="1"/>
      <protection hidden="1"/>
    </xf>
    <xf numFmtId="0" fontId="23" fillId="0" borderId="2" xfId="3" applyFont="1" applyBorder="1" applyAlignment="1" applyProtection="1">
      <alignment horizontal="left" vertical="top" wrapText="1"/>
      <protection hidden="1"/>
    </xf>
    <xf numFmtId="0" fontId="25" fillId="0" borderId="2" xfId="3" applyFont="1" applyBorder="1" applyAlignment="1" applyProtection="1">
      <alignment horizontal="left" vertical="top" wrapText="1"/>
      <protection hidden="1"/>
    </xf>
    <xf numFmtId="167" fontId="34" fillId="0" borderId="88" xfId="3" applyNumberFormat="1" applyFont="1" applyBorder="1" applyAlignment="1" applyProtection="1">
      <alignment horizontal="left" vertical="top" wrapText="1"/>
      <protection hidden="1"/>
    </xf>
    <xf numFmtId="0" fontId="34" fillId="7" borderId="0" xfId="4" applyFont="1" applyFill="1" applyAlignment="1" applyProtection="1">
      <alignment horizontal="left" vertical="top" wrapText="1"/>
      <protection hidden="1"/>
    </xf>
    <xf numFmtId="0" fontId="23" fillId="0" borderId="9" xfId="3" applyFont="1" applyBorder="1" applyAlignment="1" applyProtection="1">
      <alignment horizontal="left" vertical="top" wrapText="1"/>
      <protection hidden="1"/>
    </xf>
    <xf numFmtId="0" fontId="23" fillId="0" borderId="9" xfId="6" applyBorder="1" applyAlignment="1" applyProtection="1">
      <alignment horizontal="left" vertical="top" wrapText="1"/>
      <protection hidden="1"/>
    </xf>
    <xf numFmtId="0" fontId="23" fillId="0" borderId="1" xfId="6" applyBorder="1" applyAlignment="1" applyProtection="1">
      <alignment horizontal="left" vertical="top" wrapText="1"/>
      <protection hidden="1"/>
    </xf>
    <xf numFmtId="0" fontId="34" fillId="7" borderId="0" xfId="0" applyFont="1" applyFill="1" applyProtection="1">
      <protection hidden="1"/>
    </xf>
    <xf numFmtId="0" fontId="25" fillId="0" borderId="11" xfId="3" applyFont="1" applyBorder="1" applyAlignment="1" applyProtection="1">
      <alignment horizontal="left" vertical="top" wrapText="1"/>
      <protection hidden="1"/>
    </xf>
    <xf numFmtId="0" fontId="23" fillId="0" borderId="1" xfId="3" quotePrefix="1" applyFont="1" applyBorder="1" applyAlignment="1" applyProtection="1">
      <alignment horizontal="left" vertical="top" wrapText="1"/>
      <protection hidden="1"/>
    </xf>
    <xf numFmtId="0" fontId="25" fillId="4" borderId="8" xfId="3" applyFont="1" applyFill="1" applyBorder="1" applyAlignment="1" applyProtection="1">
      <alignment horizontal="left" vertical="top" wrapText="1"/>
      <protection hidden="1"/>
    </xf>
    <xf numFmtId="0" fontId="23" fillId="0" borderId="8" xfId="3" applyFont="1" applyBorder="1" applyAlignment="1" applyProtection="1">
      <alignment horizontal="left" vertical="top" wrapText="1"/>
      <protection hidden="1"/>
    </xf>
    <xf numFmtId="167" fontId="34" fillId="0" borderId="90" xfId="3" applyNumberFormat="1" applyFont="1" applyBorder="1" applyAlignment="1" applyProtection="1">
      <alignment horizontal="left" vertical="top" wrapText="1"/>
      <protection hidden="1"/>
    </xf>
    <xf numFmtId="0" fontId="23" fillId="0" borderId="0" xfId="3" applyFont="1" applyAlignment="1" applyProtection="1">
      <alignment horizontal="left" vertical="top" wrapText="1"/>
      <protection hidden="1"/>
    </xf>
    <xf numFmtId="0" fontId="34" fillId="7" borderId="61" xfId="6" applyFont="1" applyFill="1" applyBorder="1" applyAlignment="1" applyProtection="1">
      <alignment horizontal="left" vertical="top" wrapText="1"/>
      <protection hidden="1"/>
    </xf>
    <xf numFmtId="0" fontId="34" fillId="7" borderId="58" xfId="6" applyFont="1" applyFill="1" applyBorder="1" applyAlignment="1" applyProtection="1">
      <alignment horizontal="left" vertical="top" wrapText="1"/>
      <protection hidden="1"/>
    </xf>
    <xf numFmtId="0" fontId="23" fillId="0" borderId="0" xfId="6" applyAlignment="1" applyProtection="1">
      <alignment horizontal="left" vertical="top" wrapText="1"/>
      <protection hidden="1"/>
    </xf>
    <xf numFmtId="0" fontId="23" fillId="0" borderId="2" xfId="6" applyBorder="1" applyAlignment="1" applyProtection="1">
      <alignment horizontal="left" vertical="top" wrapText="1"/>
      <protection hidden="1"/>
    </xf>
    <xf numFmtId="0" fontId="31" fillId="0" borderId="0" xfId="0" applyFont="1" applyAlignment="1" applyProtection="1">
      <alignment horizontal="left" vertical="top"/>
      <protection hidden="1"/>
    </xf>
    <xf numFmtId="0" fontId="41" fillId="0" borderId="1" xfId="6" applyFont="1" applyBorder="1" applyAlignment="1" applyProtection="1">
      <alignment horizontal="left" vertical="top" wrapText="1"/>
      <protection hidden="1"/>
    </xf>
    <xf numFmtId="0" fontId="41" fillId="0" borderId="1" xfId="3" applyFont="1" applyBorder="1" applyAlignment="1" applyProtection="1">
      <alignment horizontal="left" vertical="top" wrapText="1"/>
      <protection hidden="1"/>
    </xf>
    <xf numFmtId="0" fontId="23" fillId="0" borderId="0" xfId="0" applyFont="1" applyAlignment="1" applyProtection="1">
      <alignment vertical="top"/>
      <protection hidden="1"/>
    </xf>
    <xf numFmtId="0" fontId="34" fillId="7" borderId="75" xfId="4" applyFont="1" applyFill="1" applyBorder="1" applyAlignment="1" applyProtection="1">
      <alignment horizontal="left" vertical="top" wrapText="1"/>
      <protection hidden="1"/>
    </xf>
    <xf numFmtId="0" fontId="25" fillId="0" borderId="92" xfId="3" applyFont="1" applyBorder="1" applyAlignment="1" applyProtection="1">
      <alignment horizontal="left" vertical="top" wrapText="1"/>
      <protection hidden="1"/>
    </xf>
    <xf numFmtId="0" fontId="34" fillId="7" borderId="66" xfId="4" applyFont="1" applyFill="1" applyBorder="1" applyAlignment="1" applyProtection="1">
      <alignment horizontal="left" vertical="top" wrapText="1"/>
      <protection hidden="1"/>
    </xf>
    <xf numFmtId="0" fontId="34" fillId="7" borderId="67" xfId="4" applyFont="1" applyFill="1" applyBorder="1" applyAlignment="1" applyProtection="1">
      <alignment horizontal="left" vertical="top" wrapText="1"/>
      <protection hidden="1"/>
    </xf>
    <xf numFmtId="167" fontId="45" fillId="7" borderId="67" xfId="3" applyNumberFormat="1" applyFont="1" applyFill="1" applyBorder="1" applyAlignment="1" applyProtection="1">
      <alignment horizontal="left" vertical="top" wrapText="1"/>
      <protection hidden="1"/>
    </xf>
    <xf numFmtId="0" fontId="25" fillId="0" borderId="91" xfId="3" applyFont="1" applyBorder="1" applyAlignment="1" applyProtection="1">
      <alignment horizontal="left" vertical="top" wrapText="1"/>
      <protection hidden="1"/>
    </xf>
    <xf numFmtId="167" fontId="45" fillId="7" borderId="0" xfId="3" applyNumberFormat="1" applyFont="1" applyFill="1" applyAlignment="1" applyProtection="1">
      <alignment horizontal="left" vertical="top" wrapText="1"/>
      <protection hidden="1"/>
    </xf>
    <xf numFmtId="0" fontId="25" fillId="4" borderId="9" xfId="3" applyFont="1" applyFill="1" applyBorder="1" applyAlignment="1" applyProtection="1">
      <alignment vertical="top" wrapText="1"/>
      <protection hidden="1"/>
    </xf>
    <xf numFmtId="0" fontId="25" fillId="0" borderId="1" xfId="3" applyFont="1" applyBorder="1" applyAlignment="1" applyProtection="1">
      <alignment vertical="top" wrapText="1"/>
      <protection hidden="1"/>
    </xf>
    <xf numFmtId="0" fontId="25" fillId="4" borderId="1" xfId="3" applyFont="1" applyFill="1" applyBorder="1" applyAlignment="1" applyProtection="1">
      <alignment vertical="top" wrapText="1"/>
      <protection hidden="1"/>
    </xf>
    <xf numFmtId="0" fontId="0" fillId="0" borderId="1" xfId="3" applyFont="1" applyBorder="1" applyAlignment="1" applyProtection="1">
      <alignment horizontal="left" vertical="center" wrapText="1"/>
      <protection hidden="1"/>
    </xf>
    <xf numFmtId="0" fontId="0" fillId="0" borderId="2" xfId="3" applyFont="1" applyBorder="1" applyAlignment="1" applyProtection="1">
      <alignment horizontal="left" vertical="center" wrapText="1"/>
      <protection hidden="1"/>
    </xf>
    <xf numFmtId="0" fontId="25" fillId="0" borderId="1" xfId="3" applyFont="1" applyBorder="1" applyAlignment="1" applyProtection="1">
      <alignment vertical="center" wrapText="1"/>
      <protection hidden="1"/>
    </xf>
    <xf numFmtId="0" fontId="25" fillId="0" borderId="2" xfId="3" applyFont="1" applyBorder="1" applyAlignment="1" applyProtection="1">
      <alignment vertical="center" wrapText="1"/>
      <protection hidden="1"/>
    </xf>
    <xf numFmtId="0" fontId="25" fillId="0" borderId="9" xfId="3" applyFont="1" applyBorder="1" applyAlignment="1" applyProtection="1">
      <alignment vertical="center" wrapText="1"/>
      <protection hidden="1"/>
    </xf>
    <xf numFmtId="0" fontId="46" fillId="0" borderId="1" xfId="3" applyFont="1" applyBorder="1" applyAlignment="1" applyProtection="1">
      <alignment horizontal="left" vertical="top" wrapText="1"/>
      <protection hidden="1"/>
    </xf>
    <xf numFmtId="0" fontId="38" fillId="0" borderId="1" xfId="3" applyFont="1" applyBorder="1" applyAlignment="1" applyProtection="1">
      <alignment horizontal="left" vertical="top" wrapText="1"/>
      <protection hidden="1"/>
    </xf>
    <xf numFmtId="0" fontId="25" fillId="0" borderId="0" xfId="3" quotePrefix="1" applyFont="1" applyAlignment="1" applyProtection="1">
      <alignment horizontal="left" vertical="top" wrapText="1"/>
      <protection hidden="1"/>
    </xf>
    <xf numFmtId="0" fontId="41" fillId="0" borderId="9" xfId="3" applyFont="1" applyBorder="1" applyAlignment="1" applyProtection="1">
      <alignment horizontal="left" vertical="top" wrapText="1"/>
      <protection hidden="1"/>
    </xf>
    <xf numFmtId="0" fontId="52" fillId="7" borderId="0" xfId="4" applyFont="1" applyFill="1" applyAlignment="1" applyProtection="1">
      <alignment horizontal="left" vertical="top" wrapText="1"/>
      <protection hidden="1"/>
    </xf>
    <xf numFmtId="0" fontId="53" fillId="0" borderId="11" xfId="3" applyFont="1" applyBorder="1" applyAlignment="1" applyProtection="1">
      <alignment vertical="center" wrapText="1"/>
      <protection hidden="1"/>
    </xf>
    <xf numFmtId="0" fontId="52" fillId="7" borderId="61" xfId="4" applyFont="1" applyFill="1" applyBorder="1" applyAlignment="1" applyProtection="1">
      <alignment horizontal="left" vertical="top" wrapText="1"/>
      <protection hidden="1"/>
    </xf>
    <xf numFmtId="0" fontId="52" fillId="7" borderId="58" xfId="4" applyFont="1" applyFill="1" applyBorder="1" applyAlignment="1" applyProtection="1">
      <alignment horizontal="left" vertical="top" wrapText="1"/>
      <protection hidden="1"/>
    </xf>
    <xf numFmtId="0" fontId="22" fillId="0" borderId="58" xfId="3" applyBorder="1" applyAlignment="1" applyProtection="1">
      <alignment vertical="center" wrapText="1"/>
      <protection hidden="1"/>
    </xf>
    <xf numFmtId="0" fontId="22" fillId="4" borderId="9" xfId="3" applyFill="1" applyBorder="1" applyAlignment="1" applyProtection="1">
      <alignment vertical="center" wrapText="1"/>
      <protection hidden="1"/>
    </xf>
    <xf numFmtId="0" fontId="53" fillId="0" borderId="1" xfId="3" applyFont="1" applyBorder="1" applyAlignment="1" applyProtection="1">
      <alignment vertical="center" wrapText="1"/>
      <protection hidden="1"/>
    </xf>
    <xf numFmtId="0" fontId="0" fillId="0" borderId="9" xfId="3" applyFont="1" applyBorder="1" applyAlignment="1" applyProtection="1">
      <alignment horizontal="left" vertical="top" wrapText="1"/>
      <protection hidden="1"/>
    </xf>
    <xf numFmtId="0" fontId="22" fillId="0" borderId="9" xfId="3" applyBorder="1" applyAlignment="1" applyProtection="1">
      <alignment vertical="center" wrapText="1"/>
      <protection hidden="1"/>
    </xf>
    <xf numFmtId="0" fontId="22" fillId="0" borderId="0" xfId="3" applyAlignment="1" applyProtection="1">
      <alignment vertical="center" wrapText="1"/>
      <protection hidden="1"/>
    </xf>
    <xf numFmtId="0" fontId="22" fillId="4" borderId="1" xfId="3" applyFill="1" applyBorder="1" applyAlignment="1" applyProtection="1">
      <alignment vertical="center" wrapText="1"/>
      <protection hidden="1"/>
    </xf>
    <xf numFmtId="0" fontId="0" fillId="0" borderId="1" xfId="3" applyFont="1" applyBorder="1" applyAlignment="1" applyProtection="1">
      <alignment horizontal="left" vertical="top" wrapText="1"/>
      <protection hidden="1"/>
    </xf>
    <xf numFmtId="0" fontId="22" fillId="0" borderId="1" xfId="3" applyBorder="1" applyAlignment="1" applyProtection="1">
      <alignment vertical="center" wrapText="1"/>
      <protection hidden="1"/>
    </xf>
    <xf numFmtId="0" fontId="22" fillId="4" borderId="2" xfId="3" applyFill="1" applyBorder="1" applyAlignment="1" applyProtection="1">
      <alignment vertical="center" wrapText="1"/>
      <protection hidden="1"/>
    </xf>
    <xf numFmtId="0" fontId="0" fillId="0" borderId="2" xfId="3" applyFont="1" applyBorder="1" applyAlignment="1" applyProtection="1">
      <alignment horizontal="left" vertical="top" wrapText="1"/>
      <protection hidden="1"/>
    </xf>
    <xf numFmtId="0" fontId="22" fillId="0" borderId="2" xfId="3" applyBorder="1" applyAlignment="1" applyProtection="1">
      <alignment vertical="center" wrapText="1"/>
      <protection hidden="1"/>
    </xf>
    <xf numFmtId="0" fontId="52" fillId="7" borderId="0" xfId="4" applyFont="1" applyFill="1" applyAlignment="1" applyProtection="1">
      <alignment horizontal="left" vertical="center" wrapText="1"/>
      <protection hidden="1"/>
    </xf>
    <xf numFmtId="0" fontId="52" fillId="7" borderId="61" xfId="4" applyFont="1" applyFill="1" applyBorder="1" applyAlignment="1" applyProtection="1">
      <alignment horizontal="left" vertical="center" wrapText="1"/>
      <protection hidden="1"/>
    </xf>
    <xf numFmtId="0" fontId="52" fillId="7" borderId="58" xfId="4" applyFont="1" applyFill="1" applyBorder="1" applyAlignment="1" applyProtection="1">
      <alignment horizontal="left" vertical="center" wrapText="1"/>
      <protection hidden="1"/>
    </xf>
    <xf numFmtId="167" fontId="34" fillId="0" borderId="1" xfId="3" applyNumberFormat="1" applyFont="1" applyBorder="1" applyAlignment="1" applyProtection="1">
      <alignment horizontal="left" vertical="top" wrapText="1"/>
      <protection hidden="1"/>
    </xf>
    <xf numFmtId="0" fontId="25" fillId="4" borderId="0" xfId="3" applyFont="1" applyFill="1" applyAlignment="1" applyProtection="1">
      <alignment horizontal="left" vertical="top" wrapText="1"/>
      <protection hidden="1"/>
    </xf>
    <xf numFmtId="167" fontId="25" fillId="0" borderId="0" xfId="3" applyNumberFormat="1" applyFont="1" applyAlignment="1" applyProtection="1">
      <alignment horizontal="left" vertical="top" wrapText="1"/>
      <protection hidden="1"/>
    </xf>
    <xf numFmtId="0" fontId="27" fillId="4" borderId="2" xfId="3" applyFont="1" applyFill="1" applyBorder="1" applyAlignment="1" applyProtection="1">
      <alignment vertical="center" wrapText="1"/>
      <protection hidden="1"/>
    </xf>
    <xf numFmtId="0" fontId="27" fillId="0" borderId="10" xfId="3" applyFont="1" applyBorder="1" applyAlignment="1" applyProtection="1">
      <alignment vertical="center" wrapText="1"/>
      <protection hidden="1"/>
    </xf>
    <xf numFmtId="0" fontId="27" fillId="0" borderId="2" xfId="3" applyFont="1" applyBorder="1" applyAlignment="1" applyProtection="1">
      <alignment horizontal="left" vertical="top" wrapText="1"/>
      <protection hidden="1"/>
    </xf>
    <xf numFmtId="167" fontId="33" fillId="0" borderId="2" xfId="3" applyNumberFormat="1" applyFont="1" applyBorder="1" applyAlignment="1" applyProtection="1">
      <alignment vertical="center" wrapText="1"/>
      <protection hidden="1"/>
    </xf>
    <xf numFmtId="0" fontId="27" fillId="0" borderId="0" xfId="3" applyFont="1" applyAlignment="1" applyProtection="1">
      <alignment vertical="center" wrapText="1"/>
      <protection hidden="1"/>
    </xf>
    <xf numFmtId="0" fontId="37" fillId="0" borderId="0" xfId="3" applyFont="1" applyAlignment="1" applyProtection="1">
      <alignment vertical="center" wrapText="1"/>
      <protection hidden="1"/>
    </xf>
    <xf numFmtId="167" fontId="37" fillId="0" borderId="0" xfId="3" applyNumberFormat="1" applyFont="1" applyAlignment="1" applyProtection="1">
      <alignment vertical="center" wrapText="1"/>
      <protection hidden="1"/>
    </xf>
    <xf numFmtId="0" fontId="56" fillId="0" borderId="0" xfId="28" applyFont="1" applyProtection="1">
      <protection hidden="1"/>
    </xf>
    <xf numFmtId="0" fontId="59" fillId="0" borderId="0" xfId="28" applyFont="1" applyProtection="1">
      <protection hidden="1"/>
    </xf>
    <xf numFmtId="0" fontId="58" fillId="0" borderId="0" xfId="28" applyFont="1" applyAlignment="1" applyProtection="1">
      <alignment textRotation="90"/>
      <protection hidden="1"/>
    </xf>
    <xf numFmtId="0" fontId="58" fillId="0" borderId="0" xfId="28" applyFont="1" applyAlignment="1" applyProtection="1">
      <alignment horizontal="center" textRotation="90"/>
      <protection hidden="1"/>
    </xf>
    <xf numFmtId="0" fontId="56" fillId="9" borderId="0" xfId="28" applyFont="1" applyFill="1" applyProtection="1">
      <protection hidden="1"/>
    </xf>
    <xf numFmtId="0" fontId="59" fillId="9" borderId="0" xfId="28" applyFont="1" applyFill="1" applyProtection="1">
      <protection hidden="1"/>
    </xf>
    <xf numFmtId="0" fontId="60" fillId="9" borderId="0" xfId="28" applyFont="1" applyFill="1" applyAlignment="1" applyProtection="1">
      <alignment horizontal="left" textRotation="90"/>
      <protection hidden="1"/>
    </xf>
    <xf numFmtId="0" fontId="62" fillId="23" borderId="0" xfId="28" applyFont="1" applyFill="1" applyAlignment="1" applyProtection="1">
      <alignment vertical="top" wrapText="1"/>
      <protection hidden="1"/>
    </xf>
    <xf numFmtId="0" fontId="62" fillId="23" borderId="66" xfId="28" applyFont="1" applyFill="1" applyBorder="1" applyAlignment="1" applyProtection="1">
      <alignment horizontal="center" vertical="top" wrapText="1"/>
      <protection hidden="1"/>
    </xf>
    <xf numFmtId="0" fontId="62" fillId="0" borderId="0" xfId="28" applyFont="1" applyAlignment="1" applyProtection="1">
      <alignment horizontal="center" vertical="top" wrapText="1"/>
      <protection hidden="1"/>
    </xf>
    <xf numFmtId="0" fontId="56" fillId="0" borderId="0" xfId="28" applyFont="1" applyAlignment="1" applyProtection="1">
      <alignment horizontal="left" vertical="top" wrapText="1"/>
      <protection hidden="1"/>
    </xf>
    <xf numFmtId="0" fontId="63" fillId="0" borderId="0" xfId="28" applyFont="1" applyAlignment="1" applyProtection="1">
      <alignment horizontal="left"/>
      <protection hidden="1"/>
    </xf>
    <xf numFmtId="0" fontId="56" fillId="0" borderId="0" xfId="28" applyFont="1" applyAlignment="1" applyProtection="1">
      <alignment horizontal="center" vertical="center"/>
      <protection hidden="1"/>
    </xf>
    <xf numFmtId="0" fontId="64" fillId="0" borderId="0" xfId="25" applyFont="1" applyAlignment="1" applyProtection="1">
      <alignment horizontal="right" vertical="top"/>
      <protection hidden="1"/>
    </xf>
    <xf numFmtId="0" fontId="65" fillId="0" borderId="3" xfId="28" applyFont="1" applyBorder="1" applyAlignment="1" applyProtection="1">
      <alignment vertical="center"/>
      <protection hidden="1"/>
    </xf>
    <xf numFmtId="0" fontId="64" fillId="0" borderId="3" xfId="28" applyFont="1" applyBorder="1" applyAlignment="1" applyProtection="1">
      <alignment vertical="center"/>
      <protection hidden="1"/>
    </xf>
    <xf numFmtId="0" fontId="66" fillId="0" borderId="0" xfId="28" applyFont="1" applyProtection="1">
      <protection hidden="1"/>
    </xf>
    <xf numFmtId="0" fontId="56" fillId="0" borderId="0" xfId="25" applyFont="1" applyAlignment="1" applyProtection="1">
      <alignment horizontal="right" vertical="top"/>
      <protection hidden="1"/>
    </xf>
    <xf numFmtId="0" fontId="65" fillId="0" borderId="0" xfId="28" applyFont="1" applyAlignment="1" applyProtection="1">
      <alignment vertical="center"/>
      <protection hidden="1"/>
    </xf>
    <xf numFmtId="0" fontId="64" fillId="0" borderId="0" xfId="28" applyFont="1" applyAlignment="1" applyProtection="1">
      <alignment vertical="center"/>
      <protection hidden="1"/>
    </xf>
    <xf numFmtId="0" fontId="67" fillId="0" borderId="0" xfId="6" applyFont="1" applyAlignment="1" applyProtection="1">
      <alignment horizontal="right" vertical="top"/>
      <protection hidden="1"/>
    </xf>
    <xf numFmtId="0" fontId="68" fillId="0" borderId="0" xfId="6" applyFont="1" applyAlignment="1" applyProtection="1">
      <alignment horizontal="right" vertical="top"/>
      <protection hidden="1"/>
    </xf>
    <xf numFmtId="165" fontId="68" fillId="0" borderId="0" xfId="6" applyNumberFormat="1" applyFont="1" applyAlignment="1" applyProtection="1">
      <alignment horizontal="right" vertical="top"/>
      <protection hidden="1"/>
    </xf>
    <xf numFmtId="165" fontId="68" fillId="0" borderId="0" xfId="6" applyNumberFormat="1" applyFont="1" applyAlignment="1" applyProtection="1">
      <alignment horizontal="left" vertical="top"/>
      <protection hidden="1"/>
    </xf>
    <xf numFmtId="0" fontId="56" fillId="9" borderId="0" xfId="28" applyFont="1" applyFill="1" applyAlignment="1" applyProtection="1">
      <alignment horizontal="left"/>
      <protection hidden="1"/>
    </xf>
    <xf numFmtId="0" fontId="56" fillId="0" borderId="0" xfId="28" applyFont="1" applyAlignment="1" applyProtection="1">
      <alignment horizontal="left"/>
      <protection hidden="1"/>
    </xf>
    <xf numFmtId="0" fontId="58" fillId="0" borderId="0" xfId="28" applyFont="1" applyAlignment="1" applyProtection="1">
      <alignment horizontal="left" vertical="top"/>
      <protection hidden="1"/>
    </xf>
    <xf numFmtId="49" fontId="66" fillId="0" borderId="0" xfId="28" applyNumberFormat="1" applyFont="1" applyAlignment="1" applyProtection="1">
      <alignment horizontal="left" vertical="top" wrapText="1"/>
      <protection hidden="1"/>
    </xf>
    <xf numFmtId="1" fontId="69" fillId="0" borderId="0" xfId="28" applyNumberFormat="1" applyFont="1" applyAlignment="1" applyProtection="1">
      <alignment horizontal="center" vertical="center" wrapText="1"/>
      <protection hidden="1"/>
    </xf>
    <xf numFmtId="0" fontId="56" fillId="0" borderId="0" xfId="28" applyFont="1" applyAlignment="1" applyProtection="1">
      <alignment vertical="top"/>
      <protection hidden="1"/>
    </xf>
    <xf numFmtId="0" fontId="61" fillId="10" borderId="58" xfId="28" applyFont="1" applyFill="1" applyBorder="1" applyAlignment="1" applyProtection="1">
      <alignment horizontal="center" textRotation="90" wrapText="1"/>
      <protection hidden="1"/>
    </xf>
    <xf numFmtId="0" fontId="61" fillId="10" borderId="57" xfId="28" applyFont="1" applyFill="1" applyBorder="1" applyAlignment="1" applyProtection="1">
      <alignment horizontal="center" textRotation="90" wrapText="1"/>
      <protection hidden="1"/>
    </xf>
    <xf numFmtId="0" fontId="70" fillId="10" borderId="61" xfId="28" applyFont="1" applyFill="1" applyBorder="1" applyAlignment="1" applyProtection="1">
      <alignment horizontal="center" vertical="center"/>
      <protection hidden="1"/>
    </xf>
    <xf numFmtId="0" fontId="70" fillId="10" borderId="58" xfId="28" applyFont="1" applyFill="1" applyBorder="1" applyAlignment="1" applyProtection="1">
      <alignment vertical="center" wrapText="1"/>
      <protection hidden="1"/>
    </xf>
    <xf numFmtId="0" fontId="63" fillId="23" borderId="70" xfId="28" applyFont="1" applyFill="1" applyBorder="1" applyAlignment="1" applyProtection="1">
      <alignment horizontal="left"/>
      <protection hidden="1"/>
    </xf>
    <xf numFmtId="0" fontId="63" fillId="23" borderId="71" xfId="28" applyFont="1" applyFill="1" applyBorder="1" applyAlignment="1" applyProtection="1">
      <alignment horizontal="left"/>
      <protection hidden="1"/>
    </xf>
    <xf numFmtId="0" fontId="56" fillId="44" borderId="70" xfId="28" applyFont="1" applyFill="1" applyBorder="1" applyAlignment="1" applyProtection="1">
      <alignment horizontal="left" vertical="top" wrapText="1"/>
      <protection locked="0"/>
    </xf>
    <xf numFmtId="0" fontId="63" fillId="44" borderId="70" xfId="28" applyFont="1" applyFill="1" applyBorder="1" applyAlignment="1" applyProtection="1">
      <alignment horizontal="left"/>
      <protection hidden="1"/>
    </xf>
    <xf numFmtId="0" fontId="63" fillId="44" borderId="71" xfId="28" applyFont="1" applyFill="1" applyBorder="1" applyAlignment="1" applyProtection="1">
      <alignment horizontal="left"/>
      <protection hidden="1"/>
    </xf>
    <xf numFmtId="0" fontId="62" fillId="44" borderId="0" xfId="28" applyFont="1" applyFill="1" applyAlignment="1" applyProtection="1">
      <alignment vertical="top" wrapText="1"/>
      <protection hidden="1"/>
    </xf>
    <xf numFmtId="0" fontId="67" fillId="23" borderId="72" xfId="28" applyFont="1" applyFill="1" applyBorder="1" applyAlignment="1" applyProtection="1">
      <alignment horizontal="center" vertical="top" wrapText="1"/>
      <protection hidden="1"/>
    </xf>
    <xf numFmtId="0" fontId="67" fillId="23" borderId="66" xfId="28" applyFont="1" applyFill="1" applyBorder="1" applyAlignment="1" applyProtection="1">
      <alignment horizontal="center" vertical="top" wrapText="1"/>
      <protection hidden="1"/>
    </xf>
    <xf numFmtId="0" fontId="67" fillId="44" borderId="72" xfId="28" applyFont="1" applyFill="1" applyBorder="1" applyAlignment="1" applyProtection="1">
      <alignment horizontal="center" vertical="top" wrapText="1"/>
      <protection hidden="1"/>
    </xf>
    <xf numFmtId="0" fontId="67" fillId="44" borderId="66" xfId="28" applyFont="1" applyFill="1" applyBorder="1" applyAlignment="1" applyProtection="1">
      <alignment horizontal="center" vertical="top" wrapText="1"/>
      <protection hidden="1"/>
    </xf>
    <xf numFmtId="0" fontId="62" fillId="0" borderId="69" xfId="28" applyFont="1" applyBorder="1" applyAlignment="1" applyProtection="1">
      <alignment horizontal="center" vertical="top" wrapText="1"/>
      <protection hidden="1"/>
    </xf>
    <xf numFmtId="0" fontId="63" fillId="0" borderId="67" xfId="28" applyFont="1" applyBorder="1" applyAlignment="1" applyProtection="1">
      <alignment horizontal="left"/>
      <protection hidden="1"/>
    </xf>
    <xf numFmtId="0" fontId="63" fillId="0" borderId="68" xfId="28" applyFont="1" applyBorder="1" applyAlignment="1" applyProtection="1">
      <alignment horizontal="left"/>
      <protection hidden="1"/>
    </xf>
    <xf numFmtId="0" fontId="56" fillId="0" borderId="0" xfId="28" applyFont="1" applyAlignment="1" applyProtection="1">
      <alignment horizontal="left" vertical="top"/>
      <protection hidden="1"/>
    </xf>
    <xf numFmtId="0" fontId="67" fillId="23" borderId="61" xfId="28" applyFont="1" applyFill="1" applyBorder="1" applyAlignment="1" applyProtection="1">
      <alignment horizontal="center" vertical="top" wrapText="1"/>
      <protection hidden="1"/>
    </xf>
    <xf numFmtId="0" fontId="67" fillId="44" borderId="61" xfId="28" applyFont="1" applyFill="1" applyBorder="1" applyAlignment="1" applyProtection="1">
      <alignment horizontal="center" vertical="top" wrapText="1"/>
      <protection hidden="1"/>
    </xf>
    <xf numFmtId="0" fontId="62" fillId="23" borderId="61" xfId="28" applyFont="1" applyFill="1" applyBorder="1" applyAlignment="1" applyProtection="1">
      <alignment horizontal="center" vertical="top" wrapText="1"/>
      <protection hidden="1"/>
    </xf>
    <xf numFmtId="0" fontId="56" fillId="23" borderId="70" xfId="28" applyFont="1" applyFill="1" applyBorder="1" applyAlignment="1" applyProtection="1">
      <alignment horizontal="left" vertical="top" wrapText="1"/>
      <protection locked="0"/>
    </xf>
    <xf numFmtId="0" fontId="70" fillId="36" borderId="61" xfId="28" applyFont="1" applyFill="1" applyBorder="1" applyAlignment="1" applyProtection="1">
      <alignment horizontal="center" vertical="center"/>
      <protection hidden="1"/>
    </xf>
    <xf numFmtId="0" fontId="70" fillId="36" borderId="58" xfId="28" applyFont="1" applyFill="1" applyBorder="1" applyAlignment="1" applyProtection="1">
      <alignment vertical="center" wrapText="1"/>
      <protection hidden="1"/>
    </xf>
    <xf numFmtId="0" fontId="61" fillId="36" borderId="58" xfId="28" applyFont="1" applyFill="1" applyBorder="1" applyAlignment="1" applyProtection="1">
      <alignment horizontal="center" textRotation="90" wrapText="1"/>
      <protection hidden="1"/>
    </xf>
    <xf numFmtId="49" fontId="56" fillId="0" borderId="0" xfId="28" applyNumberFormat="1" applyFont="1" applyAlignment="1" applyProtection="1">
      <alignment horizontal="left" vertical="top"/>
      <protection hidden="1"/>
    </xf>
    <xf numFmtId="0" fontId="56" fillId="44" borderId="71" xfId="28" applyFont="1" applyFill="1" applyBorder="1" applyAlignment="1" applyProtection="1">
      <alignment horizontal="left" vertical="center" wrapText="1"/>
      <protection hidden="1"/>
    </xf>
    <xf numFmtId="0" fontId="56" fillId="44" borderId="71" xfId="28" applyFont="1" applyFill="1" applyBorder="1" applyAlignment="1" applyProtection="1">
      <alignment horizontal="left" vertical="center"/>
      <protection hidden="1"/>
    </xf>
    <xf numFmtId="0" fontId="56" fillId="0" borderId="70" xfId="28" applyFont="1" applyBorder="1" applyAlignment="1" applyProtection="1">
      <alignment horizontal="left" vertical="top" wrapText="1"/>
      <protection hidden="1"/>
    </xf>
    <xf numFmtId="0" fontId="56" fillId="44" borderId="60" xfId="28" applyFont="1" applyFill="1" applyBorder="1" applyAlignment="1" applyProtection="1">
      <alignment horizontal="left" vertical="center" wrapText="1"/>
      <protection hidden="1"/>
    </xf>
    <xf numFmtId="49" fontId="56" fillId="0" borderId="93" xfId="28" applyNumberFormat="1" applyFont="1" applyBorder="1" applyAlignment="1" applyProtection="1">
      <alignment horizontal="left" vertical="top"/>
      <protection locked="0"/>
    </xf>
    <xf numFmtId="0" fontId="71" fillId="44" borderId="71" xfId="28" applyFont="1" applyFill="1" applyBorder="1" applyAlignment="1" applyProtection="1">
      <alignment horizontal="left" vertical="center"/>
      <protection hidden="1"/>
    </xf>
    <xf numFmtId="0" fontId="72" fillId="44" borderId="71" xfId="28" applyFont="1" applyFill="1" applyBorder="1" applyAlignment="1" applyProtection="1">
      <alignment horizontal="left" vertical="center"/>
      <protection hidden="1"/>
    </xf>
    <xf numFmtId="0" fontId="71" fillId="0" borderId="0" xfId="28" applyFont="1" applyProtection="1">
      <protection hidden="1"/>
    </xf>
    <xf numFmtId="0" fontId="72" fillId="23" borderId="0" xfId="28" applyFont="1" applyFill="1" applyAlignment="1" applyProtection="1">
      <alignment vertical="center" wrapText="1"/>
      <protection hidden="1"/>
    </xf>
    <xf numFmtId="0" fontId="72" fillId="44" borderId="0" xfId="28" applyFont="1" applyFill="1" applyAlignment="1" applyProtection="1">
      <alignment vertical="center" wrapText="1"/>
      <protection hidden="1"/>
    </xf>
    <xf numFmtId="0" fontId="72" fillId="0" borderId="0" xfId="28" applyFont="1" applyAlignment="1" applyProtection="1">
      <alignment horizontal="left" vertical="top"/>
      <protection hidden="1"/>
    </xf>
    <xf numFmtId="0" fontId="61" fillId="36" borderId="57" xfId="28" applyFont="1" applyFill="1" applyBorder="1" applyAlignment="1" applyProtection="1">
      <alignment horizontal="center" textRotation="90" wrapText="1"/>
      <protection hidden="1"/>
    </xf>
    <xf numFmtId="0" fontId="64" fillId="0" borderId="0" xfId="25" applyFont="1" applyAlignment="1" applyProtection="1">
      <alignment horizontal="left" vertical="center"/>
      <protection hidden="1"/>
    </xf>
    <xf numFmtId="0" fontId="73" fillId="0" borderId="3" xfId="25" applyFont="1" applyBorder="1" applyAlignment="1" applyProtection="1">
      <alignment horizontal="left" vertical="center"/>
      <protection hidden="1"/>
    </xf>
    <xf numFmtId="0" fontId="74" fillId="0" borderId="3" xfId="25" applyFont="1" applyBorder="1" applyAlignment="1" applyProtection="1">
      <alignment vertical="center"/>
      <protection hidden="1"/>
    </xf>
    <xf numFmtId="0" fontId="75" fillId="0" borderId="3" xfId="25" applyFont="1" applyBorder="1" applyAlignment="1">
      <alignment horizontal="right" vertical="center"/>
    </xf>
    <xf numFmtId="0" fontId="76" fillId="0" borderId="0" xfId="25" applyFont="1" applyProtection="1">
      <protection hidden="1"/>
    </xf>
    <xf numFmtId="0" fontId="66" fillId="0" borderId="0" xfId="25" applyFont="1" applyProtection="1">
      <protection hidden="1"/>
    </xf>
    <xf numFmtId="0" fontId="56" fillId="0" borderId="0" xfId="25" applyFont="1" applyAlignment="1" applyProtection="1">
      <alignment horizontal="right" vertical="center"/>
      <protection hidden="1"/>
    </xf>
    <xf numFmtId="0" fontId="77" fillId="0" borderId="0" xfId="0" applyFont="1" applyAlignment="1">
      <alignment horizontal="right"/>
    </xf>
    <xf numFmtId="0" fontId="56" fillId="0" borderId="0" xfId="25" applyFont="1" applyProtection="1">
      <protection hidden="1"/>
    </xf>
    <xf numFmtId="0" fontId="78" fillId="0" borderId="0" xfId="25" applyFont="1" applyProtection="1">
      <protection hidden="1"/>
    </xf>
    <xf numFmtId="0" fontId="56" fillId="8" borderId="75" xfId="28" applyFont="1" applyFill="1" applyBorder="1" applyAlignment="1" applyProtection="1">
      <alignment horizontal="left" vertical="top"/>
      <protection hidden="1"/>
    </xf>
    <xf numFmtId="0" fontId="79" fillId="8" borderId="75" xfId="28" applyFont="1" applyFill="1" applyBorder="1" applyProtection="1">
      <protection hidden="1"/>
    </xf>
    <xf numFmtId="0" fontId="79" fillId="23" borderId="75" xfId="28" applyFont="1" applyFill="1" applyBorder="1" applyAlignment="1" applyProtection="1">
      <alignment horizontal="left" vertical="top"/>
      <protection locked="0"/>
    </xf>
    <xf numFmtId="0" fontId="61" fillId="0" borderId="0" xfId="25" applyFont="1" applyAlignment="1" applyProtection="1">
      <alignment horizontal="left" vertical="top" wrapText="1"/>
      <protection hidden="1"/>
    </xf>
    <xf numFmtId="0" fontId="56" fillId="8" borderId="60" xfId="28" applyFont="1" applyFill="1" applyBorder="1" applyAlignment="1" applyProtection="1">
      <alignment horizontal="left" vertical="top"/>
      <protection hidden="1"/>
    </xf>
    <xf numFmtId="0" fontId="79" fillId="8" borderId="60" xfId="28" applyFont="1" applyFill="1" applyBorder="1" applyProtection="1">
      <protection hidden="1"/>
    </xf>
    <xf numFmtId="0" fontId="56" fillId="23" borderId="60" xfId="28" applyFont="1" applyFill="1" applyBorder="1" applyAlignment="1" applyProtection="1">
      <alignment horizontal="left" vertical="top"/>
      <protection locked="0"/>
    </xf>
    <xf numFmtId="0" fontId="80" fillId="23" borderId="60" xfId="28" applyFont="1" applyFill="1" applyBorder="1" applyAlignment="1" applyProtection="1">
      <alignment horizontal="left" vertical="top"/>
      <protection locked="0"/>
    </xf>
    <xf numFmtId="0" fontId="56" fillId="8" borderId="76" xfId="28" applyFont="1" applyFill="1" applyBorder="1" applyAlignment="1" applyProtection="1">
      <alignment horizontal="left" vertical="top"/>
      <protection hidden="1"/>
    </xf>
    <xf numFmtId="0" fontId="79" fillId="8" borderId="76" xfId="28" applyFont="1" applyFill="1" applyBorder="1" applyProtection="1">
      <protection hidden="1"/>
    </xf>
    <xf numFmtId="14" fontId="56" fillId="23" borderId="76" xfId="28" applyNumberFormat="1" applyFont="1" applyFill="1" applyBorder="1" applyAlignment="1" applyProtection="1">
      <alignment horizontal="left" vertical="top"/>
      <protection locked="0"/>
    </xf>
    <xf numFmtId="0" fontId="75" fillId="0" borderId="0" xfId="25" applyFont="1" applyAlignment="1">
      <alignment horizontal="right" vertical="top"/>
    </xf>
    <xf numFmtId="0" fontId="81" fillId="0" borderId="0" xfId="6" applyFont="1" applyAlignment="1" applyProtection="1">
      <alignment horizontal="right" vertical="center"/>
      <protection hidden="1"/>
    </xf>
    <xf numFmtId="43" fontId="82" fillId="10" borderId="0" xfId="26" applyFont="1" applyFill="1" applyBorder="1" applyAlignment="1" applyProtection="1">
      <alignment horizontal="center" vertical="top" wrapText="1"/>
      <protection hidden="1"/>
    </xf>
    <xf numFmtId="43" fontId="83" fillId="10" borderId="0" xfId="26" applyFont="1" applyFill="1" applyBorder="1" applyAlignment="1" applyProtection="1">
      <alignment horizontal="left" vertical="center"/>
      <protection hidden="1"/>
    </xf>
    <xf numFmtId="0" fontId="84" fillId="10" borderId="0" xfId="6" applyFont="1" applyFill="1" applyAlignment="1" applyProtection="1">
      <alignment horizontal="center" vertical="center"/>
      <protection hidden="1"/>
    </xf>
    <xf numFmtId="0" fontId="85" fillId="0" borderId="0" xfId="6" applyFont="1" applyProtection="1">
      <protection hidden="1"/>
    </xf>
    <xf numFmtId="0" fontId="86" fillId="0" borderId="0" xfId="6" applyFont="1" applyProtection="1">
      <protection hidden="1"/>
    </xf>
    <xf numFmtId="0" fontId="81" fillId="0" borderId="66" xfId="6" applyFont="1" applyBorder="1" applyAlignment="1">
      <alignment horizontal="center" vertical="top" wrapText="1"/>
    </xf>
    <xf numFmtId="0" fontId="87" fillId="0" borderId="67" xfId="6" applyFont="1" applyBorder="1" applyAlignment="1">
      <alignment horizontal="left" vertical="top" wrapText="1" indent="1"/>
    </xf>
    <xf numFmtId="0" fontId="87" fillId="0" borderId="67" xfId="6" applyFont="1" applyBorder="1" applyAlignment="1" applyProtection="1">
      <alignment horizontal="left" vertical="top" wrapText="1" indent="1"/>
      <protection locked="0"/>
    </xf>
    <xf numFmtId="0" fontId="81" fillId="0" borderId="69" xfId="6" applyFont="1" applyBorder="1" applyAlignment="1">
      <alignment horizontal="center" vertical="top" wrapText="1"/>
    </xf>
    <xf numFmtId="0" fontId="87" fillId="0" borderId="70" xfId="6" applyFont="1" applyBorder="1" applyAlignment="1" applyProtection="1">
      <alignment horizontal="left" vertical="top" wrapText="1" indent="1"/>
      <protection locked="0"/>
    </xf>
    <xf numFmtId="0" fontId="88" fillId="0" borderId="0" xfId="6" applyFont="1" applyAlignment="1" applyProtection="1">
      <alignment horizontal="right" vertical="center"/>
      <protection hidden="1"/>
    </xf>
    <xf numFmtId="0" fontId="56" fillId="0" borderId="0" xfId="25" applyFont="1" applyAlignment="1">
      <alignment horizontal="right" vertical="center"/>
    </xf>
    <xf numFmtId="0" fontId="89" fillId="0" borderId="0" xfId="0" applyFont="1" applyAlignment="1">
      <alignment horizontal="left" vertical="top"/>
    </xf>
    <xf numFmtId="0" fontId="66" fillId="0" borderId="0" xfId="17" applyFont="1" applyProtection="1">
      <protection locked="0" hidden="1"/>
    </xf>
    <xf numFmtId="0" fontId="64" fillId="0" borderId="0" xfId="17" applyFont="1" applyAlignment="1" applyProtection="1">
      <alignment vertical="center"/>
      <protection hidden="1"/>
    </xf>
    <xf numFmtId="0" fontId="94" fillId="0" borderId="3" xfId="17" applyFont="1" applyBorder="1" applyAlignment="1" applyProtection="1">
      <alignment horizontal="left" vertical="center"/>
      <protection hidden="1"/>
    </xf>
    <xf numFmtId="0" fontId="65" fillId="0" borderId="3" xfId="17" applyFont="1" applyBorder="1" applyAlignment="1" applyProtection="1">
      <alignment vertical="center"/>
      <protection hidden="1"/>
    </xf>
    <xf numFmtId="0" fontId="95" fillId="0" borderId="3" xfId="17" applyFont="1" applyBorder="1" applyAlignment="1" applyProtection="1">
      <alignment vertical="center"/>
      <protection hidden="1"/>
    </xf>
    <xf numFmtId="0" fontId="96" fillId="0" borderId="3" xfId="17" applyFont="1" applyBorder="1" applyAlignment="1" applyProtection="1">
      <alignment vertical="center"/>
      <protection hidden="1"/>
    </xf>
    <xf numFmtId="0" fontId="97" fillId="0" borderId="0" xfId="0" applyFont="1" applyAlignment="1" applyProtection="1">
      <alignment vertical="center"/>
      <protection locked="0"/>
    </xf>
    <xf numFmtId="0" fontId="98" fillId="0" borderId="0" xfId="17" applyFont="1" applyAlignment="1" applyProtection="1">
      <alignment vertical="center"/>
      <protection hidden="1"/>
    </xf>
    <xf numFmtId="0" fontId="60" fillId="0" borderId="0" xfId="0" applyFont="1"/>
    <xf numFmtId="0" fontId="66" fillId="0" borderId="0" xfId="17" applyFont="1" applyProtection="1">
      <protection hidden="1"/>
    </xf>
    <xf numFmtId="0" fontId="56" fillId="0" borderId="0" xfId="17" applyFont="1" applyProtection="1">
      <protection hidden="1"/>
    </xf>
    <xf numFmtId="0" fontId="75" fillId="0" borderId="4" xfId="17" applyFont="1" applyBorder="1" applyAlignment="1" applyProtection="1">
      <alignment vertical="top"/>
      <protection hidden="1"/>
    </xf>
    <xf numFmtId="0" fontId="99" fillId="0" borderId="0" xfId="17" applyFont="1" applyProtection="1">
      <protection hidden="1"/>
    </xf>
    <xf numFmtId="0" fontId="100" fillId="0" borderId="0" xfId="5" applyFont="1" applyAlignment="1" applyProtection="1">
      <protection hidden="1"/>
    </xf>
    <xf numFmtId="0" fontId="56" fillId="0" borderId="0" xfId="17" applyFont="1"/>
    <xf numFmtId="0" fontId="101" fillId="0" borderId="0" xfId="0" applyFont="1" applyAlignment="1">
      <alignment vertical="center"/>
    </xf>
    <xf numFmtId="0" fontId="89" fillId="0" borderId="0" xfId="17" applyFont="1" applyAlignment="1" applyProtection="1">
      <alignment horizontal="center" vertical="center"/>
      <protection hidden="1"/>
    </xf>
    <xf numFmtId="0" fontId="56" fillId="0" borderId="0" xfId="17" applyFont="1" applyAlignment="1" applyProtection="1">
      <alignment horizontal="center" vertical="center"/>
      <protection hidden="1"/>
    </xf>
    <xf numFmtId="0" fontId="102" fillId="0" borderId="0" xfId="17" applyFont="1" applyAlignment="1" applyProtection="1">
      <alignment vertical="center"/>
      <protection hidden="1"/>
    </xf>
    <xf numFmtId="0" fontId="92" fillId="0" borderId="0" xfId="17" applyFont="1" applyAlignment="1" applyProtection="1">
      <alignment horizontal="right" vertical="center"/>
      <protection hidden="1"/>
    </xf>
    <xf numFmtId="0" fontId="60" fillId="0" borderId="0" xfId="0" applyFont="1" applyAlignment="1">
      <alignment horizontal="left" vertical="center" indent="1"/>
    </xf>
    <xf numFmtId="0" fontId="103" fillId="0" borderId="0" xfId="17" applyFont="1" applyProtection="1">
      <protection hidden="1"/>
    </xf>
    <xf numFmtId="0" fontId="65" fillId="0" borderId="3" xfId="17" applyFont="1" applyBorder="1" applyAlignment="1" applyProtection="1">
      <alignment horizontal="left" vertical="center"/>
      <protection hidden="1"/>
    </xf>
    <xf numFmtId="0" fontId="66" fillId="0" borderId="3" xfId="17" applyFont="1" applyBorder="1" applyProtection="1">
      <protection hidden="1"/>
    </xf>
    <xf numFmtId="0" fontId="75" fillId="0" borderId="3" xfId="17" applyFont="1" applyBorder="1" applyAlignment="1">
      <alignment horizontal="right" vertical="center"/>
    </xf>
    <xf numFmtId="0" fontId="104" fillId="0" borderId="0" xfId="17" applyFont="1" applyAlignment="1" applyProtection="1">
      <alignment horizontal="left" vertical="center"/>
      <protection hidden="1"/>
    </xf>
    <xf numFmtId="0" fontId="105" fillId="0" borderId="0" xfId="17" applyFont="1"/>
    <xf numFmtId="0" fontId="64" fillId="0" borderId="3" xfId="35" applyFont="1" applyBorder="1" applyAlignment="1" applyProtection="1">
      <alignment vertical="center"/>
      <protection hidden="1"/>
    </xf>
    <xf numFmtId="0" fontId="65" fillId="0" borderId="3" xfId="35" applyFont="1" applyBorder="1" applyAlignment="1">
      <alignment vertical="center"/>
    </xf>
    <xf numFmtId="0" fontId="66" fillId="0" borderId="3" xfId="35" applyFont="1" applyBorder="1"/>
    <xf numFmtId="0" fontId="75" fillId="0" borderId="3" xfId="35" applyFont="1" applyBorder="1" applyAlignment="1">
      <alignment horizontal="right" vertical="center"/>
    </xf>
    <xf numFmtId="0" fontId="66" fillId="0" borderId="0" xfId="35" applyFont="1"/>
    <xf numFmtId="0" fontId="64" fillId="0" borderId="0" xfId="35" applyFont="1" applyAlignment="1" applyProtection="1">
      <alignment vertical="center"/>
      <protection locked="0" hidden="1"/>
    </xf>
    <xf numFmtId="0" fontId="64" fillId="0" borderId="0" xfId="35" applyFont="1" applyAlignment="1">
      <alignment vertical="center"/>
    </xf>
    <xf numFmtId="0" fontId="65" fillId="0" borderId="0" xfId="35" applyFont="1" applyAlignment="1">
      <alignment vertical="center"/>
    </xf>
    <xf numFmtId="0" fontId="56" fillId="0" borderId="0" xfId="35" applyFont="1" applyProtection="1">
      <protection hidden="1"/>
    </xf>
    <xf numFmtId="0" fontId="75" fillId="0" borderId="0" xfId="35" applyFont="1" applyAlignment="1">
      <alignment horizontal="left" vertical="top"/>
    </xf>
    <xf numFmtId="0" fontId="56" fillId="0" borderId="0" xfId="35" applyFont="1"/>
    <xf numFmtId="0" fontId="106" fillId="0" borderId="0" xfId="5" applyFont="1" applyAlignment="1" applyProtection="1">
      <protection hidden="1"/>
    </xf>
    <xf numFmtId="0" fontId="56" fillId="9" borderId="0" xfId="35" applyFont="1" applyFill="1"/>
    <xf numFmtId="0" fontId="107" fillId="10" borderId="66" xfId="35" applyFont="1" applyFill="1" applyBorder="1" applyAlignment="1">
      <alignment vertical="top" wrapText="1"/>
    </xf>
    <xf numFmtId="0" fontId="107" fillId="10" borderId="67" xfId="35" applyFont="1" applyFill="1" applyBorder="1" applyAlignment="1">
      <alignment vertical="top" wrapText="1"/>
    </xf>
    <xf numFmtId="0" fontId="66" fillId="9" borderId="69" xfId="35" applyFont="1" applyFill="1" applyBorder="1" applyAlignment="1">
      <alignment horizontal="center" vertical="center"/>
    </xf>
    <xf numFmtId="49" fontId="66" fillId="9" borderId="70" xfId="35" applyNumberFormat="1" applyFont="1" applyFill="1" applyBorder="1" applyAlignment="1" applyProtection="1">
      <alignment horizontal="left" vertical="center" wrapText="1"/>
      <protection locked="0"/>
    </xf>
    <xf numFmtId="0" fontId="108" fillId="9" borderId="70" xfId="35" applyFont="1" applyFill="1" applyBorder="1" applyAlignment="1" applyProtection="1">
      <alignment horizontal="center" vertical="center"/>
      <protection locked="0"/>
    </xf>
    <xf numFmtId="1" fontId="108" fillId="9" borderId="70" xfId="35" applyNumberFormat="1" applyFont="1" applyFill="1" applyBorder="1" applyAlignment="1" applyProtection="1">
      <alignment horizontal="center" vertical="center" wrapText="1"/>
      <protection locked="0"/>
    </xf>
    <xf numFmtId="0" fontId="61" fillId="9" borderId="0" xfId="0" applyFont="1" applyFill="1" applyProtection="1">
      <protection hidden="1"/>
    </xf>
    <xf numFmtId="0" fontId="66" fillId="8" borderId="69" xfId="35" applyFont="1" applyFill="1" applyBorder="1" applyAlignment="1">
      <alignment horizontal="center" vertical="center"/>
    </xf>
    <xf numFmtId="0" fontId="66" fillId="23" borderId="69" xfId="35" applyFont="1" applyFill="1" applyBorder="1" applyAlignment="1">
      <alignment horizontal="center" vertical="center"/>
    </xf>
    <xf numFmtId="49" fontId="66" fillId="8" borderId="70" xfId="35" applyNumberFormat="1" applyFont="1" applyFill="1" applyBorder="1" applyAlignment="1" applyProtection="1">
      <alignment horizontal="left" vertical="center" wrapText="1"/>
      <protection locked="0"/>
    </xf>
    <xf numFmtId="0" fontId="108" fillId="23" borderId="70" xfId="35" applyFont="1" applyFill="1" applyBorder="1" applyAlignment="1" applyProtection="1">
      <alignment horizontal="center" vertical="center"/>
      <protection locked="0"/>
    </xf>
    <xf numFmtId="1" fontId="108" fillId="23" borderId="70" xfId="35" applyNumberFormat="1" applyFont="1" applyFill="1" applyBorder="1" applyAlignment="1" applyProtection="1">
      <alignment horizontal="center" vertical="center" wrapText="1"/>
      <protection locked="0"/>
    </xf>
    <xf numFmtId="1" fontId="108" fillId="8" borderId="70" xfId="35" applyNumberFormat="1" applyFont="1" applyFill="1" applyBorder="1" applyAlignment="1" applyProtection="1">
      <alignment horizontal="center" vertical="center" wrapText="1"/>
      <protection locked="0"/>
    </xf>
    <xf numFmtId="49" fontId="66" fillId="23" borderId="70" xfId="35" applyNumberFormat="1" applyFont="1" applyFill="1" applyBorder="1" applyAlignment="1" applyProtection="1">
      <alignment horizontal="left" vertical="center" wrapText="1"/>
      <protection locked="0"/>
    </xf>
    <xf numFmtId="0" fontId="89" fillId="0" borderId="0" xfId="35" applyFont="1" applyAlignment="1" applyProtection="1">
      <alignment horizontal="left" vertical="top"/>
      <protection hidden="1"/>
    </xf>
    <xf numFmtId="0" fontId="56" fillId="0" borderId="0" xfId="35" applyFont="1" applyProtection="1">
      <protection locked="0" hidden="1"/>
    </xf>
    <xf numFmtId="0" fontId="103" fillId="0" borderId="0" xfId="35" applyFont="1"/>
    <xf numFmtId="0" fontId="57" fillId="0" borderId="0" xfId="35" applyFont="1"/>
    <xf numFmtId="0" fontId="65" fillId="0" borderId="3" xfId="25" applyFont="1" applyBorder="1" applyAlignment="1" applyProtection="1">
      <alignment horizontal="left" vertical="center"/>
      <protection hidden="1"/>
    </xf>
    <xf numFmtId="167" fontId="74" fillId="0" borderId="0" xfId="25" applyNumberFormat="1" applyFont="1" applyAlignment="1" applyProtection="1">
      <alignment vertical="center"/>
      <protection hidden="1"/>
    </xf>
    <xf numFmtId="167" fontId="56" fillId="0" borderId="0" xfId="25" applyNumberFormat="1" applyFont="1" applyProtection="1">
      <protection hidden="1"/>
    </xf>
    <xf numFmtId="167" fontId="58" fillId="6" borderId="0" xfId="6" applyNumberFormat="1" applyFont="1" applyFill="1" applyAlignment="1" applyProtection="1">
      <alignment horizontal="center" vertical="center"/>
      <protection hidden="1"/>
    </xf>
    <xf numFmtId="167" fontId="86" fillId="0" borderId="0" xfId="6" applyNumberFormat="1" applyFont="1" applyProtection="1">
      <protection hidden="1"/>
    </xf>
    <xf numFmtId="0" fontId="87" fillId="0" borderId="68" xfId="6" applyFont="1" applyBorder="1" applyAlignment="1" applyProtection="1">
      <alignment horizontal="center" vertical="center"/>
      <protection locked="0"/>
    </xf>
    <xf numFmtId="0" fontId="87" fillId="0" borderId="71" xfId="6" applyFont="1" applyBorder="1" applyAlignment="1" applyProtection="1">
      <alignment horizontal="center" vertical="center"/>
      <protection locked="0"/>
    </xf>
    <xf numFmtId="0" fontId="85" fillId="0" borderId="0" xfId="26" applyNumberFormat="1" applyFont="1" applyFill="1" applyBorder="1" applyProtection="1">
      <protection hidden="1"/>
    </xf>
    <xf numFmtId="0" fontId="94" fillId="0" borderId="3" xfId="25" applyFont="1" applyBorder="1" applyAlignment="1" applyProtection="1">
      <alignment horizontal="left" vertical="center"/>
      <protection hidden="1"/>
    </xf>
    <xf numFmtId="0" fontId="104" fillId="0" borderId="0" xfId="25" applyFont="1" applyAlignment="1" applyProtection="1">
      <alignment horizontal="right" vertical="center"/>
      <protection hidden="1"/>
    </xf>
    <xf numFmtId="0" fontId="64" fillId="0" borderId="0" xfId="0" applyFont="1" applyAlignment="1" applyProtection="1">
      <alignment vertical="center"/>
      <protection hidden="1"/>
    </xf>
    <xf numFmtId="0" fontId="65" fillId="0" borderId="3" xfId="0" applyFont="1" applyBorder="1" applyAlignment="1" applyProtection="1">
      <alignment vertical="center"/>
      <protection hidden="1"/>
    </xf>
    <xf numFmtId="0" fontId="64" fillId="0" borderId="3" xfId="0" applyFont="1" applyBorder="1" applyAlignment="1" applyProtection="1">
      <alignment vertical="center"/>
      <protection hidden="1"/>
    </xf>
    <xf numFmtId="0" fontId="67" fillId="0" borderId="3" xfId="0" applyFont="1" applyBorder="1" applyAlignment="1" applyProtection="1">
      <alignment vertical="center"/>
      <protection hidden="1"/>
    </xf>
    <xf numFmtId="14" fontId="67" fillId="0" borderId="3" xfId="0" applyNumberFormat="1" applyFont="1" applyBorder="1" applyAlignment="1" applyProtection="1">
      <alignment vertical="center"/>
      <protection hidden="1"/>
    </xf>
    <xf numFmtId="0" fontId="75" fillId="0" borderId="3" xfId="0" applyFont="1" applyBorder="1" applyAlignment="1">
      <alignment horizontal="right" vertical="center"/>
    </xf>
    <xf numFmtId="167" fontId="98" fillId="0" borderId="0" xfId="3" applyNumberFormat="1" applyFont="1" applyAlignment="1" applyProtection="1">
      <alignment vertical="center"/>
      <protection hidden="1"/>
    </xf>
    <xf numFmtId="0" fontId="98" fillId="0" borderId="0" xfId="0" applyFont="1" applyAlignment="1" applyProtection="1">
      <alignment vertical="center"/>
      <protection hidden="1"/>
    </xf>
    <xf numFmtId="0" fontId="66" fillId="0" borderId="0" xfId="0" applyFont="1" applyProtection="1">
      <protection hidden="1"/>
    </xf>
    <xf numFmtId="0" fontId="64" fillId="0" borderId="0" xfId="0" applyFont="1" applyAlignment="1" applyProtection="1">
      <alignment vertical="center"/>
      <protection locked="0" hidden="1"/>
    </xf>
    <xf numFmtId="0" fontId="67" fillId="0" borderId="0" xfId="0" applyFont="1" applyAlignment="1" applyProtection="1">
      <alignment vertical="center"/>
      <protection locked="0" hidden="1"/>
    </xf>
    <xf numFmtId="14" fontId="67" fillId="0" borderId="0" xfId="0" applyNumberFormat="1" applyFont="1" applyAlignment="1" applyProtection="1">
      <alignment vertical="center"/>
      <protection locked="0" hidden="1"/>
    </xf>
    <xf numFmtId="0" fontId="65" fillId="0" borderId="0" xfId="0" applyFont="1" applyAlignment="1" applyProtection="1">
      <alignment vertical="center"/>
      <protection locked="0" hidden="1"/>
    </xf>
    <xf numFmtId="0" fontId="98" fillId="0" borderId="0" xfId="0" applyFont="1" applyAlignment="1" applyProtection="1">
      <alignment vertical="center"/>
      <protection locked="0" hidden="1"/>
    </xf>
    <xf numFmtId="0" fontId="66" fillId="0" borderId="0" xfId="0" applyFont="1" applyProtection="1">
      <protection locked="0" hidden="1"/>
    </xf>
    <xf numFmtId="0" fontId="60" fillId="0" borderId="0" xfId="0" applyFont="1" applyProtection="1">
      <protection hidden="1"/>
    </xf>
    <xf numFmtId="0" fontId="75" fillId="0" borderId="0" xfId="0" applyFont="1" applyAlignment="1">
      <alignment horizontal="left" vertical="top"/>
    </xf>
    <xf numFmtId="0" fontId="87" fillId="0" borderId="0" xfId="0" applyFont="1"/>
    <xf numFmtId="14" fontId="87" fillId="0" borderId="0" xfId="0" applyNumberFormat="1" applyFont="1"/>
    <xf numFmtId="167" fontId="56" fillId="0" borderId="0" xfId="3" applyNumberFormat="1" applyFont="1" applyProtection="1">
      <protection hidden="1"/>
    </xf>
    <xf numFmtId="0" fontId="110" fillId="0" borderId="0" xfId="0" applyFont="1" applyAlignment="1">
      <alignment vertical="top" textRotation="90" shrinkToFit="1"/>
    </xf>
    <xf numFmtId="0" fontId="110" fillId="0" borderId="0" xfId="0" applyFont="1" applyAlignment="1">
      <alignment horizontal="center" vertical="top" textRotation="90" shrinkToFit="1"/>
    </xf>
    <xf numFmtId="0" fontId="83" fillId="10" borderId="0" xfId="0" applyFont="1" applyFill="1" applyAlignment="1">
      <alignment vertical="top"/>
    </xf>
    <xf numFmtId="0" fontId="111" fillId="10" borderId="0" xfId="0" applyFont="1" applyFill="1" applyAlignment="1">
      <alignment vertical="top"/>
    </xf>
    <xf numFmtId="14" fontId="111" fillId="10" borderId="0" xfId="0" applyNumberFormat="1" applyFont="1" applyFill="1" applyAlignment="1">
      <alignment vertical="top"/>
    </xf>
    <xf numFmtId="0" fontId="71" fillId="11" borderId="66" xfId="0" applyFont="1" applyFill="1" applyBorder="1" applyAlignment="1">
      <alignment vertical="top" wrapText="1"/>
    </xf>
    <xf numFmtId="0" fontId="71" fillId="11" borderId="67" xfId="0" applyFont="1" applyFill="1" applyBorder="1" applyAlignment="1">
      <alignment vertical="top" wrapText="1"/>
    </xf>
    <xf numFmtId="14" fontId="71" fillId="11" borderId="67" xfId="0" applyNumberFormat="1" applyFont="1" applyFill="1" applyBorder="1" applyAlignment="1">
      <alignment vertical="top" wrapText="1"/>
    </xf>
    <xf numFmtId="0" fontId="112" fillId="11" borderId="68" xfId="0" applyFont="1" applyFill="1" applyBorder="1" applyAlignment="1">
      <alignment vertical="top" wrapText="1"/>
    </xf>
    <xf numFmtId="167" fontId="66" fillId="0" borderId="0" xfId="3" applyNumberFormat="1" applyFont="1" applyAlignment="1" applyProtection="1">
      <alignment vertical="top"/>
      <protection hidden="1"/>
    </xf>
    <xf numFmtId="0" fontId="66" fillId="0" borderId="0" xfId="0" applyFont="1" applyAlignment="1">
      <alignment vertical="top"/>
    </xf>
    <xf numFmtId="0" fontId="66" fillId="0" borderId="69" xfId="0" applyFont="1" applyBorder="1" applyAlignment="1">
      <alignment horizontal="center" vertical="top"/>
    </xf>
    <xf numFmtId="0" fontId="66" fillId="0" borderId="70" xfId="0" applyFont="1" applyBorder="1" applyAlignment="1" applyProtection="1">
      <alignment horizontal="left" vertical="top" wrapText="1"/>
      <protection locked="0"/>
    </xf>
    <xf numFmtId="0" fontId="72" fillId="0" borderId="70" xfId="0" applyFont="1" applyBorder="1" applyAlignment="1" applyProtection="1">
      <alignment horizontal="left" vertical="top" wrapText="1"/>
      <protection locked="0"/>
    </xf>
    <xf numFmtId="14" fontId="72" fillId="0" borderId="70" xfId="0" applyNumberFormat="1" applyFont="1" applyBorder="1" applyAlignment="1" applyProtection="1">
      <alignment horizontal="left" vertical="top" wrapText="1"/>
      <protection locked="0"/>
    </xf>
    <xf numFmtId="1" fontId="108" fillId="0" borderId="70" xfId="0" applyNumberFormat="1" applyFont="1" applyBorder="1" applyAlignment="1" applyProtection="1">
      <alignment horizontal="center" vertical="center" wrapText="1"/>
      <protection locked="0"/>
    </xf>
    <xf numFmtId="0" fontId="72" fillId="0" borderId="71" xfId="0" applyFont="1" applyBorder="1" applyAlignment="1" applyProtection="1">
      <alignment horizontal="center" vertical="center" wrapText="1"/>
      <protection locked="0"/>
    </xf>
    <xf numFmtId="167" fontId="66" fillId="0" borderId="0" xfId="3" applyNumberFormat="1" applyFont="1" applyProtection="1">
      <protection hidden="1"/>
    </xf>
    <xf numFmtId="0" fontId="66" fillId="0" borderId="0" xfId="0" applyFont="1"/>
    <xf numFmtId="0" fontId="113" fillId="0" borderId="0" xfId="0" applyFont="1"/>
    <xf numFmtId="0" fontId="64" fillId="0" borderId="0" xfId="3" applyFont="1" applyAlignment="1" applyProtection="1">
      <alignment vertical="center"/>
      <protection hidden="1"/>
    </xf>
    <xf numFmtId="0" fontId="65" fillId="0" borderId="3" xfId="3" applyFont="1" applyBorder="1" applyAlignment="1" applyProtection="1">
      <alignment vertical="center"/>
      <protection hidden="1"/>
    </xf>
    <xf numFmtId="0" fontId="65" fillId="0" borderId="0" xfId="3" applyFont="1" applyAlignment="1" applyProtection="1">
      <alignment vertical="center"/>
      <protection hidden="1"/>
    </xf>
    <xf numFmtId="0" fontId="66" fillId="0" borderId="0" xfId="3" applyFont="1" applyProtection="1">
      <protection hidden="1"/>
    </xf>
    <xf numFmtId="0" fontId="56" fillId="0" borderId="0" xfId="3" applyFont="1" applyProtection="1">
      <protection hidden="1"/>
    </xf>
    <xf numFmtId="0" fontId="75" fillId="0" borderId="0" xfId="3" applyFont="1" applyAlignment="1">
      <alignment horizontal="left" vertical="top"/>
    </xf>
    <xf numFmtId="0" fontId="65" fillId="0" borderId="0" xfId="0" applyFont="1" applyAlignment="1" applyProtection="1">
      <alignment vertical="center"/>
      <protection hidden="1"/>
    </xf>
    <xf numFmtId="0" fontId="56" fillId="9" borderId="0" xfId="3" applyFont="1" applyFill="1" applyProtection="1">
      <protection hidden="1"/>
    </xf>
    <xf numFmtId="0" fontId="114" fillId="9" borderId="0" xfId="3" applyFont="1" applyFill="1" applyProtection="1">
      <protection hidden="1"/>
    </xf>
    <xf numFmtId="0" fontId="115" fillId="9" borderId="0" xfId="3" applyFont="1" applyFill="1" applyAlignment="1" applyProtection="1">
      <alignment horizontal="right" textRotation="90"/>
      <protection hidden="1"/>
    </xf>
    <xf numFmtId="0" fontId="116" fillId="9" borderId="0" xfId="3" applyFont="1" applyFill="1" applyAlignment="1" applyProtection="1">
      <alignment horizontal="right" textRotation="90"/>
      <protection hidden="1"/>
    </xf>
    <xf numFmtId="0" fontId="60" fillId="9" borderId="0" xfId="0" applyFont="1" applyFill="1" applyProtection="1">
      <protection hidden="1"/>
    </xf>
    <xf numFmtId="0" fontId="60" fillId="9" borderId="0" xfId="0" applyFont="1" applyFill="1" applyAlignment="1" applyProtection="1">
      <alignment horizontal="right"/>
      <protection hidden="1"/>
    </xf>
    <xf numFmtId="0" fontId="114" fillId="9" borderId="0" xfId="0" applyFont="1" applyFill="1" applyProtection="1">
      <protection hidden="1"/>
    </xf>
    <xf numFmtId="0" fontId="56" fillId="0" borderId="0" xfId="3" applyFont="1"/>
    <xf numFmtId="0" fontId="117" fillId="9" borderId="0" xfId="3" applyFont="1" applyFill="1" applyProtection="1">
      <protection hidden="1"/>
    </xf>
    <xf numFmtId="0" fontId="78" fillId="9" borderId="0" xfId="3" applyFont="1" applyFill="1" applyAlignment="1" applyProtection="1">
      <alignment horizontal="right" vertical="center"/>
      <protection hidden="1"/>
    </xf>
    <xf numFmtId="0" fontId="118" fillId="9" borderId="0" xfId="3" applyFont="1" applyFill="1" applyAlignment="1" applyProtection="1">
      <alignment horizontal="right" vertical="center"/>
      <protection hidden="1"/>
    </xf>
    <xf numFmtId="0" fontId="117" fillId="9" borderId="0" xfId="0" applyFont="1" applyFill="1" applyAlignment="1" applyProtection="1">
      <alignment horizontal="left"/>
      <protection hidden="1"/>
    </xf>
    <xf numFmtId="0" fontId="61" fillId="0" borderId="0" xfId="0" applyFont="1"/>
    <xf numFmtId="0" fontId="72" fillId="0" borderId="66" xfId="0" applyFont="1" applyBorder="1" applyAlignment="1" applyProtection="1">
      <alignment horizontal="right" vertical="center"/>
      <protection hidden="1"/>
    </xf>
    <xf numFmtId="0" fontId="56" fillId="0" borderId="67" xfId="3" applyFont="1" applyBorder="1" applyAlignment="1" applyProtection="1">
      <alignment vertical="center"/>
      <protection hidden="1"/>
    </xf>
    <xf numFmtId="0" fontId="56" fillId="0" borderId="67" xfId="3" applyFont="1" applyBorder="1" applyAlignment="1" applyProtection="1">
      <alignment horizontal="left" vertical="center"/>
      <protection locked="0"/>
    </xf>
    <xf numFmtId="0" fontId="119" fillId="0" borderId="67" xfId="3" applyFont="1" applyBorder="1" applyAlignment="1" applyProtection="1">
      <alignment vertical="center"/>
      <protection locked="0"/>
    </xf>
    <xf numFmtId="0" fontId="120" fillId="0" borderId="68" xfId="3" applyFont="1" applyBorder="1" applyAlignment="1" applyProtection="1">
      <alignment vertical="center"/>
      <protection locked="0"/>
    </xf>
    <xf numFmtId="0" fontId="63" fillId="0" borderId="0" xfId="0" applyFont="1" applyAlignment="1" applyProtection="1">
      <alignment horizontal="left"/>
      <protection hidden="1"/>
    </xf>
    <xf numFmtId="0" fontId="57" fillId="0" borderId="75" xfId="0" applyFont="1" applyBorder="1" applyAlignment="1" applyProtection="1">
      <alignment horizontal="left" vertical="center"/>
      <protection locked="0"/>
    </xf>
    <xf numFmtId="0" fontId="58" fillId="9" borderId="0" xfId="3" applyFont="1" applyFill="1" applyProtection="1">
      <protection hidden="1"/>
    </xf>
    <xf numFmtId="0" fontId="72" fillId="0" borderId="69" xfId="0" applyFont="1" applyBorder="1" applyAlignment="1" applyProtection="1">
      <alignment horizontal="right" vertical="center"/>
      <protection hidden="1"/>
    </xf>
    <xf numFmtId="0" fontId="56" fillId="0" borderId="70" xfId="3" applyFont="1" applyBorder="1" applyAlignment="1" applyProtection="1">
      <alignment vertical="center"/>
      <protection hidden="1"/>
    </xf>
    <xf numFmtId="0" fontId="56" fillId="0" borderId="70" xfId="3" applyFont="1" applyBorder="1" applyAlignment="1" applyProtection="1">
      <alignment horizontal="left" vertical="center"/>
      <protection locked="0"/>
    </xf>
    <xf numFmtId="0" fontId="119" fillId="0" borderId="70" xfId="3" applyFont="1" applyBorder="1" applyAlignment="1" applyProtection="1">
      <alignment vertical="center"/>
      <protection locked="0"/>
    </xf>
    <xf numFmtId="0" fontId="120" fillId="0" borderId="71" xfId="3" applyFont="1" applyBorder="1" applyAlignment="1" applyProtection="1">
      <alignment vertical="center"/>
      <protection locked="0"/>
    </xf>
    <xf numFmtId="0" fontId="57" fillId="0" borderId="60" xfId="0" applyFont="1" applyBorder="1" applyAlignment="1" applyProtection="1">
      <alignment horizontal="left" vertical="center"/>
      <protection locked="0"/>
    </xf>
    <xf numFmtId="0" fontId="57" fillId="0" borderId="70" xfId="3" applyFont="1" applyBorder="1" applyAlignment="1" applyProtection="1">
      <alignment horizontal="left" vertical="center"/>
      <protection locked="0"/>
    </xf>
    <xf numFmtId="0" fontId="79" fillId="0" borderId="0" xfId="3" applyFont="1" applyAlignment="1" applyProtection="1">
      <alignment vertical="top" wrapText="1"/>
      <protection hidden="1"/>
    </xf>
    <xf numFmtId="49" fontId="66" fillId="0" borderId="0" xfId="3" applyNumberFormat="1" applyFont="1" applyAlignment="1" applyProtection="1">
      <alignment horizontal="left" vertical="top" wrapText="1"/>
      <protection hidden="1"/>
    </xf>
    <xf numFmtId="0" fontId="72" fillId="0" borderId="0" xfId="3" applyFont="1" applyAlignment="1" applyProtection="1">
      <alignment horizontal="center" vertical="center" wrapText="1"/>
      <protection hidden="1"/>
    </xf>
    <xf numFmtId="0" fontId="72" fillId="0" borderId="72" xfId="0" applyFont="1" applyBorder="1" applyAlignment="1" applyProtection="1">
      <alignment horizontal="right" vertical="center"/>
      <protection hidden="1"/>
    </xf>
    <xf numFmtId="0" fontId="56" fillId="0" borderId="73" xfId="3" applyFont="1" applyBorder="1" applyAlignment="1" applyProtection="1">
      <alignment vertical="center"/>
      <protection hidden="1"/>
    </xf>
    <xf numFmtId="0" fontId="56" fillId="0" borderId="73" xfId="3" applyFont="1" applyBorder="1" applyAlignment="1" applyProtection="1">
      <alignment horizontal="left" vertical="center"/>
      <protection locked="0"/>
    </xf>
    <xf numFmtId="0" fontId="119" fillId="0" borderId="73" xfId="3" applyFont="1" applyBorder="1" applyAlignment="1" applyProtection="1">
      <alignment vertical="center"/>
      <protection locked="0"/>
    </xf>
    <xf numFmtId="0" fontId="120" fillId="0" borderId="74" xfId="3" applyFont="1" applyBorder="1" applyAlignment="1" applyProtection="1">
      <alignment vertical="center"/>
      <protection locked="0"/>
    </xf>
    <xf numFmtId="0" fontId="57" fillId="0" borderId="76" xfId="0" applyFont="1" applyBorder="1" applyAlignment="1" applyProtection="1">
      <alignment horizontal="left" vertical="center"/>
      <protection locked="0"/>
    </xf>
    <xf numFmtId="0" fontId="56" fillId="0" borderId="0" xfId="3" applyFont="1" applyAlignment="1" applyProtection="1">
      <alignment horizontal="center" vertical="center"/>
      <protection hidden="1"/>
    </xf>
    <xf numFmtId="1" fontId="69" fillId="0" borderId="0" xfId="0" applyNumberFormat="1" applyFont="1" applyAlignment="1" applyProtection="1">
      <alignment horizontal="center" vertical="center" wrapText="1"/>
      <protection hidden="1"/>
    </xf>
    <xf numFmtId="49" fontId="66" fillId="0" borderId="0" xfId="0" applyNumberFormat="1" applyFont="1" applyAlignment="1" applyProtection="1">
      <alignment horizontal="left" vertical="top" wrapText="1"/>
      <protection hidden="1"/>
    </xf>
    <xf numFmtId="1" fontId="66" fillId="0" borderId="0" xfId="0" applyNumberFormat="1" applyFont="1" applyAlignment="1" applyProtection="1">
      <alignment horizontal="center" vertical="center" wrapText="1"/>
      <protection hidden="1"/>
    </xf>
    <xf numFmtId="0" fontId="66" fillId="0" borderId="0" xfId="3" applyFont="1" applyAlignment="1" applyProtection="1">
      <alignment horizontal="center" vertical="top"/>
      <protection hidden="1"/>
    </xf>
    <xf numFmtId="0" fontId="58" fillId="0" borderId="0" xfId="3" applyFont="1" applyAlignment="1" applyProtection="1">
      <alignment horizontal="center" vertical="center"/>
      <protection hidden="1"/>
    </xf>
    <xf numFmtId="0" fontId="103" fillId="0" borderId="0" xfId="0" applyFont="1" applyProtection="1">
      <protection hidden="1"/>
    </xf>
    <xf numFmtId="0" fontId="57" fillId="0" borderId="0" xfId="3" applyFont="1" applyProtection="1">
      <protection hidden="1"/>
    </xf>
    <xf numFmtId="0" fontId="64" fillId="0" borderId="0" xfId="3" applyFont="1" applyAlignment="1">
      <alignment vertical="center"/>
    </xf>
    <xf numFmtId="0" fontId="66" fillId="0" borderId="3" xfId="3" applyFont="1" applyBorder="1" applyProtection="1">
      <protection hidden="1"/>
    </xf>
    <xf numFmtId="0" fontId="98" fillId="0" borderId="0" xfId="3" applyFont="1" applyAlignment="1" applyProtection="1">
      <alignment vertical="center"/>
      <protection hidden="1"/>
    </xf>
    <xf numFmtId="0" fontId="64" fillId="0" borderId="0" xfId="3" applyFont="1" applyAlignment="1" applyProtection="1">
      <alignment vertical="center"/>
      <protection locked="0" hidden="1"/>
    </xf>
    <xf numFmtId="0" fontId="95" fillId="0" borderId="0" xfId="3" applyFont="1" applyAlignment="1" applyProtection="1">
      <alignment vertical="center"/>
      <protection hidden="1"/>
    </xf>
    <xf numFmtId="0" fontId="63" fillId="9" borderId="0" xfId="3" applyFont="1" applyFill="1" applyAlignment="1" applyProtection="1">
      <alignment vertical="center"/>
      <protection locked="0" hidden="1"/>
    </xf>
    <xf numFmtId="0" fontId="75" fillId="0" borderId="0" xfId="3" applyFont="1" applyAlignment="1">
      <alignment vertical="top"/>
    </xf>
    <xf numFmtId="0" fontId="110" fillId="0" borderId="0" xfId="3" applyFont="1" applyAlignment="1">
      <alignment vertical="top" textRotation="90" shrinkToFit="1"/>
    </xf>
    <xf numFmtId="0" fontId="110" fillId="0" borderId="0" xfId="3" applyFont="1" applyAlignment="1">
      <alignment horizontal="center" vertical="top" textRotation="90" shrinkToFit="1"/>
    </xf>
    <xf numFmtId="0" fontId="61" fillId="0" borderId="0" xfId="3" applyFont="1" applyAlignment="1">
      <alignment vertical="top"/>
    </xf>
    <xf numFmtId="2" fontId="61" fillId="0" borderId="0" xfId="3" applyNumberFormat="1" applyFont="1" applyAlignment="1">
      <alignment vertical="top"/>
    </xf>
    <xf numFmtId="2" fontId="61" fillId="0" borderId="0" xfId="3" applyNumberFormat="1" applyFont="1"/>
    <xf numFmtId="0" fontId="121" fillId="31" borderId="75" xfId="3" applyFont="1" applyFill="1" applyBorder="1" applyProtection="1">
      <protection hidden="1"/>
    </xf>
    <xf numFmtId="0" fontId="121" fillId="31" borderId="75" xfId="3" applyFont="1" applyFill="1" applyBorder="1"/>
    <xf numFmtId="0" fontId="61" fillId="31" borderId="75" xfId="3" applyFont="1" applyFill="1" applyBorder="1"/>
    <xf numFmtId="0" fontId="79" fillId="39" borderId="69" xfId="3" applyFont="1" applyFill="1" applyBorder="1" applyAlignment="1">
      <alignment vertical="top" wrapText="1"/>
    </xf>
    <xf numFmtId="0" fontId="79" fillId="39" borderId="70" xfId="3" applyFont="1" applyFill="1" applyBorder="1" applyAlignment="1">
      <alignment vertical="top" wrapText="1"/>
    </xf>
    <xf numFmtId="0" fontId="112" fillId="39" borderId="70" xfId="3" applyFont="1" applyFill="1" applyBorder="1" applyAlignment="1">
      <alignment vertical="top" wrapText="1"/>
    </xf>
    <xf numFmtId="0" fontId="79" fillId="39" borderId="71" xfId="3" applyFont="1" applyFill="1" applyBorder="1" applyAlignment="1">
      <alignment vertical="top" wrapText="1"/>
    </xf>
    <xf numFmtId="0" fontId="56" fillId="0" borderId="0" xfId="3" applyFont="1" applyAlignment="1">
      <alignment vertical="top"/>
    </xf>
    <xf numFmtId="0" fontId="56" fillId="13" borderId="69" xfId="3" applyFont="1" applyFill="1" applyBorder="1" applyAlignment="1" applyProtection="1">
      <alignment horizontal="center" vertical="top"/>
      <protection hidden="1"/>
    </xf>
    <xf numFmtId="0" fontId="56" fillId="13" borderId="70" xfId="3" applyFont="1" applyFill="1" applyBorder="1" applyAlignment="1" applyProtection="1">
      <alignment horizontal="left" vertical="top" wrapText="1"/>
      <protection locked="0"/>
    </xf>
    <xf numFmtId="1" fontId="108" fillId="13" borderId="70" xfId="3" applyNumberFormat="1" applyFont="1" applyFill="1" applyBorder="1" applyAlignment="1" applyProtection="1">
      <alignment horizontal="center" vertical="center" wrapText="1"/>
      <protection locked="0"/>
    </xf>
    <xf numFmtId="1" fontId="122" fillId="13" borderId="70" xfId="3" applyNumberFormat="1" applyFont="1" applyFill="1" applyBorder="1" applyAlignment="1" applyProtection="1">
      <alignment horizontal="center" vertical="center" wrapText="1"/>
      <protection locked="0"/>
    </xf>
    <xf numFmtId="0" fontId="72" fillId="13" borderId="71" xfId="3" applyFont="1" applyFill="1" applyBorder="1" applyAlignment="1" applyProtection="1">
      <alignment horizontal="center" vertical="center" wrapText="1"/>
      <protection locked="0"/>
    </xf>
    <xf numFmtId="0" fontId="56" fillId="14" borderId="69" xfId="3" applyFont="1" applyFill="1" applyBorder="1" applyAlignment="1" applyProtection="1">
      <alignment horizontal="center" vertical="top"/>
      <protection locked="0"/>
    </xf>
    <xf numFmtId="0" fontId="56" fillId="14" borderId="70" xfId="3" applyFont="1" applyFill="1" applyBorder="1" applyAlignment="1" applyProtection="1">
      <alignment horizontal="left" vertical="top" wrapText="1"/>
      <protection locked="0"/>
    </xf>
    <xf numFmtId="1" fontId="108" fillId="14" borderId="70" xfId="3" applyNumberFormat="1" applyFont="1" applyFill="1" applyBorder="1" applyAlignment="1" applyProtection="1">
      <alignment horizontal="center" vertical="center" wrapText="1"/>
      <protection locked="0"/>
    </xf>
    <xf numFmtId="1" fontId="122" fillId="14" borderId="70" xfId="3" applyNumberFormat="1" applyFont="1" applyFill="1" applyBorder="1" applyAlignment="1" applyProtection="1">
      <alignment horizontal="center" vertical="center" wrapText="1"/>
      <protection locked="0"/>
    </xf>
    <xf numFmtId="0" fontId="72" fillId="14" borderId="71" xfId="3" applyFont="1" applyFill="1" applyBorder="1" applyAlignment="1" applyProtection="1">
      <alignment horizontal="center" vertical="center" wrapText="1"/>
      <protection locked="0"/>
    </xf>
    <xf numFmtId="0" fontId="56" fillId="13" borderId="69" xfId="3" applyFont="1" applyFill="1" applyBorder="1" applyAlignment="1" applyProtection="1">
      <alignment horizontal="center" vertical="top"/>
      <protection locked="0"/>
    </xf>
    <xf numFmtId="0" fontId="56" fillId="14" borderId="72" xfId="3" applyFont="1" applyFill="1" applyBorder="1" applyAlignment="1" applyProtection="1">
      <alignment horizontal="center" vertical="top"/>
      <protection locked="0"/>
    </xf>
    <xf numFmtId="0" fontId="56" fillId="14" borderId="73" xfId="3" applyFont="1" applyFill="1" applyBorder="1" applyAlignment="1" applyProtection="1">
      <alignment horizontal="left" vertical="top" wrapText="1"/>
      <protection locked="0"/>
    </xf>
    <xf numFmtId="1" fontId="108" fillId="14" borderId="73" xfId="3" applyNumberFormat="1" applyFont="1" applyFill="1" applyBorder="1" applyAlignment="1" applyProtection="1">
      <alignment horizontal="center" vertical="center" wrapText="1"/>
      <protection locked="0"/>
    </xf>
    <xf numFmtId="1" fontId="122" fillId="14" borderId="73" xfId="3" applyNumberFormat="1" applyFont="1" applyFill="1" applyBorder="1" applyAlignment="1" applyProtection="1">
      <alignment horizontal="center" vertical="center" wrapText="1"/>
      <protection locked="0"/>
    </xf>
    <xf numFmtId="0" fontId="72" fillId="14" borderId="74" xfId="3" applyFont="1" applyFill="1" applyBorder="1" applyAlignment="1" applyProtection="1">
      <alignment horizontal="center" vertical="center" wrapText="1"/>
      <protection locked="0"/>
    </xf>
    <xf numFmtId="0" fontId="56" fillId="0" borderId="0" xfId="3" applyFont="1" applyAlignment="1" applyProtection="1">
      <alignment vertical="top"/>
      <protection hidden="1"/>
    </xf>
    <xf numFmtId="0" fontId="60" fillId="0" borderId="86" xfId="0" applyFont="1" applyBorder="1" applyAlignment="1">
      <alignment horizontal="right" vertical="top"/>
    </xf>
    <xf numFmtId="2" fontId="60" fillId="0" borderId="87" xfId="0" applyNumberFormat="1" applyFont="1" applyBorder="1" applyAlignment="1">
      <alignment horizontal="center" vertical="top"/>
    </xf>
    <xf numFmtId="0" fontId="121" fillId="41" borderId="0" xfId="3" applyFont="1" applyFill="1" applyAlignment="1" applyProtection="1">
      <alignment vertical="top"/>
      <protection locked="0"/>
    </xf>
    <xf numFmtId="0" fontId="121" fillId="41" borderId="0" xfId="3" applyFont="1" applyFill="1" applyAlignment="1">
      <alignment vertical="top"/>
    </xf>
    <xf numFmtId="0" fontId="61" fillId="41" borderId="0" xfId="3" applyFont="1" applyFill="1" applyAlignment="1">
      <alignment vertical="top"/>
    </xf>
    <xf numFmtId="0" fontId="79" fillId="40" borderId="66" xfId="3" applyFont="1" applyFill="1" applyBorder="1" applyAlignment="1">
      <alignment vertical="top"/>
    </xf>
    <xf numFmtId="0" fontId="79" fillId="40" borderId="67" xfId="3" applyFont="1" applyFill="1" applyBorder="1" applyAlignment="1">
      <alignment vertical="top"/>
    </xf>
    <xf numFmtId="0" fontId="112" fillId="40" borderId="67" xfId="3" applyFont="1" applyFill="1" applyBorder="1" applyAlignment="1">
      <alignment vertical="top" wrapText="1"/>
    </xf>
    <xf numFmtId="0" fontId="79" fillId="40" borderId="67" xfId="3" applyFont="1" applyFill="1" applyBorder="1" applyAlignment="1">
      <alignment vertical="top" wrapText="1"/>
    </xf>
    <xf numFmtId="0" fontId="79" fillId="40" borderId="68" xfId="3" applyFont="1" applyFill="1" applyBorder="1" applyAlignment="1">
      <alignment vertical="top"/>
    </xf>
    <xf numFmtId="0" fontId="56" fillId="15" borderId="69" xfId="3" applyFont="1" applyFill="1" applyBorder="1" applyAlignment="1" applyProtection="1">
      <alignment horizontal="center" vertical="top"/>
      <protection locked="0"/>
    </xf>
    <xf numFmtId="0" fontId="56" fillId="15" borderId="70" xfId="3" applyFont="1" applyFill="1" applyBorder="1" applyAlignment="1" applyProtection="1">
      <alignment horizontal="left" vertical="top" wrapText="1"/>
      <protection locked="0"/>
    </xf>
    <xf numFmtId="1" fontId="108" fillId="15" borderId="70" xfId="3" applyNumberFormat="1" applyFont="1" applyFill="1" applyBorder="1" applyAlignment="1" applyProtection="1">
      <alignment horizontal="center" vertical="center" wrapText="1"/>
      <protection locked="0"/>
    </xf>
    <xf numFmtId="1" fontId="122" fillId="15" borderId="70" xfId="3" applyNumberFormat="1" applyFont="1" applyFill="1" applyBorder="1" applyAlignment="1" applyProtection="1">
      <alignment horizontal="center" vertical="center" wrapText="1"/>
      <protection locked="0"/>
    </xf>
    <xf numFmtId="0" fontId="72" fillId="15" borderId="71" xfId="3" applyFont="1" applyFill="1" applyBorder="1" applyAlignment="1" applyProtection="1">
      <alignment horizontal="center" vertical="center" wrapText="1"/>
      <protection locked="0"/>
    </xf>
    <xf numFmtId="0" fontId="56" fillId="16" borderId="69" xfId="3" applyFont="1" applyFill="1" applyBorder="1" applyAlignment="1" applyProtection="1">
      <alignment horizontal="center" vertical="top"/>
      <protection locked="0"/>
    </xf>
    <xf numFmtId="0" fontId="56" fillId="16" borderId="70" xfId="3" applyFont="1" applyFill="1" applyBorder="1" applyAlignment="1" applyProtection="1">
      <alignment horizontal="left" vertical="top" wrapText="1"/>
      <protection locked="0"/>
    </xf>
    <xf numFmtId="1" fontId="108" fillId="16" borderId="70" xfId="3" applyNumberFormat="1" applyFont="1" applyFill="1" applyBorder="1" applyAlignment="1" applyProtection="1">
      <alignment horizontal="center" vertical="center" wrapText="1"/>
      <protection locked="0"/>
    </xf>
    <xf numFmtId="1" fontId="122" fillId="16" borderId="70" xfId="3" applyNumberFormat="1" applyFont="1" applyFill="1" applyBorder="1" applyAlignment="1" applyProtection="1">
      <alignment horizontal="center" vertical="center" wrapText="1"/>
      <protection locked="0"/>
    </xf>
    <xf numFmtId="0" fontId="72" fillId="16" borderId="71" xfId="3" applyFont="1" applyFill="1" applyBorder="1" applyAlignment="1" applyProtection="1">
      <alignment horizontal="center" vertical="center" wrapText="1"/>
      <protection locked="0"/>
    </xf>
    <xf numFmtId="0" fontId="103" fillId="0" borderId="0" xfId="3" applyFont="1"/>
    <xf numFmtId="0" fontId="123" fillId="0" borderId="0" xfId="5" applyFont="1" applyAlignment="1" applyProtection="1"/>
    <xf numFmtId="0" fontId="56" fillId="16" borderId="72" xfId="3" applyFont="1" applyFill="1" applyBorder="1" applyAlignment="1" applyProtection="1">
      <alignment horizontal="center" vertical="top"/>
      <protection locked="0"/>
    </xf>
    <xf numFmtId="0" fontId="56" fillId="16" borderId="73" xfId="3" applyFont="1" applyFill="1" applyBorder="1" applyAlignment="1" applyProtection="1">
      <alignment horizontal="left" vertical="top" wrapText="1"/>
      <protection locked="0"/>
    </xf>
    <xf numFmtId="1" fontId="108" fillId="16" borderId="73" xfId="3" applyNumberFormat="1" applyFont="1" applyFill="1" applyBorder="1" applyAlignment="1" applyProtection="1">
      <alignment horizontal="center" vertical="center" wrapText="1"/>
      <protection locked="0"/>
    </xf>
    <xf numFmtId="1" fontId="122" fillId="16" borderId="73" xfId="3" applyNumberFormat="1" applyFont="1" applyFill="1" applyBorder="1" applyAlignment="1" applyProtection="1">
      <alignment horizontal="center" vertical="center" wrapText="1"/>
      <protection locked="0"/>
    </xf>
    <xf numFmtId="0" fontId="72" fillId="16" borderId="74" xfId="3" applyFont="1" applyFill="1" applyBorder="1" applyAlignment="1" applyProtection="1">
      <alignment horizontal="center" vertical="center" wrapText="1"/>
      <protection locked="0"/>
    </xf>
    <xf numFmtId="0" fontId="56" fillId="0" borderId="86" xfId="3" applyFont="1" applyBorder="1" applyAlignment="1">
      <alignment horizontal="right" vertical="top"/>
    </xf>
    <xf numFmtId="2" fontId="60" fillId="0" borderId="87" xfId="0" applyNumberFormat="1" applyFont="1" applyBorder="1" applyAlignment="1">
      <alignment horizontal="center" vertical="center"/>
    </xf>
    <xf numFmtId="0" fontId="121" fillId="10" borderId="0" xfId="3" applyFont="1" applyFill="1" applyAlignment="1" applyProtection="1">
      <alignment vertical="top"/>
      <protection locked="0"/>
    </xf>
    <xf numFmtId="0" fontId="121" fillId="10" borderId="0" xfId="3" applyFont="1" applyFill="1" applyAlignment="1">
      <alignment vertical="top"/>
    </xf>
    <xf numFmtId="0" fontId="61" fillId="10" borderId="0" xfId="3" applyFont="1" applyFill="1" applyAlignment="1">
      <alignment vertical="top"/>
    </xf>
    <xf numFmtId="0" fontId="79" fillId="26" borderId="66" xfId="3" applyFont="1" applyFill="1" applyBorder="1" applyAlignment="1">
      <alignment vertical="top" wrapText="1"/>
    </xf>
    <xf numFmtId="0" fontId="79" fillId="26" borderId="67" xfId="3" applyFont="1" applyFill="1" applyBorder="1" applyAlignment="1">
      <alignment vertical="top" wrapText="1"/>
    </xf>
    <xf numFmtId="0" fontId="112" fillId="26" borderId="67" xfId="3" applyFont="1" applyFill="1" applyBorder="1" applyAlignment="1">
      <alignment vertical="top" wrapText="1"/>
    </xf>
    <xf numFmtId="0" fontId="79" fillId="26" borderId="68" xfId="3" applyFont="1" applyFill="1" applyBorder="1" applyAlignment="1">
      <alignment vertical="top" wrapText="1"/>
    </xf>
    <xf numFmtId="0" fontId="56" fillId="12" borderId="69" xfId="3" applyFont="1" applyFill="1" applyBorder="1" applyAlignment="1" applyProtection="1">
      <alignment horizontal="center" vertical="top"/>
      <protection locked="0"/>
    </xf>
    <xf numFmtId="0" fontId="56" fillId="12" borderId="70" xfId="3" applyFont="1" applyFill="1" applyBorder="1" applyAlignment="1" applyProtection="1">
      <alignment horizontal="left" vertical="top" wrapText="1"/>
      <protection locked="0"/>
    </xf>
    <xf numFmtId="1" fontId="108" fillId="12" borderId="70" xfId="3" applyNumberFormat="1" applyFont="1" applyFill="1" applyBorder="1" applyAlignment="1" applyProtection="1">
      <alignment horizontal="center" vertical="center" wrapText="1"/>
      <protection locked="0"/>
    </xf>
    <xf numFmtId="1" fontId="122" fillId="12" borderId="70" xfId="3" applyNumberFormat="1" applyFont="1" applyFill="1" applyBorder="1" applyAlignment="1" applyProtection="1">
      <alignment horizontal="center" vertical="center" wrapText="1"/>
      <protection locked="0"/>
    </xf>
    <xf numFmtId="0" fontId="72" fillId="12" borderId="71" xfId="3" applyFont="1" applyFill="1" applyBorder="1" applyAlignment="1" applyProtection="1">
      <alignment horizontal="center" vertical="center" wrapText="1"/>
      <protection locked="0"/>
    </xf>
    <xf numFmtId="0" fontId="56" fillId="11" borderId="69" xfId="3" applyFont="1" applyFill="1" applyBorder="1" applyAlignment="1" applyProtection="1">
      <alignment horizontal="center" vertical="top"/>
      <protection locked="0"/>
    </xf>
    <xf numFmtId="0" fontId="56" fillId="11" borderId="70" xfId="3" applyFont="1" applyFill="1" applyBorder="1" applyAlignment="1" applyProtection="1">
      <alignment horizontal="left" vertical="top" wrapText="1"/>
      <protection locked="0"/>
    </xf>
    <xf numFmtId="1" fontId="108" fillId="11" borderId="70" xfId="3" applyNumberFormat="1" applyFont="1" applyFill="1" applyBorder="1" applyAlignment="1" applyProtection="1">
      <alignment horizontal="center" vertical="center" wrapText="1"/>
      <protection locked="0"/>
    </xf>
    <xf numFmtId="1" fontId="122" fillId="11" borderId="70" xfId="3" applyNumberFormat="1" applyFont="1" applyFill="1" applyBorder="1" applyAlignment="1" applyProtection="1">
      <alignment horizontal="center" vertical="center" wrapText="1"/>
      <protection locked="0"/>
    </xf>
    <xf numFmtId="0" fontId="72" fillId="11" borderId="71" xfId="3" applyFont="1" applyFill="1" applyBorder="1" applyAlignment="1" applyProtection="1">
      <alignment horizontal="center" vertical="center" wrapText="1"/>
      <protection locked="0"/>
    </xf>
    <xf numFmtId="0" fontId="56" fillId="11" borderId="72" xfId="3" applyFont="1" applyFill="1" applyBorder="1" applyAlignment="1" applyProtection="1">
      <alignment horizontal="center" vertical="top"/>
      <protection locked="0"/>
    </xf>
    <xf numFmtId="0" fontId="56" fillId="11" borderId="73" xfId="3" applyFont="1" applyFill="1" applyBorder="1" applyAlignment="1" applyProtection="1">
      <alignment horizontal="left" vertical="top" wrapText="1"/>
      <protection locked="0"/>
    </xf>
    <xf numFmtId="1" fontId="108" fillId="11" borderId="73" xfId="3" applyNumberFormat="1" applyFont="1" applyFill="1" applyBorder="1" applyAlignment="1" applyProtection="1">
      <alignment horizontal="center" vertical="center" wrapText="1"/>
      <protection locked="0"/>
    </xf>
    <xf numFmtId="1" fontId="122" fillId="11" borderId="73" xfId="3" applyNumberFormat="1" applyFont="1" applyFill="1" applyBorder="1" applyAlignment="1" applyProtection="1">
      <alignment horizontal="center" vertical="center" wrapText="1"/>
      <protection locked="0"/>
    </xf>
    <xf numFmtId="0" fontId="72" fillId="11" borderId="74" xfId="3" applyFont="1" applyFill="1" applyBorder="1" applyAlignment="1" applyProtection="1">
      <alignment horizontal="center" vertical="center" wrapText="1"/>
      <protection locked="0"/>
    </xf>
    <xf numFmtId="0" fontId="121" fillId="36" borderId="0" xfId="3" applyFont="1" applyFill="1" applyAlignment="1" applyProtection="1">
      <alignment vertical="top"/>
      <protection locked="0"/>
    </xf>
    <xf numFmtId="0" fontId="121" fillId="36" borderId="0" xfId="3" applyFont="1" applyFill="1" applyAlignment="1">
      <alignment vertical="top"/>
    </xf>
    <xf numFmtId="0" fontId="61" fillId="36" borderId="0" xfId="3" applyFont="1" applyFill="1" applyAlignment="1">
      <alignment vertical="top"/>
    </xf>
    <xf numFmtId="0" fontId="79" fillId="5" borderId="66" xfId="3" applyFont="1" applyFill="1" applyBorder="1" applyAlignment="1">
      <alignment vertical="top" wrapText="1"/>
    </xf>
    <xf numFmtId="0" fontId="79" fillId="5" borderId="67" xfId="3" applyFont="1" applyFill="1" applyBorder="1" applyAlignment="1">
      <alignment vertical="top" wrapText="1"/>
    </xf>
    <xf numFmtId="0" fontId="112" fillId="5" borderId="67" xfId="3" applyFont="1" applyFill="1" applyBorder="1" applyAlignment="1">
      <alignment vertical="top" wrapText="1"/>
    </xf>
    <xf numFmtId="0" fontId="79" fillId="5" borderId="68" xfId="3" applyFont="1" applyFill="1" applyBorder="1" applyAlignment="1">
      <alignment vertical="top" wrapText="1"/>
    </xf>
    <xf numFmtId="0" fontId="56" fillId="0" borderId="0" xfId="3" applyFont="1" applyAlignment="1">
      <alignment wrapText="1"/>
    </xf>
    <xf numFmtId="0" fontId="56" fillId="17" borderId="69" xfId="3" applyFont="1" applyFill="1" applyBorder="1" applyAlignment="1" applyProtection="1">
      <alignment horizontal="center" vertical="top"/>
      <protection locked="0"/>
    </xf>
    <xf numFmtId="0" fontId="56" fillId="17" borderId="70" xfId="3" applyFont="1" applyFill="1" applyBorder="1" applyAlignment="1" applyProtection="1">
      <alignment horizontal="left" vertical="top" wrapText="1"/>
      <protection locked="0"/>
    </xf>
    <xf numFmtId="1" fontId="108" fillId="17" borderId="70" xfId="3" applyNumberFormat="1" applyFont="1" applyFill="1" applyBorder="1" applyAlignment="1" applyProtection="1">
      <alignment horizontal="center" vertical="center" wrapText="1"/>
      <protection locked="0"/>
    </xf>
    <xf numFmtId="1" fontId="122" fillId="17" borderId="70" xfId="3" applyNumberFormat="1" applyFont="1" applyFill="1" applyBorder="1" applyAlignment="1" applyProtection="1">
      <alignment horizontal="center" vertical="center" wrapText="1"/>
      <protection locked="0"/>
    </xf>
    <xf numFmtId="0" fontId="72" fillId="17" borderId="71" xfId="3" applyFont="1" applyFill="1" applyBorder="1" applyAlignment="1" applyProtection="1">
      <alignment horizontal="center" vertical="center" wrapText="1"/>
      <protection locked="0"/>
    </xf>
    <xf numFmtId="0" fontId="56" fillId="6" borderId="69" xfId="3" applyFont="1" applyFill="1" applyBorder="1" applyAlignment="1" applyProtection="1">
      <alignment horizontal="center" vertical="top"/>
      <protection locked="0"/>
    </xf>
    <xf numFmtId="0" fontId="56" fillId="6" borderId="70" xfId="3" applyFont="1" applyFill="1" applyBorder="1" applyAlignment="1" applyProtection="1">
      <alignment horizontal="left" vertical="top" wrapText="1"/>
      <protection locked="0"/>
    </xf>
    <xf numFmtId="1" fontId="108" fillId="6" borderId="70" xfId="3" applyNumberFormat="1" applyFont="1" applyFill="1" applyBorder="1" applyAlignment="1" applyProtection="1">
      <alignment horizontal="center" vertical="center" wrapText="1"/>
      <protection locked="0"/>
    </xf>
    <xf numFmtId="1" fontId="122" fillId="6" borderId="70" xfId="3" applyNumberFormat="1" applyFont="1" applyFill="1" applyBorder="1" applyAlignment="1" applyProtection="1">
      <alignment horizontal="center" vertical="center" wrapText="1"/>
      <protection locked="0"/>
    </xf>
    <xf numFmtId="0" fontId="72" fillId="6" borderId="71" xfId="3" applyFont="1" applyFill="1" applyBorder="1" applyAlignment="1" applyProtection="1">
      <alignment horizontal="center" vertical="center" wrapText="1"/>
      <protection locked="0"/>
    </xf>
    <xf numFmtId="0" fontId="56" fillId="6" borderId="72" xfId="3" applyFont="1" applyFill="1" applyBorder="1" applyAlignment="1" applyProtection="1">
      <alignment horizontal="center" vertical="top"/>
      <protection locked="0"/>
    </xf>
    <xf numFmtId="0" fontId="56" fillId="6" borderId="73" xfId="3" applyFont="1" applyFill="1" applyBorder="1" applyAlignment="1" applyProtection="1">
      <alignment horizontal="left" vertical="top" wrapText="1"/>
      <protection locked="0"/>
    </xf>
    <xf numFmtId="1" fontId="108" fillId="6" borderId="73" xfId="3" applyNumberFormat="1" applyFont="1" applyFill="1" applyBorder="1" applyAlignment="1" applyProtection="1">
      <alignment horizontal="center" vertical="center" wrapText="1"/>
      <protection locked="0"/>
    </xf>
    <xf numFmtId="1" fontId="122" fillId="6" borderId="73" xfId="3" applyNumberFormat="1" applyFont="1" applyFill="1" applyBorder="1" applyAlignment="1" applyProtection="1">
      <alignment horizontal="center" vertical="center" wrapText="1"/>
      <protection locked="0"/>
    </xf>
    <xf numFmtId="0" fontId="72" fillId="6" borderId="74" xfId="3" applyFont="1" applyFill="1" applyBorder="1" applyAlignment="1" applyProtection="1">
      <alignment horizontal="center" vertical="center" wrapText="1"/>
      <protection locked="0"/>
    </xf>
    <xf numFmtId="0" fontId="121" fillId="35" borderId="0" xfId="3" applyFont="1" applyFill="1" applyAlignment="1" applyProtection="1">
      <alignment vertical="top"/>
      <protection locked="0"/>
    </xf>
    <xf numFmtId="0" fontId="121" fillId="35" borderId="0" xfId="3" applyFont="1" applyFill="1" applyAlignment="1">
      <alignment vertical="top"/>
    </xf>
    <xf numFmtId="0" fontId="61" fillId="35" borderId="0" xfId="3" applyFont="1" applyFill="1" applyAlignment="1">
      <alignment vertical="top"/>
    </xf>
    <xf numFmtId="0" fontId="79" fillId="25" borderId="66" xfId="3" applyFont="1" applyFill="1" applyBorder="1" applyAlignment="1">
      <alignment vertical="top" wrapText="1"/>
    </xf>
    <xf numFmtId="0" fontId="79" fillId="25" borderId="67" xfId="3" applyFont="1" applyFill="1" applyBorder="1" applyAlignment="1">
      <alignment vertical="top" wrapText="1"/>
    </xf>
    <xf numFmtId="0" fontId="112" fillId="25" borderId="67" xfId="3" applyFont="1" applyFill="1" applyBorder="1" applyAlignment="1">
      <alignment vertical="top" wrapText="1"/>
    </xf>
    <xf numFmtId="0" fontId="79" fillId="25" borderId="68" xfId="3" applyFont="1" applyFill="1" applyBorder="1" applyAlignment="1">
      <alignment vertical="top" wrapText="1"/>
    </xf>
    <xf numFmtId="0" fontId="56" fillId="18" borderId="69" xfId="3" applyFont="1" applyFill="1" applyBorder="1" applyAlignment="1" applyProtection="1">
      <alignment horizontal="center" vertical="top"/>
      <protection locked="0"/>
    </xf>
    <xf numFmtId="0" fontId="56" fillId="18" borderId="70" xfId="3" applyFont="1" applyFill="1" applyBorder="1" applyAlignment="1" applyProtection="1">
      <alignment horizontal="left" vertical="top" wrapText="1"/>
      <protection locked="0"/>
    </xf>
    <xf numFmtId="1" fontId="108" fillId="18" borderId="70" xfId="3" applyNumberFormat="1" applyFont="1" applyFill="1" applyBorder="1" applyAlignment="1" applyProtection="1">
      <alignment horizontal="center" vertical="center" wrapText="1"/>
      <protection locked="0"/>
    </xf>
    <xf numFmtId="1" fontId="122" fillId="18" borderId="70" xfId="3" applyNumberFormat="1" applyFont="1" applyFill="1" applyBorder="1" applyAlignment="1" applyProtection="1">
      <alignment horizontal="center" vertical="center" wrapText="1"/>
      <protection locked="0"/>
    </xf>
    <xf numFmtId="0" fontId="72" fillId="18" borderId="71" xfId="3" applyFont="1" applyFill="1" applyBorder="1" applyAlignment="1" applyProtection="1">
      <alignment horizontal="center" vertical="center" wrapText="1"/>
      <protection locked="0"/>
    </xf>
    <xf numFmtId="0" fontId="56" fillId="19" borderId="69" xfId="3" applyFont="1" applyFill="1" applyBorder="1" applyAlignment="1" applyProtection="1">
      <alignment horizontal="center" vertical="top"/>
      <protection locked="0"/>
    </xf>
    <xf numFmtId="0" fontId="56" fillId="19" borderId="70" xfId="3" applyFont="1" applyFill="1" applyBorder="1" applyAlignment="1" applyProtection="1">
      <alignment horizontal="left" vertical="top" wrapText="1"/>
      <protection locked="0"/>
    </xf>
    <xf numFmtId="1" fontId="108" fillId="19" borderId="70" xfId="3" applyNumberFormat="1" applyFont="1" applyFill="1" applyBorder="1" applyAlignment="1" applyProtection="1">
      <alignment horizontal="center" vertical="center" wrapText="1"/>
      <protection locked="0"/>
    </xf>
    <xf numFmtId="1" fontId="122" fillId="19" borderId="70" xfId="3" applyNumberFormat="1" applyFont="1" applyFill="1" applyBorder="1" applyAlignment="1" applyProtection="1">
      <alignment horizontal="center" vertical="center" wrapText="1"/>
      <protection locked="0"/>
    </xf>
    <xf numFmtId="0" fontId="72" fillId="19" borderId="71" xfId="3" applyFont="1" applyFill="1" applyBorder="1" applyAlignment="1" applyProtection="1">
      <alignment horizontal="center" vertical="center" wrapText="1"/>
      <protection locked="0"/>
    </xf>
    <xf numFmtId="0" fontId="56" fillId="19" borderId="72" xfId="3" applyFont="1" applyFill="1" applyBorder="1" applyAlignment="1" applyProtection="1">
      <alignment horizontal="center" vertical="top"/>
      <protection locked="0"/>
    </xf>
    <xf numFmtId="0" fontId="56" fillId="19" borderId="73" xfId="3" applyFont="1" applyFill="1" applyBorder="1" applyAlignment="1" applyProtection="1">
      <alignment horizontal="left" vertical="top" wrapText="1"/>
      <protection locked="0"/>
    </xf>
    <xf numFmtId="1" fontId="108" fillId="19" borderId="73" xfId="3" applyNumberFormat="1" applyFont="1" applyFill="1" applyBorder="1" applyAlignment="1" applyProtection="1">
      <alignment horizontal="center" vertical="center" wrapText="1"/>
      <protection locked="0"/>
    </xf>
    <xf numFmtId="1" fontId="122" fillId="19" borderId="73" xfId="3" applyNumberFormat="1" applyFont="1" applyFill="1" applyBorder="1" applyAlignment="1" applyProtection="1">
      <alignment horizontal="center" vertical="center" wrapText="1"/>
      <protection locked="0"/>
    </xf>
    <xf numFmtId="0" fontId="72" fillId="19" borderId="74" xfId="3" applyFont="1" applyFill="1" applyBorder="1" applyAlignment="1" applyProtection="1">
      <alignment horizontal="center" vertical="center" wrapText="1"/>
      <protection locked="0"/>
    </xf>
    <xf numFmtId="0" fontId="121" fillId="42" borderId="0" xfId="3" applyFont="1" applyFill="1" applyAlignment="1" applyProtection="1">
      <alignment vertical="top"/>
      <protection locked="0"/>
    </xf>
    <xf numFmtId="0" fontId="121" fillId="42" borderId="0" xfId="3" applyFont="1" applyFill="1" applyAlignment="1">
      <alignment vertical="top"/>
    </xf>
    <xf numFmtId="0" fontId="61" fillId="42" borderId="0" xfId="3" applyFont="1" applyFill="1" applyAlignment="1">
      <alignment vertical="top"/>
    </xf>
    <xf numFmtId="0" fontId="79" fillId="38" borderId="66" xfId="3" applyFont="1" applyFill="1" applyBorder="1" applyAlignment="1">
      <alignment vertical="top" wrapText="1"/>
    </xf>
    <xf numFmtId="0" fontId="79" fillId="38" borderId="67" xfId="3" applyFont="1" applyFill="1" applyBorder="1" applyAlignment="1">
      <alignment vertical="top" wrapText="1"/>
    </xf>
    <xf numFmtId="0" fontId="112" fillId="38" borderId="67" xfId="3" applyFont="1" applyFill="1" applyBorder="1" applyAlignment="1">
      <alignment vertical="top" wrapText="1"/>
    </xf>
    <xf numFmtId="0" fontId="79" fillId="38" borderId="68" xfId="3" applyFont="1" applyFill="1" applyBorder="1" applyAlignment="1">
      <alignment vertical="top" wrapText="1"/>
    </xf>
    <xf numFmtId="0" fontId="56" fillId="20" borderId="69" xfId="3" applyFont="1" applyFill="1" applyBorder="1" applyAlignment="1" applyProtection="1">
      <alignment horizontal="center" vertical="top"/>
      <protection locked="0"/>
    </xf>
    <xf numFmtId="0" fontId="56" fillId="20" borderId="70" xfId="3" applyFont="1" applyFill="1" applyBorder="1" applyAlignment="1" applyProtection="1">
      <alignment horizontal="left" vertical="top" wrapText="1"/>
      <protection locked="0"/>
    </xf>
    <xf numFmtId="1" fontId="108" fillId="20" borderId="70" xfId="3" applyNumberFormat="1" applyFont="1" applyFill="1" applyBorder="1" applyAlignment="1" applyProtection="1">
      <alignment horizontal="center" vertical="center" wrapText="1"/>
      <protection locked="0"/>
    </xf>
    <xf numFmtId="1" fontId="122" fillId="20" borderId="70" xfId="3" applyNumberFormat="1" applyFont="1" applyFill="1" applyBorder="1" applyAlignment="1" applyProtection="1">
      <alignment horizontal="center" vertical="center" wrapText="1"/>
      <protection locked="0"/>
    </xf>
    <xf numFmtId="0" fontId="72" fillId="20" borderId="71" xfId="3" applyFont="1" applyFill="1" applyBorder="1" applyAlignment="1" applyProtection="1">
      <alignment horizontal="center" vertical="center" wrapText="1"/>
      <protection locked="0"/>
    </xf>
    <xf numFmtId="0" fontId="56" fillId="21" borderId="69" xfId="3" applyFont="1" applyFill="1" applyBorder="1" applyAlignment="1" applyProtection="1">
      <alignment horizontal="center" vertical="top"/>
      <protection locked="0"/>
    </xf>
    <xf numFmtId="0" fontId="56" fillId="21" borderId="70" xfId="3" applyFont="1" applyFill="1" applyBorder="1" applyAlignment="1" applyProtection="1">
      <alignment horizontal="left" vertical="top" wrapText="1"/>
      <protection locked="0"/>
    </xf>
    <xf numFmtId="1" fontId="108" fillId="21" borderId="70" xfId="3" applyNumberFormat="1" applyFont="1" applyFill="1" applyBorder="1" applyAlignment="1" applyProtection="1">
      <alignment horizontal="center" vertical="center" wrapText="1"/>
      <protection locked="0"/>
    </xf>
    <xf numFmtId="1" fontId="122" fillId="21" borderId="70" xfId="3" applyNumberFormat="1" applyFont="1" applyFill="1" applyBorder="1" applyAlignment="1" applyProtection="1">
      <alignment horizontal="center" vertical="center" wrapText="1"/>
      <protection locked="0"/>
    </xf>
    <xf numFmtId="0" fontId="72" fillId="21" borderId="71" xfId="3" applyFont="1" applyFill="1" applyBorder="1" applyAlignment="1" applyProtection="1">
      <alignment horizontal="center" vertical="center" wrapText="1"/>
      <protection locked="0"/>
    </xf>
    <xf numFmtId="0" fontId="56" fillId="21" borderId="72" xfId="3" applyFont="1" applyFill="1" applyBorder="1" applyAlignment="1" applyProtection="1">
      <alignment horizontal="center" vertical="top"/>
      <protection locked="0"/>
    </xf>
    <xf numFmtId="0" fontId="56" fillId="21" borderId="73" xfId="3" applyFont="1" applyFill="1" applyBorder="1" applyAlignment="1" applyProtection="1">
      <alignment horizontal="left" vertical="top" wrapText="1"/>
      <protection locked="0"/>
    </xf>
    <xf numFmtId="1" fontId="108" fillId="21" borderId="73" xfId="3" applyNumberFormat="1" applyFont="1" applyFill="1" applyBorder="1" applyAlignment="1" applyProtection="1">
      <alignment horizontal="center" vertical="center" wrapText="1"/>
      <protection locked="0"/>
    </xf>
    <xf numFmtId="1" fontId="122" fillId="21" borderId="73" xfId="3" applyNumberFormat="1" applyFont="1" applyFill="1" applyBorder="1" applyAlignment="1" applyProtection="1">
      <alignment horizontal="center" vertical="center" wrapText="1"/>
      <protection locked="0"/>
    </xf>
    <xf numFmtId="0" fontId="72" fillId="21" borderId="74" xfId="3" applyFont="1" applyFill="1" applyBorder="1" applyAlignment="1" applyProtection="1">
      <alignment horizontal="center" vertical="center" wrapText="1"/>
      <protection locked="0"/>
    </xf>
    <xf numFmtId="0" fontId="61" fillId="0" borderId="0" xfId="3" applyFont="1"/>
    <xf numFmtId="0" fontId="56" fillId="0" borderId="0" xfId="3" applyFont="1" applyProtection="1">
      <protection locked="0" hidden="1"/>
    </xf>
    <xf numFmtId="0" fontId="64" fillId="0" borderId="0" xfId="20" applyFont="1" applyAlignment="1">
      <alignment vertical="center"/>
    </xf>
    <xf numFmtId="0" fontId="65" fillId="0" borderId="3" xfId="20" applyFont="1" applyBorder="1" applyAlignment="1">
      <alignment vertical="center"/>
    </xf>
    <xf numFmtId="0" fontId="75" fillId="0" borderId="3" xfId="20" applyFont="1" applyBorder="1" applyAlignment="1">
      <alignment horizontal="right" vertical="center"/>
    </xf>
    <xf numFmtId="0" fontId="65" fillId="0" borderId="0" xfId="20" applyFont="1" applyAlignment="1">
      <alignment vertical="center"/>
    </xf>
    <xf numFmtId="0" fontId="66" fillId="0" borderId="0" xfId="20" applyFont="1"/>
    <xf numFmtId="0" fontId="56" fillId="0" borderId="0" xfId="20" applyFont="1" applyProtection="1">
      <protection hidden="1"/>
    </xf>
    <xf numFmtId="0" fontId="56" fillId="0" borderId="0" xfId="20" applyFont="1"/>
    <xf numFmtId="0" fontId="56" fillId="9" borderId="0" xfId="20" applyFont="1" applyFill="1"/>
    <xf numFmtId="0" fontId="107" fillId="10" borderId="66" xfId="20" applyFont="1" applyFill="1" applyBorder="1" applyAlignment="1">
      <alignment vertical="top" wrapText="1"/>
    </xf>
    <xf numFmtId="0" fontId="107" fillId="10" borderId="67" xfId="20" applyFont="1" applyFill="1" applyBorder="1" applyAlignment="1">
      <alignment horizontal="left" vertical="top" wrapText="1"/>
    </xf>
    <xf numFmtId="0" fontId="124" fillId="10" borderId="68" xfId="20" applyFont="1" applyFill="1" applyBorder="1" applyAlignment="1">
      <alignment horizontal="left" vertical="top" wrapText="1"/>
    </xf>
    <xf numFmtId="0" fontId="125" fillId="0" borderId="69" xfId="20" applyFont="1" applyBorder="1" applyAlignment="1" applyProtection="1">
      <alignment horizontal="center" vertical="center" wrapText="1"/>
      <protection hidden="1"/>
    </xf>
    <xf numFmtId="0" fontId="126" fillId="0" borderId="70" xfId="5" applyNumberFormat="1" applyFont="1" applyFill="1" applyBorder="1" applyAlignment="1" applyProtection="1">
      <alignment horizontal="left" vertical="center" wrapText="1"/>
      <protection locked="0"/>
    </xf>
    <xf numFmtId="0" fontId="56" fillId="0" borderId="70" xfId="20" applyFont="1" applyBorder="1" applyAlignment="1" applyProtection="1">
      <alignment horizontal="left" vertical="center" wrapText="1"/>
      <protection locked="0"/>
    </xf>
    <xf numFmtId="0" fontId="56" fillId="0" borderId="71" xfId="20" applyFont="1" applyBorder="1" applyAlignment="1" applyProtection="1">
      <alignment horizontal="center" vertical="center" wrapText="1"/>
      <protection locked="0"/>
    </xf>
    <xf numFmtId="0" fontId="57" fillId="0" borderId="0" xfId="20" applyFont="1"/>
    <xf numFmtId="1" fontId="57" fillId="0" borderId="0" xfId="20" applyNumberFormat="1" applyFont="1"/>
    <xf numFmtId="0" fontId="56" fillId="0" borderId="70" xfId="20" quotePrefix="1" applyFont="1" applyBorder="1" applyAlignment="1" applyProtection="1">
      <alignment horizontal="left" vertical="center" wrapText="1"/>
      <protection locked="0"/>
    </xf>
    <xf numFmtId="0" fontId="56" fillId="0" borderId="73" xfId="20" applyFont="1" applyBorder="1" applyAlignment="1" applyProtection="1">
      <alignment horizontal="left" vertical="center" wrapText="1"/>
      <protection locked="0"/>
    </xf>
    <xf numFmtId="0" fontId="56" fillId="0" borderId="74" xfId="20" applyFont="1" applyBorder="1" applyAlignment="1" applyProtection="1">
      <alignment horizontal="center" vertical="center" wrapText="1"/>
      <protection locked="0"/>
    </xf>
    <xf numFmtId="0" fontId="64" fillId="0" borderId="3" xfId="3" applyFont="1" applyBorder="1" applyAlignment="1" applyProtection="1">
      <alignment vertical="center"/>
      <protection hidden="1"/>
    </xf>
    <xf numFmtId="0" fontId="69" fillId="0" borderId="3" xfId="3" applyFont="1" applyBorder="1" applyAlignment="1" applyProtection="1">
      <alignment horizontal="right" vertical="center"/>
      <protection hidden="1"/>
    </xf>
    <xf numFmtId="0" fontId="67" fillId="0" borderId="3" xfId="3" applyFont="1" applyBorder="1" applyAlignment="1" applyProtection="1">
      <alignment vertical="center"/>
      <protection locked="0"/>
    </xf>
    <xf numFmtId="167" fontId="127" fillId="0" borderId="0" xfId="3" applyNumberFormat="1" applyFont="1" applyAlignment="1" applyProtection="1">
      <alignment vertical="center"/>
      <protection hidden="1"/>
    </xf>
    <xf numFmtId="0" fontId="65" fillId="0" borderId="0" xfId="3" applyFont="1" applyAlignment="1" applyProtection="1">
      <alignment vertical="center"/>
      <protection locked="0" hidden="1"/>
    </xf>
    <xf numFmtId="0" fontId="98" fillId="0" borderId="0" xfId="3" applyFont="1" applyAlignment="1" applyProtection="1">
      <alignment vertical="center"/>
      <protection locked="0" hidden="1"/>
    </xf>
    <xf numFmtId="0" fontId="66" fillId="0" borderId="0" xfId="3" applyFont="1" applyProtection="1">
      <protection locked="0" hidden="1"/>
    </xf>
    <xf numFmtId="0" fontId="75" fillId="0" borderId="0" xfId="17" applyFont="1" applyAlignment="1">
      <alignment horizontal="left" vertical="top"/>
    </xf>
    <xf numFmtId="0" fontId="83" fillId="10" borderId="0" xfId="3" applyFont="1" applyFill="1" applyAlignment="1">
      <alignment vertical="top"/>
    </xf>
    <xf numFmtId="0" fontId="71" fillId="11" borderId="66" xfId="3" applyFont="1" applyFill="1" applyBorder="1" applyAlignment="1">
      <alignment vertical="top" wrapText="1"/>
    </xf>
    <xf numFmtId="0" fontId="71" fillId="11" borderId="67" xfId="3" applyFont="1" applyFill="1" applyBorder="1" applyAlignment="1">
      <alignment vertical="top" wrapText="1"/>
    </xf>
    <xf numFmtId="0" fontId="57" fillId="11" borderId="67" xfId="3" applyFont="1" applyFill="1" applyBorder="1" applyAlignment="1">
      <alignment vertical="top" wrapText="1"/>
    </xf>
    <xf numFmtId="0" fontId="112" fillId="11" borderId="68" xfId="3" applyFont="1" applyFill="1" applyBorder="1" applyAlignment="1">
      <alignment vertical="top" wrapText="1"/>
    </xf>
    <xf numFmtId="0" fontId="66" fillId="0" borderId="0" xfId="3" applyFont="1" applyAlignment="1">
      <alignment vertical="top"/>
    </xf>
    <xf numFmtId="0" fontId="66" fillId="0" borderId="69" xfId="3" applyFont="1" applyBorder="1" applyAlignment="1">
      <alignment horizontal="center" vertical="top"/>
    </xf>
    <xf numFmtId="0" fontId="56" fillId="0" borderId="70" xfId="3" applyFont="1" applyBorder="1" applyAlignment="1" applyProtection="1">
      <alignment horizontal="left" vertical="top" wrapText="1"/>
      <protection locked="0"/>
    </xf>
    <xf numFmtId="1" fontId="108" fillId="0" borderId="70" xfId="3" applyNumberFormat="1" applyFont="1" applyBorder="1" applyAlignment="1" applyProtection="1">
      <alignment horizontal="center" vertical="center" wrapText="1"/>
      <protection locked="0"/>
    </xf>
    <xf numFmtId="0" fontId="72" fillId="0" borderId="71" xfId="3" applyFont="1" applyBorder="1" applyAlignment="1" applyProtection="1">
      <alignment horizontal="center" vertical="center" wrapText="1"/>
      <protection locked="0"/>
    </xf>
    <xf numFmtId="0" fontId="66" fillId="0" borderId="0" xfId="3" applyFont="1"/>
    <xf numFmtId="0" fontId="113" fillId="0" borderId="0" xfId="3" applyFont="1"/>
    <xf numFmtId="0" fontId="66" fillId="0" borderId="72" xfId="3" applyFont="1" applyBorder="1" applyAlignment="1">
      <alignment horizontal="center" vertical="top"/>
    </xf>
    <xf numFmtId="0" fontId="56" fillId="0" borderId="73" xfId="3" applyFont="1" applyBorder="1" applyAlignment="1" applyProtection="1">
      <alignment horizontal="left" vertical="top" wrapText="1"/>
      <protection locked="0"/>
    </xf>
    <xf numFmtId="1" fontId="108" fillId="0" borderId="73" xfId="3" applyNumberFormat="1" applyFont="1" applyBorder="1" applyAlignment="1" applyProtection="1">
      <alignment horizontal="center" vertical="center" wrapText="1"/>
      <protection locked="0"/>
    </xf>
    <xf numFmtId="0" fontId="72" fillId="0" borderId="74" xfId="3" applyFont="1" applyBorder="1" applyAlignment="1" applyProtection="1">
      <alignment horizontal="center" vertical="center" wrapText="1"/>
      <protection locked="0"/>
    </xf>
    <xf numFmtId="0" fontId="89" fillId="0" borderId="0" xfId="0" applyFont="1" applyAlignment="1">
      <alignment vertical="top"/>
    </xf>
    <xf numFmtId="0" fontId="100" fillId="0" borderId="0" xfId="5" applyFont="1" applyAlignment="1" applyProtection="1"/>
    <xf numFmtId="0" fontId="56" fillId="8" borderId="75" xfId="28" applyFont="1" applyFill="1" applyBorder="1" applyProtection="1">
      <protection hidden="1"/>
    </xf>
    <xf numFmtId="14" fontId="56" fillId="23" borderId="75" xfId="28" applyNumberFormat="1" applyFont="1" applyFill="1" applyBorder="1" applyAlignment="1" applyProtection="1">
      <alignment horizontal="left" vertical="top"/>
      <protection locked="0"/>
    </xf>
    <xf numFmtId="0" fontId="79" fillId="8" borderId="75" xfId="28" applyFont="1" applyFill="1" applyBorder="1" applyAlignment="1" applyProtection="1">
      <alignment horizontal="left" vertical="top"/>
      <protection hidden="1"/>
    </xf>
    <xf numFmtId="0" fontId="79" fillId="23" borderId="60" xfId="28" applyFont="1" applyFill="1" applyBorder="1" applyAlignment="1" applyProtection="1">
      <alignment horizontal="left" vertical="top"/>
      <protection locked="0"/>
    </xf>
    <xf numFmtId="0" fontId="56" fillId="8" borderId="60" xfId="28" applyFont="1" applyFill="1" applyBorder="1" applyProtection="1">
      <protection hidden="1"/>
    </xf>
    <xf numFmtId="9" fontId="56" fillId="23" borderId="69" xfId="28" applyNumberFormat="1" applyFont="1" applyFill="1" applyBorder="1" applyAlignment="1" applyProtection="1">
      <alignment horizontal="left" vertical="top"/>
      <protection locked="0"/>
    </xf>
    <xf numFmtId="9" fontId="104" fillId="23" borderId="60" xfId="27" applyFont="1" applyFill="1" applyBorder="1" applyAlignment="1" applyProtection="1">
      <alignment horizontal="left" vertical="top" indent="1"/>
      <protection hidden="1"/>
    </xf>
    <xf numFmtId="0" fontId="56" fillId="8" borderId="76" xfId="28" applyFont="1" applyFill="1" applyBorder="1" applyProtection="1">
      <protection hidden="1"/>
    </xf>
    <xf numFmtId="9" fontId="104" fillId="0" borderId="0" xfId="17" applyNumberFormat="1" applyFont="1" applyAlignment="1" applyProtection="1">
      <alignment horizontal="left" indent="1"/>
      <protection hidden="1"/>
    </xf>
    <xf numFmtId="0" fontId="56" fillId="0" borderId="0" xfId="17" applyFont="1" applyAlignment="1" applyProtection="1">
      <alignment horizontal="left" vertical="center"/>
      <protection hidden="1"/>
    </xf>
    <xf numFmtId="0" fontId="83" fillId="10" borderId="0" xfId="20" applyFont="1" applyFill="1" applyAlignment="1" applyProtection="1">
      <alignment horizontal="center" vertical="center" wrapText="1"/>
      <protection hidden="1"/>
    </xf>
    <xf numFmtId="0" fontId="83" fillId="10" borderId="0" xfId="20" applyFont="1" applyFill="1" applyAlignment="1" applyProtection="1">
      <alignment horizontal="left" vertical="center"/>
      <protection hidden="1"/>
    </xf>
    <xf numFmtId="0" fontId="107" fillId="10" borderId="0" xfId="20" applyFont="1" applyFill="1" applyAlignment="1" applyProtection="1">
      <alignment horizontal="left" vertical="center" wrapText="1"/>
      <protection hidden="1"/>
    </xf>
    <xf numFmtId="0" fontId="124" fillId="10" borderId="0" xfId="20" applyFont="1" applyFill="1" applyAlignment="1" applyProtection="1">
      <alignment horizontal="left" vertical="center" wrapText="1"/>
      <protection hidden="1"/>
    </xf>
    <xf numFmtId="9" fontId="107" fillId="10" borderId="0" xfId="20" applyNumberFormat="1" applyFont="1" applyFill="1" applyAlignment="1" applyProtection="1">
      <alignment horizontal="left" vertical="center" wrapText="1" indent="1"/>
      <protection hidden="1"/>
    </xf>
    <xf numFmtId="165" fontId="125" fillId="0" borderId="66" xfId="20" applyNumberFormat="1" applyFont="1" applyBorder="1" applyAlignment="1" applyProtection="1">
      <alignment horizontal="center" vertical="center" wrapText="1"/>
      <protection hidden="1"/>
    </xf>
    <xf numFmtId="9" fontId="58" fillId="0" borderId="68" xfId="27" applyFont="1" applyFill="1" applyBorder="1" applyAlignment="1" applyProtection="1">
      <alignment horizontal="left" vertical="center" wrapText="1" indent="1"/>
      <protection locked="0"/>
    </xf>
    <xf numFmtId="165" fontId="125" fillId="0" borderId="69" xfId="20" applyNumberFormat="1" applyFont="1" applyBorder="1" applyAlignment="1" applyProtection="1">
      <alignment horizontal="center" vertical="center" wrapText="1"/>
      <protection hidden="1"/>
    </xf>
    <xf numFmtId="9" fontId="58" fillId="0" borderId="71" xfId="27" applyFont="1" applyFill="1" applyBorder="1" applyAlignment="1" applyProtection="1">
      <alignment horizontal="left" vertical="center" wrapText="1" indent="1"/>
      <protection locked="0"/>
    </xf>
    <xf numFmtId="165" fontId="125" fillId="0" borderId="72" xfId="20" applyNumberFormat="1" applyFont="1" applyBorder="1" applyAlignment="1" applyProtection="1">
      <alignment horizontal="center" vertical="center" wrapText="1"/>
      <protection hidden="1"/>
    </xf>
    <xf numFmtId="9" fontId="58" fillId="0" borderId="74" xfId="27" applyFont="1" applyFill="1" applyBorder="1" applyAlignment="1" applyProtection="1">
      <alignment horizontal="left" vertical="center" wrapText="1" indent="1"/>
      <protection locked="0"/>
    </xf>
    <xf numFmtId="0" fontId="83" fillId="10" borderId="0" xfId="28" applyFont="1" applyFill="1" applyAlignment="1" applyProtection="1">
      <alignment vertical="center"/>
      <protection hidden="1"/>
    </xf>
    <xf numFmtId="0" fontId="111" fillId="10" borderId="0" xfId="28" applyFont="1" applyFill="1" applyAlignment="1" applyProtection="1">
      <alignment vertical="center" wrapText="1"/>
      <protection hidden="1"/>
    </xf>
    <xf numFmtId="0" fontId="63" fillId="10" borderId="0" xfId="28" applyFont="1" applyFill="1" applyAlignment="1" applyProtection="1">
      <alignment horizontal="left"/>
      <protection hidden="1"/>
    </xf>
    <xf numFmtId="0" fontId="83" fillId="10" borderId="0" xfId="28" applyFont="1" applyFill="1" applyAlignment="1" applyProtection="1">
      <alignment vertical="center" wrapText="1"/>
      <protection hidden="1"/>
    </xf>
    <xf numFmtId="0" fontId="120" fillId="10" borderId="0" xfId="28" applyFont="1" applyFill="1" applyAlignment="1" applyProtection="1">
      <alignment horizontal="left"/>
      <protection hidden="1"/>
    </xf>
    <xf numFmtId="165" fontId="125" fillId="0" borderId="0" xfId="20" applyNumberFormat="1" applyFont="1" applyAlignment="1" applyProtection="1">
      <alignment horizontal="center" vertical="center" wrapText="1"/>
      <protection hidden="1"/>
    </xf>
    <xf numFmtId="0" fontId="58" fillId="0" borderId="0" xfId="5" applyNumberFormat="1" applyFont="1" applyFill="1" applyBorder="1" applyAlignment="1" applyProtection="1">
      <alignment horizontal="left" vertical="center" wrapText="1"/>
      <protection locked="0"/>
    </xf>
    <xf numFmtId="9" fontId="58" fillId="0" borderId="0" xfId="27" applyFont="1" applyFill="1" applyBorder="1" applyAlignment="1" applyProtection="1">
      <alignment horizontal="left" vertical="center" wrapText="1" indent="1"/>
      <protection locked="0"/>
    </xf>
    <xf numFmtId="0" fontId="58" fillId="8" borderId="75" xfId="28" applyFont="1" applyFill="1" applyBorder="1" applyAlignment="1" applyProtection="1">
      <alignment horizontal="left"/>
      <protection hidden="1"/>
    </xf>
    <xf numFmtId="0" fontId="56" fillId="8" borderId="75" xfId="28" applyFont="1" applyFill="1" applyBorder="1" applyAlignment="1" applyProtection="1">
      <alignment horizontal="left" wrapText="1"/>
      <protection hidden="1"/>
    </xf>
    <xf numFmtId="0" fontId="58" fillId="8" borderId="76" xfId="28" applyFont="1" applyFill="1" applyBorder="1" applyAlignment="1" applyProtection="1">
      <alignment horizontal="left"/>
      <protection hidden="1"/>
    </xf>
    <xf numFmtId="0" fontId="56" fillId="8" borderId="76" xfId="28" applyFont="1" applyFill="1" applyBorder="1" applyAlignment="1" applyProtection="1">
      <alignment horizontal="left" wrapText="1"/>
      <protection hidden="1"/>
    </xf>
    <xf numFmtId="0" fontId="74" fillId="0" borderId="3" xfId="25" applyFont="1" applyBorder="1" applyAlignment="1" applyProtection="1">
      <alignment vertical="top"/>
      <protection hidden="1"/>
    </xf>
    <xf numFmtId="0" fontId="75" fillId="0" borderId="3" xfId="25" applyFont="1" applyBorder="1" applyAlignment="1">
      <alignment horizontal="right" vertical="top"/>
    </xf>
    <xf numFmtId="0" fontId="75" fillId="0" borderId="0" xfId="25" applyFont="1" applyAlignment="1">
      <alignment vertical="top"/>
    </xf>
    <xf numFmtId="0" fontId="56" fillId="0" borderId="0" xfId="25" applyFont="1" applyAlignment="1" applyProtection="1">
      <alignment vertical="top"/>
      <protection hidden="1"/>
    </xf>
    <xf numFmtId="9" fontId="56" fillId="0" borderId="0" xfId="27" applyFont="1" applyBorder="1" applyProtection="1">
      <protection hidden="1"/>
    </xf>
    <xf numFmtId="43" fontId="61" fillId="10" borderId="66" xfId="26" applyFont="1" applyFill="1" applyBorder="1" applyAlignment="1" applyProtection="1">
      <alignment horizontal="left" vertical="center" wrapText="1"/>
      <protection hidden="1"/>
    </xf>
    <xf numFmtId="0" fontId="84" fillId="10" borderId="67" xfId="6" applyFont="1" applyFill="1" applyBorder="1" applyAlignment="1" applyProtection="1">
      <alignment horizontal="center"/>
      <protection hidden="1"/>
    </xf>
    <xf numFmtId="0" fontId="128" fillId="10" borderId="67" xfId="25" applyFont="1" applyFill="1" applyBorder="1" applyAlignment="1" applyProtection="1">
      <alignment horizontal="left" vertical="top" wrapText="1"/>
      <protection hidden="1"/>
    </xf>
    <xf numFmtId="0" fontId="128" fillId="10" borderId="68" xfId="25" applyFont="1" applyFill="1" applyBorder="1" applyAlignment="1" applyProtection="1">
      <alignment horizontal="left" vertical="top" wrapText="1"/>
      <protection hidden="1"/>
    </xf>
    <xf numFmtId="43" fontId="81" fillId="0" borderId="0" xfId="26" applyFont="1" applyFill="1" applyBorder="1" applyProtection="1">
      <protection hidden="1"/>
    </xf>
    <xf numFmtId="43" fontId="61" fillId="26" borderId="69" xfId="26" applyFont="1" applyFill="1" applyBorder="1" applyAlignment="1" applyProtection="1">
      <alignment horizontal="left" vertical="center" wrapText="1"/>
      <protection hidden="1"/>
    </xf>
    <xf numFmtId="0" fontId="84" fillId="26" borderId="70" xfId="6" applyFont="1" applyFill="1" applyBorder="1" applyAlignment="1" applyProtection="1">
      <alignment horizontal="center"/>
      <protection hidden="1"/>
    </xf>
    <xf numFmtId="0" fontId="128" fillId="26" borderId="70" xfId="25" applyFont="1" applyFill="1" applyBorder="1" applyAlignment="1" applyProtection="1">
      <alignment horizontal="left" vertical="top" wrapText="1"/>
      <protection hidden="1"/>
    </xf>
    <xf numFmtId="0" fontId="128" fillId="26" borderId="71" xfId="25" applyFont="1" applyFill="1" applyBorder="1" applyAlignment="1" applyProtection="1">
      <alignment horizontal="left" vertical="top" wrapText="1"/>
      <protection hidden="1"/>
    </xf>
    <xf numFmtId="0" fontId="58" fillId="0" borderId="69" xfId="6" applyFont="1" applyBorder="1" applyAlignment="1">
      <alignment horizontal="left" vertical="top" wrapText="1" indent="2"/>
    </xf>
    <xf numFmtId="0" fontId="84" fillId="0" borderId="70" xfId="6" applyFont="1" applyBorder="1" applyAlignment="1" applyProtection="1">
      <alignment horizontal="center" vertical="top"/>
      <protection locked="0"/>
    </xf>
    <xf numFmtId="0" fontId="60" fillId="0" borderId="70" xfId="6" applyFont="1" applyBorder="1" applyAlignment="1" applyProtection="1">
      <alignment horizontal="left" vertical="top" wrapText="1"/>
      <protection locked="0"/>
    </xf>
    <xf numFmtId="14" fontId="60" fillId="0" borderId="71" xfId="6" applyNumberFormat="1" applyFont="1" applyBorder="1" applyAlignment="1" applyProtection="1">
      <alignment horizontal="left" vertical="top" wrapText="1"/>
      <protection locked="0"/>
    </xf>
    <xf numFmtId="14" fontId="84" fillId="0" borderId="0" xfId="6" applyNumberFormat="1" applyFont="1" applyAlignment="1" applyProtection="1">
      <alignment horizontal="left" vertical="center"/>
      <protection hidden="1"/>
    </xf>
    <xf numFmtId="43" fontId="61" fillId="10" borderId="69" xfId="26" applyFont="1" applyFill="1" applyBorder="1" applyAlignment="1" applyProtection="1">
      <alignment horizontal="left" vertical="center" wrapText="1"/>
      <protection hidden="1"/>
    </xf>
    <xf numFmtId="0" fontId="84" fillId="10" borderId="70" xfId="6" applyFont="1" applyFill="1" applyBorder="1" applyAlignment="1" applyProtection="1">
      <alignment horizontal="center" vertical="top"/>
      <protection hidden="1"/>
    </xf>
    <xf numFmtId="0" fontId="128" fillId="10" borderId="70" xfId="25" applyFont="1" applyFill="1" applyBorder="1" applyAlignment="1" applyProtection="1">
      <alignment horizontal="left" vertical="top" wrapText="1"/>
      <protection hidden="1"/>
    </xf>
    <xf numFmtId="0" fontId="128" fillId="10" borderId="71" xfId="25" applyFont="1" applyFill="1" applyBorder="1" applyAlignment="1" applyProtection="1">
      <alignment horizontal="left" vertical="top" wrapText="1"/>
      <protection hidden="1"/>
    </xf>
    <xf numFmtId="2" fontId="68" fillId="0" borderId="0" xfId="6" applyNumberFormat="1" applyFont="1" applyAlignment="1" applyProtection="1">
      <alignment horizontal="right" vertical="top"/>
      <protection hidden="1"/>
    </xf>
    <xf numFmtId="0" fontId="58" fillId="0" borderId="69" xfId="6" applyFont="1" applyBorder="1" applyAlignment="1" applyProtection="1">
      <alignment horizontal="left" vertical="top" wrapText="1" indent="2"/>
      <protection locked="0"/>
    </xf>
    <xf numFmtId="0" fontId="58" fillId="0" borderId="72" xfId="6" applyFont="1" applyBorder="1" applyAlignment="1" applyProtection="1">
      <alignment horizontal="left" vertical="top" wrapText="1" indent="2"/>
      <protection locked="0"/>
    </xf>
    <xf numFmtId="0" fontId="84" fillId="0" borderId="73" xfId="6" applyFont="1" applyBorder="1" applyAlignment="1" applyProtection="1">
      <alignment horizontal="center" vertical="top"/>
      <protection locked="0"/>
    </xf>
    <xf numFmtId="0" fontId="60" fillId="0" borderId="73" xfId="6" applyFont="1" applyBorder="1" applyAlignment="1" applyProtection="1">
      <alignment horizontal="left" vertical="top" wrapText="1"/>
      <protection locked="0"/>
    </xf>
    <xf numFmtId="14" fontId="60" fillId="0" borderId="74" xfId="6" applyNumberFormat="1" applyFont="1" applyBorder="1" applyAlignment="1" applyProtection="1">
      <alignment horizontal="left" vertical="top" wrapText="1"/>
      <protection locked="0"/>
    </xf>
    <xf numFmtId="0" fontId="86" fillId="0" borderId="0" xfId="6" applyFont="1" applyAlignment="1" applyProtection="1">
      <alignment vertical="top"/>
      <protection hidden="1"/>
    </xf>
    <xf numFmtId="0" fontId="100" fillId="0" borderId="0" xfId="5" applyFont="1" applyBorder="1" applyAlignment="1" applyProtection="1">
      <protection hidden="1"/>
    </xf>
    <xf numFmtId="0" fontId="56" fillId="0" borderId="0" xfId="25" applyFont="1" applyAlignment="1">
      <alignment horizontal="right" vertical="top"/>
    </xf>
    <xf numFmtId="0" fontId="66" fillId="0" borderId="0" xfId="28" applyFont="1" applyAlignment="1" applyProtection="1">
      <alignment vertical="top"/>
      <protection hidden="1"/>
    </xf>
    <xf numFmtId="0" fontId="79" fillId="8" borderId="66" xfId="28" applyFont="1" applyFill="1" applyBorder="1" applyProtection="1">
      <protection hidden="1"/>
    </xf>
    <xf numFmtId="14" fontId="56" fillId="23" borderId="68" xfId="28" applyNumberFormat="1" applyFont="1" applyFill="1" applyBorder="1" applyAlignment="1" applyProtection="1">
      <alignment horizontal="left"/>
      <protection locked="0"/>
    </xf>
    <xf numFmtId="0" fontId="56" fillId="8" borderId="66" xfId="28" applyFont="1" applyFill="1" applyBorder="1" applyProtection="1">
      <protection hidden="1"/>
    </xf>
    <xf numFmtId="1" fontId="72" fillId="23" borderId="68" xfId="28" applyNumberFormat="1" applyFont="1" applyFill="1" applyBorder="1" applyAlignment="1" applyProtection="1">
      <alignment horizontal="left" vertical="center"/>
      <protection hidden="1"/>
    </xf>
    <xf numFmtId="0" fontId="56" fillId="9" borderId="0" xfId="28" applyFont="1" applyFill="1" applyAlignment="1" applyProtection="1">
      <alignment vertical="top"/>
      <protection hidden="1"/>
    </xf>
    <xf numFmtId="0" fontId="79" fillId="8" borderId="69" xfId="28" applyFont="1" applyFill="1" applyBorder="1" applyProtection="1">
      <protection hidden="1"/>
    </xf>
    <xf numFmtId="0" fontId="79" fillId="23" borderId="71" xfId="28" applyFont="1" applyFill="1" applyBorder="1" applyAlignment="1" applyProtection="1">
      <alignment horizontal="left"/>
      <protection locked="0"/>
    </xf>
    <xf numFmtId="0" fontId="56" fillId="8" borderId="69" xfId="28" applyFont="1" applyFill="1" applyBorder="1" applyProtection="1">
      <protection hidden="1"/>
    </xf>
    <xf numFmtId="1" fontId="72" fillId="23" borderId="71" xfId="28" applyNumberFormat="1" applyFont="1" applyFill="1" applyBorder="1" applyAlignment="1" applyProtection="1">
      <alignment horizontal="left" vertical="center"/>
      <protection hidden="1"/>
    </xf>
    <xf numFmtId="0" fontId="56" fillId="23" borderId="71" xfId="28" applyFont="1" applyFill="1" applyBorder="1" applyAlignment="1" applyProtection="1">
      <alignment horizontal="left"/>
      <protection locked="0"/>
    </xf>
    <xf numFmtId="168" fontId="72" fillId="23" borderId="71" xfId="28" applyNumberFormat="1" applyFont="1" applyFill="1" applyBorder="1" applyAlignment="1" applyProtection="1">
      <alignment horizontal="left" vertical="center"/>
      <protection hidden="1"/>
    </xf>
    <xf numFmtId="0" fontId="79" fillId="8" borderId="72" xfId="28" applyFont="1" applyFill="1" applyBorder="1" applyProtection="1">
      <protection hidden="1"/>
    </xf>
    <xf numFmtId="0" fontId="56" fillId="23" borderId="74" xfId="28" applyFont="1" applyFill="1" applyBorder="1" applyAlignment="1" applyProtection="1">
      <alignment horizontal="left"/>
      <protection locked="0"/>
    </xf>
    <xf numFmtId="0" fontId="56" fillId="8" borderId="72" xfId="28" applyFont="1" applyFill="1" applyBorder="1" applyProtection="1">
      <protection hidden="1"/>
    </xf>
    <xf numFmtId="165" fontId="79" fillId="13" borderId="74" xfId="28" applyNumberFormat="1" applyFont="1" applyFill="1" applyBorder="1" applyAlignment="1" applyProtection="1">
      <alignment horizontal="center" vertical="center"/>
      <protection hidden="1"/>
    </xf>
    <xf numFmtId="0" fontId="58" fillId="0" borderId="16" xfId="28" applyFont="1" applyBorder="1" applyAlignment="1" applyProtection="1">
      <alignment horizontal="center" textRotation="90"/>
      <protection hidden="1"/>
    </xf>
    <xf numFmtId="0" fontId="60" fillId="9" borderId="16" xfId="28" applyFont="1" applyFill="1" applyBorder="1" applyAlignment="1" applyProtection="1">
      <alignment horizontal="left" textRotation="90"/>
      <protection hidden="1"/>
    </xf>
    <xf numFmtId="0" fontId="61" fillId="10" borderId="0" xfId="28" applyFont="1" applyFill="1" applyAlignment="1" applyProtection="1">
      <alignment horizontal="center" vertical="center"/>
      <protection hidden="1"/>
    </xf>
    <xf numFmtId="0" fontId="63" fillId="10" borderId="16" xfId="28" applyFont="1" applyFill="1" applyBorder="1" applyAlignment="1" applyProtection="1">
      <alignment horizontal="left"/>
      <protection hidden="1"/>
    </xf>
    <xf numFmtId="0" fontId="129" fillId="10" borderId="57" xfId="28" applyFont="1" applyFill="1" applyBorder="1" applyAlignment="1" applyProtection="1">
      <alignment horizontal="center" vertical="center"/>
      <protection hidden="1"/>
    </xf>
    <xf numFmtId="165" fontId="56" fillId="9" borderId="0" xfId="28" applyNumberFormat="1" applyFont="1" applyFill="1" applyAlignment="1" applyProtection="1">
      <alignment vertical="top"/>
      <protection hidden="1"/>
    </xf>
    <xf numFmtId="0" fontId="62" fillId="23" borderId="0" xfId="28" applyFont="1" applyFill="1" applyAlignment="1" applyProtection="1">
      <alignment horizontal="right" vertical="top" wrapText="1"/>
      <protection hidden="1"/>
    </xf>
    <xf numFmtId="0" fontId="63" fillId="23" borderId="0" xfId="28" applyFont="1" applyFill="1" applyAlignment="1" applyProtection="1">
      <alignment horizontal="left"/>
      <protection hidden="1"/>
    </xf>
    <xf numFmtId="0" fontId="63" fillId="23" borderId="16" xfId="28" applyFont="1" applyFill="1" applyBorder="1" applyAlignment="1" applyProtection="1">
      <alignment horizontal="left"/>
      <protection hidden="1"/>
    </xf>
    <xf numFmtId="0" fontId="89" fillId="12" borderId="0" xfId="28" applyFont="1" applyFill="1" applyAlignment="1" applyProtection="1">
      <alignment horizontal="center" vertical="top"/>
      <protection locked="0"/>
    </xf>
    <xf numFmtId="0" fontId="89" fillId="12" borderId="58" xfId="28" applyFont="1" applyFill="1" applyBorder="1" applyAlignment="1" applyProtection="1">
      <alignment horizontal="center" vertical="top"/>
      <protection locked="0"/>
    </xf>
    <xf numFmtId="0" fontId="89" fillId="12" borderId="57" xfId="28" applyFont="1" applyFill="1" applyBorder="1" applyAlignment="1" applyProtection="1">
      <alignment horizontal="center" vertical="top"/>
      <protection hidden="1"/>
    </xf>
    <xf numFmtId="14" fontId="56" fillId="9" borderId="0" xfId="28" applyNumberFormat="1" applyFont="1" applyFill="1" applyProtection="1">
      <protection hidden="1"/>
    </xf>
    <xf numFmtId="0" fontId="62" fillId="8" borderId="0" xfId="28" applyFont="1" applyFill="1" applyAlignment="1" applyProtection="1">
      <alignment horizontal="right" vertical="top" wrapText="1"/>
      <protection hidden="1"/>
    </xf>
    <xf numFmtId="0" fontId="63" fillId="8" borderId="0" xfId="28" applyFont="1" applyFill="1" applyAlignment="1" applyProtection="1">
      <alignment horizontal="left"/>
      <protection hidden="1"/>
    </xf>
    <xf numFmtId="0" fontId="63" fillId="8" borderId="16" xfId="28" applyFont="1" applyFill="1" applyBorder="1" applyAlignment="1" applyProtection="1">
      <alignment horizontal="left"/>
      <protection hidden="1"/>
    </xf>
    <xf numFmtId="49" fontId="130" fillId="0" borderId="0" xfId="28" applyNumberFormat="1" applyFont="1" applyAlignment="1" applyProtection="1">
      <alignment horizontal="right" vertical="center" wrapText="1"/>
      <protection hidden="1"/>
    </xf>
    <xf numFmtId="0" fontId="66" fillId="0" borderId="0" xfId="28" applyFont="1" applyAlignment="1" applyProtection="1">
      <alignment horizontal="center" vertical="top"/>
      <protection hidden="1"/>
    </xf>
    <xf numFmtId="0" fontId="131" fillId="9" borderId="0" xfId="28" applyFont="1" applyFill="1" applyAlignment="1" applyProtection="1">
      <alignment horizontal="right" vertical="top"/>
      <protection hidden="1"/>
    </xf>
    <xf numFmtId="0" fontId="109" fillId="32" borderId="0" xfId="28" applyFont="1" applyFill="1"/>
    <xf numFmtId="0" fontId="109" fillId="32" borderId="0" xfId="28" applyFont="1" applyFill="1" applyProtection="1">
      <protection hidden="1"/>
    </xf>
    <xf numFmtId="0" fontId="56" fillId="32" borderId="0" xfId="28" applyFont="1" applyFill="1" applyProtection="1">
      <protection hidden="1"/>
    </xf>
    <xf numFmtId="0" fontId="56" fillId="0" borderId="0" xfId="25" applyFont="1" applyAlignment="1" applyProtection="1">
      <alignment horizontal="right" vertical="top"/>
      <protection locked="0"/>
    </xf>
    <xf numFmtId="0" fontId="94" fillId="0" borderId="3" xfId="20" applyFont="1" applyBorder="1" applyAlignment="1">
      <alignment vertical="center"/>
    </xf>
    <xf numFmtId="167" fontId="132" fillId="0" borderId="0" xfId="25" applyNumberFormat="1" applyFont="1" applyAlignment="1" applyProtection="1">
      <alignment horizontal="center" vertical="center"/>
      <protection hidden="1"/>
    </xf>
    <xf numFmtId="0" fontId="66" fillId="33" borderId="0" xfId="28" applyFont="1" applyFill="1" applyAlignment="1" applyProtection="1">
      <alignment horizontal="left" vertical="top"/>
      <protection hidden="1"/>
    </xf>
    <xf numFmtId="0" fontId="56" fillId="8" borderId="77" xfId="28" applyFont="1" applyFill="1" applyBorder="1" applyAlignment="1" applyProtection="1">
      <alignment horizontal="left" vertical="top"/>
      <protection hidden="1"/>
    </xf>
    <xf numFmtId="0" fontId="79" fillId="8" borderId="77" xfId="28" applyFont="1" applyFill="1" applyBorder="1" applyProtection="1">
      <protection hidden="1"/>
    </xf>
    <xf numFmtId="14" fontId="56" fillId="23" borderId="80" xfId="28" applyNumberFormat="1" applyFont="1" applyFill="1" applyBorder="1" applyAlignment="1" applyProtection="1">
      <alignment horizontal="left"/>
      <protection locked="0"/>
    </xf>
    <xf numFmtId="14" fontId="56" fillId="23" borderId="0" xfId="28" applyNumberFormat="1" applyFont="1" applyFill="1" applyAlignment="1" applyProtection="1">
      <alignment horizontal="left"/>
      <protection hidden="1"/>
    </xf>
    <xf numFmtId="0" fontId="56" fillId="8" borderId="83" xfId="28" applyFont="1" applyFill="1" applyBorder="1" applyProtection="1">
      <protection hidden="1"/>
    </xf>
    <xf numFmtId="1" fontId="72" fillId="23" borderId="77" xfId="28" applyNumberFormat="1" applyFont="1" applyFill="1" applyBorder="1" applyAlignment="1" applyProtection="1">
      <alignment horizontal="left" vertical="center"/>
      <protection hidden="1"/>
    </xf>
    <xf numFmtId="0" fontId="56" fillId="33" borderId="0" xfId="28" applyFont="1" applyFill="1" applyAlignment="1" applyProtection="1">
      <alignment horizontal="left" vertical="top"/>
      <protection hidden="1"/>
    </xf>
    <xf numFmtId="0" fontId="56" fillId="8" borderId="78" xfId="28" applyFont="1" applyFill="1" applyBorder="1" applyAlignment="1" applyProtection="1">
      <alignment horizontal="left" vertical="top"/>
      <protection hidden="1"/>
    </xf>
    <xf numFmtId="0" fontId="79" fillId="8" borderId="78" xfId="28" applyFont="1" applyFill="1" applyBorder="1" applyProtection="1">
      <protection hidden="1"/>
    </xf>
    <xf numFmtId="0" fontId="79" fillId="23" borderId="81" xfId="28" applyFont="1" applyFill="1" applyBorder="1" applyAlignment="1" applyProtection="1">
      <alignment horizontal="left"/>
      <protection locked="0"/>
    </xf>
    <xf numFmtId="0" fontId="79" fillId="23" borderId="0" xfId="28" applyFont="1" applyFill="1" applyAlignment="1" applyProtection="1">
      <alignment horizontal="left"/>
      <protection hidden="1"/>
    </xf>
    <xf numFmtId="0" fontId="56" fillId="8" borderId="84" xfId="28" applyFont="1" applyFill="1" applyBorder="1" applyProtection="1">
      <protection hidden="1"/>
    </xf>
    <xf numFmtId="1" fontId="72" fillId="23" borderId="78" xfId="28" applyNumberFormat="1" applyFont="1" applyFill="1" applyBorder="1" applyAlignment="1" applyProtection="1">
      <alignment horizontal="left" vertical="center"/>
      <protection hidden="1"/>
    </xf>
    <xf numFmtId="0" fontId="56" fillId="23" borderId="81" xfId="28" applyFont="1" applyFill="1" applyBorder="1" applyAlignment="1" applyProtection="1">
      <alignment horizontal="left"/>
      <protection locked="0"/>
    </xf>
    <xf numFmtId="0" fontId="66" fillId="23" borderId="0" xfId="28" applyFont="1" applyFill="1" applyAlignment="1" applyProtection="1">
      <alignment horizontal="left"/>
      <protection hidden="1"/>
    </xf>
    <xf numFmtId="9" fontId="72" fillId="23" borderId="78" xfId="28" applyNumberFormat="1" applyFont="1" applyFill="1" applyBorder="1" applyAlignment="1" applyProtection="1">
      <alignment horizontal="left" vertical="center"/>
      <protection hidden="1"/>
    </xf>
    <xf numFmtId="0" fontId="56" fillId="8" borderId="79" xfId="28" applyFont="1" applyFill="1" applyBorder="1" applyAlignment="1" applyProtection="1">
      <alignment horizontal="left" vertical="top"/>
      <protection hidden="1"/>
    </xf>
    <xf numFmtId="0" fontId="79" fillId="8" borderId="79" xfId="28" applyFont="1" applyFill="1" applyBorder="1" applyProtection="1">
      <protection hidden="1"/>
    </xf>
    <xf numFmtId="0" fontId="56" fillId="23" borderId="82" xfId="28" applyFont="1" applyFill="1" applyBorder="1" applyAlignment="1" applyProtection="1">
      <alignment horizontal="left"/>
      <protection locked="0"/>
    </xf>
    <xf numFmtId="0" fontId="56" fillId="23" borderId="0" xfId="28" applyFont="1" applyFill="1" applyAlignment="1" applyProtection="1">
      <alignment horizontal="left"/>
      <protection hidden="1"/>
    </xf>
    <xf numFmtId="0" fontId="56" fillId="8" borderId="85" xfId="28" applyFont="1" applyFill="1" applyBorder="1" applyProtection="1">
      <protection hidden="1"/>
    </xf>
    <xf numFmtId="165" fontId="79" fillId="13" borderId="79" xfId="28" applyNumberFormat="1" applyFont="1" applyFill="1" applyBorder="1" applyAlignment="1" applyProtection="1">
      <alignment horizontal="center" vertical="center"/>
      <protection hidden="1"/>
    </xf>
    <xf numFmtId="0" fontId="133" fillId="0" borderId="0" xfId="6" applyFont="1" applyAlignment="1" applyProtection="1">
      <alignment horizontal="center" textRotation="90" wrapText="1"/>
      <protection hidden="1"/>
    </xf>
    <xf numFmtId="0" fontId="56" fillId="23" borderId="0" xfId="28" applyFont="1" applyFill="1" applyAlignment="1" applyProtection="1">
      <alignment horizontal="left" vertical="top"/>
      <protection hidden="1"/>
    </xf>
    <xf numFmtId="0" fontId="79" fillId="23" borderId="0" xfId="28" applyFont="1" applyFill="1" applyProtection="1">
      <protection hidden="1"/>
    </xf>
    <xf numFmtId="0" fontId="56" fillId="23" borderId="0" xfId="28" applyFont="1" applyFill="1" applyAlignment="1" applyProtection="1">
      <alignment horizontal="left"/>
      <protection locked="0"/>
    </xf>
    <xf numFmtId="0" fontId="58" fillId="23" borderId="0" xfId="28" applyFont="1" applyFill="1" applyAlignment="1" applyProtection="1">
      <alignment horizontal="center" textRotation="90"/>
      <protection hidden="1"/>
    </xf>
    <xf numFmtId="0" fontId="58" fillId="23" borderId="16" xfId="28" applyFont="1" applyFill="1" applyBorder="1" applyAlignment="1" applyProtection="1">
      <alignment horizontal="center" textRotation="90"/>
      <protection hidden="1"/>
    </xf>
    <xf numFmtId="0" fontId="66" fillId="23" borderId="0" xfId="28" applyFont="1" applyFill="1" applyAlignment="1" applyProtection="1">
      <alignment horizontal="center" textRotation="90"/>
      <protection hidden="1"/>
    </xf>
    <xf numFmtId="0" fontId="56" fillId="23" borderId="0" xfId="28" applyFont="1" applyFill="1" applyProtection="1">
      <protection hidden="1"/>
    </xf>
    <xf numFmtId="165" fontId="79" fillId="23" borderId="0" xfId="28" applyNumberFormat="1" applyFont="1" applyFill="1" applyAlignment="1" applyProtection="1">
      <alignment horizontal="center" vertical="center"/>
      <protection hidden="1"/>
    </xf>
    <xf numFmtId="167" fontId="134" fillId="0" borderId="0" xfId="6" applyNumberFormat="1" applyFont="1" applyAlignment="1" applyProtection="1">
      <alignment horizontal="center" vertical="center"/>
      <protection hidden="1"/>
    </xf>
    <xf numFmtId="167" fontId="135" fillId="0" borderId="0" xfId="6" applyNumberFormat="1" applyFont="1" applyAlignment="1" applyProtection="1">
      <alignment horizontal="center" vertical="center"/>
      <protection hidden="1"/>
    </xf>
    <xf numFmtId="167" fontId="136" fillId="0" borderId="0" xfId="6" applyNumberFormat="1" applyFont="1" applyAlignment="1" applyProtection="1">
      <alignment horizontal="center" vertical="center"/>
      <protection hidden="1"/>
    </xf>
    <xf numFmtId="0" fontId="111" fillId="10" borderId="6" xfId="28" applyFont="1" applyFill="1" applyBorder="1" applyAlignment="1" applyProtection="1">
      <alignment horizontal="left" vertical="top" wrapText="1"/>
      <protection hidden="1"/>
    </xf>
    <xf numFmtId="165" fontId="56" fillId="33" borderId="0" xfId="28" applyNumberFormat="1" applyFont="1" applyFill="1" applyAlignment="1" applyProtection="1">
      <alignment horizontal="left" vertical="top"/>
      <protection hidden="1"/>
    </xf>
    <xf numFmtId="0" fontId="89" fillId="33" borderId="0" xfId="28" applyFont="1" applyFill="1" applyAlignment="1" applyProtection="1">
      <alignment horizontal="left" vertical="top" textRotation="90"/>
      <protection hidden="1"/>
    </xf>
    <xf numFmtId="0" fontId="89" fillId="33" borderId="0" xfId="28" applyFont="1" applyFill="1" applyAlignment="1" applyProtection="1">
      <alignment horizontal="left" vertical="top"/>
      <protection hidden="1"/>
    </xf>
    <xf numFmtId="167" fontId="135" fillId="0" borderId="0" xfId="6" applyNumberFormat="1" applyFont="1" applyAlignment="1" applyProtection="1">
      <alignment horizontal="center" vertical="center"/>
      <protection locked="0" hidden="1"/>
    </xf>
    <xf numFmtId="0" fontId="66" fillId="23" borderId="6" xfId="28" applyFont="1" applyFill="1" applyBorder="1" applyAlignment="1" applyProtection="1">
      <alignment horizontal="left" vertical="top" wrapText="1"/>
      <protection locked="0"/>
    </xf>
    <xf numFmtId="1" fontId="56" fillId="33" borderId="0" xfId="28" applyNumberFormat="1" applyFont="1" applyFill="1" applyAlignment="1" applyProtection="1">
      <alignment horizontal="left" vertical="top"/>
      <protection hidden="1"/>
    </xf>
    <xf numFmtId="0" fontId="66" fillId="8" borderId="6" xfId="28" applyFont="1" applyFill="1" applyBorder="1" applyAlignment="1" applyProtection="1">
      <alignment horizontal="left" vertical="top" wrapText="1"/>
      <protection locked="0"/>
    </xf>
    <xf numFmtId="1" fontId="56" fillId="9" borderId="0" xfId="28" applyNumberFormat="1" applyFont="1" applyFill="1" applyProtection="1">
      <protection hidden="1"/>
    </xf>
    <xf numFmtId="0" fontId="111" fillId="10" borderId="6" xfId="28" applyFont="1" applyFill="1" applyBorder="1" applyAlignment="1" applyProtection="1">
      <alignment horizontal="left" vertical="center" wrapText="1"/>
      <protection hidden="1"/>
    </xf>
    <xf numFmtId="1" fontId="129" fillId="10" borderId="57" xfId="28" applyNumberFormat="1" applyFont="1" applyFill="1" applyBorder="1" applyAlignment="1" applyProtection="1">
      <alignment horizontal="center" vertical="center"/>
      <protection hidden="1"/>
    </xf>
    <xf numFmtId="0" fontId="56" fillId="8" borderId="6" xfId="28" applyFont="1" applyFill="1" applyBorder="1" applyAlignment="1" applyProtection="1">
      <alignment horizontal="left" vertical="top" wrapText="1"/>
      <protection locked="0"/>
    </xf>
    <xf numFmtId="0" fontId="56" fillId="23" borderId="6" xfId="28" applyFont="1" applyFill="1" applyBorder="1" applyAlignment="1" applyProtection="1">
      <alignment horizontal="left" vertical="top" wrapText="1"/>
      <protection locked="0"/>
    </xf>
    <xf numFmtId="0" fontId="56" fillId="9" borderId="6" xfId="28" applyFont="1" applyFill="1" applyBorder="1" applyProtection="1">
      <protection hidden="1"/>
    </xf>
    <xf numFmtId="167" fontId="61" fillId="0" borderId="0" xfId="25" applyNumberFormat="1" applyFont="1" applyAlignment="1">
      <alignment horizontal="center" vertical="center"/>
    </xf>
    <xf numFmtId="167" fontId="61" fillId="0" borderId="0" xfId="25" applyNumberFormat="1" applyFont="1" applyAlignment="1" applyProtection="1">
      <alignment horizontal="center" vertical="center"/>
      <protection locked="0"/>
    </xf>
    <xf numFmtId="43" fontId="137" fillId="10" borderId="66" xfId="26" applyFont="1" applyFill="1" applyBorder="1" applyAlignment="1" applyProtection="1">
      <alignment horizontal="left" vertical="center" wrapText="1"/>
      <protection hidden="1"/>
    </xf>
    <xf numFmtId="43" fontId="81" fillId="10" borderId="0" xfId="26" applyFont="1" applyFill="1" applyBorder="1" applyProtection="1">
      <protection hidden="1"/>
    </xf>
    <xf numFmtId="43" fontId="137" fillId="10" borderId="69" xfId="26" applyFont="1" applyFill="1" applyBorder="1" applyAlignment="1" applyProtection="1">
      <alignment horizontal="left" vertical="center" wrapText="1"/>
      <protection hidden="1"/>
    </xf>
    <xf numFmtId="0" fontId="72" fillId="0" borderId="0" xfId="17" applyFont="1" applyProtection="1">
      <protection hidden="1"/>
    </xf>
    <xf numFmtId="0" fontId="123" fillId="0" borderId="0" xfId="5" applyFont="1" applyAlignment="1" applyProtection="1">
      <protection hidden="1"/>
    </xf>
    <xf numFmtId="0" fontId="64" fillId="0" borderId="3" xfId="18" applyFont="1" applyBorder="1" applyAlignment="1" applyProtection="1">
      <alignment vertical="center"/>
      <protection hidden="1"/>
    </xf>
    <xf numFmtId="0" fontId="64" fillId="0" borderId="0" xfId="18" applyFont="1" applyAlignment="1" applyProtection="1">
      <alignment vertical="center"/>
      <protection hidden="1"/>
    </xf>
    <xf numFmtId="0" fontId="65" fillId="0" borderId="3" xfId="18" applyFont="1" applyBorder="1" applyAlignment="1" applyProtection="1">
      <alignment vertical="center"/>
      <protection hidden="1"/>
    </xf>
    <xf numFmtId="0" fontId="98" fillId="0" borderId="0" xfId="18" applyFont="1" applyAlignment="1" applyProtection="1">
      <alignment vertical="center"/>
      <protection hidden="1"/>
    </xf>
    <xf numFmtId="0" fontId="66" fillId="0" borderId="0" xfId="18" applyFont="1" applyProtection="1">
      <protection hidden="1"/>
    </xf>
    <xf numFmtId="0" fontId="56" fillId="0" borderId="0" xfId="18" applyFont="1" applyProtection="1">
      <protection hidden="1"/>
    </xf>
    <xf numFmtId="0" fontId="75" fillId="0" borderId="0" xfId="18" applyFont="1" applyAlignment="1">
      <alignment vertical="top"/>
    </xf>
    <xf numFmtId="0" fontId="128" fillId="0" borderId="0" xfId="18" applyFont="1" applyProtection="1">
      <protection hidden="1"/>
    </xf>
    <xf numFmtId="0" fontId="61" fillId="0" borderId="0" xfId="18" applyFont="1" applyProtection="1">
      <protection hidden="1"/>
    </xf>
    <xf numFmtId="0" fontId="79" fillId="23" borderId="0" xfId="18" applyFont="1" applyFill="1" applyProtection="1">
      <protection locked="0"/>
    </xf>
    <xf numFmtId="0" fontId="79" fillId="0" borderId="0" xfId="18" applyFont="1" applyAlignment="1" applyProtection="1">
      <alignment horizontal="right"/>
      <protection hidden="1"/>
    </xf>
    <xf numFmtId="14" fontId="56" fillId="23" borderId="0" xfId="18" applyNumberFormat="1" applyFont="1" applyFill="1" applyAlignment="1" applyProtection="1">
      <alignment horizontal="left"/>
      <protection locked="0"/>
    </xf>
    <xf numFmtId="0" fontId="138" fillId="30" borderId="46" xfId="18" applyFont="1" applyFill="1" applyBorder="1" applyProtection="1">
      <protection hidden="1"/>
    </xf>
    <xf numFmtId="49" fontId="66" fillId="0" borderId="48" xfId="18" applyNumberFormat="1" applyFont="1" applyBorder="1" applyAlignment="1" applyProtection="1">
      <alignment vertical="center" wrapText="1" shrinkToFit="1"/>
      <protection hidden="1"/>
    </xf>
    <xf numFmtId="49" fontId="66" fillId="0" borderId="18" xfId="18" applyNumberFormat="1" applyFont="1" applyBorder="1" applyAlignment="1" applyProtection="1">
      <alignment vertical="center" wrapText="1" shrinkToFit="1"/>
      <protection hidden="1"/>
    </xf>
    <xf numFmtId="49" fontId="66" fillId="0" borderId="49" xfId="18" applyNumberFormat="1" applyFont="1" applyBorder="1" applyAlignment="1" applyProtection="1">
      <alignment vertical="center" wrapText="1" shrinkToFit="1"/>
      <protection hidden="1"/>
    </xf>
    <xf numFmtId="0" fontId="66" fillId="0" borderId="48" xfId="18" applyFont="1" applyBorder="1" applyAlignment="1" applyProtection="1">
      <alignment horizontal="left" vertical="center" wrapText="1" shrinkToFit="1"/>
      <protection hidden="1"/>
    </xf>
    <xf numFmtId="0" fontId="66" fillId="0" borderId="13" xfId="18" applyFont="1" applyBorder="1" applyAlignment="1" applyProtection="1">
      <alignment horizontal="left" vertical="center" wrapText="1" shrinkToFit="1"/>
      <protection hidden="1"/>
    </xf>
    <xf numFmtId="0" fontId="66" fillId="0" borderId="49" xfId="18" applyFont="1" applyBorder="1" applyAlignment="1" applyProtection="1">
      <alignment horizontal="left" vertical="center" wrapText="1" shrinkToFit="1"/>
      <protection hidden="1"/>
    </xf>
    <xf numFmtId="0" fontId="66" fillId="0" borderId="50" xfId="18" applyFont="1" applyBorder="1" applyAlignment="1" applyProtection="1">
      <alignment horizontal="left" vertical="center" wrapText="1" shrinkToFit="1"/>
      <protection hidden="1"/>
    </xf>
    <xf numFmtId="49" fontId="66" fillId="0" borderId="49" xfId="18" applyNumberFormat="1" applyFont="1" applyBorder="1" applyAlignment="1" applyProtection="1">
      <alignment horizontal="left" vertical="center" wrapText="1" shrinkToFit="1"/>
      <protection hidden="1"/>
    </xf>
    <xf numFmtId="49" fontId="66" fillId="0" borderId="19" xfId="18" applyNumberFormat="1" applyFont="1" applyBorder="1" applyAlignment="1" applyProtection="1">
      <alignment horizontal="left" vertical="center" wrapText="1" shrinkToFit="1"/>
      <protection hidden="1"/>
    </xf>
    <xf numFmtId="49" fontId="66" fillId="0" borderId="18" xfId="18" applyNumberFormat="1" applyFont="1" applyBorder="1" applyAlignment="1" applyProtection="1">
      <alignment horizontal="left" vertical="center" wrapText="1" shrinkToFit="1"/>
      <protection hidden="1"/>
    </xf>
    <xf numFmtId="49" fontId="138" fillId="30" borderId="46" xfId="18" applyNumberFormat="1" applyFont="1" applyFill="1" applyBorder="1" applyAlignment="1" applyProtection="1">
      <alignment vertical="center" wrapText="1" shrinkToFit="1"/>
      <protection hidden="1"/>
    </xf>
    <xf numFmtId="49" fontId="66" fillId="0" borderId="48" xfId="18" applyNumberFormat="1" applyFont="1" applyBorder="1" applyAlignment="1" applyProtection="1">
      <alignment horizontal="left" vertical="center" wrapText="1" shrinkToFit="1"/>
      <protection hidden="1"/>
    </xf>
    <xf numFmtId="0" fontId="66" fillId="0" borderId="18" xfId="18" applyFont="1" applyBorder="1" applyAlignment="1" applyProtection="1">
      <alignment horizontal="left" vertical="center" wrapText="1" shrinkToFit="1"/>
      <protection hidden="1"/>
    </xf>
    <xf numFmtId="0" fontId="95" fillId="0" borderId="0" xfId="17" applyFont="1" applyAlignment="1" applyProtection="1">
      <alignment vertical="center"/>
      <protection hidden="1"/>
    </xf>
    <xf numFmtId="0" fontId="75" fillId="0" borderId="0" xfId="17" applyFont="1" applyAlignment="1">
      <alignment horizontal="right" vertical="center"/>
    </xf>
    <xf numFmtId="0" fontId="89" fillId="0" borderId="0" xfId="0" applyFont="1" applyAlignment="1">
      <alignment horizontal="left" vertical="top" indent="2"/>
    </xf>
    <xf numFmtId="0" fontId="73" fillId="0" borderId="3" xfId="17" applyFont="1" applyBorder="1" applyAlignment="1" applyProtection="1">
      <alignment horizontal="left" vertical="center"/>
      <protection hidden="1"/>
    </xf>
    <xf numFmtId="0" fontId="64" fillId="0" borderId="3" xfId="25" applyFont="1" applyBorder="1" applyAlignment="1" applyProtection="1">
      <alignment horizontal="left" vertical="center"/>
      <protection hidden="1"/>
    </xf>
    <xf numFmtId="0" fontId="89" fillId="0" borderId="0" xfId="25" applyFont="1" applyAlignment="1">
      <alignment vertical="top"/>
    </xf>
    <xf numFmtId="0" fontId="69" fillId="0" borderId="0" xfId="17" applyFont="1" applyProtection="1">
      <protection hidden="1"/>
    </xf>
    <xf numFmtId="0" fontId="89" fillId="0" borderId="0" xfId="0" applyFont="1" applyAlignment="1">
      <alignment horizontal="left" vertical="top" indent="7"/>
    </xf>
    <xf numFmtId="0" fontId="81" fillId="0" borderId="0" xfId="0" applyFont="1" applyAlignment="1">
      <alignment horizontal="right" vertical="center"/>
    </xf>
    <xf numFmtId="0" fontId="56" fillId="0" borderId="0" xfId="17" applyFont="1" applyAlignment="1">
      <alignment horizontal="left" vertical="center"/>
    </xf>
    <xf numFmtId="0" fontId="75" fillId="0" borderId="0" xfId="25" applyFont="1" applyAlignment="1">
      <alignment horizontal="right" vertical="center"/>
    </xf>
    <xf numFmtId="43" fontId="109" fillId="10" borderId="0" xfId="26" applyFont="1" applyFill="1" applyBorder="1" applyAlignment="1" applyProtection="1">
      <alignment horizontal="left" vertical="center" wrapText="1"/>
      <protection hidden="1"/>
    </xf>
    <xf numFmtId="0" fontId="87" fillId="0" borderId="66" xfId="6" applyFont="1" applyBorder="1" applyAlignment="1">
      <alignment horizontal="left" vertical="center" wrapText="1" indent="1"/>
    </xf>
    <xf numFmtId="0" fontId="98" fillId="0" borderId="3" xfId="17" applyFont="1" applyBorder="1" applyAlignment="1" applyProtection="1">
      <alignment vertical="center"/>
      <protection hidden="1"/>
    </xf>
    <xf numFmtId="0" fontId="75" fillId="0" borderId="0" xfId="17" applyFont="1" applyAlignment="1" applyProtection="1">
      <alignment vertical="top"/>
      <protection hidden="1"/>
    </xf>
    <xf numFmtId="0" fontId="60" fillId="0" borderId="0" xfId="0" applyFont="1" applyAlignment="1">
      <alignment vertical="center" wrapText="1"/>
    </xf>
    <xf numFmtId="0" fontId="100" fillId="0" borderId="0" xfId="5" applyFont="1" applyAlignment="1" applyProtection="1">
      <alignment vertical="center" wrapText="1"/>
    </xf>
    <xf numFmtId="0" fontId="56" fillId="0" borderId="0" xfId="25" applyFont="1" applyAlignment="1" applyProtection="1">
      <alignment horizontal="right" vertical="top"/>
      <protection locked="0" hidden="1"/>
    </xf>
    <xf numFmtId="0" fontId="59" fillId="0" borderId="0" xfId="25" applyFont="1" applyAlignment="1">
      <alignment vertical="top"/>
    </xf>
    <xf numFmtId="0" fontId="67" fillId="0" borderId="0" xfId="6" applyFont="1" applyAlignment="1" applyProtection="1">
      <alignment horizontal="right" vertical="center"/>
      <protection hidden="1"/>
    </xf>
    <xf numFmtId="43" fontId="109" fillId="10" borderId="66" xfId="26" applyFont="1" applyFill="1" applyBorder="1" applyAlignment="1" applyProtection="1">
      <alignment horizontal="left" vertical="center" wrapText="1"/>
      <protection hidden="1"/>
    </xf>
    <xf numFmtId="0" fontId="84" fillId="10" borderId="67" xfId="6" applyFont="1" applyFill="1" applyBorder="1" applyAlignment="1" applyProtection="1">
      <alignment horizontal="center" vertical="center"/>
      <protection hidden="1"/>
    </xf>
    <xf numFmtId="0" fontId="136" fillId="10" borderId="67" xfId="25" applyFont="1" applyFill="1" applyBorder="1" applyAlignment="1" applyProtection="1">
      <alignment horizontal="left" vertical="center" wrapText="1"/>
      <protection hidden="1"/>
    </xf>
    <xf numFmtId="0" fontId="61" fillId="10" borderId="68" xfId="25" applyFont="1" applyFill="1" applyBorder="1" applyAlignment="1" applyProtection="1">
      <alignment horizontal="left" vertical="center" wrapText="1"/>
      <protection hidden="1"/>
    </xf>
    <xf numFmtId="43" fontId="81" fillId="0" borderId="0" xfId="26" applyFont="1" applyFill="1" applyBorder="1" applyAlignment="1" applyProtection="1">
      <alignment horizontal="right" vertical="center"/>
      <protection hidden="1"/>
    </xf>
    <xf numFmtId="0" fontId="85" fillId="0" borderId="0" xfId="6" applyFont="1" applyAlignment="1" applyProtection="1">
      <alignment horizontal="right" vertical="center"/>
      <protection hidden="1"/>
    </xf>
    <xf numFmtId="0" fontId="86" fillId="0" borderId="0" xfId="6" applyFont="1" applyAlignment="1" applyProtection="1">
      <alignment horizontal="right" vertical="center"/>
      <protection hidden="1"/>
    </xf>
    <xf numFmtId="43" fontId="58" fillId="26" borderId="69" xfId="26" applyFont="1" applyFill="1" applyBorder="1" applyAlignment="1" applyProtection="1">
      <alignment horizontal="left" vertical="center" wrapText="1"/>
      <protection hidden="1"/>
    </xf>
    <xf numFmtId="0" fontId="87" fillId="0" borderId="69" xfId="6" applyFont="1" applyBorder="1" applyAlignment="1">
      <alignment horizontal="left" vertical="top" wrapText="1" indent="1"/>
    </xf>
    <xf numFmtId="0" fontId="87" fillId="0" borderId="69" xfId="6" applyFont="1" applyBorder="1" applyAlignment="1" applyProtection="1">
      <alignment horizontal="left" vertical="top" wrapText="1" indent="1"/>
      <protection locked="0"/>
    </xf>
    <xf numFmtId="0" fontId="66" fillId="0" borderId="0" xfId="3" applyFont="1" applyAlignment="1" applyProtection="1">
      <alignment vertical="top"/>
      <protection hidden="1"/>
    </xf>
    <xf numFmtId="0" fontId="139" fillId="0" borderId="0" xfId="3" applyFont="1" applyAlignment="1" applyProtection="1">
      <alignment horizontal="center" vertical="center"/>
      <protection hidden="1"/>
    </xf>
    <xf numFmtId="0" fontId="128" fillId="0" borderId="0" xfId="3" applyFont="1" applyProtection="1">
      <protection hidden="1"/>
    </xf>
    <xf numFmtId="0" fontId="56" fillId="9" borderId="0" xfId="3" applyFont="1" applyFill="1" applyAlignment="1" applyProtection="1">
      <alignment vertical="top"/>
      <protection hidden="1"/>
    </xf>
    <xf numFmtId="0" fontId="56" fillId="23" borderId="0" xfId="3" applyFont="1" applyFill="1" applyAlignment="1" applyProtection="1">
      <alignment horizontal="left" vertical="top"/>
      <protection hidden="1"/>
    </xf>
    <xf numFmtId="0" fontId="56" fillId="23" borderId="0" xfId="3" applyFont="1" applyFill="1" applyProtection="1">
      <protection hidden="1"/>
    </xf>
    <xf numFmtId="0" fontId="79" fillId="23" borderId="0" xfId="3" applyFont="1" applyFill="1" applyProtection="1">
      <protection hidden="1"/>
    </xf>
    <xf numFmtId="0" fontId="60" fillId="8" borderId="0" xfId="3" applyFont="1" applyFill="1" applyAlignment="1" applyProtection="1">
      <alignment horizontal="right" textRotation="90"/>
      <protection hidden="1"/>
    </xf>
    <xf numFmtId="0" fontId="66" fillId="0" borderId="0" xfId="3" applyFont="1" applyAlignment="1" applyProtection="1">
      <alignment horizontal="center" textRotation="90"/>
      <protection hidden="1"/>
    </xf>
    <xf numFmtId="0" fontId="71" fillId="8" borderId="60" xfId="3" applyFont="1" applyFill="1" applyBorder="1" applyAlignment="1" applyProtection="1">
      <alignment horizontal="left" vertical="center"/>
      <protection locked="0"/>
    </xf>
    <xf numFmtId="0" fontId="107" fillId="0" borderId="0" xfId="3" applyFont="1" applyAlignment="1" applyProtection="1">
      <alignment horizontal="center" textRotation="90"/>
      <protection hidden="1"/>
    </xf>
    <xf numFmtId="0" fontId="86" fillId="0" borderId="0" xfId="3" applyFont="1" applyAlignment="1" applyProtection="1">
      <alignment horizontal="center" textRotation="90"/>
      <protection hidden="1"/>
    </xf>
    <xf numFmtId="0" fontId="56" fillId="23" borderId="0" xfId="3" applyFont="1" applyFill="1"/>
    <xf numFmtId="14" fontId="72" fillId="8" borderId="60" xfId="3" applyNumberFormat="1" applyFont="1" applyFill="1" applyBorder="1" applyAlignment="1" applyProtection="1">
      <alignment horizontal="left" vertical="center"/>
      <protection locked="0"/>
    </xf>
    <xf numFmtId="0" fontId="89" fillId="0" borderId="0" xfId="3" applyFont="1" applyAlignment="1" applyProtection="1">
      <alignment horizontal="center"/>
      <protection hidden="1"/>
    </xf>
    <xf numFmtId="14" fontId="66" fillId="8" borderId="60" xfId="3" applyNumberFormat="1" applyFont="1" applyFill="1" applyBorder="1" applyAlignment="1" applyProtection="1">
      <alignment horizontal="left" vertical="center"/>
      <protection hidden="1"/>
    </xf>
    <xf numFmtId="0" fontId="66" fillId="0" borderId="0" xfId="3" applyFont="1" applyAlignment="1" applyProtection="1">
      <alignment horizontal="center" vertical="center"/>
      <protection hidden="1"/>
    </xf>
    <xf numFmtId="0" fontId="56" fillId="23" borderId="0" xfId="3" applyFont="1" applyFill="1" applyAlignment="1" applyProtection="1">
      <alignment horizontal="left" vertical="center"/>
      <protection hidden="1"/>
    </xf>
    <xf numFmtId="0" fontId="131" fillId="8" borderId="0" xfId="3" applyFont="1" applyFill="1" applyAlignment="1" applyProtection="1">
      <alignment horizontal="left"/>
      <protection hidden="1"/>
    </xf>
    <xf numFmtId="0" fontId="58" fillId="0" borderId="0" xfId="3" applyFont="1" applyAlignment="1" applyProtection="1">
      <alignment horizontal="center"/>
      <protection hidden="1"/>
    </xf>
    <xf numFmtId="0" fontId="58" fillId="9" borderId="0" xfId="3" applyFont="1" applyFill="1" applyAlignment="1" applyProtection="1">
      <alignment vertical="top"/>
      <protection hidden="1"/>
    </xf>
    <xf numFmtId="0" fontId="59" fillId="0" borderId="0" xfId="3" applyFont="1" applyProtection="1">
      <protection hidden="1"/>
    </xf>
    <xf numFmtId="9" fontId="60" fillId="0" borderId="0" xfId="10" applyFont="1" applyFill="1" applyBorder="1" applyAlignment="1" applyProtection="1">
      <alignment horizontal="center"/>
      <protection hidden="1"/>
    </xf>
    <xf numFmtId="0" fontId="60" fillId="0" borderId="0" xfId="3" applyFont="1" applyAlignment="1" applyProtection="1">
      <alignment horizontal="center"/>
      <protection hidden="1"/>
    </xf>
    <xf numFmtId="9" fontId="86" fillId="0" borderId="0" xfId="10" applyFont="1" applyFill="1" applyBorder="1" applyAlignment="1" applyProtection="1">
      <alignment horizontal="center"/>
      <protection hidden="1"/>
    </xf>
    <xf numFmtId="0" fontId="56" fillId="9" borderId="0" xfId="3" applyFont="1" applyFill="1" applyAlignment="1" applyProtection="1">
      <alignment vertical="top"/>
      <protection locked="0" hidden="1"/>
    </xf>
    <xf numFmtId="0" fontId="59" fillId="9" borderId="0" xfId="3" applyFont="1" applyFill="1" applyProtection="1">
      <protection hidden="1"/>
    </xf>
    <xf numFmtId="0" fontId="60" fillId="9" borderId="0" xfId="3" applyFont="1" applyFill="1" applyAlignment="1" applyProtection="1">
      <alignment horizontal="left" textRotation="90"/>
      <protection hidden="1"/>
    </xf>
    <xf numFmtId="0" fontId="66" fillId="9" borderId="0" xfId="3" applyFont="1" applyFill="1" applyProtection="1">
      <protection hidden="1"/>
    </xf>
    <xf numFmtId="0" fontId="61" fillId="0" borderId="0" xfId="3" applyFont="1" applyAlignment="1" applyProtection="1">
      <alignment horizontal="center"/>
      <protection hidden="1"/>
    </xf>
    <xf numFmtId="0" fontId="61" fillId="0" borderId="0" xfId="3" applyFont="1" applyProtection="1">
      <protection hidden="1"/>
    </xf>
    <xf numFmtId="0" fontId="137" fillId="10" borderId="0" xfId="3" applyFont="1" applyFill="1" applyAlignment="1" applyProtection="1">
      <alignment horizontal="center" vertical="center"/>
      <protection hidden="1"/>
    </xf>
    <xf numFmtId="0" fontId="133" fillId="0" borderId="0" xfId="3" applyFont="1" applyAlignment="1" applyProtection="1">
      <alignment horizontal="right" vertical="top" wrapText="1"/>
      <protection hidden="1"/>
    </xf>
    <xf numFmtId="0" fontId="136" fillId="10" borderId="0" xfId="3" applyFont="1" applyFill="1" applyAlignment="1" applyProtection="1">
      <alignment horizontal="left" vertical="center" wrapText="1"/>
      <protection hidden="1"/>
    </xf>
    <xf numFmtId="0" fontId="63" fillId="10" borderId="0" xfId="3" applyFont="1" applyFill="1" applyAlignment="1" applyProtection="1">
      <alignment horizontal="left" vertical="center"/>
      <protection hidden="1"/>
    </xf>
    <xf numFmtId="0" fontId="140" fillId="10" borderId="0" xfId="3" applyFont="1" applyFill="1" applyAlignment="1" applyProtection="1">
      <alignment horizontal="center" vertical="center" wrapText="1"/>
      <protection hidden="1"/>
    </xf>
    <xf numFmtId="0" fontId="140" fillId="10" borderId="0" xfId="3" applyFont="1" applyFill="1" applyAlignment="1" applyProtection="1">
      <alignment vertical="center" wrapText="1"/>
      <protection hidden="1"/>
    </xf>
    <xf numFmtId="0" fontId="141" fillId="10" borderId="0" xfId="3" applyFont="1" applyFill="1" applyAlignment="1" applyProtection="1">
      <alignment horizontal="center" vertical="center" wrapText="1"/>
      <protection hidden="1"/>
    </xf>
    <xf numFmtId="0" fontId="136" fillId="0" borderId="0" xfId="3" applyFont="1" applyAlignment="1" applyProtection="1">
      <alignment vertical="center" wrapText="1"/>
      <protection hidden="1"/>
    </xf>
    <xf numFmtId="0" fontId="72" fillId="23" borderId="0" xfId="3" applyFont="1" applyFill="1" applyAlignment="1" applyProtection="1">
      <alignment horizontal="left" vertical="center"/>
      <protection hidden="1"/>
    </xf>
    <xf numFmtId="0" fontId="128" fillId="0" borderId="0" xfId="3" applyFont="1" applyAlignment="1" applyProtection="1">
      <alignment horizontal="center" vertical="center"/>
      <protection hidden="1"/>
    </xf>
    <xf numFmtId="165" fontId="56" fillId="9" borderId="0" xfId="3" applyNumberFormat="1" applyFont="1" applyFill="1" applyAlignment="1" applyProtection="1">
      <alignment vertical="top"/>
      <protection hidden="1"/>
    </xf>
    <xf numFmtId="0" fontId="61" fillId="0" borderId="0" xfId="0" applyFont="1" applyAlignment="1" applyProtection="1">
      <alignment vertical="center" wrapText="1"/>
      <protection hidden="1"/>
    </xf>
    <xf numFmtId="0" fontId="62" fillId="8" borderId="0" xfId="3" applyFont="1" applyFill="1" applyAlignment="1" applyProtection="1">
      <alignment horizontal="right" vertical="center" wrapText="1"/>
      <protection hidden="1"/>
    </xf>
    <xf numFmtId="0" fontId="56" fillId="9" borderId="0" xfId="3" applyFont="1" applyFill="1" applyAlignment="1" applyProtection="1">
      <alignment vertical="center" wrapText="1"/>
      <protection hidden="1"/>
    </xf>
    <xf numFmtId="0" fontId="56" fillId="8" borderId="61" xfId="3" applyFont="1" applyFill="1" applyBorder="1" applyAlignment="1" applyProtection="1">
      <alignment vertical="center" wrapText="1"/>
      <protection locked="0"/>
    </xf>
    <xf numFmtId="0" fontId="56" fillId="8" borderId="0" xfId="3" applyFont="1" applyFill="1" applyAlignment="1" applyProtection="1">
      <alignment wrapText="1"/>
      <protection hidden="1"/>
    </xf>
    <xf numFmtId="0" fontId="63" fillId="8" borderId="0" xfId="3" applyFont="1" applyFill="1" applyAlignment="1" applyProtection="1">
      <alignment horizontal="left" wrapText="1"/>
      <protection hidden="1"/>
    </xf>
    <xf numFmtId="0" fontId="131" fillId="11" borderId="58" xfId="3" applyFont="1" applyFill="1" applyBorder="1" applyAlignment="1" applyProtection="1">
      <alignment horizontal="center" vertical="center" wrapText="1"/>
      <protection locked="0"/>
    </xf>
    <xf numFmtId="0" fontId="60" fillId="0" borderId="0" xfId="3" applyFont="1" applyAlignment="1" applyProtection="1">
      <alignment horizontal="center" vertical="top" wrapText="1"/>
      <protection hidden="1"/>
    </xf>
    <xf numFmtId="0" fontId="56" fillId="9" borderId="0" xfId="3" applyFont="1" applyFill="1" applyAlignment="1" applyProtection="1">
      <alignment wrapText="1"/>
      <protection hidden="1"/>
    </xf>
    <xf numFmtId="0" fontId="62" fillId="23" borderId="0" xfId="3" applyFont="1" applyFill="1" applyAlignment="1" applyProtection="1">
      <alignment horizontal="right" vertical="center" wrapText="1"/>
      <protection hidden="1"/>
    </xf>
    <xf numFmtId="0" fontId="133" fillId="9" borderId="0" xfId="3" applyFont="1" applyFill="1" applyAlignment="1" applyProtection="1">
      <alignment horizontal="right" vertical="center" wrapText="1"/>
      <protection hidden="1"/>
    </xf>
    <xf numFmtId="0" fontId="56" fillId="23" borderId="61" xfId="3" applyFont="1" applyFill="1" applyBorder="1" applyAlignment="1" applyProtection="1">
      <alignment vertical="center" wrapText="1"/>
      <protection locked="0"/>
    </xf>
    <xf numFmtId="0" fontId="56" fillId="23" borderId="0" xfId="3" applyFont="1" applyFill="1" applyAlignment="1" applyProtection="1">
      <alignment wrapText="1"/>
      <protection hidden="1"/>
    </xf>
    <xf numFmtId="0" fontId="63" fillId="23" borderId="0" xfId="3" applyFont="1" applyFill="1" applyAlignment="1" applyProtection="1">
      <alignment horizontal="left" wrapText="1"/>
      <protection hidden="1"/>
    </xf>
    <xf numFmtId="0" fontId="131" fillId="12" borderId="58" xfId="3" applyFont="1" applyFill="1" applyBorder="1" applyAlignment="1" applyProtection="1">
      <alignment horizontal="center" vertical="center" wrapText="1"/>
      <protection locked="0"/>
    </xf>
    <xf numFmtId="0" fontId="56" fillId="9" borderId="0" xfId="3" applyFont="1" applyFill="1" applyAlignment="1" applyProtection="1">
      <alignment horizontal="left" vertical="top" wrapText="1"/>
      <protection hidden="1"/>
    </xf>
    <xf numFmtId="0" fontId="56" fillId="9" borderId="0" xfId="3" applyFont="1" applyFill="1" applyAlignment="1" applyProtection="1">
      <alignment vertical="top" wrapText="1"/>
      <protection hidden="1"/>
    </xf>
    <xf numFmtId="0" fontId="131" fillId="9" borderId="0" xfId="3" applyFont="1" applyFill="1" applyAlignment="1" applyProtection="1">
      <alignment horizontal="right" vertical="top"/>
      <protection hidden="1"/>
    </xf>
    <xf numFmtId="0" fontId="105" fillId="0" borderId="0" xfId="3" applyFont="1" applyAlignment="1" applyProtection="1">
      <alignment vertical="top" wrapText="1"/>
      <protection hidden="1"/>
    </xf>
    <xf numFmtId="1" fontId="69" fillId="0" borderId="0" xfId="3" applyNumberFormat="1" applyFont="1" applyAlignment="1" applyProtection="1">
      <alignment horizontal="center" vertical="center" wrapText="1"/>
      <protection hidden="1"/>
    </xf>
    <xf numFmtId="0" fontId="142" fillId="9" borderId="0" xfId="3" applyFont="1" applyFill="1" applyAlignment="1" applyProtection="1">
      <alignment horizontal="right" vertical="center"/>
      <protection hidden="1"/>
    </xf>
    <xf numFmtId="0" fontId="61" fillId="0" borderId="0" xfId="3" applyFont="1" applyAlignment="1" applyProtection="1">
      <alignment horizontal="center" vertical="center"/>
      <protection hidden="1"/>
    </xf>
    <xf numFmtId="0" fontId="143" fillId="0" borderId="0" xfId="3" applyFont="1" applyProtection="1">
      <protection hidden="1"/>
    </xf>
    <xf numFmtId="0" fontId="143" fillId="9" borderId="0" xfId="3" applyFont="1" applyFill="1" applyAlignment="1" applyProtection="1">
      <alignment vertical="top"/>
      <protection hidden="1"/>
    </xf>
    <xf numFmtId="0" fontId="61" fillId="0" borderId="0" xfId="25" applyFont="1" applyAlignment="1" applyProtection="1">
      <alignment horizontal="right" vertical="top"/>
      <protection locked="0"/>
    </xf>
    <xf numFmtId="0" fontId="61" fillId="9" borderId="0" xfId="28" applyFont="1" applyFill="1" applyProtection="1">
      <protection hidden="1"/>
    </xf>
    <xf numFmtId="0" fontId="61" fillId="0" borderId="0" xfId="28" applyFont="1" applyProtection="1">
      <protection hidden="1"/>
    </xf>
    <xf numFmtId="0" fontId="61" fillId="9" borderId="0" xfId="28" applyFont="1" applyFill="1" applyAlignment="1" applyProtection="1">
      <alignment vertical="top"/>
      <protection hidden="1"/>
    </xf>
    <xf numFmtId="0" fontId="61" fillId="0" borderId="0" xfId="3" applyFont="1" applyAlignment="1" applyProtection="1">
      <alignment horizontal="left" vertical="top" wrapText="1"/>
      <protection hidden="1"/>
    </xf>
    <xf numFmtId="0" fontId="61" fillId="0" borderId="0" xfId="3" applyFont="1" applyAlignment="1" applyProtection="1">
      <alignment horizontal="left" vertical="top" wrapText="1"/>
      <protection locked="0"/>
    </xf>
    <xf numFmtId="0" fontId="144" fillId="0" borderId="20" xfId="3" applyFont="1" applyBorder="1" applyAlignment="1" applyProtection="1">
      <alignment horizontal="center" vertical="top"/>
      <protection hidden="1"/>
    </xf>
    <xf numFmtId="0" fontId="144" fillId="0" borderId="21" xfId="3" applyFont="1" applyBorder="1" applyAlignment="1" applyProtection="1">
      <alignment horizontal="center" vertical="top"/>
      <protection hidden="1"/>
    </xf>
    <xf numFmtId="0" fontId="143" fillId="0" borderId="21" xfId="3" applyFont="1" applyBorder="1" applyProtection="1">
      <protection hidden="1"/>
    </xf>
    <xf numFmtId="0" fontId="143" fillId="9" borderId="21" xfId="3" applyFont="1" applyFill="1" applyBorder="1" applyProtection="1">
      <protection hidden="1"/>
    </xf>
    <xf numFmtId="0" fontId="143" fillId="9" borderId="21" xfId="3" applyFont="1" applyFill="1" applyBorder="1" applyAlignment="1" applyProtection="1">
      <alignment vertical="top"/>
      <protection hidden="1"/>
    </xf>
    <xf numFmtId="14" fontId="143" fillId="9" borderId="21" xfId="3" applyNumberFormat="1" applyFont="1" applyFill="1" applyBorder="1" applyProtection="1">
      <protection hidden="1"/>
    </xf>
    <xf numFmtId="0" fontId="143" fillId="9" borderId="22" xfId="3" applyFont="1" applyFill="1" applyBorder="1" applyProtection="1">
      <protection hidden="1"/>
    </xf>
    <xf numFmtId="0" fontId="144" fillId="0" borderId="23" xfId="3" applyFont="1" applyBorder="1" applyAlignment="1" applyProtection="1">
      <alignment horizontal="center" vertical="top"/>
      <protection hidden="1"/>
    </xf>
    <xf numFmtId="0" fontId="144" fillId="0" borderId="0" xfId="3" applyFont="1" applyAlignment="1" applyProtection="1">
      <alignment horizontal="center" vertical="top"/>
      <protection hidden="1"/>
    </xf>
    <xf numFmtId="0" fontId="143" fillId="9" borderId="0" xfId="3" applyFont="1" applyFill="1" applyProtection="1">
      <protection hidden="1"/>
    </xf>
    <xf numFmtId="0" fontId="143" fillId="9" borderId="0" xfId="3" applyFont="1" applyFill="1" applyAlignment="1" applyProtection="1">
      <alignment horizontal="left" vertical="top"/>
      <protection locked="0" hidden="1"/>
    </xf>
    <xf numFmtId="166" fontId="143" fillId="9" borderId="0" xfId="9" applyNumberFormat="1" applyFont="1" applyFill="1" applyBorder="1" applyAlignment="1" applyProtection="1">
      <alignment horizontal="left" vertical="top"/>
      <protection hidden="1"/>
    </xf>
    <xf numFmtId="0" fontId="143" fillId="9" borderId="24" xfId="3" applyFont="1" applyFill="1" applyBorder="1" applyProtection="1">
      <protection hidden="1"/>
    </xf>
    <xf numFmtId="0" fontId="144" fillId="0" borderId="23" xfId="3" applyFont="1" applyBorder="1" applyAlignment="1" applyProtection="1">
      <alignment horizontal="center" vertical="top"/>
      <protection locked="0" hidden="1"/>
    </xf>
    <xf numFmtId="0" fontId="143" fillId="9" borderId="24" xfId="3" applyFont="1" applyFill="1" applyBorder="1" applyProtection="1">
      <protection locked="0" hidden="1"/>
    </xf>
    <xf numFmtId="0" fontId="144" fillId="0" borderId="0" xfId="3" applyFont="1" applyAlignment="1" applyProtection="1">
      <alignment horizontal="center" vertical="top"/>
      <protection locked="0" hidden="1"/>
    </xf>
    <xf numFmtId="9" fontId="145" fillId="9" borderId="24" xfId="10" applyFont="1" applyFill="1" applyBorder="1" applyProtection="1">
      <protection locked="0" hidden="1"/>
    </xf>
    <xf numFmtId="0" fontId="143" fillId="9" borderId="0" xfId="3" applyFont="1" applyFill="1" applyProtection="1">
      <protection locked="0" hidden="1"/>
    </xf>
    <xf numFmtId="0" fontId="143" fillId="0" borderId="0" xfId="3" applyFont="1" applyAlignment="1" applyProtection="1">
      <alignment horizontal="center"/>
      <protection hidden="1"/>
    </xf>
    <xf numFmtId="0" fontId="144" fillId="0" borderId="0" xfId="3" applyFont="1" applyAlignment="1" applyProtection="1">
      <alignment horizontal="center" vertical="center"/>
      <protection locked="0" hidden="1"/>
    </xf>
    <xf numFmtId="0" fontId="144" fillId="0" borderId="0" xfId="3" applyFont="1" applyAlignment="1" applyProtection="1">
      <alignment horizontal="center" vertical="center"/>
      <protection hidden="1"/>
    </xf>
    <xf numFmtId="0" fontId="144" fillId="0" borderId="25" xfId="3" applyFont="1" applyBorder="1" applyAlignment="1" applyProtection="1">
      <alignment horizontal="center" vertical="top"/>
      <protection locked="0" hidden="1"/>
    </xf>
    <xf numFmtId="0" fontId="144" fillId="0" borderId="26" xfId="3" applyFont="1" applyBorder="1" applyAlignment="1" applyProtection="1">
      <alignment horizontal="center" vertical="top"/>
      <protection locked="0" hidden="1"/>
    </xf>
    <xf numFmtId="0" fontId="144" fillId="0" borderId="26" xfId="3" applyFont="1" applyBorder="1" applyAlignment="1" applyProtection="1">
      <alignment horizontal="center" vertical="top"/>
      <protection hidden="1"/>
    </xf>
    <xf numFmtId="0" fontId="143" fillId="0" borderId="26" xfId="3" applyFont="1" applyBorder="1" applyProtection="1">
      <protection hidden="1"/>
    </xf>
    <xf numFmtId="0" fontId="143" fillId="9" borderId="26" xfId="3" applyFont="1" applyFill="1" applyBorder="1" applyProtection="1">
      <protection hidden="1"/>
    </xf>
    <xf numFmtId="0" fontId="143" fillId="9" borderId="26" xfId="3" applyFont="1" applyFill="1" applyBorder="1" applyProtection="1">
      <protection locked="0" hidden="1"/>
    </xf>
    <xf numFmtId="0" fontId="143" fillId="9" borderId="27" xfId="3" applyFont="1" applyFill="1" applyBorder="1" applyProtection="1">
      <protection locked="0" hidden="1"/>
    </xf>
    <xf numFmtId="0" fontId="58" fillId="0" borderId="0" xfId="3" applyFont="1" applyProtection="1">
      <protection hidden="1"/>
    </xf>
    <xf numFmtId="43" fontId="79" fillId="10" borderId="0" xfId="26" applyFont="1" applyFill="1" applyBorder="1" applyAlignment="1" applyProtection="1">
      <alignment horizontal="left" vertical="center" wrapText="1"/>
      <protection hidden="1"/>
    </xf>
    <xf numFmtId="0" fontId="146" fillId="0" borderId="66" xfId="6" applyFont="1" applyBorder="1" applyAlignment="1">
      <alignment horizontal="left" vertical="top" wrapText="1" indent="1"/>
    </xf>
    <xf numFmtId="14" fontId="87" fillId="0" borderId="67" xfId="6" applyNumberFormat="1" applyFont="1" applyBorder="1" applyAlignment="1" applyProtection="1">
      <alignment horizontal="left" vertical="center"/>
      <protection hidden="1"/>
    </xf>
    <xf numFmtId="0" fontId="146" fillId="0" borderId="69" xfId="6" applyFont="1" applyBorder="1" applyAlignment="1">
      <alignment horizontal="left" vertical="top" wrapText="1" indent="1"/>
    </xf>
    <xf numFmtId="14" fontId="87" fillId="0" borderId="70" xfId="6" applyNumberFormat="1" applyFont="1" applyBorder="1" applyAlignment="1" applyProtection="1">
      <alignment horizontal="left" vertical="center"/>
      <protection hidden="1"/>
    </xf>
    <xf numFmtId="43" fontId="147" fillId="0" borderId="70" xfId="26" applyFont="1" applyFill="1" applyBorder="1" applyProtection="1">
      <protection hidden="1"/>
    </xf>
    <xf numFmtId="0" fontId="146" fillId="0" borderId="72" xfId="6" applyFont="1" applyBorder="1" applyAlignment="1">
      <alignment horizontal="left" vertical="top" wrapText="1" indent="1"/>
    </xf>
    <xf numFmtId="14" fontId="87" fillId="0" borderId="73" xfId="6" applyNumberFormat="1" applyFont="1" applyBorder="1" applyAlignment="1" applyProtection="1">
      <alignment horizontal="left" vertical="center"/>
      <protection hidden="1"/>
    </xf>
    <xf numFmtId="0" fontId="87" fillId="0" borderId="74" xfId="6" applyFont="1" applyBorder="1" applyAlignment="1" applyProtection="1">
      <alignment horizontal="center" vertical="center"/>
      <protection locked="0"/>
    </xf>
    <xf numFmtId="0" fontId="148" fillId="0" borderId="66" xfId="6" applyFont="1" applyBorder="1" applyAlignment="1">
      <alignment horizontal="left" vertical="top" wrapText="1" indent="1"/>
    </xf>
    <xf numFmtId="14" fontId="84" fillId="0" borderId="67" xfId="6" applyNumberFormat="1" applyFont="1" applyBorder="1" applyAlignment="1" applyProtection="1">
      <alignment horizontal="left" vertical="center"/>
      <protection hidden="1"/>
    </xf>
    <xf numFmtId="0" fontId="84" fillId="0" borderId="68" xfId="6" applyFont="1" applyBorder="1" applyAlignment="1" applyProtection="1">
      <alignment horizontal="center" vertical="center"/>
      <protection locked="0"/>
    </xf>
    <xf numFmtId="14" fontId="84" fillId="0" borderId="70" xfId="6" applyNumberFormat="1" applyFont="1" applyBorder="1" applyAlignment="1" applyProtection="1">
      <alignment horizontal="left" vertical="center"/>
      <protection hidden="1"/>
    </xf>
    <xf numFmtId="0" fontId="84" fillId="0" borderId="71" xfId="6" applyFont="1" applyBorder="1" applyAlignment="1" applyProtection="1">
      <alignment horizontal="center" vertical="center"/>
      <protection hidden="1"/>
    </xf>
    <xf numFmtId="0" fontId="148" fillId="0" borderId="69" xfId="6" applyFont="1" applyBorder="1" applyAlignment="1">
      <alignment horizontal="left" vertical="top" wrapText="1" indent="1"/>
    </xf>
    <xf numFmtId="0" fontId="84" fillId="0" borderId="71" xfId="6" applyFont="1" applyBorder="1" applyAlignment="1" applyProtection="1">
      <alignment horizontal="center" vertical="center"/>
      <protection locked="0"/>
    </xf>
    <xf numFmtId="43" fontId="81" fillId="0" borderId="70" xfId="26" applyFont="1" applyFill="1" applyBorder="1" applyProtection="1">
      <protection hidden="1"/>
    </xf>
    <xf numFmtId="0" fontId="87" fillId="0" borderId="72" xfId="6" applyFont="1" applyBorder="1" applyAlignment="1">
      <alignment horizontal="left" vertical="top" wrapText="1" indent="1"/>
    </xf>
    <xf numFmtId="14" fontId="84" fillId="0" borderId="73" xfId="6" applyNumberFormat="1" applyFont="1" applyBorder="1" applyAlignment="1" applyProtection="1">
      <alignment horizontal="left" vertical="center"/>
      <protection hidden="1"/>
    </xf>
    <xf numFmtId="0" fontId="84" fillId="0" borderId="74" xfId="6" applyFont="1" applyBorder="1" applyAlignment="1" applyProtection="1">
      <alignment horizontal="center" vertical="center"/>
      <protection hidden="1"/>
    </xf>
    <xf numFmtId="0" fontId="89" fillId="0" borderId="0" xfId="0" applyFont="1" applyAlignment="1">
      <alignment horizontal="left"/>
    </xf>
    <xf numFmtId="0" fontId="64" fillId="0" borderId="3" xfId="17" applyFont="1" applyBorder="1" applyAlignment="1" applyProtection="1">
      <alignment vertical="center"/>
      <protection hidden="1"/>
    </xf>
    <xf numFmtId="0" fontId="75" fillId="0" borderId="4" xfId="17" applyFont="1" applyBorder="1" applyAlignment="1">
      <alignment horizontal="right" vertical="center"/>
    </xf>
    <xf numFmtId="0" fontId="89" fillId="0" borderId="0" xfId="0" applyFont="1" applyAlignment="1">
      <alignment horizontal="center" vertical="center"/>
    </xf>
    <xf numFmtId="0" fontId="116" fillId="0" borderId="3" xfId="3" applyFont="1" applyBorder="1" applyAlignment="1" applyProtection="1">
      <alignment vertical="center"/>
      <protection hidden="1"/>
    </xf>
    <xf numFmtId="0" fontId="149" fillId="0" borderId="0" xfId="3" applyFont="1" applyProtection="1">
      <protection hidden="1"/>
    </xf>
    <xf numFmtId="0" fontId="116" fillId="0" borderId="0" xfId="3" applyFont="1" applyAlignment="1" applyProtection="1">
      <alignment vertical="center"/>
      <protection hidden="1"/>
    </xf>
    <xf numFmtId="0" fontId="64" fillId="8" borderId="0" xfId="3" applyFont="1" applyFill="1" applyAlignment="1" applyProtection="1">
      <alignment vertical="center"/>
      <protection hidden="1"/>
    </xf>
    <xf numFmtId="0" fontId="71" fillId="8" borderId="0" xfId="3" applyFont="1" applyFill="1" applyAlignment="1" applyProtection="1">
      <alignment vertical="center"/>
      <protection locked="0"/>
    </xf>
    <xf numFmtId="0" fontId="116" fillId="23" borderId="0" xfId="3" applyFont="1" applyFill="1" applyAlignment="1" applyProtection="1">
      <alignment vertical="center"/>
      <protection hidden="1"/>
    </xf>
    <xf numFmtId="14" fontId="72" fillId="8" borderId="0" xfId="3" applyNumberFormat="1" applyFont="1" applyFill="1" applyAlignment="1" applyProtection="1">
      <alignment vertical="center"/>
      <protection locked="0"/>
    </xf>
    <xf numFmtId="0" fontId="64" fillId="23" borderId="0" xfId="3" applyFont="1" applyFill="1" applyAlignment="1" applyProtection="1">
      <alignment vertical="center"/>
      <protection hidden="1"/>
    </xf>
    <xf numFmtId="0" fontId="75" fillId="23" borderId="0" xfId="17" applyFont="1" applyFill="1" applyAlignment="1">
      <alignment horizontal="right" vertical="center"/>
    </xf>
    <xf numFmtId="0" fontId="150" fillId="0" borderId="0" xfId="3" applyFont="1" applyAlignment="1">
      <alignment textRotation="90"/>
    </xf>
    <xf numFmtId="0" fontId="151" fillId="0" borderId="0" xfId="3" applyFont="1" applyAlignment="1">
      <alignment textRotation="90"/>
    </xf>
    <xf numFmtId="0" fontId="152" fillId="0" borderId="0" xfId="3" applyFont="1" applyAlignment="1">
      <alignment textRotation="90"/>
    </xf>
    <xf numFmtId="0" fontId="153" fillId="0" borderId="0" xfId="3" applyFont="1" applyAlignment="1">
      <alignment horizontal="center" vertical="top"/>
    </xf>
    <xf numFmtId="0" fontId="151" fillId="0" borderId="0" xfId="3" applyFont="1"/>
    <xf numFmtId="0" fontId="72" fillId="0" borderId="0" xfId="3" applyFont="1"/>
    <xf numFmtId="0" fontId="154" fillId="0" borderId="0" xfId="3" applyFont="1" applyAlignment="1">
      <alignment horizontal="center" vertical="top"/>
    </xf>
    <xf numFmtId="0" fontId="155" fillId="9" borderId="0" xfId="3" applyFont="1" applyFill="1"/>
    <xf numFmtId="0" fontId="66" fillId="0" borderId="66" xfId="2" applyFont="1" applyFill="1" applyBorder="1" applyAlignment="1">
      <alignment horizontal="left" vertical="top" wrapText="1"/>
    </xf>
    <xf numFmtId="0" fontId="60" fillId="0" borderId="67" xfId="2" applyFont="1" applyFill="1" applyBorder="1" applyAlignment="1" applyProtection="1">
      <alignment horizontal="left" vertical="top" wrapText="1"/>
      <protection locked="0"/>
    </xf>
    <xf numFmtId="1" fontId="156" fillId="0" borderId="68" xfId="2" applyNumberFormat="1" applyFont="1" applyFill="1" applyBorder="1" applyAlignment="1" applyProtection="1">
      <alignment horizontal="center" vertical="center" wrapText="1"/>
      <protection locked="0"/>
    </xf>
    <xf numFmtId="0" fontId="66" fillId="0" borderId="0" xfId="1" applyFont="1" applyFill="1" applyBorder="1" applyAlignment="1">
      <alignment horizontal="center" vertical="center" wrapText="1"/>
    </xf>
    <xf numFmtId="1" fontId="157" fillId="0" borderId="68" xfId="2" applyNumberFormat="1" applyFont="1" applyFill="1" applyBorder="1" applyAlignment="1" applyProtection="1">
      <alignment horizontal="center" vertical="center" wrapText="1"/>
      <protection locked="0"/>
    </xf>
    <xf numFmtId="1" fontId="56" fillId="0" borderId="0" xfId="3" applyNumberFormat="1" applyFont="1"/>
    <xf numFmtId="0" fontId="66" fillId="0" borderId="69" xfId="2" applyFont="1" applyFill="1" applyBorder="1" applyAlignment="1">
      <alignment horizontal="left" vertical="top" wrapText="1"/>
    </xf>
    <xf numFmtId="0" fontId="56" fillId="0" borderId="70" xfId="2" applyFont="1" applyFill="1" applyBorder="1" applyAlignment="1" applyProtection="1">
      <alignment horizontal="left" vertical="top" wrapText="1"/>
      <protection locked="0"/>
    </xf>
    <xf numFmtId="1" fontId="156" fillId="0" borderId="71" xfId="2" applyNumberFormat="1" applyFont="1" applyFill="1" applyBorder="1" applyAlignment="1" applyProtection="1">
      <alignment horizontal="center" vertical="center" wrapText="1"/>
      <protection locked="0"/>
    </xf>
    <xf numFmtId="1" fontId="157" fillId="0" borderId="71" xfId="2" applyNumberFormat="1" applyFont="1" applyFill="1" applyBorder="1" applyAlignment="1" applyProtection="1">
      <alignment horizontal="center" vertical="center" wrapText="1"/>
      <protection locked="0"/>
    </xf>
    <xf numFmtId="0" fontId="60" fillId="0" borderId="70" xfId="2" applyFont="1" applyFill="1" applyBorder="1" applyAlignment="1" applyProtection="1">
      <alignment horizontal="left" vertical="top" wrapText="1"/>
      <protection locked="0"/>
    </xf>
    <xf numFmtId="0" fontId="66" fillId="0" borderId="72" xfId="2" applyFont="1" applyFill="1" applyBorder="1" applyAlignment="1">
      <alignment horizontal="left" vertical="top" wrapText="1"/>
    </xf>
    <xf numFmtId="0" fontId="60" fillId="0" borderId="73" xfId="2" applyFont="1" applyFill="1" applyBorder="1" applyAlignment="1" applyProtection="1">
      <alignment horizontal="left" vertical="top" wrapText="1"/>
      <protection locked="0"/>
    </xf>
    <xf numFmtId="1" fontId="156" fillId="0" borderId="74" xfId="2" applyNumberFormat="1" applyFont="1" applyFill="1" applyBorder="1" applyAlignment="1" applyProtection="1">
      <alignment horizontal="center" vertical="center" wrapText="1"/>
      <protection locked="0"/>
    </xf>
    <xf numFmtId="0" fontId="56" fillId="0" borderId="73" xfId="2" applyFont="1" applyFill="1" applyBorder="1" applyAlignment="1" applyProtection="1">
      <alignment horizontal="left" vertical="top" wrapText="1"/>
      <protection locked="0"/>
    </xf>
    <xf numFmtId="1" fontId="157" fillId="0" borderId="74" xfId="2" applyNumberFormat="1" applyFont="1" applyFill="1" applyBorder="1" applyAlignment="1" applyProtection="1">
      <alignment horizontal="center" vertical="center" wrapText="1"/>
      <protection locked="0"/>
    </xf>
    <xf numFmtId="0" fontId="158" fillId="0" borderId="0" xfId="3" applyFont="1" applyAlignment="1">
      <alignment vertical="top"/>
    </xf>
    <xf numFmtId="0" fontId="132" fillId="9" borderId="3" xfId="3" applyFont="1" applyFill="1" applyBorder="1" applyAlignment="1" applyProtection="1">
      <alignment vertical="center"/>
      <protection hidden="1"/>
    </xf>
    <xf numFmtId="0" fontId="159" fillId="0" borderId="3" xfId="3" applyFont="1" applyBorder="1" applyAlignment="1" applyProtection="1">
      <alignment horizontal="center" vertical="center"/>
      <protection hidden="1"/>
    </xf>
    <xf numFmtId="0" fontId="139" fillId="9" borderId="0" xfId="3" applyFont="1" applyFill="1" applyAlignment="1" applyProtection="1">
      <alignment vertical="center"/>
      <protection hidden="1"/>
    </xf>
    <xf numFmtId="166" fontId="160" fillId="23" borderId="0" xfId="9" applyNumberFormat="1" applyFont="1" applyFill="1" applyBorder="1" applyAlignment="1" applyProtection="1">
      <alignment horizontal="left"/>
      <protection hidden="1"/>
    </xf>
    <xf numFmtId="0" fontId="128" fillId="9" borderId="0" xfId="3" applyFont="1" applyFill="1" applyAlignment="1" applyProtection="1">
      <alignment horizontal="right" textRotation="90"/>
      <protection hidden="1"/>
    </xf>
    <xf numFmtId="0" fontId="78" fillId="8" borderId="0" xfId="3" applyFont="1" applyFill="1" applyAlignment="1" applyProtection="1">
      <alignment horizontal="left" vertical="center"/>
      <protection hidden="1"/>
    </xf>
    <xf numFmtId="166" fontId="56" fillId="23" borderId="0" xfId="9" applyNumberFormat="1" applyFont="1" applyFill="1" applyBorder="1" applyAlignment="1" applyProtection="1">
      <alignment horizontal="left"/>
      <protection hidden="1"/>
    </xf>
    <xf numFmtId="0" fontId="162" fillId="23" borderId="0" xfId="3" applyFont="1" applyFill="1" applyAlignment="1" applyProtection="1">
      <alignment horizontal="center" vertical="center"/>
      <protection hidden="1"/>
    </xf>
    <xf numFmtId="14" fontId="66" fillId="8" borderId="60" xfId="3" applyNumberFormat="1" applyFont="1" applyFill="1" applyBorder="1" applyAlignment="1" applyProtection="1">
      <alignment horizontal="left" vertical="center"/>
      <protection locked="0"/>
    </xf>
    <xf numFmtId="166" fontId="57" fillId="23" borderId="0" xfId="9" applyNumberFormat="1" applyFont="1" applyFill="1" applyBorder="1" applyAlignment="1" applyProtection="1">
      <alignment horizontal="right" vertical="top"/>
      <protection hidden="1"/>
    </xf>
    <xf numFmtId="0" fontId="131" fillId="23" borderId="0" xfId="3" applyFont="1" applyFill="1" applyAlignment="1" applyProtection="1">
      <alignment horizontal="right"/>
      <protection hidden="1"/>
    </xf>
    <xf numFmtId="0" fontId="61" fillId="9" borderId="0" xfId="3" applyFont="1" applyFill="1" applyAlignment="1" applyProtection="1">
      <alignment horizontal="center"/>
      <protection hidden="1"/>
    </xf>
    <xf numFmtId="0" fontId="61" fillId="9" borderId="0" xfId="3" applyFont="1" applyFill="1" applyProtection="1">
      <protection hidden="1"/>
    </xf>
    <xf numFmtId="0" fontId="61" fillId="10" borderId="61" xfId="3" applyFont="1" applyFill="1" applyBorder="1" applyAlignment="1" applyProtection="1">
      <alignment horizontal="center" vertical="center"/>
      <protection hidden="1"/>
    </xf>
    <xf numFmtId="0" fontId="61" fillId="10" borderId="0" xfId="3" applyFont="1" applyFill="1" applyAlignment="1" applyProtection="1">
      <alignment horizontal="center" vertical="center"/>
      <protection hidden="1"/>
    </xf>
    <xf numFmtId="0" fontId="136" fillId="10" borderId="0" xfId="3" applyFont="1" applyFill="1" applyAlignment="1" applyProtection="1">
      <alignment horizontal="center" vertical="center" wrapText="1"/>
      <protection hidden="1"/>
    </xf>
    <xf numFmtId="0" fontId="136" fillId="10" borderId="0" xfId="3" applyFont="1" applyFill="1" applyAlignment="1" applyProtection="1">
      <alignment vertical="center" wrapText="1"/>
      <protection hidden="1"/>
    </xf>
    <xf numFmtId="0" fontId="136" fillId="10" borderId="0" xfId="3" applyFont="1" applyFill="1" applyAlignment="1" applyProtection="1">
      <alignment horizontal="left" vertical="center" wrapText="1"/>
      <protection locked="0"/>
    </xf>
    <xf numFmtId="0" fontId="136" fillId="9" borderId="0" xfId="3" applyFont="1" applyFill="1" applyAlignment="1" applyProtection="1">
      <alignment horizontal="left" vertical="center" wrapText="1"/>
      <protection hidden="1"/>
    </xf>
    <xf numFmtId="0" fontId="72" fillId="8" borderId="0" xfId="3" applyFont="1" applyFill="1" applyAlignment="1" applyProtection="1">
      <alignment horizontal="left" vertical="center"/>
      <protection hidden="1"/>
    </xf>
    <xf numFmtId="0" fontId="61" fillId="0" borderId="0" xfId="0" applyFont="1" applyAlignment="1">
      <alignment vertical="center"/>
    </xf>
    <xf numFmtId="0" fontId="72" fillId="0" borderId="61" xfId="0" applyFont="1" applyBorder="1" applyAlignment="1" applyProtection="1">
      <alignment horizontal="right" vertical="center"/>
      <protection hidden="1"/>
    </xf>
    <xf numFmtId="0" fontId="62" fillId="0" borderId="0" xfId="3" applyFont="1" applyAlignment="1" applyProtection="1">
      <alignment horizontal="right" vertical="center" wrapText="1"/>
      <protection hidden="1"/>
    </xf>
    <xf numFmtId="0" fontId="56" fillId="0" borderId="0" xfId="3" applyFont="1" applyAlignment="1" applyProtection="1">
      <alignment vertical="center"/>
      <protection hidden="1"/>
    </xf>
    <xf numFmtId="0" fontId="63" fillId="0" borderId="0" xfId="3" applyFont="1" applyAlignment="1" applyProtection="1">
      <alignment horizontal="left"/>
      <protection hidden="1"/>
    </xf>
    <xf numFmtId="0" fontId="131" fillId="11" borderId="0" xfId="3" applyFont="1" applyFill="1" applyAlignment="1" applyProtection="1">
      <alignment horizontal="center" vertical="center"/>
      <protection locked="0"/>
    </xf>
    <xf numFmtId="0" fontId="61" fillId="9" borderId="0" xfId="3" applyFont="1" applyFill="1" applyAlignment="1" applyProtection="1">
      <alignment horizontal="center" vertical="center"/>
      <protection hidden="1"/>
    </xf>
    <xf numFmtId="0" fontId="60" fillId="0" borderId="0" xfId="3" applyFont="1" applyAlignment="1" applyProtection="1">
      <alignment horizontal="center" vertical="top"/>
      <protection hidden="1"/>
    </xf>
    <xf numFmtId="0" fontId="133" fillId="0" borderId="0" xfId="3" applyFont="1" applyAlignment="1" applyProtection="1">
      <alignment horizontal="right" vertical="center" wrapText="1"/>
      <protection hidden="1"/>
    </xf>
    <xf numFmtId="0" fontId="131" fillId="12" borderId="0" xfId="3" applyFont="1" applyFill="1" applyAlignment="1" applyProtection="1">
      <alignment horizontal="center" vertical="center"/>
      <protection locked="0"/>
    </xf>
    <xf numFmtId="2" fontId="62" fillId="0" borderId="0" xfId="3" applyNumberFormat="1" applyFont="1" applyAlignment="1" applyProtection="1">
      <alignment horizontal="right" vertical="center" wrapText="1"/>
      <protection hidden="1"/>
    </xf>
    <xf numFmtId="0" fontId="56" fillId="9" borderId="0" xfId="3" applyFont="1" applyFill="1" applyAlignment="1" applyProtection="1">
      <alignment vertical="center"/>
      <protection hidden="1"/>
    </xf>
    <xf numFmtId="0" fontId="56" fillId="9" borderId="0" xfId="3" applyFont="1" applyFill="1" applyAlignment="1" applyProtection="1">
      <alignment horizontal="left" vertical="top"/>
      <protection hidden="1"/>
    </xf>
    <xf numFmtId="0" fontId="60" fillId="0" borderId="0" xfId="3" applyFont="1" applyAlignment="1" applyProtection="1">
      <alignment horizontal="center" vertical="center"/>
      <protection hidden="1"/>
    </xf>
    <xf numFmtId="49" fontId="130" fillId="0" borderId="0" xfId="3" applyNumberFormat="1" applyFont="1" applyAlignment="1" applyProtection="1">
      <alignment horizontal="left" vertical="center" wrapText="1"/>
      <protection hidden="1"/>
    </xf>
    <xf numFmtId="1" fontId="109" fillId="9" borderId="0" xfId="3" applyNumberFormat="1" applyFont="1" applyFill="1" applyAlignment="1" applyProtection="1">
      <alignment horizontal="center" vertical="center" wrapText="1"/>
      <protection hidden="1"/>
    </xf>
    <xf numFmtId="0" fontId="142" fillId="9" borderId="0" xfId="3" applyFont="1" applyFill="1" applyAlignment="1" applyProtection="1">
      <alignment vertical="center"/>
      <protection hidden="1"/>
    </xf>
    <xf numFmtId="0" fontId="78" fillId="9" borderId="0" xfId="3" applyFont="1" applyFill="1" applyAlignment="1" applyProtection="1">
      <alignment vertical="top"/>
      <protection hidden="1"/>
    </xf>
    <xf numFmtId="0" fontId="76" fillId="0" borderId="0" xfId="3" applyFont="1" applyAlignment="1" applyProtection="1">
      <alignment horizontal="center" vertical="top"/>
      <protection hidden="1"/>
    </xf>
    <xf numFmtId="49" fontId="76" fillId="0" borderId="0" xfId="3" applyNumberFormat="1" applyFont="1" applyAlignment="1" applyProtection="1">
      <alignment horizontal="left" vertical="top" wrapText="1"/>
      <protection hidden="1"/>
    </xf>
    <xf numFmtId="0" fontId="78" fillId="0" borderId="0" xfId="3" applyFont="1" applyProtection="1">
      <protection hidden="1"/>
    </xf>
    <xf numFmtId="1" fontId="119" fillId="0" borderId="0" xfId="3" applyNumberFormat="1" applyFont="1" applyAlignment="1" applyProtection="1">
      <alignment horizontal="center" vertical="center" wrapText="1"/>
      <protection hidden="1"/>
    </xf>
    <xf numFmtId="0" fontId="78" fillId="9" borderId="0" xfId="3" applyFont="1" applyFill="1" applyProtection="1">
      <protection hidden="1"/>
    </xf>
    <xf numFmtId="2" fontId="78" fillId="9" borderId="0" xfId="3" applyNumberFormat="1" applyFont="1" applyFill="1" applyProtection="1">
      <protection hidden="1"/>
    </xf>
    <xf numFmtId="0" fontId="78" fillId="0" borderId="0" xfId="3" applyFont="1" applyAlignment="1" applyProtection="1">
      <alignment vertical="top" wrapText="1"/>
      <protection hidden="1"/>
    </xf>
    <xf numFmtId="0" fontId="78" fillId="9" borderId="0" xfId="3" applyFont="1" applyFill="1" applyAlignment="1" applyProtection="1">
      <alignment horizontal="right" vertical="top"/>
      <protection hidden="1"/>
    </xf>
    <xf numFmtId="0" fontId="109" fillId="9" borderId="0" xfId="28" applyFont="1" applyFill="1" applyProtection="1">
      <protection hidden="1"/>
    </xf>
    <xf numFmtId="9" fontId="143" fillId="9" borderId="0" xfId="10" applyFont="1" applyFill="1" applyBorder="1" applyProtection="1">
      <protection hidden="1"/>
    </xf>
    <xf numFmtId="0" fontId="73" fillId="0" borderId="3" xfId="3" applyFont="1" applyBorder="1" applyAlignment="1" applyProtection="1">
      <alignment horizontal="right" vertical="center"/>
      <protection hidden="1"/>
    </xf>
    <xf numFmtId="0" fontId="71" fillId="8" borderId="60" xfId="3" applyFont="1" applyFill="1" applyBorder="1" applyAlignment="1" applyProtection="1">
      <alignment horizontal="left" vertical="center"/>
      <protection hidden="1"/>
    </xf>
    <xf numFmtId="0" fontId="56" fillId="8" borderId="0" xfId="3" applyFont="1" applyFill="1" applyAlignment="1" applyProtection="1">
      <alignment vertical="center"/>
      <protection hidden="1"/>
    </xf>
    <xf numFmtId="0" fontId="56" fillId="8" borderId="0" xfId="3" applyFont="1" applyFill="1" applyProtection="1">
      <protection hidden="1"/>
    </xf>
    <xf numFmtId="0" fontId="63" fillId="8" borderId="0" xfId="3" applyFont="1" applyFill="1" applyAlignment="1" applyProtection="1">
      <alignment horizontal="left"/>
      <protection hidden="1"/>
    </xf>
    <xf numFmtId="0" fontId="56" fillId="23" borderId="0" xfId="3" applyFont="1" applyFill="1" applyAlignment="1" applyProtection="1">
      <alignment vertical="center"/>
      <protection hidden="1"/>
    </xf>
    <xf numFmtId="0" fontId="63" fillId="23" borderId="0" xfId="3" applyFont="1" applyFill="1" applyAlignment="1" applyProtection="1">
      <alignment horizontal="left"/>
      <protection hidden="1"/>
    </xf>
    <xf numFmtId="2" fontId="62" fillId="23" borderId="0" xfId="3" applyNumberFormat="1" applyFont="1" applyFill="1" applyAlignment="1" applyProtection="1">
      <alignment horizontal="right" vertical="center" wrapText="1"/>
      <protection hidden="1"/>
    </xf>
    <xf numFmtId="2" fontId="62" fillId="8" borderId="0" xfId="3" applyNumberFormat="1" applyFont="1" applyFill="1" applyAlignment="1" applyProtection="1">
      <alignment horizontal="right" vertical="center" wrapText="1"/>
      <protection hidden="1"/>
    </xf>
    <xf numFmtId="0" fontId="64" fillId="0" borderId="3" xfId="21" applyFont="1" applyBorder="1" applyAlignment="1" applyProtection="1">
      <alignment vertical="center"/>
      <protection hidden="1"/>
    </xf>
    <xf numFmtId="0" fontId="65" fillId="0" borderId="3" xfId="21" applyFont="1" applyBorder="1" applyAlignment="1" applyProtection="1">
      <alignment vertical="center"/>
      <protection hidden="1"/>
    </xf>
    <xf numFmtId="0" fontId="75" fillId="0" borderId="3" xfId="21" applyFont="1" applyBorder="1" applyAlignment="1">
      <alignment horizontal="right" vertical="center"/>
    </xf>
    <xf numFmtId="0" fontId="98" fillId="0" borderId="0" xfId="21" applyFont="1" applyAlignment="1" applyProtection="1">
      <alignment vertical="center"/>
      <protection hidden="1"/>
    </xf>
    <xf numFmtId="0" fontId="66" fillId="0" borderId="0" xfId="21" applyFont="1" applyProtection="1">
      <protection hidden="1"/>
    </xf>
    <xf numFmtId="0" fontId="56" fillId="0" borderId="0" xfId="21" applyFont="1" applyProtection="1">
      <protection hidden="1"/>
    </xf>
    <xf numFmtId="0" fontId="75" fillId="0" borderId="0" xfId="21" applyFont="1" applyAlignment="1">
      <alignment vertical="top"/>
    </xf>
    <xf numFmtId="0" fontId="56" fillId="0" borderId="0" xfId="21" applyFont="1"/>
    <xf numFmtId="0" fontId="110" fillId="0" borderId="0" xfId="21" applyFont="1" applyAlignment="1">
      <alignment vertical="top" textRotation="90" shrinkToFit="1"/>
    </xf>
    <xf numFmtId="0" fontId="164" fillId="12" borderId="0" xfId="3" applyFont="1" applyFill="1" applyAlignment="1" applyProtection="1">
      <alignment horizontal="left"/>
      <protection locked="0"/>
    </xf>
    <xf numFmtId="14" fontId="58" fillId="12" borderId="0" xfId="3" applyNumberFormat="1" applyFont="1" applyFill="1" applyAlignment="1" applyProtection="1">
      <alignment horizontal="left"/>
      <protection locked="0"/>
    </xf>
    <xf numFmtId="0" fontId="106" fillId="0" borderId="0" xfId="5" applyFont="1" applyFill="1" applyAlignment="1" applyProtection="1">
      <protection hidden="1"/>
    </xf>
    <xf numFmtId="0" fontId="58" fillId="0" borderId="0" xfId="3" applyFont="1" applyAlignment="1" applyProtection="1">
      <alignment horizontal="right"/>
      <protection hidden="1"/>
    </xf>
    <xf numFmtId="14" fontId="164" fillId="0" borderId="0" xfId="3" applyNumberFormat="1" applyFont="1" applyAlignment="1" applyProtection="1">
      <alignment horizontal="left"/>
      <protection locked="0"/>
    </xf>
    <xf numFmtId="0" fontId="111" fillId="10" borderId="66" xfId="21" applyFont="1" applyFill="1" applyBorder="1" applyAlignment="1">
      <alignment vertical="top" wrapText="1"/>
    </xf>
    <xf numFmtId="0" fontId="111" fillId="10" borderId="67" xfId="21" applyFont="1" applyFill="1" applyBorder="1" applyAlignment="1">
      <alignment vertical="top" wrapText="1"/>
    </xf>
    <xf numFmtId="0" fontId="124" fillId="10" borderId="67" xfId="21" applyFont="1" applyFill="1" applyBorder="1" applyAlignment="1">
      <alignment vertical="top" wrapText="1"/>
    </xf>
    <xf numFmtId="0" fontId="124" fillId="10" borderId="68" xfId="21" applyFont="1" applyFill="1" applyBorder="1" applyAlignment="1">
      <alignment vertical="top" wrapText="1"/>
    </xf>
    <xf numFmtId="0" fontId="66" fillId="0" borderId="0" xfId="21" applyFont="1" applyAlignment="1">
      <alignment vertical="top"/>
    </xf>
    <xf numFmtId="0" fontId="66" fillId="23" borderId="69" xfId="21" applyFont="1" applyFill="1" applyBorder="1" applyAlignment="1">
      <alignment horizontal="center" vertical="top"/>
    </xf>
    <xf numFmtId="0" fontId="66" fillId="23" borderId="70" xfId="21" applyFont="1" applyFill="1" applyBorder="1" applyAlignment="1" applyProtection="1">
      <alignment horizontal="left" vertical="top" wrapText="1"/>
      <protection locked="0"/>
    </xf>
    <xf numFmtId="1" fontId="108" fillId="23" borderId="70" xfId="21" applyNumberFormat="1" applyFont="1" applyFill="1" applyBorder="1" applyAlignment="1" applyProtection="1">
      <alignment horizontal="center" vertical="top" wrapText="1"/>
      <protection locked="0"/>
    </xf>
    <xf numFmtId="0" fontId="66" fillId="23" borderId="70" xfId="21" quotePrefix="1" applyFont="1" applyFill="1" applyBorder="1" applyAlignment="1" applyProtection="1">
      <alignment horizontal="left" vertical="top" wrapText="1"/>
      <protection locked="0"/>
    </xf>
    <xf numFmtId="0" fontId="72" fillId="23" borderId="71" xfId="21" applyFont="1" applyFill="1" applyBorder="1" applyAlignment="1" applyProtection="1">
      <alignment horizontal="center" vertical="top" wrapText="1"/>
      <protection locked="0"/>
    </xf>
    <xf numFmtId="0" fontId="66" fillId="0" borderId="0" xfId="21" applyFont="1"/>
    <xf numFmtId="0" fontId="113" fillId="0" borderId="0" xfId="21" applyFont="1"/>
    <xf numFmtId="0" fontId="66" fillId="8" borderId="69" xfId="21" applyFont="1" applyFill="1" applyBorder="1" applyAlignment="1">
      <alignment horizontal="center" vertical="top"/>
    </xf>
    <xf numFmtId="0" fontId="66" fillId="8" borderId="70" xfId="21" applyFont="1" applyFill="1" applyBorder="1" applyAlignment="1" applyProtection="1">
      <alignment horizontal="left" vertical="top" wrapText="1"/>
      <protection locked="0"/>
    </xf>
    <xf numFmtId="1" fontId="108" fillId="8" borderId="70" xfId="21" applyNumberFormat="1" applyFont="1" applyFill="1" applyBorder="1" applyAlignment="1" applyProtection="1">
      <alignment horizontal="center" vertical="top" wrapText="1"/>
      <protection locked="0"/>
    </xf>
    <xf numFmtId="0" fontId="57" fillId="0" borderId="0" xfId="21" applyFont="1"/>
    <xf numFmtId="0" fontId="72" fillId="8" borderId="71" xfId="21" applyFont="1" applyFill="1" applyBorder="1" applyAlignment="1" applyProtection="1">
      <alignment horizontal="center" vertical="top" wrapText="1"/>
      <protection locked="0"/>
    </xf>
    <xf numFmtId="0" fontId="66" fillId="8" borderId="72" xfId="21" applyFont="1" applyFill="1" applyBorder="1" applyAlignment="1">
      <alignment horizontal="center" vertical="top"/>
    </xf>
    <xf numFmtId="0" fontId="66" fillId="8" borderId="73" xfId="21" applyFont="1" applyFill="1" applyBorder="1" applyAlignment="1" applyProtection="1">
      <alignment horizontal="left" vertical="top" wrapText="1"/>
      <protection locked="0"/>
    </xf>
    <xf numFmtId="1" fontId="108" fillId="23" borderId="73" xfId="21" applyNumberFormat="1" applyFont="1" applyFill="1" applyBorder="1" applyAlignment="1" applyProtection="1">
      <alignment horizontal="center" vertical="top" wrapText="1"/>
      <protection locked="0"/>
    </xf>
    <xf numFmtId="0" fontId="72" fillId="8" borderId="74" xfId="21" applyFont="1" applyFill="1" applyBorder="1" applyAlignment="1" applyProtection="1">
      <alignment horizontal="center" vertical="top" wrapText="1"/>
      <protection locked="0"/>
    </xf>
    <xf numFmtId="0" fontId="165" fillId="0" borderId="0" xfId="21" applyFont="1"/>
    <xf numFmtId="0" fontId="56" fillId="0" borderId="0" xfId="21" applyFont="1" applyProtection="1">
      <protection locked="0" hidden="1"/>
    </xf>
    <xf numFmtId="0" fontId="139" fillId="0" borderId="3" xfId="3" applyFont="1" applyBorder="1" applyAlignment="1" applyProtection="1">
      <alignment vertical="center"/>
      <protection hidden="1"/>
    </xf>
    <xf numFmtId="14" fontId="58" fillId="12" borderId="0" xfId="3" applyNumberFormat="1" applyFont="1" applyFill="1" applyAlignment="1" applyProtection="1">
      <alignment horizontal="left" vertical="top"/>
      <protection locked="0"/>
    </xf>
    <xf numFmtId="14" fontId="164" fillId="12" borderId="0" xfId="3" applyNumberFormat="1" applyFont="1" applyFill="1" applyAlignment="1" applyProtection="1">
      <alignment horizontal="left"/>
      <protection locked="0"/>
    </xf>
    <xf numFmtId="0" fontId="166" fillId="0" borderId="0" xfId="5" applyFont="1" applyAlignment="1" applyProtection="1">
      <protection hidden="1"/>
    </xf>
    <xf numFmtId="0" fontId="107" fillId="10" borderId="66" xfId="3" applyFont="1" applyFill="1" applyBorder="1" applyAlignment="1" applyProtection="1">
      <alignment vertical="top" wrapText="1"/>
      <protection hidden="1"/>
    </xf>
    <xf numFmtId="0" fontId="107" fillId="10" borderId="67" xfId="3" applyFont="1" applyFill="1" applyBorder="1" applyAlignment="1" applyProtection="1">
      <alignment vertical="top" wrapText="1"/>
      <protection hidden="1"/>
    </xf>
    <xf numFmtId="0" fontId="107" fillId="10" borderId="68" xfId="3" applyFont="1" applyFill="1" applyBorder="1" applyAlignment="1" applyProtection="1">
      <alignment vertical="top" wrapText="1"/>
      <protection hidden="1"/>
    </xf>
    <xf numFmtId="0" fontId="125" fillId="0" borderId="69" xfId="3" applyFont="1" applyBorder="1" applyAlignment="1" applyProtection="1">
      <alignment horizontal="center" vertical="top" wrapText="1"/>
      <protection hidden="1"/>
    </xf>
    <xf numFmtId="49" fontId="56" fillId="0" borderId="70" xfId="3" applyNumberFormat="1" applyFont="1" applyBorder="1" applyAlignment="1" applyProtection="1">
      <alignment horizontal="left" vertical="top" wrapText="1"/>
      <protection locked="0"/>
    </xf>
    <xf numFmtId="0" fontId="56" fillId="0" borderId="70" xfId="3" applyFont="1" applyBorder="1" applyAlignment="1" applyProtection="1">
      <alignment horizontal="center" vertical="top" wrapText="1"/>
      <protection locked="0"/>
    </xf>
    <xf numFmtId="9" fontId="56" fillId="0" borderId="70" xfId="3" applyNumberFormat="1" applyFont="1" applyBorder="1" applyAlignment="1" applyProtection="1">
      <alignment horizontal="center" vertical="top" wrapText="1"/>
      <protection locked="0"/>
    </xf>
    <xf numFmtId="9" fontId="167" fillId="0" borderId="70" xfId="3" applyNumberFormat="1" applyFont="1" applyBorder="1" applyAlignment="1" applyProtection="1">
      <alignment horizontal="center" vertical="top" wrapText="1"/>
      <protection hidden="1"/>
    </xf>
    <xf numFmtId="14" fontId="56" fillId="0" borderId="70" xfId="3" applyNumberFormat="1" applyFont="1" applyBorder="1" applyAlignment="1" applyProtection="1">
      <alignment horizontal="center" vertical="top" wrapText="1"/>
      <protection locked="0"/>
    </xf>
    <xf numFmtId="0" fontId="72" fillId="23" borderId="71" xfId="3" applyFont="1" applyFill="1" applyBorder="1" applyAlignment="1" applyProtection="1">
      <alignment horizontal="center" vertical="top" wrapText="1"/>
      <protection locked="0"/>
    </xf>
    <xf numFmtId="43" fontId="58" fillId="0" borderId="0" xfId="29" applyFont="1" applyProtection="1">
      <protection hidden="1"/>
    </xf>
    <xf numFmtId="0" fontId="58" fillId="0" borderId="0" xfId="0" applyFont="1" applyProtection="1">
      <protection hidden="1"/>
    </xf>
    <xf numFmtId="0" fontId="72" fillId="8" borderId="71" xfId="3" applyFont="1" applyFill="1" applyBorder="1" applyAlignment="1" applyProtection="1">
      <alignment horizontal="center" vertical="top" wrapText="1"/>
      <protection locked="0"/>
    </xf>
    <xf numFmtId="0" fontId="125" fillId="0" borderId="72" xfId="3" applyFont="1" applyBorder="1" applyAlignment="1" applyProtection="1">
      <alignment horizontal="center" vertical="top" wrapText="1"/>
      <protection hidden="1"/>
    </xf>
    <xf numFmtId="49" fontId="56" fillId="0" borderId="73" xfId="3" applyNumberFormat="1" applyFont="1" applyBorder="1" applyAlignment="1" applyProtection="1">
      <alignment horizontal="left" vertical="top" wrapText="1"/>
      <protection locked="0"/>
    </xf>
    <xf numFmtId="0" fontId="56" fillId="0" borderId="73" xfId="3" applyFont="1" applyBorder="1" applyAlignment="1" applyProtection="1">
      <alignment horizontal="center" vertical="top" wrapText="1"/>
      <protection locked="0"/>
    </xf>
    <xf numFmtId="9" fontId="167" fillId="0" borderId="73" xfId="3" applyNumberFormat="1" applyFont="1" applyBorder="1" applyAlignment="1" applyProtection="1">
      <alignment horizontal="center" vertical="top" wrapText="1"/>
      <protection hidden="1"/>
    </xf>
    <xf numFmtId="14" fontId="56" fillId="0" borderId="73" xfId="3" applyNumberFormat="1" applyFont="1" applyBorder="1" applyAlignment="1" applyProtection="1">
      <alignment horizontal="center" vertical="top" wrapText="1"/>
      <protection locked="0"/>
    </xf>
    <xf numFmtId="0" fontId="72" fillId="23" borderId="74" xfId="3" applyFont="1" applyFill="1" applyBorder="1" applyAlignment="1" applyProtection="1">
      <alignment horizontal="center" vertical="top" wrapText="1"/>
      <protection locked="0"/>
    </xf>
    <xf numFmtId="0" fontId="128" fillId="0" borderId="0" xfId="0" applyFont="1" applyProtection="1">
      <protection hidden="1"/>
    </xf>
    <xf numFmtId="0" fontId="89" fillId="0" borderId="0" xfId="0" applyFont="1" applyAlignment="1">
      <alignment horizontal="left" vertical="top" indent="1"/>
    </xf>
    <xf numFmtId="0" fontId="88" fillId="0" borderId="3" xfId="17" applyFont="1" applyBorder="1" applyAlignment="1" applyProtection="1">
      <alignment horizontal="left" vertical="center"/>
      <protection hidden="1"/>
    </xf>
    <xf numFmtId="0" fontId="168" fillId="0" borderId="3" xfId="17" applyFont="1" applyBorder="1" applyAlignment="1" applyProtection="1">
      <alignment horizontal="right" vertical="center"/>
      <protection hidden="1"/>
    </xf>
    <xf numFmtId="0" fontId="128" fillId="0" borderId="0" xfId="17" applyFont="1" applyProtection="1">
      <protection hidden="1"/>
    </xf>
    <xf numFmtId="0" fontId="61" fillId="0" borderId="0" xfId="17" applyFont="1" applyProtection="1">
      <protection hidden="1"/>
    </xf>
    <xf numFmtId="0" fontId="65" fillId="0" borderId="0" xfId="17" applyFont="1" applyAlignment="1" applyProtection="1">
      <alignment vertical="center"/>
      <protection hidden="1"/>
    </xf>
    <xf numFmtId="0" fontId="102" fillId="0" borderId="3" xfId="25" applyFont="1" applyBorder="1" applyAlignment="1">
      <alignment horizontal="right" vertical="center"/>
    </xf>
    <xf numFmtId="0" fontId="79" fillId="23" borderId="75" xfId="28" applyFont="1" applyFill="1" applyBorder="1" applyAlignment="1" applyProtection="1">
      <alignment horizontal="left" vertical="top"/>
      <protection hidden="1"/>
    </xf>
    <xf numFmtId="0" fontId="56" fillId="23" borderId="60" xfId="28" applyFont="1" applyFill="1" applyBorder="1" applyAlignment="1" applyProtection="1">
      <alignment horizontal="left" vertical="top"/>
      <protection hidden="1"/>
    </xf>
    <xf numFmtId="0" fontId="169" fillId="8" borderId="60" xfId="28" applyFont="1" applyFill="1" applyBorder="1" applyAlignment="1" applyProtection="1">
      <alignment horizontal="left" vertical="top"/>
      <protection hidden="1"/>
    </xf>
    <xf numFmtId="0" fontId="169" fillId="8" borderId="60" xfId="28" applyFont="1" applyFill="1" applyBorder="1" applyProtection="1">
      <protection hidden="1"/>
    </xf>
    <xf numFmtId="14" fontId="56" fillId="23" borderId="76" xfId="28" applyNumberFormat="1" applyFont="1" applyFill="1" applyBorder="1" applyAlignment="1" applyProtection="1">
      <alignment horizontal="left" vertical="top"/>
      <protection hidden="1"/>
    </xf>
    <xf numFmtId="43" fontId="83" fillId="10" borderId="0" xfId="26" applyFont="1" applyFill="1" applyBorder="1" applyAlignment="1" applyProtection="1">
      <alignment horizontal="left" vertical="center" wrapText="1"/>
      <protection hidden="1"/>
    </xf>
    <xf numFmtId="0" fontId="128" fillId="10" borderId="0" xfId="6" applyFont="1" applyFill="1" applyAlignment="1" applyProtection="1">
      <alignment horizontal="left" vertical="center"/>
      <protection hidden="1"/>
    </xf>
    <xf numFmtId="0" fontId="58" fillId="10" borderId="0" xfId="6" applyFont="1" applyFill="1" applyAlignment="1" applyProtection="1">
      <alignment horizontal="center" vertical="center"/>
      <protection hidden="1"/>
    </xf>
    <xf numFmtId="0" fontId="129" fillId="0" borderId="0" xfId="6" applyFont="1" applyProtection="1">
      <protection hidden="1"/>
    </xf>
    <xf numFmtId="0" fontId="81" fillId="0" borderId="61" xfId="6" applyFont="1" applyBorder="1" applyAlignment="1">
      <alignment horizontal="center" vertical="top" wrapText="1"/>
    </xf>
    <xf numFmtId="0" fontId="58" fillId="8" borderId="0" xfId="6" applyFont="1" applyFill="1" applyAlignment="1" applyProtection="1">
      <alignment horizontal="center" vertical="center"/>
      <protection locked="0"/>
    </xf>
    <xf numFmtId="0" fontId="58" fillId="0" borderId="68" xfId="6" applyFont="1" applyBorder="1" applyAlignment="1" applyProtection="1">
      <alignment horizontal="center" vertical="top"/>
      <protection locked="0"/>
    </xf>
    <xf numFmtId="0" fontId="87" fillId="0" borderId="70" xfId="6" applyFont="1" applyBorder="1" applyAlignment="1">
      <alignment horizontal="left" vertical="top" wrapText="1" indent="1"/>
    </xf>
    <xf numFmtId="0" fontId="58" fillId="0" borderId="71" xfId="6" applyFont="1" applyBorder="1" applyAlignment="1" applyProtection="1">
      <alignment horizontal="center" vertical="top"/>
      <protection locked="0"/>
    </xf>
    <xf numFmtId="0" fontId="81" fillId="0" borderId="72" xfId="6" applyFont="1" applyBorder="1" applyAlignment="1">
      <alignment horizontal="center" vertical="top" wrapText="1"/>
    </xf>
    <xf numFmtId="0" fontId="87" fillId="0" borderId="73" xfId="6" applyFont="1" applyBorder="1" applyAlignment="1">
      <alignment horizontal="left" vertical="top" wrapText="1" indent="1"/>
    </xf>
    <xf numFmtId="0" fontId="87" fillId="0" borderId="73" xfId="6" applyFont="1" applyBorder="1" applyAlignment="1" applyProtection="1">
      <alignment horizontal="left" vertical="top" wrapText="1" indent="1"/>
      <protection locked="0"/>
    </xf>
    <xf numFmtId="0" fontId="58" fillId="0" borderId="74" xfId="6" applyFont="1" applyBorder="1" applyAlignment="1" applyProtection="1">
      <alignment horizontal="center" vertical="top"/>
      <protection locked="0"/>
    </xf>
    <xf numFmtId="0" fontId="58" fillId="10" borderId="0" xfId="6" applyFont="1" applyFill="1" applyAlignment="1" applyProtection="1">
      <alignment horizontal="center" vertical="top"/>
      <protection hidden="1"/>
    </xf>
    <xf numFmtId="167" fontId="58" fillId="0" borderId="0" xfId="6" applyNumberFormat="1" applyFont="1" applyProtection="1">
      <protection hidden="1"/>
    </xf>
    <xf numFmtId="0" fontId="66" fillId="0" borderId="69" xfId="20" applyFont="1" applyBorder="1" applyAlignment="1">
      <alignment horizontal="center" vertical="top"/>
    </xf>
    <xf numFmtId="49" fontId="66" fillId="0" borderId="70" xfId="20" applyNumberFormat="1" applyFont="1" applyBorder="1" applyAlignment="1" applyProtection="1">
      <alignment horizontal="left" vertical="top" wrapText="1"/>
      <protection locked="0"/>
    </xf>
    <xf numFmtId="1" fontId="108" fillId="0" borderId="70" xfId="20" applyNumberFormat="1" applyFont="1" applyBorder="1" applyAlignment="1" applyProtection="1">
      <alignment horizontal="center" vertical="top" wrapText="1"/>
      <protection locked="0"/>
    </xf>
    <xf numFmtId="1" fontId="72" fillId="0" borderId="70" xfId="20" applyNumberFormat="1" applyFont="1" applyBorder="1" applyAlignment="1" applyProtection="1">
      <alignment horizontal="center" vertical="center" wrapText="1"/>
      <protection locked="0"/>
    </xf>
    <xf numFmtId="0" fontId="72" fillId="0" borderId="71" xfId="20" applyFont="1" applyBorder="1" applyAlignment="1" applyProtection="1">
      <alignment horizontal="center" vertical="top" wrapText="1"/>
      <protection locked="0"/>
    </xf>
    <xf numFmtId="1" fontId="108" fillId="0" borderId="70" xfId="20" quotePrefix="1" applyNumberFormat="1" applyFont="1" applyBorder="1" applyAlignment="1" applyProtection="1">
      <alignment horizontal="center" vertical="top" wrapText="1"/>
      <protection locked="0"/>
    </xf>
    <xf numFmtId="49" fontId="66" fillId="0" borderId="70" xfId="20" quotePrefix="1" applyNumberFormat="1" applyFont="1" applyBorder="1" applyAlignment="1" applyProtection="1">
      <alignment horizontal="left" vertical="top" wrapText="1"/>
      <protection locked="0"/>
    </xf>
    <xf numFmtId="0" fontId="66" fillId="0" borderId="72" xfId="20" applyFont="1" applyBorder="1" applyAlignment="1">
      <alignment horizontal="center" vertical="top"/>
    </xf>
    <xf numFmtId="49" fontId="66" fillId="0" borderId="73" xfId="20" applyNumberFormat="1" applyFont="1" applyBorder="1" applyAlignment="1" applyProtection="1">
      <alignment horizontal="left" vertical="top" wrapText="1"/>
      <protection locked="0"/>
    </xf>
    <xf numFmtId="1" fontId="108" fillId="0" borderId="73" xfId="20" applyNumberFormat="1" applyFont="1" applyBorder="1" applyAlignment="1" applyProtection="1">
      <alignment horizontal="center" vertical="top" wrapText="1"/>
      <protection locked="0"/>
    </xf>
    <xf numFmtId="1" fontId="72" fillId="0" borderId="73" xfId="20" applyNumberFormat="1" applyFont="1" applyBorder="1" applyAlignment="1" applyProtection="1">
      <alignment horizontal="center" vertical="center" wrapText="1"/>
      <protection locked="0"/>
    </xf>
    <xf numFmtId="0" fontId="72" fillId="0" borderId="74" xfId="20" applyFont="1" applyBorder="1" applyAlignment="1" applyProtection="1">
      <alignment horizontal="center" vertical="top" wrapText="1"/>
      <protection locked="0"/>
    </xf>
    <xf numFmtId="1" fontId="104" fillId="9" borderId="54" xfId="20" applyNumberFormat="1" applyFont="1" applyFill="1" applyBorder="1" applyAlignment="1">
      <alignment horizontal="center" vertical="center"/>
    </xf>
    <xf numFmtId="0" fontId="170" fillId="9" borderId="0" xfId="20" applyFont="1" applyFill="1" applyAlignment="1">
      <alignment horizontal="left" indent="10"/>
    </xf>
    <xf numFmtId="0" fontId="56" fillId="0" borderId="0" xfId="20" applyFont="1" applyProtection="1">
      <protection locked="0" hidden="1"/>
    </xf>
    <xf numFmtId="0" fontId="103" fillId="0" borderId="0" xfId="20" applyFont="1"/>
    <xf numFmtId="0" fontId="89" fillId="0" borderId="0" xfId="0" applyFont="1" applyAlignment="1">
      <alignment horizontal="center" vertical="top"/>
    </xf>
    <xf numFmtId="0" fontId="66" fillId="0" borderId="3" xfId="25" applyFont="1" applyBorder="1" applyProtection="1">
      <protection hidden="1"/>
    </xf>
    <xf numFmtId="0" fontId="168" fillId="0" borderId="0" xfId="25" applyFont="1" applyAlignment="1">
      <alignment vertical="top"/>
    </xf>
    <xf numFmtId="43" fontId="61" fillId="10" borderId="66" xfId="26" applyFont="1" applyFill="1" applyBorder="1" applyAlignment="1" applyProtection="1">
      <alignment horizontal="right" vertical="center" wrapText="1"/>
      <protection hidden="1"/>
    </xf>
    <xf numFmtId="0" fontId="128" fillId="10" borderId="67" xfId="25" applyFont="1" applyFill="1" applyBorder="1" applyAlignment="1" applyProtection="1">
      <alignment horizontal="center" vertical="center" wrapText="1"/>
      <protection hidden="1"/>
    </xf>
    <xf numFmtId="0" fontId="128" fillId="10" borderId="68" xfId="25" applyFont="1" applyFill="1" applyBorder="1" applyAlignment="1" applyProtection="1">
      <alignment horizontal="center" vertical="center" wrapText="1"/>
      <protection hidden="1"/>
    </xf>
    <xf numFmtId="43" fontId="61" fillId="10" borderId="69" xfId="26" applyFont="1" applyFill="1" applyBorder="1" applyAlignment="1" applyProtection="1">
      <alignment horizontal="right" vertical="center" wrapText="1"/>
      <protection hidden="1"/>
    </xf>
    <xf numFmtId="0" fontId="84" fillId="10" borderId="70" xfId="6" applyFont="1" applyFill="1" applyBorder="1" applyAlignment="1" applyProtection="1">
      <alignment horizontal="center" vertical="center"/>
      <protection hidden="1"/>
    </xf>
    <xf numFmtId="0" fontId="128" fillId="10" borderId="70" xfId="25" applyFont="1" applyFill="1" applyBorder="1" applyAlignment="1" applyProtection="1">
      <alignment horizontal="center" vertical="center" wrapText="1"/>
      <protection hidden="1"/>
    </xf>
    <xf numFmtId="0" fontId="128" fillId="10" borderId="71" xfId="25" applyFont="1" applyFill="1" applyBorder="1" applyAlignment="1" applyProtection="1">
      <alignment horizontal="center" vertical="center" wrapText="1"/>
      <protection hidden="1"/>
    </xf>
    <xf numFmtId="0" fontId="60" fillId="0" borderId="0" xfId="25" applyFont="1" applyProtection="1">
      <protection hidden="1"/>
    </xf>
    <xf numFmtId="0" fontId="64" fillId="0" borderId="0" xfId="25" applyFont="1" applyAlignment="1" applyProtection="1">
      <alignment horizontal="left" vertical="center"/>
      <protection locked="0" hidden="1"/>
    </xf>
    <xf numFmtId="0" fontId="74" fillId="0" borderId="0" xfId="25" applyFont="1" applyAlignment="1" applyProtection="1">
      <alignment vertical="center"/>
      <protection hidden="1"/>
    </xf>
    <xf numFmtId="0" fontId="75" fillId="0" borderId="0" xfId="20" applyFont="1" applyAlignment="1">
      <alignment horizontal="right" vertical="center"/>
    </xf>
    <xf numFmtId="0" fontId="77" fillId="0" borderId="0" xfId="0" applyFont="1" applyAlignment="1">
      <alignment horizontal="center"/>
    </xf>
    <xf numFmtId="0" fontId="58" fillId="0" borderId="0" xfId="25" applyFont="1" applyProtection="1">
      <protection hidden="1"/>
    </xf>
    <xf numFmtId="0" fontId="171" fillId="0" borderId="0" xfId="0" applyFont="1" applyAlignment="1" applyProtection="1">
      <alignment horizontal="right" vertical="top" wrapText="1"/>
      <protection hidden="1"/>
    </xf>
    <xf numFmtId="0" fontId="171" fillId="0" borderId="0" xfId="0" applyFont="1" applyAlignment="1">
      <alignment horizontal="left" vertical="top"/>
    </xf>
    <xf numFmtId="0" fontId="80" fillId="0" borderId="0" xfId="6" applyFont="1" applyAlignment="1" applyProtection="1">
      <alignment horizontal="right" vertical="center"/>
      <protection hidden="1"/>
    </xf>
    <xf numFmtId="166" fontId="81" fillId="0" borderId="0" xfId="29" applyNumberFormat="1" applyFont="1" applyFill="1" applyBorder="1" applyProtection="1">
      <protection hidden="1"/>
    </xf>
    <xf numFmtId="0" fontId="135" fillId="10" borderId="0" xfId="6" applyFont="1" applyFill="1" applyAlignment="1" applyProtection="1">
      <alignment horizontal="left" vertical="center"/>
      <protection hidden="1"/>
    </xf>
    <xf numFmtId="0" fontId="135" fillId="10" borderId="0" xfId="6" applyFont="1" applyFill="1" applyAlignment="1" applyProtection="1">
      <alignment horizontal="center" vertical="center"/>
      <protection hidden="1"/>
    </xf>
    <xf numFmtId="0" fontId="78" fillId="0" borderId="0" xfId="6" applyFont="1" applyAlignment="1" applyProtection="1">
      <alignment horizontal="left" vertical="center"/>
      <protection hidden="1"/>
    </xf>
    <xf numFmtId="0" fontId="172" fillId="0" borderId="62" xfId="0" applyFont="1" applyBorder="1" applyAlignment="1">
      <alignment horizontal="left" vertical="top" wrapText="1"/>
    </xf>
    <xf numFmtId="166" fontId="84" fillId="0" borderId="67" xfId="29" applyNumberFormat="1" applyFont="1" applyFill="1" applyBorder="1" applyAlignment="1" applyProtection="1">
      <alignment horizontal="left" vertical="center"/>
      <protection hidden="1"/>
    </xf>
    <xf numFmtId="0" fontId="84" fillId="0" borderId="67" xfId="6" applyFont="1" applyBorder="1" applyAlignment="1" applyProtection="1">
      <alignment horizontal="center" vertical="center"/>
      <protection locked="0"/>
    </xf>
    <xf numFmtId="0" fontId="87" fillId="0" borderId="68" xfId="6" applyFont="1" applyBorder="1" applyAlignment="1" applyProtection="1">
      <alignment horizontal="center" vertical="center" wrapText="1"/>
      <protection locked="0"/>
    </xf>
    <xf numFmtId="169" fontId="174" fillId="0" borderId="62" xfId="0" applyNumberFormat="1" applyFont="1" applyBorder="1" applyAlignment="1">
      <alignment horizontal="center" vertical="center" wrapText="1"/>
    </xf>
    <xf numFmtId="166" fontId="175" fillId="0" borderId="62" xfId="0" applyNumberFormat="1" applyFont="1" applyBorder="1" applyAlignment="1">
      <alignment horizontal="center" vertical="center" wrapText="1"/>
    </xf>
    <xf numFmtId="0" fontId="175" fillId="0" borderId="62" xfId="0" applyFont="1" applyBorder="1" applyAlignment="1">
      <alignment horizontal="left" vertical="center" wrapText="1"/>
    </xf>
    <xf numFmtId="166" fontId="84" fillId="0" borderId="70" xfId="29" applyNumberFormat="1" applyFont="1" applyFill="1" applyBorder="1" applyAlignment="1" applyProtection="1">
      <alignment horizontal="left" vertical="center"/>
      <protection hidden="1"/>
    </xf>
    <xf numFmtId="0" fontId="84" fillId="0" borderId="70" xfId="6" applyFont="1" applyBorder="1" applyAlignment="1" applyProtection="1">
      <alignment horizontal="center" vertical="center"/>
      <protection locked="0"/>
    </xf>
    <xf numFmtId="0" fontId="87" fillId="0" borderId="71" xfId="6" applyFont="1" applyBorder="1" applyAlignment="1" applyProtection="1">
      <alignment horizontal="center" vertical="center" wrapText="1"/>
      <protection locked="0"/>
    </xf>
    <xf numFmtId="0" fontId="60" fillId="0" borderId="62" xfId="0" applyFont="1" applyBorder="1" applyAlignment="1">
      <alignment horizontal="center" vertical="top" wrapText="1"/>
    </xf>
    <xf numFmtId="0" fontId="60" fillId="0" borderId="62" xfId="0" applyFont="1" applyBorder="1" applyAlignment="1">
      <alignment horizontal="left" vertical="top" wrapText="1"/>
    </xf>
    <xf numFmtId="166" fontId="84" fillId="0" borderId="73" xfId="29" applyNumberFormat="1" applyFont="1" applyFill="1" applyBorder="1" applyAlignment="1" applyProtection="1">
      <alignment horizontal="left" vertical="center"/>
      <protection hidden="1"/>
    </xf>
    <xf numFmtId="0" fontId="84" fillId="0" borderId="73" xfId="6" applyFont="1" applyBorder="1" applyAlignment="1" applyProtection="1">
      <alignment horizontal="center" vertical="center"/>
      <protection locked="0"/>
    </xf>
    <xf numFmtId="0" fontId="87" fillId="0" borderId="74" xfId="6" applyFont="1" applyBorder="1" applyAlignment="1" applyProtection="1">
      <alignment horizontal="center" vertical="center" wrapText="1"/>
      <protection locked="0"/>
    </xf>
    <xf numFmtId="0" fontId="172" fillId="0" borderId="62" xfId="0" applyFont="1" applyBorder="1" applyAlignment="1">
      <alignment horizontal="left" vertical="center" wrapText="1"/>
    </xf>
    <xf numFmtId="0" fontId="176" fillId="0" borderId="62" xfId="0" applyFont="1" applyBorder="1" applyAlignment="1">
      <alignment horizontal="center" vertical="top" wrapText="1"/>
    </xf>
    <xf numFmtId="0" fontId="176" fillId="0" borderId="62" xfId="0" applyFont="1" applyBorder="1" applyAlignment="1">
      <alignment horizontal="left" vertical="center" wrapText="1"/>
    </xf>
    <xf numFmtId="0" fontId="176" fillId="0" borderId="62" xfId="0" applyFont="1" applyBorder="1" applyAlignment="1">
      <alignment horizontal="left" vertical="top" wrapText="1"/>
    </xf>
    <xf numFmtId="0" fontId="81" fillId="0" borderId="0" xfId="6" applyFont="1" applyAlignment="1" applyProtection="1">
      <alignment horizontal="right" vertical="center"/>
      <protection locked="0" hidden="1"/>
    </xf>
    <xf numFmtId="43" fontId="121" fillId="10" borderId="0" xfId="26" applyFont="1" applyFill="1" applyBorder="1" applyAlignment="1" applyProtection="1">
      <alignment horizontal="left" vertical="center"/>
      <protection hidden="1"/>
    </xf>
    <xf numFmtId="43" fontId="111" fillId="10" borderId="0" xfId="26" applyFont="1" applyFill="1" applyBorder="1" applyAlignment="1" applyProtection="1">
      <alignment horizontal="left" vertical="center" wrapText="1"/>
      <protection hidden="1"/>
    </xf>
    <xf numFmtId="0" fontId="177" fillId="22" borderId="66" xfId="6" applyFont="1" applyFill="1" applyBorder="1" applyAlignment="1">
      <alignment horizontal="left" vertical="center" wrapText="1"/>
    </xf>
    <xf numFmtId="0" fontId="177" fillId="22" borderId="67" xfId="6" applyFont="1" applyFill="1" applyBorder="1" applyAlignment="1">
      <alignment horizontal="left" vertical="center" wrapText="1" indent="1"/>
    </xf>
    <xf numFmtId="166" fontId="84" fillId="22" borderId="67" xfId="29" applyNumberFormat="1" applyFont="1" applyFill="1" applyBorder="1" applyAlignment="1" applyProtection="1">
      <alignment horizontal="left" vertical="center"/>
      <protection hidden="1"/>
    </xf>
    <xf numFmtId="0" fontId="87" fillId="22" borderId="67" xfId="6" applyFont="1" applyFill="1" applyBorder="1" applyAlignment="1" applyProtection="1">
      <alignment horizontal="center" vertical="center" wrapText="1"/>
      <protection locked="0"/>
    </xf>
    <xf numFmtId="0" fontId="87" fillId="22" borderId="68" xfId="6" applyFont="1" applyFill="1" applyBorder="1" applyAlignment="1" applyProtection="1">
      <alignment horizontal="center" vertical="center" wrapText="1"/>
      <protection locked="0"/>
    </xf>
    <xf numFmtId="0" fontId="87" fillId="0" borderId="69" xfId="6" applyFont="1" applyBorder="1" applyAlignment="1">
      <alignment horizontal="left" vertical="center" wrapText="1"/>
    </xf>
    <xf numFmtId="0" fontId="87" fillId="0" borderId="70" xfId="6" applyFont="1" applyBorder="1" applyAlignment="1">
      <alignment horizontal="left" vertical="center" wrapText="1" indent="1"/>
    </xf>
    <xf numFmtId="9" fontId="87" fillId="0" borderId="70" xfId="27" applyFont="1" applyFill="1" applyBorder="1" applyAlignment="1" applyProtection="1">
      <alignment horizontal="center" vertical="center" wrapText="1"/>
      <protection hidden="1"/>
    </xf>
    <xf numFmtId="0" fontId="131" fillId="0" borderId="71" xfId="6" applyFont="1" applyBorder="1" applyAlignment="1" applyProtection="1">
      <alignment horizontal="center" vertical="center"/>
      <protection hidden="1"/>
    </xf>
    <xf numFmtId="0" fontId="87" fillId="0" borderId="72" xfId="6" applyFont="1" applyBorder="1" applyAlignment="1">
      <alignment horizontal="left" vertical="center" wrapText="1"/>
    </xf>
    <xf numFmtId="0" fontId="87" fillId="0" borderId="73" xfId="6" applyFont="1" applyBorder="1" applyAlignment="1">
      <alignment horizontal="left" vertical="center" wrapText="1" indent="1"/>
    </xf>
    <xf numFmtId="9" fontId="87" fillId="0" borderId="73" xfId="27" applyFont="1" applyFill="1" applyBorder="1" applyAlignment="1" applyProtection="1">
      <alignment horizontal="center" vertical="center" wrapText="1"/>
      <protection hidden="1"/>
    </xf>
    <xf numFmtId="0" fontId="131" fillId="0" borderId="74" xfId="6" applyFont="1" applyBorder="1" applyAlignment="1" applyProtection="1">
      <alignment horizontal="center" vertical="center"/>
      <protection hidden="1"/>
    </xf>
    <xf numFmtId="0" fontId="86" fillId="0" borderId="0" xfId="6" applyFont="1" applyAlignment="1" applyProtection="1">
      <alignment horizontal="center"/>
      <protection hidden="1"/>
    </xf>
    <xf numFmtId="0" fontId="64" fillId="0" borderId="0" xfId="38" applyFont="1" applyAlignment="1" applyProtection="1">
      <alignment horizontal="right" vertical="top"/>
      <protection hidden="1"/>
    </xf>
    <xf numFmtId="0" fontId="94" fillId="0" borderId="3" xfId="38" applyFont="1" applyBorder="1" applyAlignment="1" applyProtection="1">
      <alignment horizontal="left" vertical="center"/>
      <protection hidden="1"/>
    </xf>
    <xf numFmtId="0" fontId="74" fillId="0" borderId="3" xfId="38" applyFont="1" applyBorder="1" applyAlignment="1" applyProtection="1">
      <alignment vertical="top"/>
      <protection hidden="1"/>
    </xf>
    <xf numFmtId="0" fontId="75" fillId="0" borderId="3" xfId="38" applyFont="1" applyBorder="1" applyAlignment="1">
      <alignment horizontal="right" vertical="top"/>
    </xf>
    <xf numFmtId="0" fontId="66" fillId="0" borderId="4" xfId="38" applyFont="1" applyBorder="1" applyProtection="1">
      <protection hidden="1"/>
    </xf>
    <xf numFmtId="0" fontId="74" fillId="0" borderId="3" xfId="38" applyFont="1" applyBorder="1" applyAlignment="1" applyProtection="1">
      <alignment vertical="center"/>
      <protection hidden="1"/>
    </xf>
    <xf numFmtId="0" fontId="76" fillId="0" borderId="0" xfId="38" applyFont="1" applyProtection="1">
      <protection hidden="1"/>
    </xf>
    <xf numFmtId="0" fontId="66" fillId="0" borderId="0" xfId="38" applyFont="1" applyProtection="1">
      <protection hidden="1"/>
    </xf>
    <xf numFmtId="0" fontId="56" fillId="0" borderId="0" xfId="38" applyFont="1" applyAlignment="1" applyProtection="1">
      <alignment horizontal="right" vertical="top"/>
      <protection locked="0" hidden="1"/>
    </xf>
    <xf numFmtId="0" fontId="75" fillId="0" borderId="0" xfId="38" applyFont="1" applyAlignment="1">
      <alignment vertical="top"/>
    </xf>
    <xf numFmtId="0" fontId="56" fillId="0" borderId="0" xfId="38" applyFont="1" applyAlignment="1" applyProtection="1">
      <alignment vertical="top"/>
      <protection hidden="1"/>
    </xf>
    <xf numFmtId="9" fontId="56" fillId="0" borderId="0" xfId="34" applyFont="1" applyBorder="1" applyProtection="1">
      <protection hidden="1"/>
    </xf>
    <xf numFmtId="0" fontId="78" fillId="0" borderId="0" xfId="38" applyFont="1" applyProtection="1">
      <protection hidden="1"/>
    </xf>
    <xf numFmtId="0" fontId="56" fillId="0" borderId="0" xfId="38" applyFont="1" applyProtection="1">
      <protection hidden="1"/>
    </xf>
    <xf numFmtId="0" fontId="59" fillId="0" borderId="0" xfId="38" applyFont="1" applyAlignment="1">
      <alignment vertical="top"/>
    </xf>
    <xf numFmtId="0" fontId="75" fillId="0" borderId="0" xfId="38" applyFont="1" applyAlignment="1">
      <alignment horizontal="right" vertical="top"/>
    </xf>
    <xf numFmtId="43" fontId="61" fillId="10" borderId="66" xfId="39" applyFont="1" applyFill="1" applyBorder="1" applyAlignment="1" applyProtection="1">
      <alignment horizontal="right" vertical="center" wrapText="1"/>
      <protection hidden="1"/>
    </xf>
    <xf numFmtId="0" fontId="136" fillId="10" borderId="67" xfId="38" applyFont="1" applyFill="1" applyBorder="1" applyAlignment="1" applyProtection="1">
      <alignment horizontal="left" vertical="center" wrapText="1"/>
      <protection hidden="1"/>
    </xf>
    <xf numFmtId="0" fontId="61" fillId="10" borderId="68" xfId="38" applyFont="1" applyFill="1" applyBorder="1" applyAlignment="1" applyProtection="1">
      <alignment horizontal="left" vertical="center" wrapText="1"/>
      <protection hidden="1"/>
    </xf>
    <xf numFmtId="43" fontId="81" fillId="0" borderId="0" xfId="39" applyFont="1" applyFill="1" applyBorder="1" applyAlignment="1" applyProtection="1">
      <alignment horizontal="right" vertical="center"/>
      <protection hidden="1"/>
    </xf>
    <xf numFmtId="43" fontId="61" fillId="26" borderId="69" xfId="39" applyFont="1" applyFill="1" applyBorder="1" applyAlignment="1" applyProtection="1">
      <alignment horizontal="left" vertical="center" wrapText="1"/>
      <protection hidden="1"/>
    </xf>
    <xf numFmtId="0" fontId="128" fillId="26" borderId="70" xfId="38" applyFont="1" applyFill="1" applyBorder="1" applyAlignment="1" applyProtection="1">
      <alignment horizontal="left" vertical="top" wrapText="1"/>
      <protection hidden="1"/>
    </xf>
    <xf numFmtId="0" fontId="128" fillId="26" borderId="71" xfId="38" applyFont="1" applyFill="1" applyBorder="1" applyAlignment="1" applyProtection="1">
      <alignment horizontal="left" vertical="top" wrapText="1"/>
      <protection hidden="1"/>
    </xf>
    <xf numFmtId="0" fontId="56" fillId="0" borderId="0" xfId="38" applyFont="1" applyAlignment="1">
      <alignment horizontal="right" vertical="top"/>
    </xf>
    <xf numFmtId="43" fontId="109" fillId="10" borderId="66" xfId="39" applyFont="1" applyFill="1" applyBorder="1" applyAlignment="1" applyProtection="1">
      <alignment horizontal="left" vertical="center" wrapText="1"/>
      <protection hidden="1"/>
    </xf>
    <xf numFmtId="0" fontId="61" fillId="10" borderId="68" xfId="38" applyFont="1" applyFill="1" applyBorder="1" applyAlignment="1" applyProtection="1">
      <alignment horizontal="center" vertical="center" wrapText="1"/>
      <protection hidden="1"/>
    </xf>
    <xf numFmtId="43" fontId="81" fillId="10" borderId="0" xfId="26" applyFont="1" applyFill="1" applyBorder="1" applyAlignment="1" applyProtection="1">
      <alignment horizontal="right" vertical="center"/>
      <protection hidden="1"/>
    </xf>
    <xf numFmtId="0" fontId="58" fillId="0" borderId="72" xfId="6" applyFont="1" applyBorder="1" applyAlignment="1">
      <alignment horizontal="left" vertical="top" wrapText="1" indent="2"/>
    </xf>
    <xf numFmtId="0" fontId="65" fillId="0" borderId="3" xfId="35" applyFont="1" applyBorder="1" applyAlignment="1" applyProtection="1">
      <alignment vertical="center"/>
      <protection hidden="1"/>
    </xf>
    <xf numFmtId="0" fontId="66" fillId="0" borderId="3" xfId="35" applyFont="1" applyBorder="1" applyProtection="1">
      <protection hidden="1"/>
    </xf>
    <xf numFmtId="0" fontId="75" fillId="0" borderId="3" xfId="35" applyFont="1" applyBorder="1" applyAlignment="1" applyProtection="1">
      <alignment horizontal="right" vertical="center"/>
      <protection hidden="1"/>
    </xf>
    <xf numFmtId="0" fontId="66" fillId="0" borderId="0" xfId="35" applyFont="1" applyProtection="1">
      <protection hidden="1"/>
    </xf>
    <xf numFmtId="0" fontId="64" fillId="0" borderId="0" xfId="35" applyFont="1" applyAlignment="1" applyProtection="1">
      <alignment vertical="center"/>
      <protection hidden="1"/>
    </xf>
    <xf numFmtId="0" fontId="65" fillId="0" borderId="0" xfId="35" applyFont="1" applyAlignment="1" applyProtection="1">
      <alignment vertical="center"/>
      <protection hidden="1"/>
    </xf>
    <xf numFmtId="0" fontId="75" fillId="0" borderId="0" xfId="35" applyFont="1" applyAlignment="1" applyProtection="1">
      <alignment horizontal="right" vertical="center"/>
      <protection hidden="1"/>
    </xf>
    <xf numFmtId="0" fontId="56" fillId="0" borderId="0" xfId="37" applyFont="1" applyProtection="1">
      <protection hidden="1"/>
    </xf>
    <xf numFmtId="0" fontId="56" fillId="0" borderId="0" xfId="37" applyFont="1" applyAlignment="1" applyProtection="1">
      <alignment horizontal="center"/>
      <protection hidden="1"/>
    </xf>
    <xf numFmtId="43" fontId="70" fillId="10" borderId="0" xfId="26" applyFont="1" applyFill="1" applyBorder="1" applyAlignment="1" applyProtection="1">
      <alignment horizontal="left" vertical="center"/>
      <protection hidden="1"/>
    </xf>
    <xf numFmtId="43" fontId="109" fillId="10" borderId="0" xfId="26" applyFont="1" applyFill="1" applyBorder="1" applyAlignment="1" applyProtection="1">
      <alignment horizontal="left" vertical="center"/>
      <protection hidden="1"/>
    </xf>
    <xf numFmtId="43" fontId="135" fillId="10" borderId="0" xfId="26" applyFont="1" applyFill="1" applyBorder="1" applyAlignment="1" applyProtection="1">
      <alignment horizontal="left" vertical="center"/>
      <protection hidden="1"/>
    </xf>
    <xf numFmtId="0" fontId="72" fillId="0" borderId="0" xfId="37" applyFont="1" applyProtection="1">
      <protection hidden="1"/>
    </xf>
    <xf numFmtId="0" fontId="56" fillId="0" borderId="0" xfId="37" applyFont="1" applyAlignment="1" applyProtection="1">
      <alignment horizontal="right"/>
      <protection hidden="1"/>
    </xf>
    <xf numFmtId="0" fontId="133" fillId="0" borderId="0" xfId="37" applyFont="1" applyAlignment="1" applyProtection="1">
      <alignment horizontal="center"/>
      <protection hidden="1"/>
    </xf>
    <xf numFmtId="0" fontId="178" fillId="0" borderId="0" xfId="37" applyFont="1" applyAlignment="1" applyProtection="1">
      <alignment horizontal="center"/>
      <protection hidden="1"/>
    </xf>
    <xf numFmtId="0" fontId="66" fillId="0" borderId="0" xfId="37" applyFont="1" applyProtection="1">
      <protection hidden="1"/>
    </xf>
    <xf numFmtId="0" fontId="66" fillId="0" borderId="0" xfId="37" applyFont="1" applyAlignment="1" applyProtection="1">
      <alignment horizontal="center"/>
      <protection hidden="1"/>
    </xf>
    <xf numFmtId="0" fontId="71" fillId="5" borderId="0" xfId="37" applyFont="1" applyFill="1" applyAlignment="1" applyProtection="1">
      <alignment horizontal="center" vertical="top" wrapText="1"/>
      <protection hidden="1"/>
    </xf>
    <xf numFmtId="0" fontId="71" fillId="6" borderId="0" xfId="37" applyFont="1" applyFill="1" applyAlignment="1" applyProtection="1">
      <alignment horizontal="center" vertical="top" wrapText="1"/>
      <protection hidden="1"/>
    </xf>
    <xf numFmtId="0" fontId="71" fillId="16" borderId="0" xfId="37" applyFont="1" applyFill="1" applyAlignment="1" applyProtection="1">
      <alignment horizontal="center" vertical="top" wrapText="1"/>
      <protection hidden="1"/>
    </xf>
    <xf numFmtId="0" fontId="71" fillId="37" borderId="0" xfId="37" applyFont="1" applyFill="1" applyAlignment="1" applyProtection="1">
      <alignment horizontal="center" vertical="top" wrapText="1"/>
      <protection hidden="1"/>
    </xf>
    <xf numFmtId="0" fontId="71" fillId="13" borderId="0" xfId="37" applyFont="1" applyFill="1" applyAlignment="1" applyProtection="1">
      <alignment horizontal="center" vertical="top" wrapText="1"/>
      <protection hidden="1"/>
    </xf>
    <xf numFmtId="0" fontId="71" fillId="14" borderId="0" xfId="37" applyFont="1" applyFill="1" applyAlignment="1" applyProtection="1">
      <alignment horizontal="center" vertical="top" wrapText="1"/>
      <protection hidden="1"/>
    </xf>
    <xf numFmtId="0" fontId="71" fillId="0" borderId="0" xfId="37" applyFont="1" applyAlignment="1" applyProtection="1">
      <alignment horizontal="center" vertical="top" wrapText="1"/>
      <protection hidden="1"/>
    </xf>
    <xf numFmtId="0" fontId="120" fillId="11" borderId="0" xfId="37" applyFont="1" applyFill="1" applyAlignment="1" applyProtection="1">
      <alignment horizontal="center"/>
      <protection locked="0"/>
    </xf>
    <xf numFmtId="0" fontId="179" fillId="0" borderId="0" xfId="37" applyFont="1" applyProtection="1">
      <protection hidden="1"/>
    </xf>
    <xf numFmtId="0" fontId="66" fillId="0" borderId="0" xfId="37" applyFont="1" applyAlignment="1" applyProtection="1">
      <alignment horizontal="right" vertical="top"/>
      <protection hidden="1"/>
    </xf>
    <xf numFmtId="0" fontId="66" fillId="0" borderId="0" xfId="37" applyFont="1" applyAlignment="1" applyProtection="1">
      <alignment horizontal="right"/>
      <protection hidden="1"/>
    </xf>
    <xf numFmtId="0" fontId="56" fillId="0" borderId="0" xfId="37" applyFont="1" applyAlignment="1" applyProtection="1">
      <alignment horizontal="center"/>
      <protection locked="0"/>
    </xf>
    <xf numFmtId="0" fontId="82" fillId="8" borderId="0" xfId="37" applyFont="1" applyFill="1" applyProtection="1">
      <protection hidden="1"/>
    </xf>
    <xf numFmtId="0" fontId="56" fillId="8" borderId="0" xfId="37" applyFont="1" applyFill="1" applyProtection="1">
      <protection hidden="1"/>
    </xf>
    <xf numFmtId="0" fontId="180" fillId="8" borderId="0" xfId="37" applyFont="1" applyFill="1" applyProtection="1">
      <protection hidden="1"/>
    </xf>
    <xf numFmtId="0" fontId="181" fillId="8" borderId="0" xfId="37" applyFont="1" applyFill="1" applyAlignment="1" applyProtection="1">
      <alignment horizontal="right"/>
      <protection hidden="1"/>
    </xf>
    <xf numFmtId="0" fontId="56" fillId="12" borderId="0" xfId="37" applyFont="1" applyFill="1" applyAlignment="1" applyProtection="1">
      <alignment horizontal="center"/>
      <protection locked="0"/>
    </xf>
    <xf numFmtId="49" fontId="66" fillId="0" borderId="0" xfId="37" applyNumberFormat="1" applyFont="1" applyAlignment="1" applyProtection="1">
      <alignment horizontal="left" vertical="top" wrapText="1"/>
      <protection hidden="1"/>
    </xf>
    <xf numFmtId="43" fontId="135" fillId="10" borderId="0" xfId="26" applyFont="1" applyFill="1" applyBorder="1" applyAlignment="1" applyProtection="1">
      <alignment horizontal="left" vertical="center"/>
      <protection locked="0"/>
    </xf>
    <xf numFmtId="0" fontId="178" fillId="0" borderId="0" xfId="37" applyFont="1" applyAlignment="1" applyProtection="1">
      <alignment horizontal="center"/>
      <protection locked="0"/>
    </xf>
    <xf numFmtId="0" fontId="66" fillId="0" borderId="0" xfId="37" applyFont="1" applyAlignment="1" applyProtection="1">
      <alignment horizontal="center"/>
      <protection locked="0"/>
    </xf>
    <xf numFmtId="0" fontId="56" fillId="12" borderId="0" xfId="37" applyFont="1" applyFill="1" applyAlignment="1" applyProtection="1">
      <alignment horizontal="center"/>
      <protection hidden="1"/>
    </xf>
    <xf numFmtId="0" fontId="57" fillId="0" borderId="0" xfId="37" applyFont="1" applyAlignment="1" applyProtection="1">
      <alignment vertical="top" wrapText="1"/>
      <protection hidden="1"/>
    </xf>
    <xf numFmtId="0" fontId="182" fillId="0" borderId="0" xfId="37" applyFont="1" applyAlignment="1" applyProtection="1">
      <alignment horizontal="center"/>
      <protection hidden="1"/>
    </xf>
    <xf numFmtId="43" fontId="70" fillId="0" borderId="0" xfId="26" applyFont="1" applyFill="1" applyBorder="1" applyAlignment="1" applyProtection="1">
      <alignment horizontal="left" vertical="center"/>
      <protection hidden="1"/>
    </xf>
    <xf numFmtId="43" fontId="109" fillId="0" borderId="0" xfId="26" applyFont="1" applyFill="1" applyBorder="1" applyAlignment="1" applyProtection="1">
      <alignment horizontal="left" vertical="center"/>
      <protection hidden="1"/>
    </xf>
    <xf numFmtId="43" fontId="135" fillId="0" borderId="0" xfId="26" applyFont="1" applyFill="1" applyBorder="1" applyAlignment="1" applyProtection="1">
      <alignment horizontal="left" vertical="center"/>
      <protection hidden="1"/>
    </xf>
    <xf numFmtId="43" fontId="56" fillId="0" borderId="75" xfId="35" applyNumberFormat="1" applyFont="1" applyBorder="1" applyAlignment="1" applyProtection="1">
      <alignment horizontal="left" vertical="center"/>
      <protection hidden="1"/>
    </xf>
    <xf numFmtId="49" fontId="66" fillId="0" borderId="75" xfId="35" applyNumberFormat="1" applyFont="1" applyBorder="1" applyAlignment="1" applyProtection="1">
      <alignment horizontal="left" vertical="center" wrapText="1"/>
      <protection hidden="1"/>
    </xf>
    <xf numFmtId="0" fontId="66" fillId="0" borderId="75" xfId="35" applyFont="1" applyBorder="1" applyAlignment="1" applyProtection="1">
      <alignment horizontal="left" vertical="center"/>
      <protection hidden="1"/>
    </xf>
    <xf numFmtId="165" fontId="66" fillId="0" borderId="0" xfId="37" applyNumberFormat="1" applyFont="1" applyAlignment="1" applyProtection="1">
      <alignment horizontal="center"/>
      <protection hidden="1"/>
    </xf>
    <xf numFmtId="43" fontId="56" fillId="0" borderId="60" xfId="35" applyNumberFormat="1" applyFont="1" applyBorder="1" applyAlignment="1" applyProtection="1">
      <alignment horizontal="left" vertical="center"/>
      <protection hidden="1"/>
    </xf>
    <xf numFmtId="49" fontId="66" fillId="0" borderId="60" xfId="35" applyNumberFormat="1" applyFont="1" applyBorder="1" applyAlignment="1" applyProtection="1">
      <alignment horizontal="left" vertical="center" wrapText="1"/>
      <protection hidden="1"/>
    </xf>
    <xf numFmtId="0" fontId="66" fillId="0" borderId="60" xfId="35" applyFont="1" applyBorder="1" applyAlignment="1" applyProtection="1">
      <alignment horizontal="left" vertical="center"/>
      <protection hidden="1"/>
    </xf>
    <xf numFmtId="0" fontId="56" fillId="0" borderId="76" xfId="35" applyFont="1" applyBorder="1" applyAlignment="1" applyProtection="1">
      <alignment horizontal="left" vertical="center"/>
      <protection hidden="1"/>
    </xf>
    <xf numFmtId="49" fontId="66" fillId="0" borderId="76" xfId="35" applyNumberFormat="1" applyFont="1" applyBorder="1" applyAlignment="1" applyProtection="1">
      <alignment horizontal="left" vertical="center" wrapText="1"/>
      <protection hidden="1"/>
    </xf>
    <xf numFmtId="0" fontId="66" fillId="0" borderId="76" xfId="35" applyFont="1" applyBorder="1" applyAlignment="1" applyProtection="1">
      <alignment horizontal="left" vertical="center"/>
      <protection hidden="1"/>
    </xf>
    <xf numFmtId="165" fontId="66" fillId="0" borderId="11" xfId="37" applyNumberFormat="1" applyFont="1" applyBorder="1" applyAlignment="1" applyProtection="1">
      <alignment horizontal="center"/>
      <protection hidden="1"/>
    </xf>
    <xf numFmtId="0" fontId="72" fillId="0" borderId="0" xfId="35" applyFont="1" applyProtection="1">
      <protection hidden="1"/>
    </xf>
    <xf numFmtId="0" fontId="72" fillId="9" borderId="69" xfId="35" applyFont="1" applyFill="1" applyBorder="1" applyAlignment="1" applyProtection="1">
      <alignment horizontal="left" vertical="center"/>
      <protection hidden="1"/>
    </xf>
    <xf numFmtId="165" fontId="72" fillId="9" borderId="70" xfId="35" applyNumberFormat="1" applyFont="1" applyFill="1" applyBorder="1" applyAlignment="1" applyProtection="1">
      <alignment horizontal="left" vertical="center" wrapText="1"/>
      <protection locked="0"/>
    </xf>
    <xf numFmtId="0" fontId="72" fillId="0" borderId="0" xfId="37" applyFont="1" applyAlignment="1" applyProtection="1">
      <alignment horizontal="center"/>
      <protection hidden="1"/>
    </xf>
    <xf numFmtId="0" fontId="72" fillId="8" borderId="69" xfId="35" applyFont="1" applyFill="1" applyBorder="1" applyAlignment="1" applyProtection="1">
      <alignment horizontal="left" vertical="center"/>
      <protection hidden="1"/>
    </xf>
    <xf numFmtId="0" fontId="72" fillId="23" borderId="69" xfId="35" applyFont="1" applyFill="1" applyBorder="1" applyAlignment="1" applyProtection="1">
      <alignment horizontal="left" vertical="center"/>
      <protection hidden="1"/>
    </xf>
    <xf numFmtId="165" fontId="72" fillId="8" borderId="70" xfId="35" applyNumberFormat="1" applyFont="1" applyFill="1" applyBorder="1" applyAlignment="1" applyProtection="1">
      <alignment horizontal="left" vertical="center" wrapText="1"/>
      <protection locked="0"/>
    </xf>
    <xf numFmtId="165" fontId="72" fillId="23" borderId="70" xfId="35" applyNumberFormat="1" applyFont="1" applyFill="1" applyBorder="1" applyAlignment="1" applyProtection="1">
      <alignment horizontal="left" vertical="center" wrapText="1"/>
      <protection locked="0"/>
    </xf>
    <xf numFmtId="0" fontId="89" fillId="0" borderId="0" xfId="0" applyFont="1" applyAlignment="1" applyProtection="1">
      <alignment horizontal="left" vertical="top"/>
      <protection hidden="1"/>
    </xf>
    <xf numFmtId="0" fontId="64" fillId="0" borderId="0" xfId="25" applyFont="1" applyAlignment="1" applyProtection="1">
      <alignment horizontal="right" vertical="center"/>
      <protection hidden="1"/>
    </xf>
    <xf numFmtId="167" fontId="58" fillId="6" borderId="0" xfId="6" applyNumberFormat="1" applyFont="1" applyFill="1" applyAlignment="1" applyProtection="1">
      <alignment horizontal="center" vertical="top"/>
      <protection hidden="1"/>
    </xf>
    <xf numFmtId="0" fontId="81" fillId="0" borderId="0" xfId="6" applyFont="1" applyAlignment="1" applyProtection="1">
      <alignment horizontal="right" vertical="top"/>
      <protection hidden="1"/>
    </xf>
    <xf numFmtId="0" fontId="87" fillId="0" borderId="68" xfId="6" applyFont="1" applyBorder="1" applyAlignment="1" applyProtection="1">
      <alignment horizontal="center" vertical="top"/>
      <protection locked="0"/>
    </xf>
    <xf numFmtId="0" fontId="87" fillId="0" borderId="71" xfId="6" applyFont="1" applyBorder="1" applyAlignment="1" applyProtection="1">
      <alignment horizontal="center" vertical="top"/>
      <protection locked="0"/>
    </xf>
    <xf numFmtId="0" fontId="85" fillId="0" borderId="0" xfId="26" applyNumberFormat="1" applyFont="1" applyFill="1" applyBorder="1" applyAlignment="1" applyProtection="1">
      <alignment horizontal="right" vertical="center"/>
      <protection hidden="1"/>
    </xf>
    <xf numFmtId="0" fontId="61" fillId="10" borderId="68" xfId="25" applyFont="1" applyFill="1" applyBorder="1" applyAlignment="1" applyProtection="1">
      <alignment horizontal="center" vertical="center" wrapText="1"/>
      <protection hidden="1"/>
    </xf>
    <xf numFmtId="0" fontId="87" fillId="0" borderId="66" xfId="6" applyFont="1" applyBorder="1" applyAlignment="1">
      <alignment horizontal="left" vertical="top" wrapText="1" indent="1"/>
    </xf>
    <xf numFmtId="0" fontId="84" fillId="0" borderId="67" xfId="6" applyFont="1" applyBorder="1" applyAlignment="1" applyProtection="1">
      <alignment horizontal="center" vertical="top"/>
      <protection locked="0"/>
    </xf>
    <xf numFmtId="0" fontId="60" fillId="0" borderId="67" xfId="6" applyFont="1" applyBorder="1" applyAlignment="1" applyProtection="1">
      <alignment horizontal="left" vertical="top" wrapText="1"/>
      <protection locked="0"/>
    </xf>
    <xf numFmtId="14" fontId="60" fillId="0" borderId="68" xfId="6" applyNumberFormat="1" applyFont="1" applyBorder="1" applyAlignment="1" applyProtection="1">
      <alignment horizontal="left" vertical="top" wrapText="1"/>
      <protection locked="0"/>
    </xf>
    <xf numFmtId="0" fontId="64" fillId="0" borderId="3" xfId="32" applyFont="1" applyBorder="1" applyAlignment="1" applyProtection="1">
      <alignment vertical="center"/>
      <protection hidden="1"/>
    </xf>
    <xf numFmtId="0" fontId="65" fillId="0" borderId="3" xfId="32" applyFont="1" applyBorder="1" applyAlignment="1" applyProtection="1">
      <alignment vertical="center"/>
      <protection hidden="1"/>
    </xf>
    <xf numFmtId="0" fontId="63" fillId="0" borderId="3" xfId="32" applyFont="1" applyBorder="1" applyAlignment="1" applyProtection="1">
      <alignment vertical="center"/>
      <protection hidden="1"/>
    </xf>
    <xf numFmtId="0" fontId="60" fillId="0" borderId="3" xfId="32" applyFont="1" applyBorder="1"/>
    <xf numFmtId="0" fontId="75" fillId="0" borderId="3" xfId="33" applyFont="1" applyBorder="1" applyAlignment="1">
      <alignment horizontal="right" vertical="center"/>
    </xf>
    <xf numFmtId="0" fontId="128" fillId="0" borderId="0" xfId="32" applyFont="1" applyProtection="1">
      <protection hidden="1"/>
    </xf>
    <xf numFmtId="0" fontId="66" fillId="0" borderId="0" xfId="32" applyFont="1" applyProtection="1">
      <protection hidden="1"/>
    </xf>
    <xf numFmtId="0" fontId="128" fillId="0" borderId="0" xfId="32" applyFont="1" applyAlignment="1" applyProtection="1">
      <alignment horizontal="left" vertical="top"/>
      <protection locked="0" hidden="1"/>
    </xf>
    <xf numFmtId="0" fontId="64" fillId="0" borderId="0" xfId="32" applyFont="1" applyAlignment="1" applyProtection="1">
      <alignment vertical="center"/>
      <protection hidden="1"/>
    </xf>
    <xf numFmtId="0" fontId="65" fillId="0" borderId="0" xfId="32" applyFont="1" applyAlignment="1" applyProtection="1">
      <alignment vertical="center"/>
      <protection hidden="1"/>
    </xf>
    <xf numFmtId="0" fontId="63" fillId="0" borderId="0" xfId="32" applyFont="1" applyAlignment="1" applyProtection="1">
      <alignment vertical="center"/>
      <protection hidden="1"/>
    </xf>
    <xf numFmtId="0" fontId="60" fillId="0" borderId="0" xfId="32" applyFont="1"/>
    <xf numFmtId="0" fontId="65" fillId="0" borderId="0" xfId="32" applyFont="1" applyAlignment="1" applyProtection="1">
      <alignment vertical="center"/>
      <protection locked="0" hidden="1"/>
    </xf>
    <xf numFmtId="0" fontId="61" fillId="0" borderId="0" xfId="32" applyFont="1" applyAlignment="1" applyProtection="1">
      <alignment horizontal="left" vertical="top"/>
      <protection hidden="1"/>
    </xf>
    <xf numFmtId="0" fontId="98" fillId="0" borderId="0" xfId="32" applyFont="1" applyAlignment="1">
      <alignment vertical="center"/>
    </xf>
    <xf numFmtId="0" fontId="75" fillId="0" borderId="0" xfId="32" applyFont="1" applyAlignment="1">
      <alignment vertical="top"/>
    </xf>
    <xf numFmtId="0" fontId="86" fillId="0" borderId="0" xfId="32" applyFont="1" applyAlignment="1">
      <alignment vertical="center"/>
    </xf>
    <xf numFmtId="0" fontId="56" fillId="0" borderId="0" xfId="32" applyFont="1"/>
    <xf numFmtId="0" fontId="56" fillId="0" borderId="0" xfId="32" applyFont="1" applyProtection="1">
      <protection hidden="1"/>
    </xf>
    <xf numFmtId="0" fontId="61" fillId="0" borderId="0" xfId="32" applyFont="1"/>
    <xf numFmtId="0" fontId="128" fillId="0" borderId="0" xfId="32" applyFont="1" applyAlignment="1">
      <alignment horizontal="left" vertical="top"/>
    </xf>
    <xf numFmtId="0" fontId="66" fillId="9" borderId="0" xfId="32" applyFont="1" applyFill="1" applyAlignment="1">
      <alignment horizontal="left" vertical="top"/>
    </xf>
    <xf numFmtId="0" fontId="89" fillId="9" borderId="0" xfId="32" applyFont="1" applyFill="1" applyAlignment="1">
      <alignment horizontal="left" vertical="top"/>
    </xf>
    <xf numFmtId="0" fontId="72" fillId="9" borderId="0" xfId="32" applyFont="1" applyFill="1" applyAlignment="1">
      <alignment horizontal="left" vertical="top"/>
    </xf>
    <xf numFmtId="0" fontId="66" fillId="9" borderId="0" xfId="32" applyFont="1" applyFill="1" applyAlignment="1">
      <alignment horizontal="left"/>
    </xf>
    <xf numFmtId="0" fontId="66" fillId="0" borderId="0" xfId="32" applyFont="1" applyAlignment="1">
      <alignment horizontal="left"/>
    </xf>
    <xf numFmtId="0" fontId="89" fillId="0" borderId="0" xfId="32" applyFont="1" applyAlignment="1">
      <alignment horizontal="center"/>
    </xf>
    <xf numFmtId="0" fontId="128" fillId="0" borderId="0" xfId="32" applyFont="1"/>
    <xf numFmtId="0" fontId="66" fillId="0" borderId="0" xfId="32" applyFont="1"/>
    <xf numFmtId="0" fontId="136" fillId="0" borderId="0" xfId="32" applyFont="1" applyAlignment="1">
      <alignment horizontal="left" vertical="top"/>
    </xf>
    <xf numFmtId="0" fontId="72" fillId="9" borderId="0" xfId="6" applyFont="1" applyFill="1" applyAlignment="1">
      <alignment horizontal="center" vertical="center"/>
    </xf>
    <xf numFmtId="0" fontId="83" fillId="35" borderId="0" xfId="6" applyFont="1" applyFill="1" applyAlignment="1">
      <alignment horizontal="left" vertical="center"/>
    </xf>
    <xf numFmtId="0" fontId="66" fillId="8" borderId="0" xfId="6" applyFont="1" applyFill="1" applyAlignment="1">
      <alignment horizontal="center" vertical="center"/>
    </xf>
    <xf numFmtId="0" fontId="136" fillId="35" borderId="0" xfId="6" applyFont="1" applyFill="1" applyAlignment="1">
      <alignment horizontal="left" vertical="center"/>
    </xf>
    <xf numFmtId="0" fontId="128" fillId="35" borderId="57" xfId="6" applyFont="1" applyFill="1" applyBorder="1" applyAlignment="1">
      <alignment horizontal="center" vertical="center"/>
    </xf>
    <xf numFmtId="0" fontId="128" fillId="35" borderId="58" xfId="6" applyFont="1" applyFill="1" applyBorder="1" applyAlignment="1">
      <alignment horizontal="center" vertical="center"/>
    </xf>
    <xf numFmtId="0" fontId="83" fillId="36" borderId="70" xfId="6" applyFont="1" applyFill="1" applyBorder="1" applyAlignment="1">
      <alignment horizontal="left" vertical="center"/>
    </xf>
    <xf numFmtId="0" fontId="135" fillId="36" borderId="70" xfId="6" applyFont="1" applyFill="1" applyBorder="1" applyAlignment="1">
      <alignment horizontal="center" textRotation="90"/>
    </xf>
    <xf numFmtId="0" fontId="136" fillId="36" borderId="70" xfId="6" applyFont="1" applyFill="1" applyBorder="1" applyAlignment="1">
      <alignment horizontal="left" vertical="center"/>
    </xf>
    <xf numFmtId="0" fontId="136" fillId="36" borderId="60" xfId="6" applyFont="1" applyFill="1" applyBorder="1" applyAlignment="1">
      <alignment horizontal="center" vertical="center"/>
    </xf>
    <xf numFmtId="0" fontId="136" fillId="0" borderId="0" xfId="32" applyFont="1" applyAlignment="1">
      <alignment horizontal="left" vertical="center"/>
    </xf>
    <xf numFmtId="0" fontId="72" fillId="0" borderId="0" xfId="32" applyFont="1"/>
    <xf numFmtId="0" fontId="128" fillId="9" borderId="0" xfId="32" applyFont="1" applyFill="1" applyAlignment="1">
      <alignment horizontal="left" vertical="top"/>
    </xf>
    <xf numFmtId="0" fontId="66" fillId="9" borderId="0" xfId="6" applyFont="1" applyFill="1" applyAlignment="1">
      <alignment horizontal="center" vertical="top"/>
    </xf>
    <xf numFmtId="0" fontId="66" fillId="9" borderId="0" xfId="31" applyFont="1" applyFill="1" applyBorder="1" applyAlignment="1" applyProtection="1">
      <alignment horizontal="left" vertical="top" wrapText="1"/>
    </xf>
    <xf numFmtId="0" fontId="89" fillId="9" borderId="0" xfId="6" applyFont="1" applyFill="1" applyAlignment="1">
      <alignment horizontal="center" vertical="top"/>
    </xf>
    <xf numFmtId="0" fontId="66" fillId="9" borderId="0" xfId="31" applyFont="1" applyFill="1" applyBorder="1" applyAlignment="1" applyProtection="1">
      <alignment horizontal="center" vertical="top" wrapText="1"/>
    </xf>
    <xf numFmtId="0" fontId="183" fillId="9" borderId="0" xfId="31" applyFont="1" applyFill="1" applyBorder="1" applyAlignment="1" applyProtection="1">
      <alignment horizontal="left" vertical="top" wrapText="1"/>
    </xf>
    <xf numFmtId="0" fontId="183" fillId="9" borderId="0" xfId="31" applyFont="1" applyFill="1" applyBorder="1" applyAlignment="1" applyProtection="1">
      <alignment horizontal="center" vertical="top" wrapText="1"/>
    </xf>
    <xf numFmtId="0" fontId="72" fillId="9" borderId="0" xfId="31" applyFont="1" applyFill="1" applyBorder="1" applyAlignment="1" applyProtection="1">
      <alignment horizontal="center" vertical="top" wrapText="1"/>
    </xf>
    <xf numFmtId="0" fontId="128" fillId="0" borderId="0" xfId="32" applyFont="1" applyAlignment="1" applyProtection="1">
      <alignment vertical="top"/>
      <protection hidden="1"/>
    </xf>
    <xf numFmtId="0" fontId="66" fillId="9" borderId="0" xfId="32" applyFont="1" applyFill="1" applyAlignment="1">
      <alignment vertical="top"/>
    </xf>
    <xf numFmtId="49" fontId="89" fillId="8" borderId="71" xfId="6" applyNumberFormat="1" applyFont="1" applyFill="1" applyBorder="1" applyAlignment="1">
      <alignment horizontal="center" vertical="top"/>
    </xf>
    <xf numFmtId="0" fontId="60" fillId="0" borderId="0" xfId="6" applyFont="1" applyProtection="1">
      <protection locked="0"/>
    </xf>
    <xf numFmtId="0" fontId="60" fillId="6" borderId="70" xfId="6" applyFont="1" applyFill="1" applyBorder="1" applyAlignment="1" applyProtection="1">
      <alignment horizontal="center" vertical="top" wrapText="1"/>
      <protection locked="0"/>
    </xf>
    <xf numFmtId="14" fontId="60" fillId="6" borderId="70" xfId="5" applyNumberFormat="1" applyFont="1" applyFill="1" applyBorder="1" applyAlignment="1" applyProtection="1">
      <alignment horizontal="left" vertical="top" wrapText="1"/>
      <protection locked="0"/>
    </xf>
    <xf numFmtId="0" fontId="72" fillId="6" borderId="71" xfId="6" quotePrefix="1" applyFont="1" applyFill="1" applyBorder="1" applyAlignment="1" applyProtection="1">
      <alignment horizontal="center" vertical="top" wrapText="1"/>
      <protection locked="0"/>
    </xf>
    <xf numFmtId="0" fontId="128" fillId="9" borderId="0" xfId="6" applyFont="1" applyFill="1" applyAlignment="1">
      <alignment horizontal="center" vertical="top"/>
    </xf>
    <xf numFmtId="0" fontId="66" fillId="6" borderId="70" xfId="6" applyFont="1" applyFill="1" applyBorder="1" applyAlignment="1" applyProtection="1">
      <alignment horizontal="left" vertical="top" wrapText="1"/>
      <protection locked="0"/>
    </xf>
    <xf numFmtId="0" fontId="66" fillId="17" borderId="70" xfId="6" applyFont="1" applyFill="1" applyBorder="1" applyAlignment="1" applyProtection="1">
      <alignment horizontal="left" vertical="top" wrapText="1"/>
      <protection locked="0"/>
    </xf>
    <xf numFmtId="0" fontId="60" fillId="17" borderId="70" xfId="6" applyFont="1" applyFill="1" applyBorder="1" applyAlignment="1" applyProtection="1">
      <alignment horizontal="center" vertical="top" wrapText="1"/>
      <protection locked="0"/>
    </xf>
    <xf numFmtId="14" fontId="60" fillId="17" borderId="70" xfId="5" applyNumberFormat="1" applyFont="1" applyFill="1" applyBorder="1" applyAlignment="1" applyProtection="1">
      <alignment horizontal="left" vertical="top" wrapText="1"/>
      <protection locked="0"/>
    </xf>
    <xf numFmtId="0" fontId="72" fillId="17" borderId="71" xfId="6" quotePrefix="1" applyFont="1" applyFill="1" applyBorder="1" applyAlignment="1" applyProtection="1">
      <alignment horizontal="center" vertical="top" wrapText="1"/>
      <protection locked="0"/>
    </xf>
    <xf numFmtId="14" fontId="60" fillId="6" borderId="70" xfId="5" applyNumberFormat="1" applyFont="1" applyFill="1" applyBorder="1" applyAlignment="1" applyProtection="1">
      <alignment horizontal="left" vertical="center" wrapText="1"/>
      <protection locked="0"/>
    </xf>
    <xf numFmtId="0" fontId="72" fillId="6" borderId="71" xfId="6" quotePrefix="1" applyFont="1" applyFill="1" applyBorder="1" applyAlignment="1" applyProtection="1">
      <alignment horizontal="center" vertical="center" wrapText="1"/>
      <protection locked="0"/>
    </xf>
    <xf numFmtId="14" fontId="60" fillId="17" borderId="70" xfId="5" applyNumberFormat="1" applyFont="1" applyFill="1" applyBorder="1" applyAlignment="1" applyProtection="1">
      <alignment horizontal="left" vertical="center" wrapText="1"/>
      <protection locked="0"/>
    </xf>
    <xf numFmtId="0" fontId="72" fillId="17" borderId="71" xfId="6" quotePrefix="1" applyFont="1" applyFill="1" applyBorder="1" applyAlignment="1" applyProtection="1">
      <alignment horizontal="center" vertical="center" wrapText="1"/>
      <protection locked="0"/>
    </xf>
    <xf numFmtId="0" fontId="66" fillId="9" borderId="0" xfId="32" applyFont="1" applyFill="1"/>
    <xf numFmtId="0" fontId="66" fillId="9" borderId="0" xfId="31" applyFont="1" applyFill="1" applyBorder="1" applyAlignment="1" applyProtection="1">
      <alignment horizontal="center" vertical="center" wrapText="1"/>
    </xf>
    <xf numFmtId="0" fontId="72" fillId="9" borderId="0" xfId="31" applyFont="1" applyFill="1" applyBorder="1" applyAlignment="1" applyProtection="1">
      <alignment horizontal="center" vertical="center" wrapText="1"/>
    </xf>
    <xf numFmtId="0" fontId="66" fillId="9" borderId="0" xfId="32" applyFont="1" applyFill="1" applyAlignment="1">
      <alignment horizontal="center" vertical="center"/>
    </xf>
    <xf numFmtId="0" fontId="183" fillId="9" borderId="0" xfId="31" applyFont="1" applyFill="1" applyBorder="1" applyAlignment="1" applyProtection="1">
      <alignment horizontal="left" vertical="center" wrapText="1"/>
    </xf>
    <xf numFmtId="0" fontId="66" fillId="9" borderId="0" xfId="32" applyFont="1" applyFill="1" applyAlignment="1">
      <alignment horizontal="center"/>
    </xf>
    <xf numFmtId="0" fontId="89" fillId="9" borderId="0" xfId="32" applyFont="1" applyFill="1" applyAlignment="1">
      <alignment horizontal="center"/>
    </xf>
    <xf numFmtId="0" fontId="66" fillId="0" borderId="0" xfId="32" applyFont="1" applyAlignment="1">
      <alignment horizontal="center" vertical="center"/>
    </xf>
    <xf numFmtId="0" fontId="72" fillId="0" borderId="0" xfId="32" applyFont="1" applyAlignment="1">
      <alignment horizontal="center" vertical="center"/>
    </xf>
    <xf numFmtId="0" fontId="66" fillId="0" borderId="0" xfId="32" applyFont="1" applyAlignment="1">
      <alignment horizontal="left" vertical="center"/>
    </xf>
    <xf numFmtId="0" fontId="66" fillId="0" borderId="0" xfId="32" applyFont="1" applyAlignment="1">
      <alignment horizontal="center"/>
    </xf>
    <xf numFmtId="0" fontId="72" fillId="0" borderId="0" xfId="32" applyFont="1" applyAlignment="1">
      <alignment horizontal="center"/>
    </xf>
    <xf numFmtId="0" fontId="184" fillId="0" borderId="3" xfId="32" applyFont="1" applyBorder="1" applyAlignment="1" applyProtection="1">
      <alignment horizontal="right" vertical="center"/>
      <protection locked="0"/>
    </xf>
    <xf numFmtId="0" fontId="65" fillId="0" borderId="3" xfId="32" applyFont="1" applyBorder="1" applyAlignment="1" applyProtection="1">
      <alignment horizontal="center" vertical="center"/>
      <protection hidden="1"/>
    </xf>
    <xf numFmtId="0" fontId="65" fillId="0" borderId="0" xfId="32" applyFont="1" applyAlignment="1" applyProtection="1">
      <alignment horizontal="center" vertical="center"/>
      <protection hidden="1"/>
    </xf>
    <xf numFmtId="0" fontId="185" fillId="0" borderId="0" xfId="32" applyFont="1"/>
    <xf numFmtId="0" fontId="89" fillId="0" borderId="0" xfId="32" applyFont="1"/>
    <xf numFmtId="0" fontId="56" fillId="0" borderId="0" xfId="32" applyFont="1" applyAlignment="1">
      <alignment horizontal="center"/>
    </xf>
    <xf numFmtId="0" fontId="89" fillId="9" borderId="0" xfId="32" applyFont="1" applyFill="1" applyAlignment="1">
      <alignment horizontal="left"/>
    </xf>
    <xf numFmtId="0" fontId="72" fillId="9" borderId="0" xfId="32" applyFont="1" applyFill="1" applyAlignment="1">
      <alignment horizontal="center" vertical="center"/>
    </xf>
    <xf numFmtId="0" fontId="136" fillId="35" borderId="58" xfId="6" applyFont="1" applyFill="1" applyBorder="1" applyAlignment="1">
      <alignment horizontal="center" vertical="center"/>
    </xf>
    <xf numFmtId="0" fontId="136" fillId="35" borderId="57" xfId="6" applyFont="1" applyFill="1" applyBorder="1" applyAlignment="1">
      <alignment horizontal="center" vertical="center"/>
    </xf>
    <xf numFmtId="0" fontId="128" fillId="35" borderId="61" xfId="6" applyFont="1" applyFill="1" applyBorder="1" applyAlignment="1">
      <alignment vertical="center"/>
    </xf>
    <xf numFmtId="0" fontId="83" fillId="10" borderId="0" xfId="6" applyFont="1" applyFill="1" applyAlignment="1">
      <alignment horizontal="left" vertical="center"/>
    </xf>
    <xf numFmtId="0" fontId="136" fillId="10" borderId="0" xfId="6" applyFont="1" applyFill="1" applyAlignment="1">
      <alignment horizontal="left" vertical="center"/>
    </xf>
    <xf numFmtId="0" fontId="136" fillId="10" borderId="58" xfId="6" applyFont="1" applyFill="1" applyBorder="1" applyAlignment="1">
      <alignment horizontal="center" vertical="center"/>
    </xf>
    <xf numFmtId="0" fontId="128" fillId="10" borderId="57" xfId="6" applyFont="1" applyFill="1" applyBorder="1" applyAlignment="1">
      <alignment horizontal="center" vertical="center"/>
    </xf>
    <xf numFmtId="0" fontId="128" fillId="10" borderId="58" xfId="6" applyFont="1" applyFill="1" applyBorder="1" applyAlignment="1">
      <alignment horizontal="center" vertical="center"/>
    </xf>
    <xf numFmtId="0" fontId="128" fillId="10" borderId="0" xfId="6" applyFont="1" applyFill="1" applyAlignment="1">
      <alignment horizontal="center" vertical="center"/>
    </xf>
    <xf numFmtId="0" fontId="66" fillId="9" borderId="0" xfId="32" applyFont="1" applyFill="1" applyAlignment="1">
      <alignment horizontal="center" vertical="top"/>
    </xf>
    <xf numFmtId="0" fontId="66" fillId="9" borderId="0" xfId="32" applyFont="1" applyFill="1" applyAlignment="1" applyProtection="1">
      <alignment horizontal="center" vertical="top"/>
      <protection hidden="1"/>
    </xf>
    <xf numFmtId="0" fontId="66" fillId="11" borderId="70" xfId="6" applyFont="1" applyFill="1" applyBorder="1" applyAlignment="1" applyProtection="1">
      <alignment horizontal="left" vertical="top" wrapText="1"/>
      <protection locked="0"/>
    </xf>
    <xf numFmtId="9" fontId="66" fillId="11" borderId="70" xfId="34" applyFont="1" applyFill="1" applyBorder="1" applyAlignment="1" applyProtection="1">
      <alignment horizontal="center" vertical="top" wrapText="1"/>
      <protection locked="0"/>
    </xf>
    <xf numFmtId="9" fontId="66" fillId="11" borderId="70" xfId="6" applyNumberFormat="1" applyFont="1" applyFill="1" applyBorder="1" applyAlignment="1">
      <alignment horizontal="center" vertical="top" wrapText="1"/>
    </xf>
    <xf numFmtId="9" fontId="66" fillId="14" borderId="70" xfId="6" applyNumberFormat="1" applyFont="1" applyFill="1" applyBorder="1" applyAlignment="1" applyProtection="1">
      <alignment horizontal="center" vertical="center" wrapText="1"/>
      <protection locked="0"/>
    </xf>
    <xf numFmtId="9" fontId="66" fillId="24" borderId="70" xfId="6" applyNumberFormat="1" applyFont="1" applyFill="1" applyBorder="1" applyAlignment="1" applyProtection="1">
      <alignment horizontal="center" vertical="center" wrapText="1"/>
      <protection locked="0"/>
    </xf>
    <xf numFmtId="0" fontId="72" fillId="11" borderId="70" xfId="6" applyFont="1" applyFill="1" applyBorder="1" applyAlignment="1" applyProtection="1">
      <alignment horizontal="center" vertical="top" wrapText="1"/>
      <protection hidden="1"/>
    </xf>
    <xf numFmtId="0" fontId="128" fillId="9" borderId="0" xfId="32" applyFont="1" applyFill="1" applyAlignment="1" applyProtection="1">
      <alignment horizontal="center" vertical="top"/>
      <protection hidden="1"/>
    </xf>
    <xf numFmtId="0" fontId="66" fillId="11" borderId="70" xfId="6" applyFont="1" applyFill="1" applyBorder="1" applyAlignment="1" applyProtection="1">
      <alignment horizontal="center" vertical="top" wrapText="1"/>
      <protection locked="0"/>
    </xf>
    <xf numFmtId="49" fontId="89" fillId="8" borderId="74" xfId="6" applyNumberFormat="1" applyFont="1" applyFill="1" applyBorder="1" applyAlignment="1">
      <alignment horizontal="center" vertical="top"/>
    </xf>
    <xf numFmtId="0" fontId="66" fillId="12" borderId="70" xfId="6" applyFont="1" applyFill="1" applyBorder="1" applyAlignment="1" applyProtection="1">
      <alignment horizontal="left" vertical="top" wrapText="1"/>
      <protection locked="0"/>
    </xf>
    <xf numFmtId="49" fontId="89" fillId="23" borderId="0" xfId="6" applyNumberFormat="1" applyFont="1" applyFill="1" applyAlignment="1">
      <alignment horizontal="center" vertical="top"/>
    </xf>
    <xf numFmtId="0" fontId="66" fillId="12" borderId="70" xfId="6" applyFont="1" applyFill="1" applyBorder="1" applyAlignment="1" applyProtection="1">
      <alignment horizontal="center" vertical="top" wrapText="1"/>
      <protection locked="0"/>
    </xf>
    <xf numFmtId="9" fontId="66" fillId="12" borderId="70" xfId="6" applyNumberFormat="1" applyFont="1" applyFill="1" applyBorder="1" applyAlignment="1">
      <alignment horizontal="center" vertical="top" wrapText="1"/>
    </xf>
    <xf numFmtId="9" fontId="66" fillId="13" borderId="70" xfId="6" applyNumberFormat="1" applyFont="1" applyFill="1" applyBorder="1" applyAlignment="1" applyProtection="1">
      <alignment horizontal="center" vertical="center" wrapText="1"/>
      <protection locked="0"/>
    </xf>
    <xf numFmtId="9" fontId="66" fillId="4" borderId="70" xfId="6" applyNumberFormat="1" applyFont="1" applyFill="1" applyBorder="1" applyAlignment="1" applyProtection="1">
      <alignment horizontal="center" vertical="center" wrapText="1"/>
      <protection locked="0"/>
    </xf>
    <xf numFmtId="0" fontId="72" fillId="12" borderId="70" xfId="6" applyFont="1" applyFill="1" applyBorder="1" applyAlignment="1" applyProtection="1">
      <alignment horizontal="center" vertical="top" wrapText="1"/>
      <protection hidden="1"/>
    </xf>
    <xf numFmtId="49" fontId="89" fillId="8" borderId="0" xfId="6" applyNumberFormat="1" applyFont="1" applyFill="1" applyAlignment="1">
      <alignment horizontal="center" vertical="top"/>
    </xf>
    <xf numFmtId="49" fontId="89" fillId="8" borderId="0" xfId="6" applyNumberFormat="1" applyFont="1" applyFill="1" applyAlignment="1">
      <alignment horizontal="center" vertical="center"/>
    </xf>
    <xf numFmtId="0" fontId="66" fillId="11" borderId="70" xfId="6" applyFont="1" applyFill="1" applyBorder="1" applyAlignment="1" applyProtection="1">
      <alignment horizontal="center" vertical="center" wrapText="1"/>
      <protection locked="0"/>
    </xf>
    <xf numFmtId="9" fontId="66" fillId="11" borderId="70" xfId="6" applyNumberFormat="1" applyFont="1" applyFill="1" applyBorder="1" applyAlignment="1">
      <alignment horizontal="center" vertical="center" wrapText="1"/>
    </xf>
    <xf numFmtId="0" fontId="72" fillId="11" borderId="70" xfId="6" applyFont="1" applyFill="1" applyBorder="1" applyAlignment="1" applyProtection="1">
      <alignment horizontal="center" vertical="center" wrapText="1"/>
      <protection hidden="1"/>
    </xf>
    <xf numFmtId="49" fontId="89" fillId="23" borderId="0" xfId="6" applyNumberFormat="1" applyFont="1" applyFill="1" applyAlignment="1">
      <alignment horizontal="center" vertical="center"/>
    </xf>
    <xf numFmtId="0" fontId="66" fillId="12" borderId="70" xfId="6" applyFont="1" applyFill="1" applyBorder="1" applyAlignment="1" applyProtection="1">
      <alignment horizontal="center" vertical="center" wrapText="1"/>
      <protection locked="0"/>
    </xf>
    <xf numFmtId="9" fontId="66" fillId="12" borderId="70" xfId="6" applyNumberFormat="1" applyFont="1" applyFill="1" applyBorder="1" applyAlignment="1">
      <alignment horizontal="center" vertical="center" wrapText="1"/>
    </xf>
    <xf numFmtId="9" fontId="66" fillId="12" borderId="70" xfId="6" applyNumberFormat="1" applyFont="1" applyFill="1" applyBorder="1" applyAlignment="1" applyProtection="1">
      <alignment horizontal="center" vertical="center" wrapText="1"/>
      <protection locked="0"/>
    </xf>
    <xf numFmtId="0" fontId="72" fillId="12" borderId="70" xfId="6" applyFont="1" applyFill="1" applyBorder="1" applyAlignment="1" applyProtection="1">
      <alignment horizontal="center" vertical="center" wrapText="1"/>
      <protection hidden="1"/>
    </xf>
    <xf numFmtId="0" fontId="89" fillId="9" borderId="0" xfId="32" applyFont="1" applyFill="1" applyAlignment="1">
      <alignment horizontal="center" vertical="center"/>
    </xf>
    <xf numFmtId="0" fontId="66" fillId="9" borderId="0" xfId="31" applyFont="1" applyFill="1" applyBorder="1" applyAlignment="1" applyProtection="1">
      <alignment horizontal="left" vertical="center" wrapText="1"/>
    </xf>
    <xf numFmtId="0" fontId="65" fillId="0" borderId="3" xfId="0" applyFont="1" applyBorder="1" applyAlignment="1">
      <alignment vertical="center"/>
    </xf>
    <xf numFmtId="0" fontId="75" fillId="0" borderId="0" xfId="0" applyFont="1" applyAlignment="1">
      <alignment vertical="top"/>
    </xf>
    <xf numFmtId="0" fontId="61" fillId="0" borderId="0" xfId="0" applyFont="1" applyProtection="1">
      <protection hidden="1"/>
    </xf>
    <xf numFmtId="0" fontId="60" fillId="9" borderId="0" xfId="0" applyFont="1" applyFill="1"/>
    <xf numFmtId="0" fontId="107" fillId="10" borderId="66" xfId="0" applyFont="1" applyFill="1" applyBorder="1" applyAlignment="1">
      <alignment vertical="top" wrapText="1"/>
    </xf>
    <xf numFmtId="0" fontId="107" fillId="10" borderId="67" xfId="0" applyFont="1" applyFill="1" applyBorder="1" applyAlignment="1">
      <alignment vertical="top" wrapText="1"/>
    </xf>
    <xf numFmtId="0" fontId="186" fillId="10" borderId="67" xfId="0" applyFont="1" applyFill="1" applyBorder="1" applyAlignment="1">
      <alignment vertical="top" wrapText="1"/>
    </xf>
    <xf numFmtId="0" fontId="124" fillId="10" borderId="68" xfId="0" applyFont="1" applyFill="1" applyBorder="1" applyAlignment="1">
      <alignment vertical="top" wrapText="1"/>
    </xf>
    <xf numFmtId="0" fontId="60" fillId="20" borderId="69" xfId="0" applyFont="1" applyFill="1" applyBorder="1" applyAlignment="1" applyProtection="1">
      <alignment horizontal="center" vertical="top"/>
      <protection hidden="1"/>
    </xf>
    <xf numFmtId="0" fontId="60" fillId="20" borderId="70" xfId="0" applyFont="1" applyFill="1" applyBorder="1" applyAlignment="1" applyProtection="1">
      <alignment horizontal="left" vertical="top" wrapText="1"/>
      <protection locked="0"/>
    </xf>
    <xf numFmtId="0" fontId="60" fillId="21" borderId="70" xfId="0" applyFont="1" applyFill="1" applyBorder="1" applyAlignment="1" applyProtection="1">
      <alignment horizontal="left" vertical="top" wrapText="1"/>
      <protection locked="0"/>
    </xf>
    <xf numFmtId="1" fontId="122" fillId="21" borderId="70" xfId="0" applyNumberFormat="1" applyFont="1" applyFill="1" applyBorder="1" applyAlignment="1" applyProtection="1">
      <alignment horizontal="center" vertical="center" wrapText="1"/>
      <protection locked="0"/>
    </xf>
    <xf numFmtId="0" fontId="72" fillId="21" borderId="71" xfId="0" applyFont="1" applyFill="1" applyBorder="1" applyAlignment="1" applyProtection="1">
      <alignment horizontal="center" vertical="center" wrapText="1"/>
      <protection locked="0"/>
    </xf>
    <xf numFmtId="1" fontId="187" fillId="0" borderId="70" xfId="0" applyNumberFormat="1" applyFont="1" applyBorder="1" applyAlignment="1" applyProtection="1">
      <alignment horizontal="center" vertical="center" wrapText="1"/>
      <protection hidden="1"/>
    </xf>
    <xf numFmtId="0" fontId="60" fillId="21" borderId="69" xfId="0" applyFont="1" applyFill="1" applyBorder="1" applyAlignment="1" applyProtection="1">
      <alignment horizontal="center" vertical="top"/>
      <protection hidden="1"/>
    </xf>
    <xf numFmtId="0" fontId="60" fillId="22" borderId="70" xfId="0" applyFont="1" applyFill="1" applyBorder="1" applyAlignment="1" applyProtection="1">
      <alignment horizontal="left" vertical="top" wrapText="1"/>
      <protection locked="0"/>
    </xf>
    <xf numFmtId="1" fontId="122" fillId="22" borderId="70" xfId="0" applyNumberFormat="1" applyFont="1" applyFill="1" applyBorder="1" applyAlignment="1" applyProtection="1">
      <alignment horizontal="center" vertical="center" wrapText="1"/>
      <protection locked="0"/>
    </xf>
    <xf numFmtId="0" fontId="72" fillId="22" borderId="71" xfId="0" applyFont="1" applyFill="1" applyBorder="1" applyAlignment="1" applyProtection="1">
      <alignment horizontal="center" vertical="center" wrapText="1"/>
      <protection locked="0"/>
    </xf>
    <xf numFmtId="0" fontId="60" fillId="23" borderId="69" xfId="0" applyFont="1" applyFill="1" applyBorder="1" applyAlignment="1" applyProtection="1">
      <alignment horizontal="center" vertical="top"/>
      <protection hidden="1"/>
    </xf>
    <xf numFmtId="0" fontId="60" fillId="23" borderId="70" xfId="0" applyFont="1" applyFill="1" applyBorder="1" applyAlignment="1" applyProtection="1">
      <alignment horizontal="left" vertical="top" wrapText="1"/>
      <protection locked="0"/>
    </xf>
    <xf numFmtId="0" fontId="60" fillId="24" borderId="70" xfId="0" applyFont="1" applyFill="1" applyBorder="1" applyAlignment="1" applyProtection="1">
      <alignment horizontal="left" vertical="top" wrapText="1"/>
      <protection locked="0"/>
    </xf>
    <xf numFmtId="1" fontId="122" fillId="24" borderId="70" xfId="0" applyNumberFormat="1" applyFont="1" applyFill="1" applyBorder="1" applyAlignment="1" applyProtection="1">
      <alignment horizontal="center" vertical="center" wrapText="1"/>
      <protection locked="0"/>
    </xf>
    <xf numFmtId="0" fontId="72" fillId="24" borderId="71" xfId="0" applyFont="1" applyFill="1" applyBorder="1" applyAlignment="1" applyProtection="1">
      <alignment horizontal="center" vertical="center" wrapText="1"/>
      <protection locked="0"/>
    </xf>
    <xf numFmtId="0" fontId="60" fillId="8" borderId="69" xfId="0" applyFont="1" applyFill="1" applyBorder="1" applyAlignment="1" applyProtection="1">
      <alignment horizontal="center" vertical="top"/>
      <protection hidden="1"/>
    </xf>
    <xf numFmtId="0" fontId="60" fillId="8" borderId="70" xfId="0" applyFont="1" applyFill="1" applyBorder="1" applyAlignment="1" applyProtection="1">
      <alignment horizontal="left" vertical="top" wrapText="1"/>
      <protection locked="0"/>
    </xf>
    <xf numFmtId="0" fontId="60" fillId="14" borderId="70" xfId="0" applyFont="1" applyFill="1" applyBorder="1" applyAlignment="1" applyProtection="1">
      <alignment horizontal="left" vertical="top" wrapText="1"/>
      <protection locked="0"/>
    </xf>
    <xf numFmtId="1" fontId="122" fillId="14" borderId="70" xfId="0" applyNumberFormat="1" applyFont="1" applyFill="1" applyBorder="1" applyAlignment="1" applyProtection="1">
      <alignment horizontal="center" vertical="center" wrapText="1"/>
      <protection locked="0"/>
    </xf>
    <xf numFmtId="0" fontId="72" fillId="14" borderId="71" xfId="0" applyFont="1" applyFill="1" applyBorder="1" applyAlignment="1" applyProtection="1">
      <alignment horizontal="center" vertical="center" wrapText="1"/>
      <protection locked="0"/>
    </xf>
    <xf numFmtId="0" fontId="60" fillId="22" borderId="69" xfId="0" applyFont="1" applyFill="1" applyBorder="1" applyAlignment="1" applyProtection="1">
      <alignment horizontal="center" vertical="top"/>
      <protection hidden="1"/>
    </xf>
    <xf numFmtId="0" fontId="60" fillId="6" borderId="70" xfId="0" applyFont="1" applyFill="1" applyBorder="1" applyAlignment="1" applyProtection="1">
      <alignment horizontal="left" vertical="top" wrapText="1"/>
      <protection locked="0"/>
    </xf>
    <xf numFmtId="1" fontId="122" fillId="6" borderId="70" xfId="0" applyNumberFormat="1" applyFont="1" applyFill="1" applyBorder="1" applyAlignment="1" applyProtection="1">
      <alignment horizontal="center" vertical="center" wrapText="1"/>
      <protection locked="0"/>
    </xf>
    <xf numFmtId="0" fontId="72" fillId="6" borderId="71" xfId="0" applyFont="1" applyFill="1" applyBorder="1" applyAlignment="1" applyProtection="1">
      <alignment horizontal="center" vertical="center" wrapText="1"/>
      <protection locked="0"/>
    </xf>
    <xf numFmtId="0" fontId="60" fillId="27" borderId="69" xfId="0" applyFont="1" applyFill="1" applyBorder="1" applyAlignment="1" applyProtection="1">
      <alignment horizontal="center" vertical="top"/>
      <protection hidden="1"/>
    </xf>
    <xf numFmtId="0" fontId="60" fillId="27" borderId="70" xfId="0" applyFont="1" applyFill="1" applyBorder="1" applyAlignment="1" applyProtection="1">
      <alignment horizontal="left" vertical="top" wrapText="1"/>
      <protection locked="0"/>
    </xf>
    <xf numFmtId="0" fontId="60" fillId="19" borderId="70" xfId="0" applyFont="1" applyFill="1" applyBorder="1" applyAlignment="1" applyProtection="1">
      <alignment horizontal="left" vertical="top" wrapText="1"/>
      <protection locked="0"/>
    </xf>
    <xf numFmtId="1" fontId="122" fillId="19" borderId="70" xfId="0" applyNumberFormat="1" applyFont="1" applyFill="1" applyBorder="1" applyAlignment="1" applyProtection="1">
      <alignment horizontal="center" vertical="center" wrapText="1"/>
      <protection locked="0"/>
    </xf>
    <xf numFmtId="0" fontId="72" fillId="19" borderId="71" xfId="0" applyFont="1" applyFill="1" applyBorder="1" applyAlignment="1" applyProtection="1">
      <alignment horizontal="center" vertical="center" wrapText="1"/>
      <protection locked="0"/>
    </xf>
    <xf numFmtId="0" fontId="60" fillId="13" borderId="69" xfId="0" applyFont="1" applyFill="1" applyBorder="1" applyAlignment="1" applyProtection="1">
      <alignment horizontal="center" vertical="top"/>
      <protection hidden="1"/>
    </xf>
    <xf numFmtId="0" fontId="60" fillId="13" borderId="70" xfId="0" applyFont="1" applyFill="1" applyBorder="1" applyAlignment="1" applyProtection="1">
      <alignment horizontal="left" vertical="top" wrapText="1"/>
      <protection locked="0"/>
    </xf>
    <xf numFmtId="1" fontId="122" fillId="18" borderId="70" xfId="0" applyNumberFormat="1" applyFont="1" applyFill="1" applyBorder="1" applyAlignment="1" applyProtection="1">
      <alignment horizontal="center" vertical="center" wrapText="1"/>
      <protection locked="0"/>
    </xf>
    <xf numFmtId="0" fontId="60" fillId="18" borderId="70" xfId="0" applyFont="1" applyFill="1" applyBorder="1" applyAlignment="1" applyProtection="1">
      <alignment horizontal="left" vertical="top" wrapText="1"/>
      <protection locked="0"/>
    </xf>
    <xf numFmtId="0" fontId="72" fillId="18" borderId="71" xfId="0" applyFont="1" applyFill="1" applyBorder="1" applyAlignment="1" applyProtection="1">
      <alignment horizontal="center" vertical="center" wrapText="1"/>
      <protection locked="0"/>
    </xf>
    <xf numFmtId="0" fontId="58" fillId="14" borderId="69" xfId="0" applyFont="1" applyFill="1" applyBorder="1" applyAlignment="1" applyProtection="1">
      <alignment horizontal="center" vertical="top"/>
      <protection hidden="1"/>
    </xf>
    <xf numFmtId="0" fontId="58" fillId="14" borderId="70" xfId="0" applyFont="1" applyFill="1" applyBorder="1" applyAlignment="1" applyProtection="1">
      <alignment horizontal="left" vertical="top" wrapText="1"/>
      <protection locked="0"/>
    </xf>
    <xf numFmtId="0" fontId="58" fillId="25" borderId="70" xfId="0" applyFont="1" applyFill="1" applyBorder="1" applyAlignment="1" applyProtection="1">
      <alignment horizontal="left" vertical="top" wrapText="1"/>
      <protection locked="0"/>
    </xf>
    <xf numFmtId="1" fontId="122" fillId="25" borderId="70" xfId="0" applyNumberFormat="1" applyFont="1" applyFill="1" applyBorder="1" applyAlignment="1" applyProtection="1">
      <alignment horizontal="center" vertical="center" wrapText="1"/>
      <protection locked="0"/>
    </xf>
    <xf numFmtId="0" fontId="60" fillId="25" borderId="70" xfId="0" applyFont="1" applyFill="1" applyBorder="1" applyAlignment="1" applyProtection="1">
      <alignment horizontal="left" vertical="top" wrapText="1"/>
      <protection locked="0"/>
    </xf>
    <xf numFmtId="0" fontId="72" fillId="25" borderId="71" xfId="0" applyFont="1" applyFill="1" applyBorder="1" applyAlignment="1" applyProtection="1">
      <alignment horizontal="center" vertical="center" wrapText="1"/>
      <protection locked="0"/>
    </xf>
    <xf numFmtId="0" fontId="60" fillId="17" borderId="69" xfId="0" applyFont="1" applyFill="1" applyBorder="1" applyAlignment="1" applyProtection="1">
      <alignment horizontal="center" vertical="top"/>
      <protection hidden="1"/>
    </xf>
    <xf numFmtId="0" fontId="60" fillId="17" borderId="70" xfId="0" applyFont="1" applyFill="1" applyBorder="1" applyAlignment="1" applyProtection="1">
      <alignment horizontal="left" vertical="top" wrapText="1"/>
      <protection locked="0"/>
    </xf>
    <xf numFmtId="0" fontId="60" fillId="5" borderId="70" xfId="0" applyFont="1" applyFill="1" applyBorder="1" applyAlignment="1" applyProtection="1">
      <alignment horizontal="left" vertical="top" wrapText="1"/>
      <protection locked="0"/>
    </xf>
    <xf numFmtId="1" fontId="122" fillId="5" borderId="70" xfId="0" applyNumberFormat="1" applyFont="1" applyFill="1" applyBorder="1" applyAlignment="1" applyProtection="1">
      <alignment horizontal="center" vertical="center" wrapText="1"/>
      <protection locked="0"/>
    </xf>
    <xf numFmtId="0" fontId="72" fillId="5" borderId="71" xfId="0" applyFont="1" applyFill="1" applyBorder="1" applyAlignment="1" applyProtection="1">
      <alignment horizontal="center" vertical="center" wrapText="1"/>
      <protection locked="0"/>
    </xf>
    <xf numFmtId="0" fontId="60" fillId="6" borderId="69" xfId="0" applyFont="1" applyFill="1" applyBorder="1" applyAlignment="1" applyProtection="1">
      <alignment horizontal="center" vertical="top"/>
      <protection hidden="1"/>
    </xf>
    <xf numFmtId="0" fontId="60" fillId="18" borderId="69" xfId="0" applyFont="1" applyFill="1" applyBorder="1" applyAlignment="1" applyProtection="1">
      <alignment horizontal="center" vertical="top"/>
      <protection hidden="1"/>
    </xf>
    <xf numFmtId="0" fontId="60" fillId="19" borderId="69" xfId="0" applyFont="1" applyFill="1" applyBorder="1" applyAlignment="1" applyProtection="1">
      <alignment horizontal="center" vertical="top"/>
      <protection hidden="1"/>
    </xf>
    <xf numFmtId="0" fontId="60" fillId="28" borderId="69" xfId="0" applyFont="1" applyFill="1" applyBorder="1" applyAlignment="1" applyProtection="1">
      <alignment horizontal="center" vertical="top"/>
      <protection hidden="1"/>
    </xf>
    <xf numFmtId="0" fontId="60" fillId="28" borderId="70" xfId="0" applyFont="1" applyFill="1" applyBorder="1" applyAlignment="1" applyProtection="1">
      <alignment horizontal="left" vertical="top" wrapText="1"/>
      <protection locked="0"/>
    </xf>
    <xf numFmtId="0" fontId="60" fillId="29" borderId="69" xfId="0" applyFont="1" applyFill="1" applyBorder="1" applyAlignment="1" applyProtection="1">
      <alignment horizontal="center" vertical="top"/>
      <protection hidden="1"/>
    </xf>
    <xf numFmtId="0" fontId="60" fillId="29" borderId="70" xfId="0" applyFont="1" applyFill="1" applyBorder="1" applyAlignment="1" applyProtection="1">
      <alignment horizontal="left" vertical="top" wrapText="1"/>
      <protection locked="0"/>
    </xf>
    <xf numFmtId="0" fontId="60" fillId="16" borderId="72" xfId="0" applyFont="1" applyFill="1" applyBorder="1" applyAlignment="1" applyProtection="1">
      <alignment horizontal="center" vertical="top"/>
      <protection hidden="1"/>
    </xf>
    <xf numFmtId="0" fontId="60" fillId="16" borderId="73" xfId="0" applyFont="1" applyFill="1" applyBorder="1" applyAlignment="1" applyProtection="1">
      <alignment horizontal="left" vertical="top" wrapText="1"/>
      <protection locked="0"/>
    </xf>
    <xf numFmtId="1" fontId="108" fillId="0" borderId="73" xfId="0" applyNumberFormat="1" applyFont="1" applyBorder="1" applyAlignment="1" applyProtection="1">
      <alignment horizontal="center" vertical="center" wrapText="1"/>
      <protection locked="0"/>
    </xf>
    <xf numFmtId="0" fontId="60" fillId="5" borderId="73" xfId="0" applyFont="1" applyFill="1" applyBorder="1" applyAlignment="1" applyProtection="1">
      <alignment horizontal="left" vertical="top" wrapText="1"/>
      <protection locked="0"/>
    </xf>
    <xf numFmtId="1" fontId="122" fillId="5" borderId="73" xfId="0" applyNumberFormat="1" applyFont="1" applyFill="1" applyBorder="1" applyAlignment="1" applyProtection="1">
      <alignment horizontal="center" vertical="center" wrapText="1"/>
      <protection locked="0"/>
    </xf>
    <xf numFmtId="0" fontId="72" fillId="5" borderId="74" xfId="0" applyFont="1" applyFill="1" applyBorder="1" applyAlignment="1" applyProtection="1">
      <alignment horizontal="center" vertical="center" wrapText="1"/>
      <protection locked="0"/>
    </xf>
    <xf numFmtId="0" fontId="72" fillId="9" borderId="0" xfId="0" applyFont="1" applyFill="1" applyAlignment="1">
      <alignment horizontal="left" indent="12"/>
    </xf>
    <xf numFmtId="0" fontId="89" fillId="0" borderId="0" xfId="0" applyFont="1" applyAlignment="1" applyProtection="1">
      <alignment horizontal="left"/>
      <protection hidden="1"/>
    </xf>
    <xf numFmtId="0" fontId="60" fillId="0" borderId="0" xfId="0" applyFont="1" applyProtection="1">
      <protection locked="0" hidden="1"/>
    </xf>
    <xf numFmtId="0" fontId="103" fillId="0" borderId="0" xfId="0" applyFont="1"/>
    <xf numFmtId="0" fontId="57" fillId="0" borderId="0" xfId="0" applyFont="1"/>
    <xf numFmtId="0" fontId="107" fillId="10" borderId="14" xfId="3" applyFont="1" applyFill="1" applyBorder="1" applyAlignment="1" applyProtection="1">
      <alignment vertical="top" wrapText="1"/>
      <protection hidden="1"/>
    </xf>
    <xf numFmtId="0" fontId="56" fillId="0" borderId="6" xfId="3" applyFont="1" applyBorder="1" applyAlignment="1" applyProtection="1">
      <alignment horizontal="left" vertical="top" wrapText="1"/>
      <protection hidden="1"/>
    </xf>
    <xf numFmtId="49" fontId="56" fillId="0" borderId="6" xfId="3" applyNumberFormat="1" applyFont="1" applyBorder="1" applyAlignment="1" applyProtection="1">
      <alignment horizontal="left" vertical="top" wrapText="1"/>
      <protection locked="0"/>
    </xf>
    <xf numFmtId="0" fontId="56" fillId="0" borderId="6" xfId="3" applyFont="1" applyBorder="1" applyAlignment="1" applyProtection="1">
      <alignment horizontal="left" vertical="top" wrapText="1"/>
      <protection locked="0"/>
    </xf>
    <xf numFmtId="1" fontId="108" fillId="0" borderId="6" xfId="3" applyNumberFormat="1" applyFont="1" applyBorder="1" applyAlignment="1" applyProtection="1">
      <alignment horizontal="center" vertical="center" wrapText="1"/>
      <protection locked="0"/>
    </xf>
    <xf numFmtId="0" fontId="72" fillId="23" borderId="6" xfId="3" applyFont="1" applyFill="1" applyBorder="1" applyAlignment="1" applyProtection="1">
      <alignment horizontal="center" vertical="center" wrapText="1"/>
      <protection locked="0"/>
    </xf>
    <xf numFmtId="0" fontId="72" fillId="8" borderId="6" xfId="3" applyFont="1" applyFill="1" applyBorder="1" applyAlignment="1" applyProtection="1">
      <alignment horizontal="center" vertical="center" wrapText="1"/>
      <protection locked="0"/>
    </xf>
    <xf numFmtId="0" fontId="72" fillId="8" borderId="7" xfId="3" applyFont="1" applyFill="1" applyBorder="1" applyAlignment="1" applyProtection="1">
      <alignment horizontal="center" vertical="center" wrapText="1"/>
      <protection locked="0"/>
    </xf>
    <xf numFmtId="9" fontId="128" fillId="0" borderId="0" xfId="0" applyNumberFormat="1" applyFont="1" applyProtection="1">
      <protection hidden="1"/>
    </xf>
    <xf numFmtId="9" fontId="60" fillId="0" borderId="0" xfId="0" applyNumberFormat="1" applyFont="1" applyProtection="1">
      <protection hidden="1"/>
    </xf>
    <xf numFmtId="9" fontId="61" fillId="0" borderId="0" xfId="0" applyNumberFormat="1" applyFont="1" applyProtection="1">
      <protection hidden="1"/>
    </xf>
    <xf numFmtId="9" fontId="58" fillId="0" borderId="0" xfId="0" applyNumberFormat="1" applyFont="1" applyProtection="1">
      <protection hidden="1"/>
    </xf>
    <xf numFmtId="0" fontId="66" fillId="0" borderId="0" xfId="23" applyFont="1" applyProtection="1">
      <protection hidden="1"/>
    </xf>
    <xf numFmtId="0" fontId="65" fillId="0" borderId="3" xfId="23" applyFont="1" applyBorder="1" applyAlignment="1" applyProtection="1">
      <alignment vertical="center"/>
      <protection hidden="1"/>
    </xf>
    <xf numFmtId="0" fontId="95" fillId="0" borderId="3" xfId="23" applyFont="1" applyBorder="1" applyAlignment="1" applyProtection="1">
      <alignment vertical="center"/>
      <protection hidden="1"/>
    </xf>
    <xf numFmtId="0" fontId="67" fillId="0" borderId="0" xfId="23" applyFont="1" applyAlignment="1" applyProtection="1">
      <alignment vertical="center"/>
      <protection hidden="1"/>
    </xf>
    <xf numFmtId="0" fontId="98" fillId="0" borderId="0" xfId="23" applyFont="1" applyAlignment="1" applyProtection="1">
      <alignment vertical="center"/>
      <protection hidden="1"/>
    </xf>
    <xf numFmtId="0" fontId="56" fillId="0" borderId="0" xfId="23" applyFont="1" applyProtection="1">
      <protection locked="0" hidden="1"/>
    </xf>
    <xf numFmtId="0" fontId="56" fillId="0" borderId="0" xfId="23" applyFont="1" applyProtection="1">
      <protection hidden="1"/>
    </xf>
    <xf numFmtId="0" fontId="56" fillId="0" borderId="0" xfId="23" applyFont="1"/>
    <xf numFmtId="0" fontId="188" fillId="0" borderId="0" xfId="23" applyFont="1"/>
    <xf numFmtId="0" fontId="89" fillId="0" borderId="0" xfId="23" applyFont="1"/>
    <xf numFmtId="0" fontId="113" fillId="0" borderId="0" xfId="23" applyFont="1"/>
    <xf numFmtId="0" fontId="103" fillId="0" borderId="0" xfId="23" applyFont="1"/>
    <xf numFmtId="0" fontId="61" fillId="30" borderId="0" xfId="0" applyFont="1" applyFill="1" applyAlignment="1" applyProtection="1">
      <alignment horizontal="left" vertical="center"/>
      <protection hidden="1"/>
    </xf>
    <xf numFmtId="0" fontId="61" fillId="30" borderId="0" xfId="0" applyFont="1" applyFill="1" applyAlignment="1" applyProtection="1">
      <alignment horizontal="center" vertical="center"/>
      <protection hidden="1"/>
    </xf>
    <xf numFmtId="0" fontId="151" fillId="30" borderId="0" xfId="0" applyFont="1" applyFill="1" applyAlignment="1" applyProtection="1">
      <alignment horizontal="right" vertical="center"/>
      <protection hidden="1"/>
    </xf>
    <xf numFmtId="0" fontId="80" fillId="9" borderId="3" xfId="22" applyFont="1" applyFill="1" applyBorder="1" applyAlignment="1" applyProtection="1">
      <alignment horizontal="center" vertical="center" textRotation="90"/>
      <protection hidden="1"/>
    </xf>
    <xf numFmtId="0" fontId="189" fillId="9" borderId="3" xfId="0" applyFont="1" applyFill="1" applyBorder="1" applyAlignment="1" applyProtection="1">
      <alignment vertical="center"/>
      <protection hidden="1"/>
    </xf>
    <xf numFmtId="0" fontId="87" fillId="9" borderId="3" xfId="0" applyFont="1" applyFill="1" applyBorder="1" applyAlignment="1" applyProtection="1">
      <alignment vertical="center"/>
      <protection hidden="1"/>
    </xf>
    <xf numFmtId="14" fontId="190" fillId="9" borderId="3" xfId="0" applyNumberFormat="1" applyFont="1" applyFill="1" applyBorder="1" applyAlignment="1" applyProtection="1">
      <alignment horizontal="left" vertical="center"/>
      <protection hidden="1"/>
    </xf>
    <xf numFmtId="0" fontId="191" fillId="9" borderId="3" xfId="0" applyFont="1" applyFill="1" applyBorder="1" applyAlignment="1" applyProtection="1">
      <alignment vertical="center" wrapText="1"/>
      <protection hidden="1"/>
    </xf>
    <xf numFmtId="14" fontId="155" fillId="9" borderId="3" xfId="0" applyNumberFormat="1" applyFont="1" applyFill="1" applyBorder="1" applyAlignment="1" applyProtection="1">
      <alignment horizontal="left" vertical="center"/>
      <protection hidden="1"/>
    </xf>
    <xf numFmtId="14" fontId="190" fillId="9" borderId="3" xfId="0" applyNumberFormat="1" applyFont="1" applyFill="1" applyBorder="1" applyAlignment="1" applyProtection="1">
      <alignment vertical="center"/>
      <protection hidden="1"/>
    </xf>
    <xf numFmtId="0" fontId="56" fillId="0" borderId="0" xfId="22" applyFont="1" applyProtection="1">
      <protection hidden="1"/>
    </xf>
    <xf numFmtId="0" fontId="75" fillId="0" borderId="0" xfId="22" applyFont="1" applyAlignment="1" applyProtection="1">
      <alignment vertical="top"/>
      <protection hidden="1"/>
    </xf>
    <xf numFmtId="0" fontId="80" fillId="0" borderId="55" xfId="22" applyFont="1" applyBorder="1" applyAlignment="1" applyProtection="1">
      <alignment horizontal="center" vertical="center" textRotation="90" wrapText="1"/>
      <protection hidden="1"/>
    </xf>
    <xf numFmtId="0" fontId="56" fillId="0" borderId="56" xfId="22" applyFont="1" applyBorder="1" applyProtection="1">
      <protection hidden="1"/>
    </xf>
    <xf numFmtId="0" fontId="114" fillId="9" borderId="0" xfId="22" applyFont="1" applyFill="1" applyAlignment="1" applyProtection="1">
      <alignment vertical="center"/>
      <protection hidden="1"/>
    </xf>
    <xf numFmtId="0" fontId="87" fillId="9" borderId="0" xfId="22" applyFont="1" applyFill="1" applyAlignment="1" applyProtection="1">
      <alignment vertical="center"/>
      <protection hidden="1"/>
    </xf>
    <xf numFmtId="14" fontId="190" fillId="9" borderId="0" xfId="22" applyNumberFormat="1" applyFont="1" applyFill="1" applyAlignment="1" applyProtection="1">
      <alignment vertical="center"/>
      <protection hidden="1"/>
    </xf>
    <xf numFmtId="0" fontId="136" fillId="0" borderId="3" xfId="3" applyFont="1" applyBorder="1" applyAlignment="1" applyProtection="1">
      <alignment horizontal="right" vertical="center"/>
      <protection hidden="1"/>
    </xf>
    <xf numFmtId="0" fontId="75" fillId="0" borderId="3" xfId="17" applyFont="1" applyBorder="1" applyAlignment="1" applyProtection="1">
      <alignment horizontal="right" vertical="center"/>
      <protection hidden="1"/>
    </xf>
    <xf numFmtId="0" fontId="87" fillId="0" borderId="0" xfId="3" applyFont="1" applyAlignment="1" applyProtection="1">
      <alignment vertical="top"/>
      <protection hidden="1"/>
    </xf>
    <xf numFmtId="0" fontId="107" fillId="10" borderId="5" xfId="3" applyFont="1" applyFill="1" applyBorder="1" applyAlignment="1" applyProtection="1">
      <alignment vertical="top" wrapText="1"/>
      <protection hidden="1"/>
    </xf>
    <xf numFmtId="0" fontId="56" fillId="0" borderId="7" xfId="3" applyFont="1" applyBorder="1" applyAlignment="1" applyProtection="1">
      <alignment horizontal="left" vertical="top" wrapText="1"/>
      <protection hidden="1"/>
    </xf>
    <xf numFmtId="0" fontId="56" fillId="0" borderId="7" xfId="3" applyFont="1" applyBorder="1" applyAlignment="1" applyProtection="1">
      <alignment horizontal="left" vertical="top" wrapText="1"/>
      <protection locked="0"/>
    </xf>
    <xf numFmtId="0" fontId="64" fillId="0" borderId="0" xfId="19" applyFont="1" applyAlignment="1" applyProtection="1">
      <alignment vertical="center"/>
      <protection hidden="1"/>
    </xf>
    <xf numFmtId="0" fontId="73" fillId="0" borderId="3" xfId="19" applyFont="1" applyBorder="1" applyAlignment="1" applyProtection="1">
      <alignment vertical="center"/>
      <protection hidden="1"/>
    </xf>
    <xf numFmtId="0" fontId="64" fillId="0" borderId="3" xfId="19" applyFont="1" applyBorder="1" applyAlignment="1" applyProtection="1">
      <alignment vertical="center"/>
      <protection hidden="1"/>
    </xf>
    <xf numFmtId="0" fontId="66" fillId="0" borderId="0" xfId="19" applyFont="1" applyProtection="1">
      <protection hidden="1"/>
    </xf>
    <xf numFmtId="0" fontId="56" fillId="0" borderId="0" xfId="19" applyFont="1" applyProtection="1">
      <protection hidden="1"/>
    </xf>
    <xf numFmtId="0" fontId="56" fillId="0" borderId="0" xfId="19" applyFont="1" applyAlignment="1" applyProtection="1">
      <alignment vertical="top"/>
      <protection hidden="1"/>
    </xf>
    <xf numFmtId="0" fontId="75" fillId="0" borderId="0" xfId="19" applyFont="1" applyAlignment="1" applyProtection="1">
      <alignment vertical="top"/>
      <protection hidden="1"/>
    </xf>
    <xf numFmtId="0" fontId="99" fillId="0" borderId="0" xfId="19" applyFont="1" applyProtection="1">
      <protection hidden="1"/>
    </xf>
    <xf numFmtId="0" fontId="89" fillId="0" borderId="0" xfId="19" applyFont="1" applyAlignment="1" applyProtection="1">
      <alignment vertical="top"/>
      <protection hidden="1"/>
    </xf>
    <xf numFmtId="0" fontId="89" fillId="0" borderId="0" xfId="19" applyFont="1" applyAlignment="1" applyProtection="1">
      <alignment horizontal="right" vertical="top"/>
      <protection hidden="1"/>
    </xf>
    <xf numFmtId="14" fontId="89" fillId="0" borderId="0" xfId="19" applyNumberFormat="1" applyFont="1" applyAlignment="1" applyProtection="1">
      <alignment horizontal="left" vertical="center"/>
      <protection hidden="1"/>
    </xf>
    <xf numFmtId="0" fontId="103" fillId="0" borderId="0" xfId="19" applyFont="1" applyProtection="1">
      <protection hidden="1"/>
    </xf>
    <xf numFmtId="0" fontId="65" fillId="0" borderId="3" xfId="3" applyFont="1" applyBorder="1" applyAlignment="1">
      <alignment vertical="center"/>
    </xf>
    <xf numFmtId="0" fontId="128" fillId="0" borderId="0" xfId="3" applyFont="1"/>
    <xf numFmtId="0" fontId="65" fillId="0" borderId="0" xfId="3" applyFont="1" applyAlignment="1">
      <alignment vertical="center"/>
    </xf>
    <xf numFmtId="0" fontId="56" fillId="9" borderId="0" xfId="3" applyFont="1" applyFill="1"/>
    <xf numFmtId="0" fontId="107" fillId="10" borderId="66" xfId="3" applyFont="1" applyFill="1" applyBorder="1" applyAlignment="1">
      <alignment vertical="top" wrapText="1"/>
    </xf>
    <xf numFmtId="0" fontId="107" fillId="10" borderId="67" xfId="3" applyFont="1" applyFill="1" applyBorder="1" applyAlignment="1">
      <alignment vertical="top" wrapText="1"/>
    </xf>
    <xf numFmtId="0" fontId="107" fillId="10" borderId="68" xfId="3" applyFont="1" applyFill="1" applyBorder="1" applyAlignment="1">
      <alignment vertical="top" wrapText="1"/>
    </xf>
    <xf numFmtId="0" fontId="66" fillId="9" borderId="69" xfId="3" applyFont="1" applyFill="1" applyBorder="1" applyAlignment="1">
      <alignment horizontal="center" vertical="top"/>
    </xf>
    <xf numFmtId="49" fontId="56" fillId="9" borderId="70" xfId="3" applyNumberFormat="1" applyFont="1" applyFill="1" applyBorder="1" applyAlignment="1" applyProtection="1">
      <alignment horizontal="left" vertical="top" wrapText="1"/>
      <protection locked="0"/>
    </xf>
    <xf numFmtId="0" fontId="108" fillId="9" borderId="70" xfId="3" applyFont="1" applyFill="1" applyBorder="1" applyAlignment="1" applyProtection="1">
      <alignment horizontal="center" vertical="center"/>
      <protection locked="0"/>
    </xf>
    <xf numFmtId="1" fontId="108" fillId="9" borderId="70" xfId="3" applyNumberFormat="1" applyFont="1" applyFill="1" applyBorder="1" applyAlignment="1" applyProtection="1">
      <alignment horizontal="center" vertical="center" wrapText="1"/>
      <protection locked="0"/>
    </xf>
    <xf numFmtId="49" fontId="66" fillId="9" borderId="70" xfId="3" applyNumberFormat="1" applyFont="1" applyFill="1" applyBorder="1" applyAlignment="1" applyProtection="1">
      <alignment horizontal="left" vertical="top" wrapText="1"/>
      <protection locked="0"/>
    </xf>
    <xf numFmtId="0" fontId="72" fillId="9" borderId="71" xfId="3" applyFont="1" applyFill="1" applyBorder="1" applyAlignment="1" applyProtection="1">
      <alignment horizontal="center" vertical="center" wrapText="1"/>
      <protection locked="0"/>
    </xf>
    <xf numFmtId="49" fontId="56" fillId="8" borderId="70" xfId="3" applyNumberFormat="1" applyFont="1" applyFill="1" applyBorder="1" applyAlignment="1" applyProtection="1">
      <alignment horizontal="left" vertical="top" wrapText="1"/>
      <protection locked="0"/>
    </xf>
    <xf numFmtId="0" fontId="108" fillId="23" borderId="70" xfId="3" applyFont="1" applyFill="1" applyBorder="1" applyAlignment="1" applyProtection="1">
      <alignment horizontal="center" vertical="center"/>
      <protection locked="0"/>
    </xf>
    <xf numFmtId="1" fontId="108" fillId="23" borderId="70" xfId="3" applyNumberFormat="1" applyFont="1" applyFill="1" applyBorder="1" applyAlignment="1" applyProtection="1">
      <alignment horizontal="center" vertical="center" wrapText="1"/>
      <protection locked="0"/>
    </xf>
    <xf numFmtId="49" fontId="66" fillId="8" borderId="70" xfId="3" applyNumberFormat="1" applyFont="1" applyFill="1" applyBorder="1" applyAlignment="1" applyProtection="1">
      <alignment horizontal="left" vertical="top" wrapText="1"/>
      <protection locked="0"/>
    </xf>
    <xf numFmtId="0" fontId="72" fillId="8" borderId="71" xfId="3" applyFont="1" applyFill="1" applyBorder="1" applyAlignment="1" applyProtection="1">
      <alignment horizontal="center" vertical="center" wrapText="1"/>
      <protection locked="0"/>
    </xf>
    <xf numFmtId="49" fontId="56" fillId="23" borderId="70" xfId="3" applyNumberFormat="1" applyFont="1" applyFill="1" applyBorder="1" applyAlignment="1" applyProtection="1">
      <alignment horizontal="left" vertical="top" wrapText="1"/>
      <protection locked="0"/>
    </xf>
    <xf numFmtId="49" fontId="66" fillId="23" borderId="70" xfId="3" applyNumberFormat="1" applyFont="1" applyFill="1" applyBorder="1" applyAlignment="1" applyProtection="1">
      <alignment horizontal="left" vertical="top" wrapText="1"/>
      <protection locked="0"/>
    </xf>
    <xf numFmtId="0" fontId="72" fillId="23" borderId="71" xfId="3" applyFont="1" applyFill="1" applyBorder="1" applyAlignment="1" applyProtection="1">
      <alignment horizontal="center" vertical="center" wrapText="1"/>
      <protection locked="0"/>
    </xf>
    <xf numFmtId="0" fontId="66" fillId="9" borderId="72" xfId="3" applyFont="1" applyFill="1" applyBorder="1" applyAlignment="1">
      <alignment horizontal="center" vertical="top"/>
    </xf>
    <xf numFmtId="49" fontId="56" fillId="8" borderId="73" xfId="3" applyNumberFormat="1" applyFont="1" applyFill="1" applyBorder="1" applyAlignment="1" applyProtection="1">
      <alignment horizontal="left" vertical="top" wrapText="1"/>
      <protection locked="0"/>
    </xf>
    <xf numFmtId="0" fontId="108" fillId="23" borderId="73" xfId="3" applyFont="1" applyFill="1" applyBorder="1" applyAlignment="1" applyProtection="1">
      <alignment horizontal="center" vertical="center"/>
      <protection locked="0"/>
    </xf>
    <xf numFmtId="1" fontId="108" fillId="23" borderId="73" xfId="3" applyNumberFormat="1" applyFont="1" applyFill="1" applyBorder="1" applyAlignment="1" applyProtection="1">
      <alignment horizontal="center" vertical="center" wrapText="1"/>
      <protection locked="0"/>
    </xf>
    <xf numFmtId="49" fontId="66" fillId="8" borderId="73" xfId="3" applyNumberFormat="1" applyFont="1" applyFill="1" applyBorder="1" applyAlignment="1" applyProtection="1">
      <alignment horizontal="left" vertical="top" wrapText="1"/>
      <protection locked="0"/>
    </xf>
    <xf numFmtId="0" fontId="72" fillId="8" borderId="74" xfId="3" applyFont="1" applyFill="1" applyBorder="1" applyAlignment="1" applyProtection="1">
      <alignment horizontal="center" vertical="center" wrapText="1"/>
      <protection locked="0"/>
    </xf>
    <xf numFmtId="0" fontId="57" fillId="0" borderId="0" xfId="3" applyFont="1"/>
    <xf numFmtId="0" fontId="75" fillId="0" borderId="0" xfId="3" applyFont="1" applyAlignment="1" applyProtection="1">
      <alignment horizontal="left" vertical="top"/>
      <protection hidden="1"/>
    </xf>
    <xf numFmtId="0" fontId="75" fillId="0" borderId="4" xfId="3" applyFont="1" applyBorder="1" applyAlignment="1" applyProtection="1">
      <alignment horizontal="right" vertical="center"/>
      <protection hidden="1"/>
    </xf>
    <xf numFmtId="0" fontId="107" fillId="10" borderId="0" xfId="11" applyFont="1" applyFill="1" applyAlignment="1" applyProtection="1">
      <alignment vertical="center" wrapText="1"/>
      <protection hidden="1"/>
    </xf>
    <xf numFmtId="0" fontId="107" fillId="10" borderId="6" xfId="11" applyFont="1" applyFill="1" applyBorder="1" applyAlignment="1" applyProtection="1">
      <alignment vertical="center" wrapText="1"/>
      <protection hidden="1"/>
    </xf>
    <xf numFmtId="0" fontId="107" fillId="10" borderId="16" xfId="11" applyFont="1" applyFill="1" applyBorder="1" applyAlignment="1" applyProtection="1">
      <alignment vertical="center" wrapText="1"/>
      <protection hidden="1"/>
    </xf>
    <xf numFmtId="0" fontId="107" fillId="10" borderId="0" xfId="3" applyFont="1" applyFill="1" applyAlignment="1" applyProtection="1">
      <alignment vertical="top" wrapText="1"/>
      <protection hidden="1"/>
    </xf>
    <xf numFmtId="0" fontId="107" fillId="10" borderId="0" xfId="3" applyFont="1" applyFill="1" applyAlignment="1" applyProtection="1">
      <alignment horizontal="center" vertical="top"/>
      <protection hidden="1"/>
    </xf>
    <xf numFmtId="0" fontId="56" fillId="0" borderId="0" xfId="11" applyFont="1" applyAlignment="1" applyProtection="1">
      <alignment textRotation="90" wrapText="1"/>
      <protection hidden="1"/>
    </xf>
    <xf numFmtId="0" fontId="107" fillId="10" borderId="15" xfId="11" applyFont="1" applyFill="1" applyBorder="1" applyAlignment="1" applyProtection="1">
      <alignment vertical="center" wrapText="1"/>
      <protection locked="0"/>
    </xf>
    <xf numFmtId="0" fontId="107" fillId="10" borderId="17" xfId="11" applyFont="1" applyFill="1" applyBorder="1" applyAlignment="1" applyProtection="1">
      <alignment vertical="center" wrapText="1"/>
      <protection locked="0"/>
    </xf>
    <xf numFmtId="0" fontId="56" fillId="0" borderId="0" xfId="11" applyFont="1" applyAlignment="1" applyProtection="1">
      <alignment wrapText="1"/>
      <protection hidden="1"/>
    </xf>
    <xf numFmtId="0" fontId="56" fillId="0" borderId="42" xfId="11" applyFont="1" applyBorder="1" applyAlignment="1" applyProtection="1">
      <alignment vertical="center" wrapText="1"/>
      <protection hidden="1"/>
    </xf>
    <xf numFmtId="0" fontId="56" fillId="0" borderId="40" xfId="11" applyFont="1" applyBorder="1" applyAlignment="1" applyProtection="1">
      <alignment horizontal="center" vertical="center" wrapText="1"/>
      <protection locked="0"/>
    </xf>
    <xf numFmtId="0" fontId="56" fillId="0" borderId="41" xfId="11" applyFont="1" applyBorder="1" applyAlignment="1" applyProtection="1">
      <alignment horizontal="center" vertical="center" wrapText="1"/>
      <protection locked="0"/>
    </xf>
    <xf numFmtId="0" fontId="56" fillId="0" borderId="0" xfId="11" applyFont="1" applyAlignment="1" applyProtection="1">
      <alignment vertical="center" wrapText="1"/>
      <protection hidden="1"/>
    </xf>
    <xf numFmtId="0" fontId="79" fillId="23" borderId="34" xfId="11" applyFont="1" applyFill="1" applyBorder="1" applyAlignment="1" applyProtection="1">
      <alignment vertical="center" wrapText="1"/>
      <protection hidden="1"/>
    </xf>
    <xf numFmtId="9" fontId="79" fillId="23" borderId="32" xfId="11" applyNumberFormat="1" applyFont="1" applyFill="1" applyBorder="1" applyAlignment="1" applyProtection="1">
      <alignment horizontal="center" vertical="center" wrapText="1"/>
      <protection hidden="1"/>
    </xf>
    <xf numFmtId="9" fontId="79" fillId="23" borderId="33" xfId="11" applyNumberFormat="1" applyFont="1" applyFill="1" applyBorder="1" applyAlignment="1" applyProtection="1">
      <alignment horizontal="center" vertical="center" wrapText="1"/>
      <protection hidden="1"/>
    </xf>
    <xf numFmtId="0" fontId="56" fillId="0" borderId="34" xfId="11" applyFont="1" applyBorder="1" applyAlignment="1" applyProtection="1">
      <alignment vertical="center" wrapText="1"/>
      <protection hidden="1"/>
    </xf>
    <xf numFmtId="0" fontId="56" fillId="0" borderId="32" xfId="11" applyFont="1" applyBorder="1" applyAlignment="1" applyProtection="1">
      <alignment horizontal="center" vertical="center" wrapText="1"/>
      <protection locked="0"/>
    </xf>
    <xf numFmtId="0" fontId="56" fillId="0" borderId="33" xfId="11" applyFont="1" applyBorder="1" applyAlignment="1" applyProtection="1">
      <alignment horizontal="center" vertical="center" wrapText="1"/>
      <protection locked="0"/>
    </xf>
    <xf numFmtId="0" fontId="79" fillId="23" borderId="38" xfId="11" applyFont="1" applyFill="1" applyBorder="1" applyAlignment="1" applyProtection="1">
      <alignment vertical="center" wrapText="1"/>
      <protection hidden="1"/>
    </xf>
    <xf numFmtId="9" fontId="79" fillId="23" borderId="36" xfId="11" applyNumberFormat="1" applyFont="1" applyFill="1" applyBorder="1" applyAlignment="1" applyProtection="1">
      <alignment horizontal="center" vertical="center" wrapText="1"/>
      <protection hidden="1"/>
    </xf>
    <xf numFmtId="9" fontId="79" fillId="23" borderId="37" xfId="11" applyNumberFormat="1" applyFont="1" applyFill="1" applyBorder="1" applyAlignment="1" applyProtection="1">
      <alignment horizontal="center" vertical="center" wrapText="1"/>
      <protection hidden="1"/>
    </xf>
    <xf numFmtId="0" fontId="56" fillId="0" borderId="0" xfId="11" applyFont="1" applyAlignment="1" applyProtection="1">
      <alignment horizontal="center" textRotation="90" wrapText="1"/>
      <protection hidden="1"/>
    </xf>
    <xf numFmtId="0" fontId="64" fillId="0" borderId="3" xfId="20" applyFont="1" applyBorder="1" applyAlignment="1">
      <alignment vertical="center"/>
    </xf>
    <xf numFmtId="0" fontId="139" fillId="0" borderId="0" xfId="20" applyFont="1" applyAlignment="1">
      <alignment vertical="center"/>
    </xf>
    <xf numFmtId="0" fontId="61" fillId="0" borderId="0" xfId="20" applyFont="1"/>
    <xf numFmtId="0" fontId="61" fillId="9" borderId="0" xfId="20" applyFont="1" applyFill="1"/>
    <xf numFmtId="0" fontId="186" fillId="10" borderId="67" xfId="20" applyFont="1" applyFill="1" applyBorder="1" applyAlignment="1">
      <alignment horizontal="left" vertical="top" wrapText="1"/>
    </xf>
    <xf numFmtId="49" fontId="66" fillId="0" borderId="69" xfId="20" applyNumberFormat="1" applyFont="1" applyBorder="1" applyAlignment="1" applyProtection="1">
      <alignment horizontal="left" vertical="center" wrapText="1"/>
      <protection locked="0"/>
    </xf>
    <xf numFmtId="49" fontId="66" fillId="0" borderId="70" xfId="20" applyNumberFormat="1" applyFont="1" applyBorder="1" applyAlignment="1" applyProtection="1">
      <alignment horizontal="left" vertical="center" wrapText="1"/>
      <protection locked="0"/>
    </xf>
    <xf numFmtId="1" fontId="108" fillId="0" borderId="70" xfId="20" applyNumberFormat="1" applyFont="1" applyBorder="1" applyAlignment="1" applyProtection="1">
      <alignment horizontal="center" vertical="center" wrapText="1"/>
      <protection locked="0"/>
    </xf>
    <xf numFmtId="0" fontId="72" fillId="0" borderId="71" xfId="20" applyFont="1" applyBorder="1" applyAlignment="1" applyProtection="1">
      <alignment horizontal="center" vertical="center" wrapText="1"/>
      <protection locked="0"/>
    </xf>
    <xf numFmtId="49" fontId="66" fillId="0" borderId="70" xfId="20" quotePrefix="1" applyNumberFormat="1" applyFont="1" applyBorder="1" applyAlignment="1" applyProtection="1">
      <alignment horizontal="left" vertical="center" wrapText="1"/>
      <protection locked="0"/>
    </xf>
    <xf numFmtId="49" fontId="66" fillId="0" borderId="72" xfId="20" applyNumberFormat="1" applyFont="1" applyBorder="1" applyAlignment="1" applyProtection="1">
      <alignment horizontal="left" vertical="center" wrapText="1"/>
      <protection locked="0"/>
    </xf>
    <xf numFmtId="49" fontId="66" fillId="0" borderId="73" xfId="20" applyNumberFormat="1" applyFont="1" applyBorder="1" applyAlignment="1" applyProtection="1">
      <alignment horizontal="left" vertical="center" wrapText="1"/>
      <protection locked="0"/>
    </xf>
    <xf numFmtId="1" fontId="108" fillId="0" borderId="73" xfId="20" applyNumberFormat="1" applyFont="1" applyBorder="1" applyAlignment="1" applyProtection="1">
      <alignment horizontal="center" vertical="center" wrapText="1"/>
      <protection locked="0"/>
    </xf>
    <xf numFmtId="0" fontId="72" fillId="0" borderId="74" xfId="20" applyFont="1" applyBorder="1" applyAlignment="1" applyProtection="1">
      <alignment horizontal="center" vertical="center" wrapText="1"/>
      <protection locked="0"/>
    </xf>
    <xf numFmtId="0" fontId="89" fillId="0" borderId="0" xfId="20" applyFont="1" applyAlignment="1">
      <alignment vertical="top"/>
    </xf>
    <xf numFmtId="0" fontId="170" fillId="9" borderId="0" xfId="20" applyFont="1" applyFill="1" applyAlignment="1">
      <alignment horizontal="left" indent="14"/>
    </xf>
    <xf numFmtId="0" fontId="192" fillId="0" borderId="3" xfId="3" applyFont="1" applyBorder="1" applyAlignment="1" applyProtection="1">
      <alignment vertical="center"/>
      <protection hidden="1"/>
    </xf>
    <xf numFmtId="0" fontId="63" fillId="9" borderId="3" xfId="3" applyFont="1" applyFill="1" applyBorder="1" applyAlignment="1" applyProtection="1">
      <alignment vertical="center"/>
      <protection hidden="1"/>
    </xf>
    <xf numFmtId="0" fontId="95" fillId="0" borderId="3" xfId="3" applyFont="1" applyBorder="1" applyAlignment="1" applyProtection="1">
      <alignment vertical="center"/>
      <protection hidden="1"/>
    </xf>
    <xf numFmtId="0" fontId="75" fillId="0" borderId="3" xfId="3" applyFont="1" applyBorder="1" applyAlignment="1" applyProtection="1">
      <alignment horizontal="right" vertical="center"/>
      <protection hidden="1"/>
    </xf>
    <xf numFmtId="0" fontId="110" fillId="0" borderId="0" xfId="3" applyFont="1" applyAlignment="1" applyProtection="1">
      <alignment vertical="top" textRotation="90" shrinkToFit="1"/>
      <protection hidden="1"/>
    </xf>
    <xf numFmtId="0" fontId="75" fillId="0" borderId="0" xfId="3" applyFont="1" applyAlignment="1" applyProtection="1">
      <alignment vertical="top"/>
      <protection hidden="1"/>
    </xf>
    <xf numFmtId="0" fontId="193" fillId="0" borderId="0" xfId="3" applyFont="1" applyAlignment="1" applyProtection="1">
      <alignment wrapText="1"/>
      <protection hidden="1"/>
    </xf>
    <xf numFmtId="0" fontId="89" fillId="0" borderId="0" xfId="3" applyFont="1" applyAlignment="1" applyProtection="1">
      <alignment vertical="top"/>
      <protection hidden="1"/>
    </xf>
    <xf numFmtId="0" fontId="142" fillId="0" borderId="0" xfId="0" applyFont="1"/>
    <xf numFmtId="0" fontId="56" fillId="0" borderId="0" xfId="40" applyFont="1"/>
    <xf numFmtId="0" fontId="56" fillId="43" borderId="0" xfId="40" applyFont="1" applyFill="1"/>
    <xf numFmtId="0" fontId="61" fillId="43" borderId="0" xfId="40" applyFont="1" applyFill="1" applyAlignment="1">
      <alignment vertical="top"/>
    </xf>
    <xf numFmtId="0" fontId="69" fillId="0" borderId="0" xfId="40" applyFont="1" applyAlignment="1" applyProtection="1">
      <alignment horizontal="right" vertical="center"/>
      <protection locked="0"/>
    </xf>
    <xf numFmtId="0" fontId="97" fillId="0" borderId="3" xfId="0" applyFont="1" applyBorder="1" applyAlignment="1" applyProtection="1">
      <alignment horizontal="right" vertical="center"/>
      <protection locked="0"/>
    </xf>
    <xf numFmtId="49" fontId="56" fillId="0" borderId="93" xfId="28" applyNumberFormat="1" applyFont="1" applyBorder="1" applyAlignment="1" applyProtection="1">
      <alignment horizontal="left" vertical="top"/>
      <protection locked="0"/>
    </xf>
    <xf numFmtId="0" fontId="56" fillId="0" borderId="93" xfId="28" applyFont="1" applyBorder="1" applyAlignment="1" applyProtection="1">
      <alignment horizontal="left" vertical="top"/>
      <protection locked="0"/>
    </xf>
    <xf numFmtId="0" fontId="56" fillId="0" borderId="94" xfId="28" applyFont="1" applyBorder="1" applyAlignment="1" applyProtection="1">
      <alignment horizontal="left" vertical="top"/>
      <protection locked="0"/>
    </xf>
    <xf numFmtId="0" fontId="56" fillId="23" borderId="71" xfId="28" applyFont="1" applyFill="1" applyBorder="1" applyAlignment="1" applyProtection="1">
      <alignment horizontal="left" vertical="center" wrapText="1"/>
      <protection locked="0"/>
    </xf>
    <xf numFmtId="0" fontId="56" fillId="23" borderId="60" xfId="28" applyFont="1" applyFill="1" applyBorder="1" applyAlignment="1" applyProtection="1">
      <alignment horizontal="left" vertical="center" wrapText="1"/>
      <protection locked="0"/>
    </xf>
    <xf numFmtId="0" fontId="56" fillId="23" borderId="69" xfId="28" applyFont="1" applyFill="1" applyBorder="1" applyAlignment="1" applyProtection="1">
      <alignment horizontal="left" vertical="center" wrapText="1"/>
      <protection locked="0"/>
    </xf>
    <xf numFmtId="0" fontId="57" fillId="23" borderId="60" xfId="0" applyFont="1" applyFill="1" applyBorder="1" applyAlignment="1" applyProtection="1">
      <alignment horizontal="left" vertical="center"/>
      <protection locked="0"/>
    </xf>
    <xf numFmtId="0" fontId="57" fillId="23" borderId="76" xfId="0" applyFont="1" applyFill="1" applyBorder="1" applyAlignment="1" applyProtection="1">
      <alignment horizontal="left" vertical="center"/>
      <protection locked="0"/>
    </xf>
    <xf numFmtId="0" fontId="56" fillId="23" borderId="57" xfId="28" applyFont="1" applyFill="1" applyBorder="1" applyAlignment="1" applyProtection="1">
      <alignment horizontal="left" vertical="top" wrapText="1"/>
      <protection locked="0"/>
    </xf>
    <xf numFmtId="0" fontId="56" fillId="23" borderId="0" xfId="28" applyFont="1" applyFill="1" applyAlignment="1" applyProtection="1">
      <alignment horizontal="left" vertical="top" wrapText="1"/>
      <protection locked="0"/>
    </xf>
    <xf numFmtId="0" fontId="56" fillId="44" borderId="57" xfId="28" applyFont="1" applyFill="1" applyBorder="1" applyAlignment="1" applyProtection="1">
      <alignment horizontal="left" vertical="top" wrapText="1"/>
      <protection locked="0"/>
    </xf>
    <xf numFmtId="0" fontId="56" fillId="44" borderId="0" xfId="28" applyFont="1" applyFill="1" applyAlignment="1" applyProtection="1">
      <alignment horizontal="left" vertical="top" wrapText="1"/>
      <protection locked="0"/>
    </xf>
    <xf numFmtId="14" fontId="56" fillId="23" borderId="75" xfId="0" applyNumberFormat="1" applyFont="1" applyFill="1" applyBorder="1" applyAlignment="1" applyProtection="1">
      <alignment horizontal="left" vertical="center"/>
      <protection locked="0"/>
    </xf>
    <xf numFmtId="0" fontId="87" fillId="0" borderId="66" xfId="6" applyFont="1" applyBorder="1" applyAlignment="1">
      <alignment horizontal="left" vertical="center" wrapText="1"/>
    </xf>
    <xf numFmtId="0" fontId="87" fillId="0" borderId="67" xfId="6" applyFont="1" applyBorder="1" applyAlignment="1">
      <alignment horizontal="left" vertical="center" wrapText="1"/>
    </xf>
    <xf numFmtId="43" fontId="109" fillId="10" borderId="0" xfId="26" applyFont="1" applyFill="1" applyBorder="1" applyAlignment="1" applyProtection="1">
      <alignment horizontal="left" vertical="center" wrapText="1"/>
      <protection hidden="1"/>
    </xf>
    <xf numFmtId="0" fontId="58" fillId="0" borderId="0" xfId="5" applyFont="1" applyFill="1" applyBorder="1" applyAlignment="1" applyProtection="1">
      <alignment horizontal="left" textRotation="90"/>
      <protection hidden="1"/>
    </xf>
    <xf numFmtId="0" fontId="58" fillId="8" borderId="60" xfId="28" applyFont="1" applyFill="1" applyBorder="1" applyAlignment="1" applyProtection="1">
      <alignment horizontal="left" wrapText="1"/>
      <protection hidden="1"/>
    </xf>
    <xf numFmtId="0" fontId="58" fillId="0" borderId="70" xfId="20" applyFont="1" applyBorder="1" applyAlignment="1" applyProtection="1">
      <alignment horizontal="left" vertical="center" wrapText="1"/>
      <protection locked="0"/>
    </xf>
    <xf numFmtId="0" fontId="56" fillId="8" borderId="60" xfId="28" applyFont="1" applyFill="1" applyBorder="1" applyAlignment="1" applyProtection="1">
      <alignment horizontal="left" vertical="top" wrapText="1"/>
      <protection hidden="1"/>
    </xf>
    <xf numFmtId="0" fontId="56" fillId="8" borderId="76" xfId="28" applyFont="1" applyFill="1" applyBorder="1" applyAlignment="1" applyProtection="1">
      <alignment horizontal="left" vertical="top" wrapText="1"/>
      <protection hidden="1"/>
    </xf>
    <xf numFmtId="0" fontId="58" fillId="0" borderId="70" xfId="5" applyNumberFormat="1" applyFont="1" applyFill="1" applyBorder="1" applyAlignment="1" applyProtection="1">
      <alignment horizontal="left" vertical="center" wrapText="1"/>
      <protection locked="0"/>
    </xf>
    <xf numFmtId="0" fontId="58" fillId="0" borderId="67" xfId="5" applyNumberFormat="1" applyFont="1" applyFill="1" applyBorder="1" applyAlignment="1" applyProtection="1">
      <alignment horizontal="left" vertical="center" wrapText="1"/>
      <protection locked="0"/>
    </xf>
    <xf numFmtId="0" fontId="58" fillId="0" borderId="73" xfId="5" applyNumberFormat="1" applyFont="1" applyFill="1" applyBorder="1" applyAlignment="1" applyProtection="1">
      <alignment horizontal="left" vertical="center" wrapText="1"/>
      <protection locked="0"/>
    </xf>
    <xf numFmtId="14" fontId="66" fillId="23" borderId="75" xfId="28" applyNumberFormat="1" applyFont="1" applyFill="1" applyBorder="1" applyAlignment="1" applyProtection="1">
      <alignment horizontal="left" vertical="top" wrapText="1"/>
      <protection locked="0"/>
    </xf>
    <xf numFmtId="14" fontId="66" fillId="23" borderId="60" xfId="28" applyNumberFormat="1" applyFont="1" applyFill="1" applyBorder="1" applyAlignment="1" applyProtection="1">
      <alignment horizontal="left" vertical="top" wrapText="1"/>
      <protection locked="0"/>
    </xf>
    <xf numFmtId="14" fontId="66" fillId="23" borderId="76" xfId="28" applyNumberFormat="1" applyFont="1" applyFill="1" applyBorder="1" applyAlignment="1" applyProtection="1">
      <alignment horizontal="left" vertical="top" wrapText="1"/>
      <protection locked="0"/>
    </xf>
    <xf numFmtId="0" fontId="56" fillId="8" borderId="75" xfId="28" applyFont="1" applyFill="1" applyBorder="1" applyAlignment="1" applyProtection="1">
      <alignment horizontal="left" vertical="top" wrapText="1"/>
      <protection hidden="1"/>
    </xf>
    <xf numFmtId="14" fontId="79" fillId="23" borderId="75" xfId="28" applyNumberFormat="1" applyFont="1" applyFill="1" applyBorder="1" applyAlignment="1" applyProtection="1">
      <alignment horizontal="left" vertical="top"/>
      <protection locked="0"/>
    </xf>
    <xf numFmtId="14" fontId="56" fillId="23" borderId="60" xfId="28" applyNumberFormat="1" applyFont="1" applyFill="1" applyBorder="1" applyAlignment="1" applyProtection="1">
      <alignment horizontal="left" vertical="top"/>
      <protection locked="0"/>
    </xf>
    <xf numFmtId="14" fontId="56" fillId="23" borderId="76" xfId="28" applyNumberFormat="1" applyFont="1" applyFill="1" applyBorder="1" applyAlignment="1" applyProtection="1">
      <alignment horizontal="left" vertical="top"/>
      <protection locked="0"/>
    </xf>
    <xf numFmtId="14" fontId="56" fillId="23" borderId="75" xfId="0" applyNumberFormat="1" applyFont="1" applyFill="1" applyBorder="1" applyAlignment="1" applyProtection="1">
      <alignment horizontal="left" vertical="center" indent="1"/>
      <protection locked="0"/>
    </xf>
    <xf numFmtId="0" fontId="56" fillId="8" borderId="67" xfId="28" applyFont="1" applyFill="1" applyBorder="1" applyAlignment="1" applyProtection="1">
      <alignment horizontal="left" vertical="top" wrapText="1"/>
      <protection locked="0"/>
    </xf>
    <xf numFmtId="0" fontId="56" fillId="8" borderId="68" xfId="28" applyFont="1" applyFill="1" applyBorder="1" applyAlignment="1" applyProtection="1">
      <alignment horizontal="left" vertical="top" wrapText="1"/>
      <protection locked="0"/>
    </xf>
    <xf numFmtId="0" fontId="56" fillId="8" borderId="70" xfId="28" applyFont="1" applyFill="1" applyBorder="1" applyAlignment="1" applyProtection="1">
      <alignment horizontal="left" vertical="top" wrapText="1"/>
      <protection locked="0"/>
    </xf>
    <xf numFmtId="0" fontId="56" fillId="8" borderId="71" xfId="28" applyFont="1" applyFill="1" applyBorder="1" applyAlignment="1" applyProtection="1">
      <alignment horizontal="left" vertical="top" wrapText="1"/>
      <protection locked="0"/>
    </xf>
    <xf numFmtId="0" fontId="56" fillId="8" borderId="73" xfId="28" applyFont="1" applyFill="1" applyBorder="1" applyAlignment="1" applyProtection="1">
      <alignment horizontal="left" vertical="top" wrapText="1"/>
      <protection locked="0"/>
    </xf>
    <xf numFmtId="0" fontId="56" fillId="8" borderId="74" xfId="28" applyFont="1" applyFill="1" applyBorder="1" applyAlignment="1" applyProtection="1">
      <alignment horizontal="left" vertical="top" wrapText="1"/>
      <protection locked="0"/>
    </xf>
    <xf numFmtId="0" fontId="58" fillId="23" borderId="67" xfId="5" applyFont="1" applyFill="1" applyBorder="1" applyAlignment="1" applyProtection="1">
      <alignment horizontal="left" vertical="top" wrapText="1"/>
      <protection locked="0"/>
    </xf>
    <xf numFmtId="0" fontId="58" fillId="23" borderId="68" xfId="5" applyFont="1" applyFill="1" applyBorder="1" applyAlignment="1" applyProtection="1">
      <alignment horizontal="left" vertical="top" wrapText="1"/>
      <protection locked="0"/>
    </xf>
    <xf numFmtId="0" fontId="58" fillId="23" borderId="70" xfId="5" applyFont="1" applyFill="1" applyBorder="1" applyAlignment="1" applyProtection="1">
      <alignment horizontal="left" vertical="top" wrapText="1"/>
      <protection locked="0"/>
    </xf>
    <xf numFmtId="0" fontId="58" fillId="23" borderId="71" xfId="5" applyFont="1" applyFill="1" applyBorder="1" applyAlignment="1" applyProtection="1">
      <alignment horizontal="left" vertical="top" wrapText="1"/>
      <protection locked="0"/>
    </xf>
    <xf numFmtId="0" fontId="58" fillId="23" borderId="73" xfId="5" applyFont="1" applyFill="1" applyBorder="1" applyAlignment="1" applyProtection="1">
      <alignment horizontal="left" vertical="top" wrapText="1"/>
      <protection locked="0"/>
    </xf>
    <xf numFmtId="0" fontId="58" fillId="23" borderId="74" xfId="5" applyFont="1" applyFill="1" applyBorder="1" applyAlignment="1" applyProtection="1">
      <alignment horizontal="left" vertical="top" wrapText="1"/>
      <protection locked="0"/>
    </xf>
    <xf numFmtId="0" fontId="83" fillId="10" borderId="0" xfId="28" applyFont="1" applyFill="1" applyAlignment="1" applyProtection="1">
      <alignment horizontal="left" vertical="center" wrapText="1"/>
      <protection hidden="1"/>
    </xf>
    <xf numFmtId="0" fontId="126" fillId="23" borderId="67" xfId="5" applyFont="1" applyFill="1" applyBorder="1" applyAlignment="1" applyProtection="1">
      <alignment horizontal="left" vertical="top" wrapText="1"/>
      <protection locked="0"/>
    </xf>
    <xf numFmtId="0" fontId="126" fillId="23" borderId="70" xfId="5" applyFont="1" applyFill="1" applyBorder="1" applyAlignment="1" applyProtection="1">
      <alignment horizontal="left" vertical="top" wrapText="1"/>
      <protection locked="0"/>
    </xf>
    <xf numFmtId="0" fontId="126" fillId="23" borderId="73" xfId="5" applyFont="1" applyFill="1" applyBorder="1" applyAlignment="1" applyProtection="1">
      <alignment horizontal="left" vertical="top" wrapText="1"/>
      <protection locked="0"/>
    </xf>
    <xf numFmtId="0" fontId="105" fillId="0" borderId="0" xfId="28" applyFont="1" applyAlignment="1" applyProtection="1">
      <alignment horizontal="left" vertical="top" wrapText="1"/>
      <protection hidden="1"/>
    </xf>
    <xf numFmtId="0" fontId="111" fillId="10" borderId="59" xfId="28" applyFont="1" applyFill="1" applyBorder="1" applyAlignment="1" applyProtection="1">
      <alignment horizontal="left" vertical="center" wrapText="1"/>
      <protection hidden="1"/>
    </xf>
    <xf numFmtId="0" fontId="111" fillId="10" borderId="16" xfId="28" applyFont="1" applyFill="1" applyBorder="1" applyAlignment="1" applyProtection="1">
      <alignment horizontal="left" vertical="center" wrapText="1"/>
      <protection hidden="1"/>
    </xf>
    <xf numFmtId="0" fontId="60" fillId="23" borderId="57" xfId="28" applyFont="1" applyFill="1" applyBorder="1" applyAlignment="1" applyProtection="1">
      <alignment horizontal="left" vertical="top" wrapText="1"/>
      <protection locked="0"/>
    </xf>
    <xf numFmtId="0" fontId="60" fillId="23" borderId="0" xfId="28" applyFont="1" applyFill="1" applyAlignment="1" applyProtection="1">
      <alignment horizontal="left" vertical="top" wrapText="1"/>
      <protection locked="0"/>
    </xf>
    <xf numFmtId="0" fontId="111" fillId="10" borderId="59" xfId="28" applyFont="1" applyFill="1" applyBorder="1" applyAlignment="1" applyProtection="1">
      <alignment horizontal="left" vertical="top" wrapText="1"/>
      <protection hidden="1"/>
    </xf>
    <xf numFmtId="0" fontId="111" fillId="10" borderId="16" xfId="28" applyFont="1" applyFill="1" applyBorder="1" applyAlignment="1" applyProtection="1">
      <alignment horizontal="left" vertical="top" wrapText="1"/>
      <protection hidden="1"/>
    </xf>
    <xf numFmtId="0" fontId="56" fillId="8" borderId="59" xfId="28" applyFont="1" applyFill="1" applyBorder="1" applyAlignment="1" applyProtection="1">
      <alignment horizontal="left" vertical="top" wrapText="1"/>
      <protection hidden="1"/>
    </xf>
    <xf numFmtId="0" fontId="56" fillId="8" borderId="16" xfId="28" applyFont="1" applyFill="1" applyBorder="1" applyAlignment="1" applyProtection="1">
      <alignment horizontal="left" vertical="top" wrapText="1"/>
      <protection hidden="1"/>
    </xf>
    <xf numFmtId="0" fontId="56" fillId="23" borderId="59" xfId="28" applyFont="1" applyFill="1" applyBorder="1" applyAlignment="1" applyProtection="1">
      <alignment horizontal="left" vertical="top" wrapText="1"/>
      <protection hidden="1"/>
    </xf>
    <xf numFmtId="0" fontId="56" fillId="23" borderId="16" xfId="28" applyFont="1" applyFill="1" applyBorder="1" applyAlignment="1" applyProtection="1">
      <alignment horizontal="left" vertical="top" wrapText="1"/>
      <protection hidden="1"/>
    </xf>
    <xf numFmtId="0" fontId="66" fillId="11" borderId="58" xfId="28" applyFont="1" applyFill="1" applyBorder="1" applyAlignment="1" applyProtection="1">
      <alignment horizontal="center" textRotation="90"/>
      <protection hidden="1"/>
    </xf>
    <xf numFmtId="0" fontId="66" fillId="11" borderId="57" xfId="28" applyFont="1" applyFill="1" applyBorder="1" applyAlignment="1" applyProtection="1">
      <alignment horizontal="center" textRotation="90"/>
      <protection hidden="1"/>
    </xf>
    <xf numFmtId="0" fontId="61" fillId="10" borderId="57" xfId="28" applyFont="1" applyFill="1" applyBorder="1" applyAlignment="1" applyProtection="1">
      <alignment horizontal="left" vertical="top" wrapText="1"/>
      <protection hidden="1"/>
    </xf>
    <xf numFmtId="0" fontId="61" fillId="10" borderId="0" xfId="28" applyFont="1" applyFill="1" applyAlignment="1" applyProtection="1">
      <alignment horizontal="left" vertical="top" wrapText="1"/>
      <protection hidden="1"/>
    </xf>
    <xf numFmtId="0" fontId="60" fillId="23" borderId="57" xfId="28" applyFont="1" applyFill="1" applyBorder="1" applyAlignment="1" applyProtection="1">
      <alignment horizontal="center" vertical="top" wrapText="1"/>
      <protection locked="0"/>
    </xf>
    <xf numFmtId="0" fontId="60" fillId="23" borderId="0" xfId="28" applyFont="1" applyFill="1" applyAlignment="1" applyProtection="1">
      <alignment horizontal="center" vertical="top" wrapText="1"/>
      <protection locked="0"/>
    </xf>
    <xf numFmtId="0" fontId="66" fillId="11" borderId="0" xfId="28" applyFont="1" applyFill="1" applyAlignment="1" applyProtection="1">
      <alignment horizontal="center" textRotation="90"/>
      <protection hidden="1"/>
    </xf>
    <xf numFmtId="0" fontId="58" fillId="12" borderId="16" xfId="28" applyFont="1" applyFill="1" applyBorder="1" applyAlignment="1" applyProtection="1">
      <alignment horizontal="center" textRotation="90"/>
      <protection hidden="1"/>
    </xf>
    <xf numFmtId="0" fontId="58" fillId="12" borderId="6" xfId="28" applyFont="1" applyFill="1" applyBorder="1" applyAlignment="1" applyProtection="1">
      <alignment horizontal="center" textRotation="90"/>
      <protection hidden="1"/>
    </xf>
    <xf numFmtId="0" fontId="56" fillId="8" borderId="59" xfId="28" applyFont="1" applyFill="1" applyBorder="1" applyAlignment="1" applyProtection="1">
      <alignment horizontal="left" vertical="top" wrapText="1"/>
      <protection locked="0"/>
    </xf>
    <xf numFmtId="0" fontId="56" fillId="8" borderId="16" xfId="28" applyFont="1" applyFill="1" applyBorder="1" applyAlignment="1" applyProtection="1">
      <alignment horizontal="left" vertical="top" wrapText="1"/>
      <protection locked="0"/>
    </xf>
    <xf numFmtId="0" fontId="56" fillId="23" borderId="59" xfId="28" applyFont="1" applyFill="1" applyBorder="1" applyAlignment="1" applyProtection="1">
      <alignment horizontal="left" vertical="top" wrapText="1"/>
      <protection locked="0"/>
    </xf>
    <xf numFmtId="0" fontId="56" fillId="23" borderId="16" xfId="28" applyFont="1" applyFill="1" applyBorder="1" applyAlignment="1" applyProtection="1">
      <alignment horizontal="left" vertical="top" wrapText="1"/>
      <protection locked="0"/>
    </xf>
    <xf numFmtId="0" fontId="89" fillId="33" borderId="0" xfId="28" applyFont="1" applyFill="1" applyAlignment="1" applyProtection="1">
      <alignment horizontal="left" textRotation="90"/>
      <protection hidden="1"/>
    </xf>
    <xf numFmtId="0" fontId="111" fillId="10" borderId="0" xfId="28" applyFont="1" applyFill="1" applyAlignment="1" applyProtection="1">
      <alignment horizontal="left" vertical="top" wrapText="1"/>
      <protection hidden="1"/>
    </xf>
    <xf numFmtId="0" fontId="56" fillId="8" borderId="0" xfId="28" applyFont="1" applyFill="1" applyAlignment="1" applyProtection="1">
      <alignment horizontal="left" vertical="top" wrapText="1"/>
      <protection locked="0"/>
    </xf>
    <xf numFmtId="0" fontId="111" fillId="10" borderId="0" xfId="28" applyFont="1" applyFill="1" applyAlignment="1" applyProtection="1">
      <alignment horizontal="left" vertical="center" wrapText="1"/>
      <protection hidden="1"/>
    </xf>
    <xf numFmtId="0" fontId="133" fillId="0" borderId="0" xfId="6" applyFont="1" applyAlignment="1" applyProtection="1">
      <alignment horizontal="center" textRotation="90" wrapText="1"/>
      <protection hidden="1"/>
    </xf>
    <xf numFmtId="49" fontId="66" fillId="0" borderId="19" xfId="18" applyNumberFormat="1" applyFont="1" applyBorder="1" applyAlignment="1" applyProtection="1">
      <alignment horizontal="left" vertical="center" wrapText="1" shrinkToFit="1"/>
      <protection hidden="1"/>
    </xf>
    <xf numFmtId="49" fontId="66" fillId="0" borderId="0" xfId="18" applyNumberFormat="1" applyFont="1" applyAlignment="1" applyProtection="1">
      <alignment horizontal="left" vertical="center" wrapText="1" shrinkToFit="1"/>
      <protection hidden="1"/>
    </xf>
    <xf numFmtId="49" fontId="66" fillId="0" borderId="12" xfId="18" applyNumberFormat="1" applyFont="1" applyBorder="1" applyAlignment="1" applyProtection="1">
      <alignment horizontal="left" vertical="center" wrapText="1" shrinkToFit="1"/>
      <protection hidden="1"/>
    </xf>
    <xf numFmtId="49" fontId="66" fillId="0" borderId="13" xfId="18" applyNumberFormat="1" applyFont="1" applyBorder="1" applyAlignment="1" applyProtection="1">
      <alignment horizontal="left" vertical="center" wrapText="1" shrinkToFit="1"/>
      <protection hidden="1"/>
    </xf>
    <xf numFmtId="49" fontId="66" fillId="0" borderId="43" xfId="18" applyNumberFormat="1" applyFont="1" applyBorder="1" applyAlignment="1" applyProtection="1">
      <alignment horizontal="left" vertical="center" wrapText="1" shrinkToFit="1"/>
      <protection hidden="1"/>
    </xf>
    <xf numFmtId="49" fontId="66" fillId="0" borderId="45" xfId="18" applyNumberFormat="1" applyFont="1" applyBorder="1" applyAlignment="1" applyProtection="1">
      <alignment horizontal="left" vertical="center" wrapText="1" shrinkToFit="1"/>
      <protection hidden="1"/>
    </xf>
    <xf numFmtId="49" fontId="66" fillId="0" borderId="3" xfId="18" applyNumberFormat="1" applyFont="1" applyBorder="1" applyAlignment="1" applyProtection="1">
      <alignment horizontal="left" vertical="center" wrapText="1" shrinkToFit="1"/>
      <protection hidden="1"/>
    </xf>
    <xf numFmtId="49" fontId="66" fillId="0" borderId="51" xfId="18" applyNumberFormat="1" applyFont="1" applyBorder="1" applyAlignment="1" applyProtection="1">
      <alignment horizontal="left" vertical="center" wrapText="1" shrinkToFit="1"/>
      <protection hidden="1"/>
    </xf>
    <xf numFmtId="49" fontId="66" fillId="0" borderId="52" xfId="18" applyNumberFormat="1" applyFont="1" applyBorder="1" applyAlignment="1" applyProtection="1">
      <alignment horizontal="left" vertical="center" wrapText="1" shrinkToFit="1"/>
      <protection hidden="1"/>
    </xf>
    <xf numFmtId="49" fontId="66" fillId="0" borderId="53" xfId="18" applyNumberFormat="1" applyFont="1" applyBorder="1" applyAlignment="1" applyProtection="1">
      <alignment horizontal="left" vertical="center" wrapText="1" shrinkToFit="1"/>
      <protection hidden="1"/>
    </xf>
    <xf numFmtId="0" fontId="66" fillId="0" borderId="13" xfId="18" applyFont="1" applyBorder="1" applyAlignment="1" applyProtection="1">
      <alignment horizontal="left" vertical="center" wrapText="1" shrinkToFit="1"/>
      <protection hidden="1"/>
    </xf>
    <xf numFmtId="0" fontId="66" fillId="0" borderId="0" xfId="18" applyFont="1" applyAlignment="1" applyProtection="1">
      <alignment horizontal="left" vertical="center" wrapText="1" shrinkToFit="1"/>
      <protection hidden="1"/>
    </xf>
    <xf numFmtId="0" fontId="66" fillId="0" borderId="43" xfId="18" applyFont="1" applyBorder="1" applyAlignment="1" applyProtection="1">
      <alignment horizontal="left" vertical="center" wrapText="1" shrinkToFit="1"/>
      <protection hidden="1"/>
    </xf>
    <xf numFmtId="49" fontId="138" fillId="30" borderId="44" xfId="18" applyNumberFormat="1" applyFont="1" applyFill="1" applyBorder="1" applyAlignment="1" applyProtection="1">
      <alignment horizontal="left" wrapText="1" shrinkToFit="1"/>
      <protection hidden="1"/>
    </xf>
    <xf numFmtId="49" fontId="138" fillId="30" borderId="4" xfId="18" applyNumberFormat="1" applyFont="1" applyFill="1" applyBorder="1" applyAlignment="1" applyProtection="1">
      <alignment horizontal="left" wrapText="1" shrinkToFit="1"/>
      <protection hidden="1"/>
    </xf>
    <xf numFmtId="49" fontId="138" fillId="30" borderId="47" xfId="18" applyNumberFormat="1" applyFont="1" applyFill="1" applyBorder="1" applyAlignment="1" applyProtection="1">
      <alignment horizontal="left" wrapText="1" shrinkToFit="1"/>
      <protection hidden="1"/>
    </xf>
    <xf numFmtId="0" fontId="138" fillId="30" borderId="44" xfId="18" applyFont="1" applyFill="1" applyBorder="1" applyAlignment="1" applyProtection="1">
      <alignment horizontal="left"/>
      <protection hidden="1"/>
    </xf>
    <xf numFmtId="0" fontId="138" fillId="30" borderId="47" xfId="18" applyFont="1" applyFill="1" applyBorder="1" applyAlignment="1" applyProtection="1">
      <alignment horizontal="left"/>
      <protection hidden="1"/>
    </xf>
    <xf numFmtId="49" fontId="66" fillId="0" borderId="13" xfId="18" applyNumberFormat="1" applyFont="1" applyBorder="1" applyAlignment="1" applyProtection="1">
      <alignment horizontal="center" vertical="center" wrapText="1" shrinkToFit="1"/>
      <protection hidden="1"/>
    </xf>
    <xf numFmtId="49" fontId="66" fillId="0" borderId="12" xfId="18" applyNumberFormat="1" applyFont="1" applyBorder="1" applyAlignment="1" applyProtection="1">
      <alignment horizontal="center" vertical="center" wrapText="1" shrinkToFit="1"/>
      <protection hidden="1"/>
    </xf>
    <xf numFmtId="0" fontId="66" fillId="0" borderId="12" xfId="18" applyFont="1" applyBorder="1" applyAlignment="1" applyProtection="1">
      <alignment horizontal="left" vertical="center" wrapText="1" shrinkToFit="1"/>
      <protection hidden="1"/>
    </xf>
    <xf numFmtId="0" fontId="60" fillId="23" borderId="0" xfId="3" applyFont="1" applyFill="1" applyAlignment="1" applyProtection="1">
      <alignment horizontal="left" vertical="top" wrapText="1"/>
      <protection locked="0"/>
    </xf>
    <xf numFmtId="0" fontId="60" fillId="22" borderId="58" xfId="3" applyFont="1" applyFill="1" applyBorder="1" applyAlignment="1" applyProtection="1">
      <alignment horizontal="center" textRotation="90"/>
      <protection hidden="1"/>
    </xf>
    <xf numFmtId="0" fontId="107" fillId="0" borderId="0" xfId="3" applyFont="1" applyAlignment="1" applyProtection="1">
      <alignment horizontal="center" textRotation="90"/>
      <protection hidden="1"/>
    </xf>
    <xf numFmtId="0" fontId="111" fillId="10" borderId="0" xfId="3" applyFont="1" applyFill="1" applyAlignment="1" applyProtection="1">
      <alignment horizontal="left" vertical="center" wrapText="1"/>
      <protection hidden="1"/>
    </xf>
    <xf numFmtId="0" fontId="136" fillId="10" borderId="0" xfId="3" applyFont="1" applyFill="1" applyAlignment="1" applyProtection="1">
      <alignment horizontal="right" vertical="center" wrapText="1"/>
      <protection hidden="1"/>
    </xf>
    <xf numFmtId="0" fontId="58" fillId="8" borderId="0" xfId="3" applyFont="1" applyFill="1" applyAlignment="1" applyProtection="1">
      <alignment horizontal="center" textRotation="90"/>
      <protection hidden="1"/>
    </xf>
    <xf numFmtId="0" fontId="60" fillId="8" borderId="61" xfId="3" applyFont="1" applyFill="1" applyBorder="1" applyAlignment="1" applyProtection="1">
      <alignment horizontal="center" textRotation="90" wrapText="1"/>
      <protection hidden="1"/>
    </xf>
    <xf numFmtId="0" fontId="161" fillId="23" borderId="0" xfId="3" applyFont="1" applyFill="1" applyAlignment="1" applyProtection="1">
      <alignment horizontal="center" vertical="center"/>
      <protection hidden="1"/>
    </xf>
    <xf numFmtId="0" fontId="60" fillId="23" borderId="0" xfId="3" applyFont="1" applyFill="1" applyAlignment="1" applyProtection="1">
      <alignment horizontal="left" vertical="top"/>
      <protection locked="0"/>
    </xf>
    <xf numFmtId="0" fontId="60" fillId="22" borderId="0" xfId="3" applyFont="1" applyFill="1" applyAlignment="1" applyProtection="1">
      <alignment horizontal="center" textRotation="90"/>
      <protection hidden="1"/>
    </xf>
    <xf numFmtId="0" fontId="163" fillId="23" borderId="0" xfId="3" applyFont="1" applyFill="1" applyAlignment="1" applyProtection="1">
      <alignment horizontal="center" vertical="center"/>
      <protection hidden="1"/>
    </xf>
    <xf numFmtId="0" fontId="87" fillId="0" borderId="69" xfId="6" applyFont="1" applyBorder="1" applyAlignment="1">
      <alignment horizontal="left" vertical="center" wrapText="1"/>
    </xf>
    <xf numFmtId="0" fontId="87" fillId="0" borderId="70" xfId="6" applyFont="1" applyBorder="1" applyAlignment="1">
      <alignment horizontal="left" vertical="center" wrapText="1"/>
    </xf>
    <xf numFmtId="0" fontId="87" fillId="0" borderId="72" xfId="6" applyFont="1" applyBorder="1" applyAlignment="1">
      <alignment horizontal="left" vertical="center" wrapText="1"/>
    </xf>
    <xf numFmtId="0" fontId="87" fillId="0" borderId="73" xfId="6" applyFont="1" applyBorder="1" applyAlignment="1">
      <alignment horizontal="left" vertical="center" wrapText="1"/>
    </xf>
    <xf numFmtId="0" fontId="87" fillId="0" borderId="0" xfId="6" applyFont="1" applyAlignment="1">
      <alignment horizontal="left" vertical="top" wrapText="1" indent="1"/>
    </xf>
    <xf numFmtId="0" fontId="136" fillId="0" borderId="0" xfId="6" applyFont="1" applyAlignment="1" applyProtection="1">
      <alignment horizontal="center"/>
      <protection hidden="1"/>
    </xf>
    <xf numFmtId="43" fontId="111" fillId="10" borderId="0" xfId="26" applyFont="1" applyFill="1" applyBorder="1" applyAlignment="1" applyProtection="1">
      <alignment horizontal="left" vertical="center" wrapText="1"/>
      <protection hidden="1"/>
    </xf>
    <xf numFmtId="0" fontId="173" fillId="0" borderId="63" xfId="0" applyFont="1" applyBorder="1" applyAlignment="1">
      <alignment horizontal="center" vertical="top" wrapText="1"/>
    </xf>
    <xf numFmtId="0" fontId="173" fillId="0" borderId="65" xfId="0" applyFont="1" applyBorder="1" applyAlignment="1">
      <alignment horizontal="center" vertical="top" wrapText="1"/>
    </xf>
    <xf numFmtId="0" fontId="173" fillId="0" borderId="64" xfId="0" applyFont="1" applyBorder="1" applyAlignment="1">
      <alignment horizontal="center" vertical="top" wrapText="1"/>
    </xf>
    <xf numFmtId="43" fontId="111" fillId="10" borderId="16" xfId="26" applyFont="1" applyFill="1" applyBorder="1" applyAlignment="1" applyProtection="1">
      <alignment horizontal="left" vertical="center" wrapText="1"/>
      <protection hidden="1"/>
    </xf>
    <xf numFmtId="0" fontId="171" fillId="0" borderId="0" xfId="0" applyFont="1" applyAlignment="1" applyProtection="1">
      <alignment horizontal="left" vertical="top" wrapText="1"/>
      <protection hidden="1"/>
    </xf>
    <xf numFmtId="0" fontId="109" fillId="10" borderId="0" xfId="26" applyNumberFormat="1" applyFont="1" applyFill="1" applyBorder="1" applyAlignment="1" applyProtection="1">
      <alignment horizontal="right" vertical="center"/>
      <protection locked="0"/>
    </xf>
    <xf numFmtId="49" fontId="57" fillId="23" borderId="0" xfId="37" applyNumberFormat="1" applyFont="1" applyFill="1" applyAlignment="1" applyProtection="1">
      <alignment horizontal="left" vertical="top" wrapText="1"/>
      <protection locked="0"/>
    </xf>
    <xf numFmtId="0" fontId="87" fillId="0" borderId="66" xfId="6" applyFont="1" applyBorder="1" applyAlignment="1">
      <alignment horizontal="left" vertical="top" wrapText="1"/>
    </xf>
    <xf numFmtId="0" fontId="87" fillId="0" borderId="67" xfId="6" applyFont="1" applyBorder="1" applyAlignment="1">
      <alignment horizontal="left" vertical="top" wrapText="1"/>
    </xf>
    <xf numFmtId="0" fontId="57" fillId="18" borderId="70" xfId="6" quotePrefix="1" applyFont="1" applyFill="1" applyBorder="1" applyAlignment="1">
      <alignment horizontal="left" vertical="top" wrapText="1"/>
    </xf>
    <xf numFmtId="0" fontId="57" fillId="18" borderId="70" xfId="6" applyFont="1" applyFill="1" applyBorder="1" applyAlignment="1">
      <alignment horizontal="left" vertical="top" wrapText="1"/>
    </xf>
    <xf numFmtId="9" fontId="66" fillId="18" borderId="70" xfId="6" applyNumberFormat="1" applyFont="1" applyFill="1" applyBorder="1" applyAlignment="1">
      <alignment horizontal="center" vertical="top" wrapText="1"/>
    </xf>
    <xf numFmtId="9" fontId="72" fillId="18" borderId="70" xfId="6" applyNumberFormat="1" applyFont="1" applyFill="1" applyBorder="1" applyAlignment="1">
      <alignment horizontal="center" vertical="top" wrapText="1"/>
    </xf>
    <xf numFmtId="0" fontId="72" fillId="18" borderId="70" xfId="6" applyFont="1" applyFill="1" applyBorder="1" applyAlignment="1">
      <alignment horizontal="center" vertical="top" wrapText="1"/>
    </xf>
    <xf numFmtId="0" fontId="89" fillId="8" borderId="70" xfId="6" applyFont="1" applyFill="1" applyBorder="1" applyAlignment="1">
      <alignment horizontal="center" vertical="top"/>
    </xf>
    <xf numFmtId="0" fontId="66" fillId="18" borderId="70" xfId="6" applyFont="1" applyFill="1" applyBorder="1" applyAlignment="1">
      <alignment horizontal="center" vertical="top" wrapText="1"/>
    </xf>
    <xf numFmtId="0" fontId="66" fillId="18" borderId="69" xfId="6" applyFont="1" applyFill="1" applyBorder="1" applyAlignment="1">
      <alignment horizontal="left" vertical="top" wrapText="1"/>
    </xf>
    <xf numFmtId="0" fontId="57" fillId="18" borderId="73" xfId="6" applyFont="1" applyFill="1" applyBorder="1" applyAlignment="1">
      <alignment horizontal="left" vertical="top" wrapText="1"/>
    </xf>
    <xf numFmtId="0" fontId="57" fillId="18" borderId="67" xfId="6" applyFont="1" applyFill="1" applyBorder="1" applyAlignment="1">
      <alignment horizontal="left" vertical="top" wrapText="1"/>
    </xf>
    <xf numFmtId="0" fontId="57" fillId="19" borderId="70" xfId="6" quotePrefix="1" applyFont="1" applyFill="1" applyBorder="1" applyAlignment="1">
      <alignment horizontal="left" vertical="top" wrapText="1"/>
    </xf>
    <xf numFmtId="0" fontId="57" fillId="19" borderId="70" xfId="6" applyFont="1" applyFill="1" applyBorder="1" applyAlignment="1">
      <alignment horizontal="left" vertical="top" wrapText="1"/>
    </xf>
    <xf numFmtId="9" fontId="66" fillId="19" borderId="70" xfId="6" applyNumberFormat="1" applyFont="1" applyFill="1" applyBorder="1" applyAlignment="1">
      <alignment horizontal="center" vertical="top" wrapText="1"/>
    </xf>
    <xf numFmtId="9" fontId="72" fillId="19" borderId="70" xfId="6" applyNumberFormat="1" applyFont="1" applyFill="1" applyBorder="1" applyAlignment="1">
      <alignment horizontal="center" vertical="top" wrapText="1"/>
    </xf>
    <xf numFmtId="0" fontId="72" fillId="19" borderId="70" xfId="6" applyFont="1" applyFill="1" applyBorder="1" applyAlignment="1">
      <alignment horizontal="center" vertical="top" wrapText="1"/>
    </xf>
    <xf numFmtId="0" fontId="66" fillId="19" borderId="70" xfId="6" applyFont="1" applyFill="1" applyBorder="1" applyAlignment="1">
      <alignment horizontal="center" vertical="top" wrapText="1"/>
    </xf>
    <xf numFmtId="0" fontId="66" fillId="19" borderId="69" xfId="6" applyFont="1" applyFill="1" applyBorder="1" applyAlignment="1">
      <alignment horizontal="left" vertical="top" wrapText="1"/>
    </xf>
    <xf numFmtId="0" fontId="57" fillId="19" borderId="73" xfId="6" applyFont="1" applyFill="1" applyBorder="1" applyAlignment="1">
      <alignment horizontal="left" vertical="top" wrapText="1"/>
    </xf>
    <xf numFmtId="0" fontId="57" fillId="19" borderId="67" xfId="6" applyFont="1" applyFill="1" applyBorder="1" applyAlignment="1">
      <alignment horizontal="left" vertical="top" wrapText="1"/>
    </xf>
    <xf numFmtId="9" fontId="66" fillId="13" borderId="70" xfId="6" applyNumberFormat="1" applyFont="1" applyFill="1" applyBorder="1" applyAlignment="1" applyProtection="1">
      <alignment horizontal="center" vertical="top" wrapText="1"/>
      <protection locked="0"/>
    </xf>
    <xf numFmtId="0" fontId="66" fillId="13" borderId="70" xfId="6" applyFont="1" applyFill="1" applyBorder="1" applyAlignment="1" applyProtection="1">
      <alignment horizontal="center" vertical="top" wrapText="1"/>
      <protection locked="0"/>
    </xf>
    <xf numFmtId="9" fontId="66" fillId="4" borderId="70" xfId="6" applyNumberFormat="1" applyFont="1" applyFill="1" applyBorder="1" applyAlignment="1" applyProtection="1">
      <alignment horizontal="center" vertical="top" wrapText="1"/>
      <protection locked="0"/>
    </xf>
    <xf numFmtId="0" fontId="66" fillId="4" borderId="70" xfId="6" applyFont="1" applyFill="1" applyBorder="1" applyAlignment="1" applyProtection="1">
      <alignment horizontal="center" vertical="top" wrapText="1"/>
      <protection locked="0"/>
    </xf>
    <xf numFmtId="0" fontId="57" fillId="18" borderId="70" xfId="6" quotePrefix="1" applyFont="1" applyFill="1" applyBorder="1" applyAlignment="1" applyProtection="1">
      <alignment horizontal="left" vertical="top" wrapText="1"/>
      <protection locked="0"/>
    </xf>
    <xf numFmtId="0" fontId="57" fillId="18" borderId="70" xfId="6" applyFont="1" applyFill="1" applyBorder="1" applyAlignment="1" applyProtection="1">
      <alignment horizontal="left" vertical="top" wrapText="1"/>
      <protection locked="0"/>
    </xf>
    <xf numFmtId="0" fontId="66" fillId="18" borderId="70" xfId="6" applyFont="1" applyFill="1" applyBorder="1" applyAlignment="1" applyProtection="1">
      <alignment horizontal="center" vertical="top" wrapText="1"/>
      <protection locked="0"/>
    </xf>
    <xf numFmtId="0" fontId="66" fillId="18" borderId="69" xfId="6" applyFont="1" applyFill="1" applyBorder="1" applyAlignment="1" applyProtection="1">
      <alignment horizontal="left" vertical="top" wrapText="1"/>
      <protection locked="0"/>
    </xf>
    <xf numFmtId="0" fontId="57" fillId="18" borderId="73" xfId="6" applyFont="1" applyFill="1" applyBorder="1" applyAlignment="1" applyProtection="1">
      <alignment horizontal="left" vertical="top" wrapText="1"/>
      <protection locked="0"/>
    </xf>
    <xf numFmtId="0" fontId="57" fillId="18" borderId="67" xfId="6" applyFont="1" applyFill="1" applyBorder="1" applyAlignment="1" applyProtection="1">
      <alignment horizontal="left" vertical="top" wrapText="1"/>
      <protection locked="0"/>
    </xf>
    <xf numFmtId="0" fontId="66" fillId="18" borderId="69" xfId="6" applyFont="1" applyFill="1" applyBorder="1" applyAlignment="1" applyProtection="1">
      <alignment horizontal="center" vertical="top" wrapText="1"/>
      <protection locked="0"/>
    </xf>
    <xf numFmtId="0" fontId="66" fillId="18" borderId="69" xfId="6" applyFont="1" applyFill="1" applyBorder="1" applyAlignment="1" applyProtection="1">
      <alignment vertical="top"/>
      <protection locked="0"/>
    </xf>
    <xf numFmtId="9" fontId="66" fillId="14" borderId="70" xfId="6" applyNumberFormat="1" applyFont="1" applyFill="1" applyBorder="1" applyAlignment="1" applyProtection="1">
      <alignment horizontal="center" vertical="top" wrapText="1"/>
      <protection locked="0"/>
    </xf>
    <xf numFmtId="0" fontId="66" fillId="14" borderId="70" xfId="6" applyFont="1" applyFill="1" applyBorder="1" applyAlignment="1" applyProtection="1">
      <alignment horizontal="center" vertical="top" wrapText="1"/>
      <protection locked="0"/>
    </xf>
    <xf numFmtId="9" fontId="66" fillId="24" borderId="70" xfId="6" applyNumberFormat="1" applyFont="1" applyFill="1" applyBorder="1" applyAlignment="1" applyProtection="1">
      <alignment horizontal="center" vertical="top" wrapText="1"/>
      <protection locked="0"/>
    </xf>
    <xf numFmtId="0" fontId="66" fillId="24" borderId="70" xfId="6" applyFont="1" applyFill="1" applyBorder="1" applyAlignment="1" applyProtection="1">
      <alignment horizontal="center" vertical="top" wrapText="1"/>
      <protection locked="0"/>
    </xf>
    <xf numFmtId="0" fontId="57" fillId="19" borderId="70" xfId="6" applyFont="1" applyFill="1" applyBorder="1" applyAlignment="1" applyProtection="1">
      <alignment horizontal="left" vertical="top" wrapText="1"/>
      <protection locked="0"/>
    </xf>
    <xf numFmtId="0" fontId="66" fillId="19" borderId="70" xfId="6" applyFont="1" applyFill="1" applyBorder="1" applyAlignment="1" applyProtection="1">
      <alignment horizontal="center" vertical="top" wrapText="1"/>
      <protection locked="0"/>
    </xf>
    <xf numFmtId="0" fontId="57" fillId="19" borderId="70" xfId="6" quotePrefix="1" applyFont="1" applyFill="1" applyBorder="1" applyAlignment="1" applyProtection="1">
      <alignment horizontal="left" vertical="top" wrapText="1"/>
      <protection locked="0"/>
    </xf>
    <xf numFmtId="0" fontId="66" fillId="19" borderId="69" xfId="6" applyFont="1" applyFill="1" applyBorder="1" applyAlignment="1" applyProtection="1">
      <alignment horizontal="left" vertical="top" wrapText="1"/>
      <protection locked="0"/>
    </xf>
    <xf numFmtId="0" fontId="57" fillId="19" borderId="73" xfId="6" applyFont="1" applyFill="1" applyBorder="1" applyAlignment="1" applyProtection="1">
      <alignment horizontal="left" vertical="top" wrapText="1"/>
      <protection locked="0"/>
    </xf>
    <xf numFmtId="0" fontId="57" fillId="19" borderId="67" xfId="6" applyFont="1" applyFill="1" applyBorder="1" applyAlignment="1" applyProtection="1">
      <alignment horizontal="left" vertical="top" wrapText="1"/>
      <protection locked="0"/>
    </xf>
    <xf numFmtId="0" fontId="66" fillId="19" borderId="69" xfId="6" applyFont="1" applyFill="1" applyBorder="1" applyAlignment="1" applyProtection="1">
      <alignment horizontal="center" vertical="top" wrapText="1"/>
      <protection locked="0"/>
    </xf>
    <xf numFmtId="0" fontId="66" fillId="19" borderId="69" xfId="6" applyFont="1" applyFill="1" applyBorder="1" applyAlignment="1" applyProtection="1">
      <alignment vertical="top"/>
      <protection locked="0"/>
    </xf>
    <xf numFmtId="0" fontId="113" fillId="0" borderId="0" xfId="23" applyFont="1"/>
    <xf numFmtId="0" fontId="191" fillId="9" borderId="3" xfId="0" applyFont="1" applyFill="1" applyBorder="1" applyAlignment="1" applyProtection="1">
      <alignment horizontal="left" vertical="center" wrapText="1"/>
      <protection hidden="1"/>
    </xf>
    <xf numFmtId="0" fontId="114" fillId="26" borderId="0" xfId="19" applyFont="1" applyFill="1" applyAlignment="1" applyProtection="1">
      <alignment horizontal="center" vertical="center"/>
      <protection locked="0"/>
    </xf>
    <xf numFmtId="0" fontId="66" fillId="12" borderId="0" xfId="19" applyFont="1" applyFill="1" applyAlignment="1" applyProtection="1">
      <alignment horizontal="center" vertical="center"/>
      <protection locked="0"/>
    </xf>
    <xf numFmtId="0" fontId="58" fillId="26" borderId="0" xfId="19" applyFont="1" applyFill="1" applyAlignment="1" applyProtection="1">
      <alignment horizontal="center" vertical="center"/>
      <protection locked="0"/>
    </xf>
    <xf numFmtId="0" fontId="56" fillId="0" borderId="31" xfId="11" applyFont="1" applyBorder="1" applyAlignment="1" applyProtection="1">
      <alignment vertical="center" wrapText="1"/>
      <protection locked="0"/>
    </xf>
    <xf numFmtId="0" fontId="56" fillId="0" borderId="32" xfId="11" applyFont="1" applyBorder="1" applyAlignment="1" applyProtection="1">
      <alignment vertical="center" wrapText="1"/>
      <protection locked="0"/>
    </xf>
    <xf numFmtId="0" fontId="79" fillId="0" borderId="33" xfId="11" applyFont="1" applyBorder="1" applyAlignment="1" applyProtection="1">
      <alignment horizontal="center" vertical="center" wrapText="1"/>
      <protection locked="0"/>
    </xf>
    <xf numFmtId="0" fontId="56" fillId="0" borderId="31" xfId="11" applyFont="1" applyBorder="1" applyAlignment="1" applyProtection="1">
      <alignment vertical="center" wrapText="1"/>
      <protection hidden="1"/>
    </xf>
    <xf numFmtId="0" fontId="56" fillId="0" borderId="35" xfId="11" applyFont="1" applyBorder="1" applyAlignment="1" applyProtection="1">
      <alignment vertical="center" wrapText="1"/>
      <protection hidden="1"/>
    </xf>
    <xf numFmtId="0" fontId="56" fillId="0" borderId="32" xfId="11" applyFont="1" applyBorder="1" applyAlignment="1" applyProtection="1">
      <alignment vertical="center" wrapText="1"/>
      <protection hidden="1"/>
    </xf>
    <xf numFmtId="0" fontId="56" fillId="0" borderId="36" xfId="11" applyFont="1" applyBorder="1" applyAlignment="1" applyProtection="1">
      <alignment vertical="center" wrapText="1"/>
      <protection hidden="1"/>
    </xf>
    <xf numFmtId="3" fontId="79" fillId="0" borderId="33" xfId="11" applyNumberFormat="1" applyFont="1" applyBorder="1" applyAlignment="1" applyProtection="1">
      <alignment horizontal="center" vertical="center" wrapText="1"/>
      <protection hidden="1"/>
    </xf>
    <xf numFmtId="0" fontId="79" fillId="0" borderId="37" xfId="11" applyFont="1" applyBorder="1" applyAlignment="1" applyProtection="1">
      <alignment horizontal="center" vertical="center" wrapText="1"/>
      <protection hidden="1"/>
    </xf>
    <xf numFmtId="0" fontId="56" fillId="0" borderId="35" xfId="11" applyFont="1" applyBorder="1" applyAlignment="1" applyProtection="1">
      <alignment vertical="center" wrapText="1"/>
      <protection locked="0"/>
    </xf>
    <xf numFmtId="0" fontId="56" fillId="0" borderId="36" xfId="11" applyFont="1" applyBorder="1" applyAlignment="1" applyProtection="1">
      <alignment vertical="center" wrapText="1"/>
      <protection locked="0"/>
    </xf>
    <xf numFmtId="3" fontId="79" fillId="0" borderId="33" xfId="11" applyNumberFormat="1" applyFont="1" applyBorder="1" applyAlignment="1" applyProtection="1">
      <alignment horizontal="center" vertical="center" wrapText="1"/>
      <protection locked="0"/>
    </xf>
    <xf numFmtId="0" fontId="79" fillId="0" borderId="37" xfId="11" applyFont="1" applyBorder="1" applyAlignment="1" applyProtection="1">
      <alignment horizontal="center" vertical="center" wrapText="1"/>
      <protection locked="0"/>
    </xf>
    <xf numFmtId="0" fontId="79" fillId="0" borderId="2" xfId="11" applyFont="1" applyBorder="1" applyAlignment="1" applyProtection="1">
      <alignment horizontal="center" vertical="center" wrapText="1"/>
      <protection locked="0"/>
    </xf>
    <xf numFmtId="0" fontId="79" fillId="0" borderId="8" xfId="11" applyFont="1" applyBorder="1" applyAlignment="1" applyProtection="1">
      <alignment horizontal="center" vertical="center" wrapText="1"/>
      <protection locked="0"/>
    </xf>
    <xf numFmtId="0" fontId="79" fillId="0" borderId="9" xfId="11" applyFont="1" applyBorder="1" applyAlignment="1" applyProtection="1">
      <alignment horizontal="center" vertical="center" wrapText="1"/>
      <protection locked="0"/>
    </xf>
    <xf numFmtId="0" fontId="56" fillId="0" borderId="28" xfId="11" applyFont="1" applyBorder="1" applyAlignment="1" applyProtection="1">
      <alignment vertical="center" wrapText="1"/>
      <protection locked="0"/>
    </xf>
    <xf numFmtId="0" fontId="56" fillId="0" borderId="29" xfId="11" applyFont="1" applyBorder="1" applyAlignment="1" applyProtection="1">
      <alignment vertical="center" wrapText="1"/>
      <protection locked="0"/>
    </xf>
    <xf numFmtId="0" fontId="79" fillId="0" borderId="30" xfId="11" applyFont="1" applyBorder="1" applyAlignment="1" applyProtection="1">
      <alignment horizontal="center" vertical="center" wrapText="1"/>
      <protection locked="0"/>
    </xf>
    <xf numFmtId="9" fontId="79" fillId="0" borderId="33" xfId="11" applyNumberFormat="1" applyFont="1" applyBorder="1" applyAlignment="1" applyProtection="1">
      <alignment horizontal="center" vertical="center" wrapText="1"/>
      <protection locked="0"/>
    </xf>
    <xf numFmtId="0" fontId="56" fillId="0" borderId="39" xfId="11" applyFont="1" applyBorder="1" applyAlignment="1" applyProtection="1">
      <alignment vertical="center" wrapText="1"/>
      <protection locked="0"/>
    </xf>
    <xf numFmtId="0" fontId="56" fillId="0" borderId="40" xfId="11" applyFont="1" applyBorder="1" applyAlignment="1" applyProtection="1">
      <alignment vertical="center" wrapText="1"/>
      <protection locked="0"/>
    </xf>
    <xf numFmtId="0" fontId="79" fillId="0" borderId="41" xfId="11" applyFont="1" applyBorder="1" applyAlignment="1" applyProtection="1">
      <alignment horizontal="center" vertical="center" wrapText="1"/>
      <protection locked="0"/>
    </xf>
  </cellXfs>
  <cellStyles count="45">
    <cellStyle name="20 % - Akzent3" xfId="31" builtinId="38"/>
    <cellStyle name="40 % - Akzent3" xfId="1" builtinId="39"/>
    <cellStyle name="40 % - Akzent4" xfId="2" builtinId="43"/>
    <cellStyle name="Euro" xfId="41" xr:uid="{00000000-0005-0000-0000-000003000000}"/>
    <cellStyle name="Hyperlink 2" xfId="42" xr:uid="{00000000-0005-0000-0000-000004000000}"/>
    <cellStyle name="Hyperlink 3" xfId="43" xr:uid="{00000000-0005-0000-0000-000005000000}"/>
    <cellStyle name="Hyperlink 4" xfId="44" xr:uid="{00000000-0005-0000-0000-000006000000}"/>
    <cellStyle name="Komma" xfId="29" builtinId="3"/>
    <cellStyle name="Komma 2" xfId="9" xr:uid="{00000000-0005-0000-0000-000008000000}"/>
    <cellStyle name="Komma 3" xfId="26" xr:uid="{00000000-0005-0000-0000-000009000000}"/>
    <cellStyle name="Komma 3 2" xfId="39" xr:uid="{00000000-0005-0000-0000-00000A000000}"/>
    <cellStyle name="Link" xfId="5" builtinId="8"/>
    <cellStyle name="Link 2" xfId="13" xr:uid="{00000000-0005-0000-0000-00000C000000}"/>
    <cellStyle name="Normal 2" xfId="40" xr:uid="{00000000-0005-0000-0000-00000D000000}"/>
    <cellStyle name="Prozent" xfId="27" builtinId="5"/>
    <cellStyle name="Prozent 2" xfId="10" xr:uid="{00000000-0005-0000-0000-00000F000000}"/>
    <cellStyle name="Prozent 3" xfId="34" xr:uid="{00000000-0005-0000-0000-000010000000}"/>
    <cellStyle name="Standard" xfId="0" builtinId="0"/>
    <cellStyle name="Standard 10" xfId="17" xr:uid="{00000000-0005-0000-0000-000012000000}"/>
    <cellStyle name="Standard 10 2" xfId="24" xr:uid="{00000000-0005-0000-0000-000013000000}"/>
    <cellStyle name="Standard 11" xfId="18" xr:uid="{00000000-0005-0000-0000-000014000000}"/>
    <cellStyle name="Standard 12" xfId="20" xr:uid="{00000000-0005-0000-0000-000015000000}"/>
    <cellStyle name="Standard 13" xfId="21" xr:uid="{00000000-0005-0000-0000-000016000000}"/>
    <cellStyle name="Standard 14" xfId="23" xr:uid="{00000000-0005-0000-0000-000017000000}"/>
    <cellStyle name="Standard 15" xfId="25" xr:uid="{00000000-0005-0000-0000-000018000000}"/>
    <cellStyle name="Standard 15 2" xfId="38" xr:uid="{00000000-0005-0000-0000-000019000000}"/>
    <cellStyle name="Standard 16" xfId="28" xr:uid="{00000000-0005-0000-0000-00001A000000}"/>
    <cellStyle name="Standard 17" xfId="30" xr:uid="{00000000-0005-0000-0000-00001B000000}"/>
    <cellStyle name="Standard 18" xfId="35" xr:uid="{00000000-0005-0000-0000-00001C000000}"/>
    <cellStyle name="Standard 19" xfId="37" xr:uid="{00000000-0005-0000-0000-00001D000000}"/>
    <cellStyle name="Standard 2" xfId="6" xr:uid="{00000000-0005-0000-0000-00001E000000}"/>
    <cellStyle name="Standard 3" xfId="4" xr:uid="{00000000-0005-0000-0000-00001F000000}"/>
    <cellStyle name="Standard 3 2" xfId="3" xr:uid="{00000000-0005-0000-0000-000020000000}"/>
    <cellStyle name="Standard 3 2 2" xfId="19" xr:uid="{00000000-0005-0000-0000-000021000000}"/>
    <cellStyle name="Standard 3 2 3" xfId="33" xr:uid="{00000000-0005-0000-0000-000022000000}"/>
    <cellStyle name="Standard 4" xfId="8" xr:uid="{00000000-0005-0000-0000-000023000000}"/>
    <cellStyle name="Standard 5" xfId="11" xr:uid="{00000000-0005-0000-0000-000024000000}"/>
    <cellStyle name="Standard 6" xfId="12" xr:uid="{00000000-0005-0000-0000-000025000000}"/>
    <cellStyle name="Standard 6 2" xfId="22" xr:uid="{00000000-0005-0000-0000-000026000000}"/>
    <cellStyle name="Standard 7" xfId="14" xr:uid="{00000000-0005-0000-0000-000027000000}"/>
    <cellStyle name="Standard 8" xfId="15" xr:uid="{00000000-0005-0000-0000-000028000000}"/>
    <cellStyle name="Standard 9" xfId="16" xr:uid="{00000000-0005-0000-0000-000029000000}"/>
    <cellStyle name="Standard 9 2" xfId="32" xr:uid="{00000000-0005-0000-0000-00002A000000}"/>
    <cellStyle name="Währung 2" xfId="7" xr:uid="{00000000-0005-0000-0000-00002B000000}"/>
    <cellStyle name="Währung 3" xfId="36" xr:uid="{00000000-0005-0000-0000-00002C000000}"/>
  </cellStyles>
  <dxfs count="253">
    <dxf>
      <fill>
        <patternFill>
          <bgColor theme="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2" tint="-9.9948118533890809E-2"/>
        </patternFill>
      </fill>
    </dxf>
    <dxf>
      <fill>
        <patternFill>
          <bgColor theme="2" tint="-0.499984740745262"/>
        </patternFill>
      </fill>
    </dxf>
    <dxf>
      <fill>
        <patternFill>
          <bgColor theme="2" tint="-0.24994659260841701"/>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7" tint="0.79998168889431442"/>
        </patternFill>
      </fill>
    </dxf>
    <dxf>
      <fill>
        <patternFill>
          <bgColor theme="7"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theme="6" tint="0.79998168889431442"/>
        </patternFill>
      </fill>
    </dxf>
    <dxf>
      <fill>
        <patternFill>
          <bgColor theme="6" tint="0.59996337778862885"/>
        </patternFill>
      </fill>
    </dxf>
    <dxf>
      <fill>
        <patternFill>
          <bgColor rgb="FFFF0000"/>
        </patternFill>
      </fill>
    </dxf>
    <dxf>
      <fill>
        <patternFill>
          <bgColor theme="6" tint="-0.24994659260841701"/>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0" tint="-0.14996795556505021"/>
        </patternFill>
      </fill>
    </dxf>
    <dxf>
      <fill>
        <patternFill>
          <bgColor theme="0" tint="-4.9989318521683403E-2"/>
        </patternFill>
      </fill>
    </dxf>
    <dxf>
      <fill>
        <patternFill>
          <bgColor rgb="FFFF00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5" tint="0.79998168889431442"/>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5" tint="0.7999816888943144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6" tint="0.59996337778862885"/>
        </patternFill>
      </fill>
    </dxf>
    <dxf>
      <fill>
        <patternFill>
          <bgColor rgb="FFFFFFCC"/>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4" tint="0.59996337778862885"/>
        </patternFill>
      </fill>
    </dxf>
    <dxf>
      <fill>
        <patternFill>
          <bgColor theme="5" tint="0.59996337778862885"/>
        </patternFill>
      </fill>
    </dxf>
    <dxf>
      <fill>
        <patternFill>
          <bgColor theme="5" tint="0.59996337778862885"/>
        </patternFill>
      </fill>
    </dxf>
    <dxf>
      <fill>
        <patternFill>
          <bgColor theme="0"/>
        </patternFill>
      </fill>
    </dxf>
    <dxf>
      <fill>
        <patternFill>
          <bgColor theme="0" tint="-0.14996795556505021"/>
        </patternFill>
      </fill>
    </dxf>
    <dxf>
      <fill>
        <patternFill>
          <bgColor theme="6" tint="0.59996337778862885"/>
        </patternFill>
      </fill>
    </dxf>
    <dxf>
      <fill>
        <patternFill>
          <bgColor rgb="FFFFFFCC"/>
        </patternFill>
      </fill>
    </dxf>
    <dxf>
      <fill>
        <patternFill>
          <bgColor theme="5" tint="0.59996337778862885"/>
        </patternFill>
      </fill>
    </dxf>
    <dxf>
      <fill>
        <patternFill>
          <bgColor theme="4" tint="0.59996337778862885"/>
        </patternFill>
      </fill>
    </dxf>
    <dxf>
      <fill>
        <patternFill>
          <bgColor theme="5" tint="0.59996337778862885"/>
        </patternFill>
      </fill>
    </dxf>
    <dxf>
      <fill>
        <patternFill>
          <bgColor theme="0"/>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patternFill>
      </fill>
    </dxf>
    <dxf>
      <fill>
        <patternFill>
          <bgColor theme="0" tint="-0.14996795556505021"/>
        </patternFill>
      </fill>
    </dxf>
    <dxf>
      <fill>
        <patternFill>
          <bgColor theme="0"/>
        </patternFill>
      </fill>
    </dxf>
    <dxf>
      <fill>
        <patternFill>
          <bgColor theme="0" tint="-0.14996795556505021"/>
        </patternFill>
      </fill>
    </dxf>
    <dxf>
      <fill>
        <patternFill>
          <bgColor theme="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patternFill>
      </fill>
    </dxf>
    <dxf>
      <fill>
        <patternFill>
          <bgColor theme="0" tint="-0.14996795556505021"/>
        </patternFill>
      </fill>
    </dxf>
    <dxf>
      <fill>
        <patternFill>
          <bgColor theme="2" tint="-9.9948118533890809E-2"/>
        </patternFill>
      </fill>
    </dxf>
    <dxf>
      <fill>
        <patternFill>
          <bgColor theme="2" tint="-0.24994659260841701"/>
        </patternFill>
      </fill>
    </dxf>
    <dxf>
      <fill>
        <patternFill>
          <bgColor theme="7" tint="0.79998168889431442"/>
        </patternFill>
      </fill>
    </dxf>
    <dxf>
      <fill>
        <patternFill>
          <bgColor theme="7" tint="0.59996337778862885"/>
        </patternFill>
      </fill>
    </dxf>
    <dxf>
      <fill>
        <patternFill>
          <bgColor theme="6" tint="0.79998168889431442"/>
        </patternFill>
      </fill>
    </dxf>
    <dxf>
      <fill>
        <patternFill>
          <bgColor theme="6" tint="0.59996337778862885"/>
        </patternFill>
      </fill>
    </dxf>
    <dxf>
      <fill>
        <patternFill>
          <bgColor theme="4" tint="0.79998168889431442"/>
        </patternFill>
      </fill>
    </dxf>
    <dxf>
      <fill>
        <patternFill>
          <bgColor theme="4" tint="0.59996337778862885"/>
        </patternFill>
      </fill>
    </dxf>
    <dxf>
      <fill>
        <patternFill>
          <bgColor theme="9" tint="0.79998168889431442"/>
        </patternFill>
      </fill>
    </dxf>
    <dxf>
      <fill>
        <patternFill>
          <bgColor theme="9" tint="0.59996337778862885"/>
        </patternFill>
      </fill>
    </dxf>
    <dxf>
      <fill>
        <patternFill>
          <bgColor theme="5" tint="0.59996337778862885"/>
        </patternFill>
      </fill>
    </dxf>
    <dxf>
      <fill>
        <patternFill>
          <bgColor theme="5" tint="0.79998168889431442"/>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9" tint="0.59996337778862885"/>
        </patternFill>
      </fill>
    </dxf>
    <dxf>
      <fill>
        <patternFill>
          <bgColor theme="5" tint="0.39994506668294322"/>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E8E5D4"/>
      <color rgb="FFE9E6D7"/>
      <color rgb="FF4E81BE"/>
      <color rgb="FF3D6CA5"/>
      <color rgb="FFE8E8E8"/>
      <color rgb="FFFFFF99"/>
      <color rgb="FF1D324B"/>
      <color rgb="FF6A645A"/>
      <color rgb="FF5D584F"/>
      <color rgb="FF7E78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externalLink" Target="externalLinks/externalLink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1.xml"/><Relationship Id="rId99" Type="http://schemas.openxmlformats.org/officeDocument/2006/relationships/styles" Target="styles.xml"/><Relationship Id="rId10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theme" Target="theme/theme1.xml"/><Relationship Id="rId3" Type="http://schemas.openxmlformats.org/officeDocument/2006/relationships/worksheet" Target="worksheets/sheet3.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0.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2.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3.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30.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31.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3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3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2A48-4D81-96D4-4AA5E8EF3184}"/>
              </c:ext>
            </c:extLst>
          </c:dPt>
          <c:dPt>
            <c:idx val="1"/>
            <c:invertIfNegative val="0"/>
            <c:bubble3D val="0"/>
            <c:extLst>
              <c:ext xmlns:c16="http://schemas.microsoft.com/office/drawing/2014/chart" uri="{C3380CC4-5D6E-409C-BE32-E72D297353CC}">
                <c16:uniqueId val="{00000001-2A48-4D81-96D4-4AA5E8EF3184}"/>
              </c:ext>
            </c:extLst>
          </c:dPt>
          <c:dPt>
            <c:idx val="2"/>
            <c:invertIfNegative val="0"/>
            <c:bubble3D val="0"/>
            <c:extLst>
              <c:ext xmlns:c16="http://schemas.microsoft.com/office/drawing/2014/chart" uri="{C3380CC4-5D6E-409C-BE32-E72D297353CC}">
                <c16:uniqueId val="{00000002-2A48-4D81-96D4-4AA5E8EF3184}"/>
              </c:ext>
            </c:extLst>
          </c:dPt>
          <c:dPt>
            <c:idx val="3"/>
            <c:invertIfNegative val="0"/>
            <c:bubble3D val="0"/>
            <c:extLst>
              <c:ext xmlns:c16="http://schemas.microsoft.com/office/drawing/2014/chart" uri="{C3380CC4-5D6E-409C-BE32-E72D297353CC}">
                <c16:uniqueId val="{00000003-2A48-4D81-96D4-4AA5E8EF3184}"/>
              </c:ext>
            </c:extLst>
          </c:dPt>
          <c:dPt>
            <c:idx val="4"/>
            <c:invertIfNegative val="0"/>
            <c:bubble3D val="0"/>
            <c:extLst>
              <c:ext xmlns:c16="http://schemas.microsoft.com/office/drawing/2014/chart" uri="{C3380CC4-5D6E-409C-BE32-E72D297353CC}">
                <c16:uniqueId val="{00000004-2A48-4D81-96D4-4AA5E8EF3184}"/>
              </c:ext>
            </c:extLst>
          </c:dPt>
          <c:dPt>
            <c:idx val="5"/>
            <c:invertIfNegative val="0"/>
            <c:bubble3D val="0"/>
            <c:extLst>
              <c:ext xmlns:c16="http://schemas.microsoft.com/office/drawing/2014/chart" uri="{C3380CC4-5D6E-409C-BE32-E72D297353CC}">
                <c16:uniqueId val="{00000005-2A48-4D81-96D4-4AA5E8EF3184}"/>
              </c:ext>
            </c:extLst>
          </c:dPt>
          <c:dPt>
            <c:idx val="6"/>
            <c:invertIfNegative val="0"/>
            <c:bubble3D val="0"/>
            <c:extLst>
              <c:ext xmlns:c16="http://schemas.microsoft.com/office/drawing/2014/chart" uri="{C3380CC4-5D6E-409C-BE32-E72D297353CC}">
                <c16:uniqueId val="{00000006-2A48-4D81-96D4-4AA5E8EF3184}"/>
              </c:ext>
            </c:extLst>
          </c:dPt>
          <c:dPt>
            <c:idx val="7"/>
            <c:invertIfNegative val="0"/>
            <c:bubble3D val="0"/>
            <c:extLst>
              <c:ext xmlns:c16="http://schemas.microsoft.com/office/drawing/2014/chart" uri="{C3380CC4-5D6E-409C-BE32-E72D297353CC}">
                <c16:uniqueId val="{00000007-2A48-4D81-96D4-4AA5E8EF3184}"/>
              </c:ext>
            </c:extLst>
          </c:dPt>
          <c:dPt>
            <c:idx val="8"/>
            <c:invertIfNegative val="0"/>
            <c:bubble3D val="0"/>
            <c:extLst>
              <c:ext xmlns:c16="http://schemas.microsoft.com/office/drawing/2014/chart" uri="{C3380CC4-5D6E-409C-BE32-E72D297353CC}">
                <c16:uniqueId val="{00000008-2A48-4D81-96D4-4AA5E8EF3184}"/>
              </c:ext>
            </c:extLst>
          </c:dPt>
          <c:dPt>
            <c:idx val="9"/>
            <c:invertIfNegative val="0"/>
            <c:bubble3D val="0"/>
            <c:extLst>
              <c:ext xmlns:c16="http://schemas.microsoft.com/office/drawing/2014/chart" uri="{C3380CC4-5D6E-409C-BE32-E72D297353CC}">
                <c16:uniqueId val="{00000009-2A48-4D81-96D4-4AA5E8EF3184}"/>
              </c:ext>
            </c:extLst>
          </c:dPt>
          <c:dPt>
            <c:idx val="10"/>
            <c:invertIfNegative val="0"/>
            <c:bubble3D val="0"/>
            <c:extLst>
              <c:ext xmlns:c16="http://schemas.microsoft.com/office/drawing/2014/chart" uri="{C3380CC4-5D6E-409C-BE32-E72D297353CC}">
                <c16:uniqueId val="{0000000A-2A48-4D81-96D4-4AA5E8EF3184}"/>
              </c:ext>
            </c:extLst>
          </c:dPt>
          <c:dPt>
            <c:idx val="11"/>
            <c:invertIfNegative val="0"/>
            <c:bubble3D val="0"/>
            <c:extLst>
              <c:ext xmlns:c16="http://schemas.microsoft.com/office/drawing/2014/chart" uri="{C3380CC4-5D6E-409C-BE32-E72D297353CC}">
                <c16:uniqueId val="{0000000B-2A48-4D81-96D4-4AA5E8EF3184}"/>
              </c:ext>
            </c:extLst>
          </c:dPt>
          <c:dPt>
            <c:idx val="12"/>
            <c:invertIfNegative val="0"/>
            <c:bubble3D val="0"/>
            <c:extLst>
              <c:ext xmlns:c16="http://schemas.microsoft.com/office/drawing/2014/chart" uri="{C3380CC4-5D6E-409C-BE32-E72D297353CC}">
                <c16:uniqueId val="{0000000C-2A48-4D81-96D4-4AA5E8EF3184}"/>
              </c:ext>
            </c:extLst>
          </c:dPt>
          <c:dPt>
            <c:idx val="13"/>
            <c:invertIfNegative val="0"/>
            <c:bubble3D val="0"/>
            <c:extLst>
              <c:ext xmlns:c16="http://schemas.microsoft.com/office/drawing/2014/chart" uri="{C3380CC4-5D6E-409C-BE32-E72D297353CC}">
                <c16:uniqueId val="{0000000D-2A48-4D81-96D4-4AA5E8EF3184}"/>
              </c:ext>
            </c:extLst>
          </c:dPt>
          <c:dPt>
            <c:idx val="14"/>
            <c:invertIfNegative val="0"/>
            <c:bubble3D val="0"/>
            <c:extLst>
              <c:ext xmlns:c16="http://schemas.microsoft.com/office/drawing/2014/chart" uri="{C3380CC4-5D6E-409C-BE32-E72D297353CC}">
                <c16:uniqueId val="{0000000E-2A48-4D81-96D4-4AA5E8EF3184}"/>
              </c:ext>
            </c:extLst>
          </c:dPt>
          <c:dLbls>
            <c:dLbl>
              <c:idx val="0"/>
              <c:tx>
                <c:strRef>
                  <c:f>Markt!$C$6</c:f>
                  <c:strCache>
                    <c:ptCount val="1"/>
                    <c:pt idx="0">
                      <c:v>Markt 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{C1CCE89A-AC78-4DE5-831A-81101A10DD98}</c15:txfldGUID>
                      <c15:f>Markt!$C$6</c15:f>
                      <c15:dlblFieldTableCache>
                        <c:ptCount val="1"/>
                        <c:pt idx="0">
                          <c:v>Markt 1</c:v>
                        </c:pt>
                      </c15:dlblFieldTableCache>
                    </c15:dlblFTEntry>
                  </c15:dlblFieldTable>
                  <c15:showDataLabelsRange val="0"/>
                </c:ext>
                <c:ext xmlns:c16="http://schemas.microsoft.com/office/drawing/2014/chart" uri="{C3380CC4-5D6E-409C-BE32-E72D297353CC}">
                  <c16:uniqueId val="{00000000-2A48-4D81-96D4-4AA5E8EF3184}"/>
                </c:ext>
              </c:extLst>
            </c:dLbl>
            <c:dLbl>
              <c:idx val="1"/>
              <c:layout>
                <c:manualLayout>
                  <c:x val="-0.14847700587853022"/>
                  <c:y val="1.580246913580247E-2"/>
                </c:manualLayout>
              </c:layout>
              <c:tx>
                <c:strRef>
                  <c:f>Markt!$C$7</c:f>
                  <c:strCache>
                    <c:ptCount val="1"/>
                    <c:pt idx="0">
                      <c:v>Markt 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{CE669797-A6E1-4018-903E-62608EB45D5D}</c15:txfldGUID>
                      <c15:f>Markt!$C$7</c15:f>
                      <c15:dlblFieldTableCache>
                        <c:ptCount val="1"/>
                        <c:pt idx="0">
                          <c:v>Markt 2</c:v>
                        </c:pt>
                      </c15:dlblFieldTableCache>
                    </c15:dlblFTEntry>
                  </c15:dlblFieldTable>
                  <c15:showDataLabelsRange val="0"/>
                </c:ext>
                <c:ext xmlns:c16="http://schemas.microsoft.com/office/drawing/2014/chart" uri="{C3380CC4-5D6E-409C-BE32-E72D297353CC}">
                  <c16:uniqueId val="{00000001-2A48-4D81-96D4-4AA5E8EF3184}"/>
                </c:ext>
              </c:extLst>
            </c:dLbl>
            <c:dLbl>
              <c:idx val="2"/>
              <c:layout>
                <c:manualLayout>
                  <c:x val="-9.2571404989234829E-2"/>
                  <c:y val="-2.1728395061728394E-2"/>
                </c:manualLayout>
              </c:layout>
              <c:tx>
                <c:strRef>
                  <c:f>Markt!$C$8</c:f>
                  <c:strCache>
                    <c:ptCount val="1"/>
                    <c:pt idx="0">
                      <c:v>Markt 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{2E3AB557-F11B-4E58-A9E6-16ADB1E367D1}</c15:txfldGUID>
                      <c15:f>Markt!$C$8</c15:f>
                      <c15:dlblFieldTableCache>
                        <c:ptCount val="1"/>
                        <c:pt idx="0">
                          <c:v>Markt 3</c:v>
                        </c:pt>
                      </c15:dlblFieldTableCache>
                    </c15:dlblFTEntry>
                  </c15:dlblFieldTable>
                  <c15:showDataLabelsRange val="0"/>
                </c:ext>
                <c:ext xmlns:c16="http://schemas.microsoft.com/office/drawing/2014/chart" uri="{C3380CC4-5D6E-409C-BE32-E72D297353CC}">
                  <c16:uniqueId val="{00000002-2A48-4D81-96D4-4AA5E8EF3184}"/>
                </c:ext>
              </c:extLst>
            </c:dLbl>
            <c:dLbl>
              <c:idx val="3"/>
              <c:layout>
                <c:manualLayout>
                  <c:x val="-8.3429877224003537E-2"/>
                  <c:y val="5.9259259259259256E-3"/>
                </c:manualLayout>
              </c:layout>
              <c:tx>
                <c:strRef>
                  <c:f>Markt!$C$9</c:f>
                  <c:strCache>
                    <c:ptCount val="1"/>
                    <c:pt idx="0">
                      <c:v>Markt 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{69D46741-2B85-4D19-9F67-C9A8358A203C}</c15:txfldGUID>
                      <c15:f>Markt!$C$9</c15:f>
                      <c15:dlblFieldTableCache>
                        <c:ptCount val="1"/>
                        <c:pt idx="0">
                          <c:v>Markt 4</c:v>
                        </c:pt>
                      </c15:dlblFieldTableCache>
                    </c15:dlblFTEntry>
                  </c15:dlblFieldTable>
                  <c15:showDataLabelsRange val="0"/>
                </c:ext>
                <c:ext xmlns:c16="http://schemas.microsoft.com/office/drawing/2014/chart" uri="{C3380CC4-5D6E-409C-BE32-E72D297353CC}">
                  <c16:uniqueId val="{00000003-2A48-4D81-96D4-4AA5E8EF3184}"/>
                </c:ext>
              </c:extLst>
            </c:dLbl>
            <c:dLbl>
              <c:idx val="4"/>
              <c:layout>
                <c:manualLayout>
                  <c:x val="-8.8000641106619121E-2"/>
                  <c:y val="-9.876543209876543E-3"/>
                </c:manualLayout>
              </c:layout>
              <c:tx>
                <c:strRef>
                  <c:f>Markt!$C$10</c:f>
                  <c:strCache>
                    <c:ptCount val="1"/>
                    <c:pt idx="0">
                      <c:v>Markt 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{0803EFA2-6452-4BD2-986D-B6795C1907C7}</c15:txfldGUID>
                      <c15:f>Markt!$C$10</c15:f>
                      <c15:dlblFieldTableCache>
                        <c:ptCount val="1"/>
                        <c:pt idx="0">
                          <c:v>Markt 5</c:v>
                        </c:pt>
                      </c15:dlblFieldTableCache>
                    </c15:dlblFTEntry>
                  </c15:dlblFieldTable>
                  <c15:showDataLabelsRange val="0"/>
                </c:ext>
                <c:ext xmlns:c16="http://schemas.microsoft.com/office/drawing/2014/chart" uri="{C3380CC4-5D6E-409C-BE32-E72D297353CC}">
                  <c16:uniqueId val="{00000004-2A48-4D81-96D4-4AA5E8EF3184}"/>
                </c:ext>
              </c:extLst>
            </c:dLbl>
            <c:dLbl>
              <c:idx val="5"/>
              <c:layout>
                <c:manualLayout>
                  <c:x val="-8.4486311521912008E-2"/>
                  <c:y val="7.2427146854513735E-17"/>
                </c:manualLayout>
              </c:layout>
              <c:tx>
                <c:strRef>
                  <c:f>Markt!$C$11</c:f>
                  <c:strCache>
                    <c:ptCount val="1"/>
                    <c:pt idx="0">
                      <c:v>Markt 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{4A080455-8FDD-4D40-B901-5FA905524783}</c15:txfldGUID>
                      <c15:f>Markt!$C$11</c15:f>
                      <c15:dlblFieldTableCache>
                        <c:ptCount val="1"/>
                        <c:pt idx="0">
                          <c:v>Markt 6</c:v>
                        </c:pt>
                      </c15:dlblFieldTableCache>
                    </c15:dlblFTEntry>
                  </c15:dlblFieldTable>
                  <c15:showDataLabelsRange val="0"/>
                </c:ext>
                <c:ext xmlns:c16="http://schemas.microsoft.com/office/drawing/2014/chart" uri="{C3380CC4-5D6E-409C-BE32-E72D297353CC}">
                  <c16:uniqueId val="{00000005-2A48-4D81-96D4-4AA5E8EF3184}"/>
                </c:ext>
              </c:extLst>
            </c:dLbl>
            <c:dLbl>
              <c:idx val="6"/>
              <c:layout>
                <c:manualLayout>
                  <c:x val="-0.11390163644144077"/>
                  <c:y val="1.9753086419752363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{3C6F7F4C-4A7F-4214-B67C-D903D3AE86B5}</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6-2A48-4D81-96D4-4AA5E8EF3184}"/>
                </c:ext>
              </c:extLst>
            </c:dLbl>
            <c:dLbl>
              <c:idx val="7"/>
              <c:layout>
                <c:manualLayout>
                  <c:x val="-8.3429877224003537E-2"/>
                  <c:y val="-5.9259259259260705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{7CAD7D7C-44AF-48F9-8113-16F54FE6107B}</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7-2A48-4D81-96D4-4AA5E8EF3184}"/>
                </c:ext>
              </c:extLst>
            </c:dLbl>
            <c:dLbl>
              <c:idx val="8"/>
              <c:layout>
                <c:manualLayout>
                  <c:x val="-9.2104251326271327E-2"/>
                  <c:y val="3.9506172839506174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{885EBF78-C494-49E6-B980-0C1367FC4A26}</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8-2A48-4D81-96D4-4AA5E8EF3184}"/>
                </c:ext>
              </c:extLst>
            </c:dLbl>
            <c:dLbl>
              <c:idx val="9"/>
              <c:layout>
                <c:manualLayout>
                  <c:x val="-8.1197880845104251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{1799DC19-AC81-4C49-81FF-5D04E41D77C3}</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9-2A48-4D81-96D4-4AA5E8EF3184}"/>
                </c:ext>
              </c:extLst>
            </c:dLbl>
            <c:dLbl>
              <c:idx val="10"/>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{EF3D901B-3971-42D7-A759-250AC35CBD49}</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A-2A48-4D81-96D4-4AA5E8EF3184}"/>
                </c:ext>
              </c:extLst>
            </c:dLbl>
            <c:dLbl>
              <c:idx val="11"/>
              <c:layout>
                <c:manualLayout>
                  <c:x val="-7.0532765119001223E-2"/>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{060AA280-32E6-4FA7-97E7-AFD37B97D1A2}</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B-2A48-4D81-96D4-4AA5E8EF3184}"/>
                </c:ext>
              </c:extLst>
            </c:dLbl>
            <c:dLbl>
              <c:idx val="12"/>
              <c:layout>
                <c:manualLayout>
                  <c:x val="-9.5966606790859485E-2"/>
                  <c:y val="5.9259259259259985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{DD459F2B-0A5E-493B-A068-520BEA7FE0B2}</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C-2A48-4D81-96D4-4AA5E8EF3184}"/>
                </c:ext>
              </c:extLst>
            </c:dLbl>
            <c:dLbl>
              <c:idx val="13"/>
              <c:layout>
                <c:manualLayout>
                  <c:x val="-9.0339408610335417E-2"/>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{68AA1483-315E-4EE4-A311-FE2BA4138CB2}</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D-2A48-4D81-96D4-4AA5E8EF3184}"/>
                </c:ext>
              </c:extLst>
            </c:dLbl>
            <c:dLbl>
              <c:idx val="14"/>
              <c:layout>
                <c:manualLayout>
                  <c:x val="-8.9872254947372027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{254851C2-48A8-43F0-A792-AF20583259A8}</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E-2A48-4D81-96D4-4AA5E8EF3184}"/>
                </c:ext>
              </c:extLst>
            </c:dLbl>
            <c:dLbl>
              <c:idx val="15"/>
              <c:layout>
                <c:manualLayout>
                  <c:x val="-0.1119755573302756"/>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{DB4F9348-A6D8-4B76-9570-4E9B3E028751}</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F-2A48-4D81-96D4-4AA5E8EF3184}"/>
                </c:ext>
              </c:extLst>
            </c:dLbl>
            <c:dLbl>
              <c:idx val="16"/>
              <c:layout>
                <c:manualLayout>
                  <c:x val="-0.11045196936940374"/>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{3D02E6F8-3E3B-4662-A11A-DB1A69D53DB8}</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0-2A48-4D81-96D4-4AA5E8EF3184}"/>
                </c:ext>
              </c:extLst>
            </c:dLbl>
            <c:dLbl>
              <c:idx val="17"/>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{430086E4-7B67-40EE-A397-3273876CCDA8}</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1-2A48-4D81-96D4-4AA5E8EF3184}"/>
                </c:ext>
              </c:extLst>
            </c:dLbl>
            <c:dLbl>
              <c:idx val="18"/>
              <c:layout>
                <c:manualLayout>
                  <c:x val="-0.10588120548678816"/>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{D175F3A7-B150-4BBD-AE5B-7EB5A442A99F}</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2-2A48-4D81-96D4-4AA5E8EF3184}"/>
                </c:ext>
              </c:extLst>
            </c:dLbl>
            <c:dLbl>
              <c:idx val="19"/>
              <c:layout>
                <c:manualLayout>
                  <c:x val="-0.12111708509550677"/>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{5F73A7E1-9D09-4AB0-B418-CFB6D5C4CCA5}</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3-2A48-4D81-96D4-4AA5E8EF3184}"/>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Markt!$E$6:$E$11</c:f>
              <c:numCache>
                <c:formatCode>General</c:formatCode>
                <c:ptCount val="6"/>
                <c:pt idx="0">
                  <c:v>10</c:v>
                </c:pt>
                <c:pt idx="1">
                  <c:v>9</c:v>
                </c:pt>
                <c:pt idx="2">
                  <c:v>8</c:v>
                </c:pt>
                <c:pt idx="3">
                  <c:v>7</c:v>
                </c:pt>
                <c:pt idx="4">
                  <c:v>6</c:v>
                </c:pt>
                <c:pt idx="5">
                  <c:v>5</c:v>
                </c:pt>
              </c:numCache>
            </c:numRef>
          </c:xVal>
          <c:yVal>
            <c:numRef>
              <c:f>Markt!$F$6:$F$11</c:f>
              <c:numCache>
                <c:formatCode>0</c:formatCode>
                <c:ptCount val="6"/>
                <c:pt idx="0">
                  <c:v>6</c:v>
                </c:pt>
                <c:pt idx="1">
                  <c:v>10</c:v>
                </c:pt>
                <c:pt idx="2">
                  <c:v>1</c:v>
                </c:pt>
                <c:pt idx="3">
                  <c:v>3</c:v>
                </c:pt>
                <c:pt idx="4">
                  <c:v>2</c:v>
                </c:pt>
                <c:pt idx="5">
                  <c:v>4</c:v>
                </c:pt>
              </c:numCache>
            </c:numRef>
          </c:yVal>
          <c:bubbleSize>
            <c:numRef>
              <c:f>Markt!$H$6:$H$11</c:f>
              <c:numCache>
                <c:formatCode>General</c:formatCode>
                <c:ptCount val="6"/>
                <c:pt idx="0">
                  <c:v>2</c:v>
                </c:pt>
                <c:pt idx="1">
                  <c:v>3</c:v>
                </c:pt>
                <c:pt idx="2">
                  <c:v>2</c:v>
                </c:pt>
                <c:pt idx="3">
                  <c:v>1</c:v>
                </c:pt>
                <c:pt idx="4">
                  <c:v>1</c:v>
                </c:pt>
                <c:pt idx="5">
                  <c:v>1</c:v>
                </c:pt>
              </c:numCache>
            </c:numRef>
          </c:bubbleSize>
          <c:bubble3D val="0"/>
          <c:extLst>
            <c:ext xmlns:c16="http://schemas.microsoft.com/office/drawing/2014/chart" uri="{C3380CC4-5D6E-409C-BE32-E72D297353CC}">
              <c16:uniqueId val="{00000014-2A48-4D81-96D4-4AA5E8EF3184}"/>
            </c:ext>
          </c:extLst>
        </c:ser>
        <c:dLbls>
          <c:showLegendKey val="0"/>
          <c:showVal val="0"/>
          <c:showCatName val="0"/>
          <c:showSerName val="0"/>
          <c:showPercent val="0"/>
          <c:showBubbleSize val="0"/>
        </c:dLbls>
        <c:bubbleScale val="100"/>
        <c:showNegBubbles val="0"/>
        <c:axId val="-1401773744"/>
        <c:axId val="-1401775376"/>
      </c:bubbleChart>
      <c:valAx>
        <c:axId val="-1401773744"/>
        <c:scaling>
          <c:orientation val="minMax"/>
          <c:max val="11"/>
          <c:min val="0"/>
        </c:scaling>
        <c:delete val="0"/>
        <c:axPos val="b"/>
        <c:numFmt formatCode="General" sourceLinked="1"/>
        <c:majorTickMark val="out"/>
        <c:minorTickMark val="none"/>
        <c:tickLblPos val="nextTo"/>
        <c:crossAx val="-1401775376"/>
        <c:crosses val="autoZero"/>
        <c:crossBetween val="midCat"/>
        <c:majorUnit val="1"/>
        <c:minorUnit val="0.1"/>
      </c:valAx>
      <c:valAx>
        <c:axId val="-1401775376"/>
        <c:scaling>
          <c:orientation val="minMax"/>
          <c:max val="11"/>
          <c:min val="0"/>
        </c:scaling>
        <c:delete val="0"/>
        <c:axPos val="l"/>
        <c:numFmt formatCode="0" sourceLinked="1"/>
        <c:majorTickMark val="out"/>
        <c:minorTickMark val="none"/>
        <c:tickLblPos val="nextTo"/>
        <c:crossAx val="-140177374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Kommunikation!$I$9:$I$18</c:f>
              <c:numCache>
                <c:formatCode>;;;</c:formatCode>
                <c:ptCount val="10"/>
                <c:pt idx="0">
                  <c:v>4</c:v>
                </c:pt>
                <c:pt idx="1">
                  <c:v>2</c:v>
                </c:pt>
                <c:pt idx="2">
                  <c:v>2</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84FF-4450-A5A2-A2F26C40F022}"/>
            </c:ext>
          </c:extLst>
        </c:ser>
        <c:dLbls>
          <c:showLegendKey val="0"/>
          <c:showVal val="0"/>
          <c:showCatName val="0"/>
          <c:showSerName val="0"/>
          <c:showPercent val="0"/>
          <c:showBubbleSize val="0"/>
        </c:dLbls>
        <c:axId val="-1401779184"/>
        <c:axId val="-1401777008"/>
      </c:radarChart>
      <c:catAx>
        <c:axId val="-140177918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401777008"/>
        <c:crosses val="autoZero"/>
        <c:auto val="1"/>
        <c:lblAlgn val="ctr"/>
        <c:lblOffset val="100"/>
        <c:noMultiLvlLbl val="0"/>
      </c:catAx>
      <c:valAx>
        <c:axId val="-1401777008"/>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0177918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Kommunikation!$I$22:$I$31</c:f>
              <c:numCache>
                <c:formatCode>;;;</c:formatCode>
                <c:ptCount val="10"/>
                <c:pt idx="0">
                  <c:v>3</c:v>
                </c:pt>
                <c:pt idx="1">
                  <c:v>2</c:v>
                </c:pt>
                <c:pt idx="2">
                  <c:v>4</c:v>
                </c:pt>
                <c:pt idx="3">
                  <c:v>3</c:v>
                </c:pt>
                <c:pt idx="4">
                  <c:v>2</c:v>
                </c:pt>
                <c:pt idx="5">
                  <c:v>3</c:v>
                </c:pt>
                <c:pt idx="6">
                  <c:v>3</c:v>
                </c:pt>
                <c:pt idx="7">
                  <c:v>3</c:v>
                </c:pt>
                <c:pt idx="8">
                  <c:v>2</c:v>
                </c:pt>
                <c:pt idx="9">
                  <c:v>2</c:v>
                </c:pt>
              </c:numCache>
            </c:numRef>
          </c:val>
          <c:extLst>
            <c:ext xmlns:c16="http://schemas.microsoft.com/office/drawing/2014/chart" uri="{C3380CC4-5D6E-409C-BE32-E72D297353CC}">
              <c16:uniqueId val="{00000000-2F4A-4D81-AFB3-A628006E53A5}"/>
            </c:ext>
          </c:extLst>
        </c:ser>
        <c:dLbls>
          <c:showLegendKey val="0"/>
          <c:showVal val="0"/>
          <c:showCatName val="0"/>
          <c:showSerName val="0"/>
          <c:showPercent val="0"/>
          <c:showBubbleSize val="0"/>
        </c:dLbls>
        <c:axId val="-1401775920"/>
        <c:axId val="-1399876880"/>
      </c:radarChart>
      <c:catAx>
        <c:axId val="-14017759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399876880"/>
        <c:crosses val="autoZero"/>
        <c:auto val="1"/>
        <c:lblAlgn val="ctr"/>
        <c:lblOffset val="100"/>
        <c:noMultiLvlLbl val="0"/>
      </c:catAx>
      <c:valAx>
        <c:axId val="-139987688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01775920"/>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Kommunikation!$I$35:$I$44</c:f>
              <c:numCache>
                <c:formatCode>;;;</c:formatCode>
                <c:ptCount val="10"/>
                <c:pt idx="0">
                  <c:v>3</c:v>
                </c:pt>
                <c:pt idx="1">
                  <c:v>1</c:v>
                </c:pt>
                <c:pt idx="2">
                  <c:v>3</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5D76-4743-81C8-67D1AD0388D2}"/>
            </c:ext>
          </c:extLst>
        </c:ser>
        <c:dLbls>
          <c:showLegendKey val="0"/>
          <c:showVal val="0"/>
          <c:showCatName val="0"/>
          <c:showSerName val="0"/>
          <c:showPercent val="0"/>
          <c:showBubbleSize val="0"/>
        </c:dLbls>
        <c:axId val="-1399877424"/>
        <c:axId val="-1399879600"/>
      </c:radarChart>
      <c:catAx>
        <c:axId val="-139987742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399879600"/>
        <c:crosses val="autoZero"/>
        <c:auto val="1"/>
        <c:lblAlgn val="ctr"/>
        <c:lblOffset val="100"/>
        <c:noMultiLvlLbl val="0"/>
      </c:catAx>
      <c:valAx>
        <c:axId val="-139987960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987742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Kommunikation!$I$48:$I$57</c:f>
              <c:numCache>
                <c:formatCode>;;;</c:formatCode>
                <c:ptCount val="10"/>
                <c:pt idx="0">
                  <c:v>3</c:v>
                </c:pt>
                <c:pt idx="1">
                  <c:v>1</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8AAA-4D9C-BE8F-AD41E3C36A8C}"/>
            </c:ext>
          </c:extLst>
        </c:ser>
        <c:dLbls>
          <c:showLegendKey val="0"/>
          <c:showVal val="0"/>
          <c:showCatName val="0"/>
          <c:showSerName val="0"/>
          <c:showPercent val="0"/>
          <c:showBubbleSize val="0"/>
        </c:dLbls>
        <c:axId val="-1399053104"/>
        <c:axId val="-1399052560"/>
      </c:radarChart>
      <c:catAx>
        <c:axId val="-13990531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399052560"/>
        <c:crosses val="autoZero"/>
        <c:auto val="1"/>
        <c:lblAlgn val="ctr"/>
        <c:lblOffset val="100"/>
        <c:noMultiLvlLbl val="0"/>
      </c:catAx>
      <c:valAx>
        <c:axId val="-1399052560"/>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9053104"/>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Kommunikation!$I$61:$I$70</c:f>
              <c:numCache>
                <c:formatCode>;;;</c:formatCode>
                <c:ptCount val="10"/>
                <c:pt idx="0">
                  <c:v>4</c:v>
                </c:pt>
                <c:pt idx="1">
                  <c:v>1</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DB6E-467B-AAE7-3ECF12856A3D}"/>
            </c:ext>
          </c:extLst>
        </c:ser>
        <c:dLbls>
          <c:showLegendKey val="0"/>
          <c:showVal val="0"/>
          <c:showCatName val="0"/>
          <c:showSerName val="0"/>
          <c:showPercent val="0"/>
          <c:showBubbleSize val="0"/>
        </c:dLbls>
        <c:axId val="-1399054736"/>
        <c:axId val="-1399051472"/>
      </c:radarChart>
      <c:catAx>
        <c:axId val="-13990547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399051472"/>
        <c:crosses val="autoZero"/>
        <c:auto val="1"/>
        <c:lblAlgn val="ctr"/>
        <c:lblOffset val="100"/>
        <c:noMultiLvlLbl val="0"/>
      </c:catAx>
      <c:valAx>
        <c:axId val="-1399051472"/>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9054736"/>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Kommunikation!$I$74:$I$83</c:f>
              <c:numCache>
                <c:formatCode>;;;</c:formatCode>
                <c:ptCount val="10"/>
                <c:pt idx="0">
                  <c:v>3</c:v>
                </c:pt>
                <c:pt idx="1">
                  <c:v>3</c:v>
                </c:pt>
                <c:pt idx="2">
                  <c:v>0.1</c:v>
                </c:pt>
                <c:pt idx="3">
                  <c:v>0.1</c:v>
                </c:pt>
                <c:pt idx="4">
                  <c:v>0.1</c:v>
                </c:pt>
                <c:pt idx="5">
                  <c:v>0.1</c:v>
                </c:pt>
                <c:pt idx="6">
                  <c:v>0.1</c:v>
                </c:pt>
                <c:pt idx="7">
                  <c:v>0.1</c:v>
                </c:pt>
                <c:pt idx="8">
                  <c:v>0.1</c:v>
                </c:pt>
                <c:pt idx="9">
                  <c:v>0.1</c:v>
                </c:pt>
              </c:numCache>
            </c:numRef>
          </c:val>
          <c:extLst>
            <c:ext xmlns:c16="http://schemas.microsoft.com/office/drawing/2014/chart" uri="{C3380CC4-5D6E-409C-BE32-E72D297353CC}">
              <c16:uniqueId val="{00000000-A31D-42BA-8814-F3389D58E3E6}"/>
            </c:ext>
          </c:extLst>
        </c:ser>
        <c:dLbls>
          <c:showLegendKey val="0"/>
          <c:showVal val="0"/>
          <c:showCatName val="0"/>
          <c:showSerName val="0"/>
          <c:showPercent val="0"/>
          <c:showBubbleSize val="0"/>
        </c:dLbls>
        <c:axId val="-1398134912"/>
        <c:axId val="-1398136544"/>
      </c:radarChart>
      <c:catAx>
        <c:axId val="-13981349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398136544"/>
        <c:crosses val="autoZero"/>
        <c:auto val="1"/>
        <c:lblAlgn val="ctr"/>
        <c:lblOffset val="100"/>
        <c:noMultiLvlLbl val="0"/>
      </c:catAx>
      <c:valAx>
        <c:axId val="-1398136544"/>
        <c:scaling>
          <c:orientation val="minMax"/>
          <c:max val="4"/>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8134912"/>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40000"/>
                  <a:lumOff val="60000"/>
                </a:schemeClr>
              </a:solidFill>
            </a:ln>
          </c:spPr>
          <c:marker>
            <c:symbol val="circle"/>
            <c:size val="9"/>
            <c:spPr>
              <a:solidFill>
                <a:srgbClr val="FF0000"/>
              </a:solidFill>
            </c:spPr>
          </c:marker>
          <c:val>
            <c:numRef>
              <c:f>Benchmark!$E$5:$E$34</c:f>
              <c:numCache>
                <c:formatCode>General</c:formatCode>
                <c:ptCount val="30"/>
                <c:pt idx="0">
                  <c:v>-3</c:v>
                </c:pt>
                <c:pt idx="1">
                  <c:v>1</c:v>
                </c:pt>
                <c:pt idx="2">
                  <c:v>1</c:v>
                </c:pt>
                <c:pt idx="3">
                  <c:v>-1</c:v>
                </c:pt>
                <c:pt idx="4">
                  <c:v>-3</c:v>
                </c:pt>
                <c:pt idx="5">
                  <c:v>1</c:v>
                </c:pt>
                <c:pt idx="6">
                  <c:v>-3</c:v>
                </c:pt>
                <c:pt idx="7">
                  <c:v>3</c:v>
                </c:pt>
                <c:pt idx="8">
                  <c:v>1</c:v>
                </c:pt>
                <c:pt idx="9">
                  <c:v>-1</c:v>
                </c:pt>
                <c:pt idx="10">
                  <c:v>2</c:v>
                </c:pt>
                <c:pt idx="11">
                  <c:v>-1</c:v>
                </c:pt>
                <c:pt idx="12">
                  <c:v>0</c:v>
                </c:pt>
                <c:pt idx="13">
                  <c:v>-2</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0-54D4-4405-A049-8B65F895C79F}"/>
            </c:ext>
          </c:extLst>
        </c:ser>
        <c:ser>
          <c:idx val="1"/>
          <c:order val="1"/>
          <c:spPr>
            <a:ln w="22225">
              <a:solidFill>
                <a:schemeClr val="tx2">
                  <a:lumMod val="60000"/>
                  <a:lumOff val="40000"/>
                </a:schemeClr>
              </a:solidFill>
            </a:ln>
          </c:spPr>
          <c:marker>
            <c:symbol val="diamond"/>
            <c:size val="8"/>
            <c:spPr>
              <a:solidFill>
                <a:schemeClr val="tx2"/>
              </a:solidFill>
              <a:ln>
                <a:noFill/>
              </a:ln>
            </c:spPr>
          </c:marker>
          <c:val>
            <c:numRef>
              <c:f>Benchmark!$F$5:$F$34</c:f>
              <c:numCache>
                <c:formatCode>General</c:formatCode>
                <c:ptCount val="30"/>
                <c:pt idx="0">
                  <c:v>0</c:v>
                </c:pt>
                <c:pt idx="1">
                  <c:v>3</c:v>
                </c:pt>
                <c:pt idx="2">
                  <c:v>2</c:v>
                </c:pt>
                <c:pt idx="3">
                  <c:v>-1</c:v>
                </c:pt>
                <c:pt idx="4">
                  <c:v>1</c:v>
                </c:pt>
                <c:pt idx="5">
                  <c:v>1</c:v>
                </c:pt>
                <c:pt idx="6">
                  <c:v>1</c:v>
                </c:pt>
                <c:pt idx="7">
                  <c:v>1</c:v>
                </c:pt>
                <c:pt idx="8">
                  <c:v>1</c:v>
                </c:pt>
                <c:pt idx="9">
                  <c:v>1</c:v>
                </c:pt>
                <c:pt idx="10">
                  <c:v>1</c:v>
                </c:pt>
                <c:pt idx="11">
                  <c:v>1</c:v>
                </c:pt>
                <c:pt idx="12">
                  <c:v>1</c:v>
                </c:pt>
                <c:pt idx="13">
                  <c:v>1</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1-54D4-4405-A049-8B65F895C79F}"/>
            </c:ext>
          </c:extLst>
        </c:ser>
        <c:dLbls>
          <c:showLegendKey val="0"/>
          <c:showVal val="0"/>
          <c:showCatName val="0"/>
          <c:showSerName val="0"/>
          <c:showPercent val="0"/>
          <c:showBubbleSize val="0"/>
        </c:dLbls>
        <c:marker val="1"/>
        <c:smooth val="0"/>
        <c:axId val="-1398133824"/>
        <c:axId val="-1398130016"/>
      </c:lineChart>
      <c:catAx>
        <c:axId val="-1398133824"/>
        <c:scaling>
          <c:orientation val="minMax"/>
        </c:scaling>
        <c:delete val="1"/>
        <c:axPos val="b"/>
        <c:majorTickMark val="none"/>
        <c:minorTickMark val="none"/>
        <c:tickLblPos val="nextTo"/>
        <c:crossAx val="-1398130016"/>
        <c:crosses val="max"/>
        <c:auto val="1"/>
        <c:lblAlgn val="ctr"/>
        <c:lblOffset val="100"/>
        <c:noMultiLvlLbl val="0"/>
      </c:catAx>
      <c:valAx>
        <c:axId val="-1398130016"/>
        <c:scaling>
          <c:orientation val="maxMin"/>
          <c:max val="3"/>
          <c:min val="-3"/>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1"/>
            </a:pPr>
            <a:endParaRPr lang="fr-FR"/>
          </a:p>
        </c:txPr>
        <c:crossAx val="-1398133824"/>
        <c:crosses val="autoZero"/>
        <c:crossBetween val="between"/>
        <c:majorUnit val="1"/>
        <c:minorUnit val="0.1"/>
      </c:valAx>
    </c:plotArea>
    <c:plotVisOnly val="1"/>
    <c:dispBlanksAs val="gap"/>
    <c:showDLblsOverMax val="0"/>
  </c:chart>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32378399508571"/>
          <c:y val="6.7637738192824898E-2"/>
          <c:w val="0.58180025369169275"/>
          <c:h val="0.89329052189422975"/>
        </c:manualLayout>
      </c:layout>
      <c:radarChart>
        <c:radarStyle val="filled"/>
        <c:varyColors val="0"/>
        <c:ser>
          <c:idx val="0"/>
          <c:order val="0"/>
          <c:spPr>
            <a:solidFill>
              <a:schemeClr val="accent1">
                <a:alpha val="50000"/>
              </a:schemeClr>
            </a:solidFill>
          </c:spPr>
          <c:cat>
            <c:strRef>
              <c:f>Trends!$C$5:$C$10</c:f>
              <c:strCache>
                <c:ptCount val="6"/>
                <c:pt idx="0">
                  <c:v>Tendances politiques</c:v>
                </c:pt>
                <c:pt idx="1">
                  <c:v>Tendances économiques</c:v>
                </c:pt>
                <c:pt idx="2">
                  <c:v>Tendances sociologiques</c:v>
                </c:pt>
                <c:pt idx="3">
                  <c:v>Tendances technologiques</c:v>
                </c:pt>
                <c:pt idx="4">
                  <c:v>Tendances écologiques</c:v>
                </c:pt>
                <c:pt idx="5">
                  <c:v>Tendances légales</c:v>
                </c:pt>
              </c:strCache>
            </c:strRef>
          </c:cat>
          <c:val>
            <c:numRef>
              <c:f>Trends!$D$5:$D$10</c:f>
              <c:numCache>
                <c:formatCode>0.00</c:formatCode>
                <c:ptCount val="6"/>
                <c:pt idx="0">
                  <c:v>3</c:v>
                </c:pt>
                <c:pt idx="1">
                  <c:v>0.1</c:v>
                </c:pt>
                <c:pt idx="2">
                  <c:v>1</c:v>
                </c:pt>
                <c:pt idx="3">
                  <c:v>3</c:v>
                </c:pt>
                <c:pt idx="4">
                  <c:v>0.1</c:v>
                </c:pt>
                <c:pt idx="5">
                  <c:v>0</c:v>
                </c:pt>
              </c:numCache>
            </c:numRef>
          </c:val>
          <c:extLst>
            <c:ext xmlns:c16="http://schemas.microsoft.com/office/drawing/2014/chart" uri="{C3380CC4-5D6E-409C-BE32-E72D297353CC}">
              <c16:uniqueId val="{00000000-FE2A-48C9-A341-49C1931D4023}"/>
            </c:ext>
          </c:extLst>
        </c:ser>
        <c:dLbls>
          <c:showLegendKey val="0"/>
          <c:showVal val="0"/>
          <c:showCatName val="0"/>
          <c:showSerName val="0"/>
          <c:showPercent val="0"/>
          <c:showBubbleSize val="0"/>
        </c:dLbls>
        <c:axId val="-1398131648"/>
        <c:axId val="-1398129472"/>
      </c:radarChart>
      <c:catAx>
        <c:axId val="-1398131648"/>
        <c:scaling>
          <c:orientation val="minMax"/>
        </c:scaling>
        <c:delete val="0"/>
        <c:axPos val="b"/>
        <c:majorGridlines/>
        <c:numFmt formatCode="General" sourceLinked="0"/>
        <c:majorTickMark val="out"/>
        <c:minorTickMark val="none"/>
        <c:tickLblPos val="nextTo"/>
        <c:txPr>
          <a:bodyPr/>
          <a:lstStyle/>
          <a:p>
            <a:pPr>
              <a:defRPr>
                <a:solidFill>
                  <a:schemeClr val="bg1"/>
                </a:solidFill>
              </a:defRPr>
            </a:pPr>
            <a:endParaRPr lang="fr-FR"/>
          </a:p>
        </c:txPr>
        <c:crossAx val="-1398129472"/>
        <c:crosses val="autoZero"/>
        <c:auto val="1"/>
        <c:lblAlgn val="ctr"/>
        <c:lblOffset val="100"/>
        <c:noMultiLvlLbl val="0"/>
      </c:catAx>
      <c:valAx>
        <c:axId val="-1398129472"/>
        <c:scaling>
          <c:orientation val="minMax"/>
        </c:scaling>
        <c:delete val="0"/>
        <c:axPos val="l"/>
        <c:majorGridlines/>
        <c:numFmt formatCode="0.00" sourceLinked="1"/>
        <c:majorTickMark val="cross"/>
        <c:minorTickMark val="none"/>
        <c:tickLblPos val="nextTo"/>
        <c:crossAx val="-1398131648"/>
        <c:crosses val="autoZero"/>
        <c:crossBetween val="between"/>
        <c:majorUnit val="1"/>
      </c:valAx>
    </c:plotArea>
    <c:plotVisOnly val="1"/>
    <c:dispBlanksAs val="gap"/>
    <c:showDLblsOverMax val="0"/>
  </c:chart>
  <c:spPr>
    <a:noFill/>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Anforderungsprofil!$H$9:$H$18</c:f>
              <c:numCache>
                <c:formatCode>;;;</c:formatCode>
                <c:ptCount val="10"/>
                <c:pt idx="0">
                  <c:v>3</c:v>
                </c:pt>
                <c:pt idx="1">
                  <c:v>3</c:v>
                </c:pt>
                <c:pt idx="2">
                  <c:v>2</c:v>
                </c:pt>
                <c:pt idx="3">
                  <c:v>3</c:v>
                </c:pt>
                <c:pt idx="4">
                  <c:v>3</c:v>
                </c:pt>
                <c:pt idx="5">
                  <c:v>3</c:v>
                </c:pt>
                <c:pt idx="6">
                  <c:v>1</c:v>
                </c:pt>
                <c:pt idx="7">
                  <c:v>1</c:v>
                </c:pt>
                <c:pt idx="8">
                  <c:v>2</c:v>
                </c:pt>
                <c:pt idx="9">
                  <c:v>2</c:v>
                </c:pt>
              </c:numCache>
            </c:numRef>
          </c:val>
          <c:extLst>
            <c:ext xmlns:c16="http://schemas.microsoft.com/office/drawing/2014/chart" uri="{C3380CC4-5D6E-409C-BE32-E72D297353CC}">
              <c16:uniqueId val="{00000000-AAD5-463D-B8C9-1742DBDB79A5}"/>
            </c:ext>
          </c:extLst>
        </c:ser>
        <c:dLbls>
          <c:showLegendKey val="0"/>
          <c:showVal val="0"/>
          <c:showCatName val="0"/>
          <c:showSerName val="0"/>
          <c:showPercent val="0"/>
          <c:showBubbleSize val="0"/>
        </c:dLbls>
        <c:axId val="-1398134368"/>
        <c:axId val="-1405168992"/>
      </c:radarChart>
      <c:catAx>
        <c:axId val="-139813436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405168992"/>
        <c:crosses val="autoZero"/>
        <c:auto val="1"/>
        <c:lblAlgn val="ctr"/>
        <c:lblOffset val="100"/>
        <c:noMultiLvlLbl val="0"/>
      </c:catAx>
      <c:valAx>
        <c:axId val="-1405168992"/>
        <c:scaling>
          <c:orientation val="minMax"/>
          <c:max val="3"/>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398134368"/>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Anforderungsprofil!$H$22:$H$31</c:f>
              <c:numCache>
                <c:formatCode>;;;</c:formatCode>
                <c:ptCount val="10"/>
                <c:pt idx="0">
                  <c:v>3</c:v>
                </c:pt>
                <c:pt idx="1">
                  <c:v>2</c:v>
                </c:pt>
                <c:pt idx="2">
                  <c:v>2</c:v>
                </c:pt>
                <c:pt idx="3">
                  <c:v>3</c:v>
                </c:pt>
                <c:pt idx="4">
                  <c:v>2</c:v>
                </c:pt>
                <c:pt idx="5">
                  <c:v>2</c:v>
                </c:pt>
                <c:pt idx="6">
                  <c:v>3</c:v>
                </c:pt>
                <c:pt idx="7">
                  <c:v>2</c:v>
                </c:pt>
                <c:pt idx="8">
                  <c:v>2</c:v>
                </c:pt>
                <c:pt idx="9">
                  <c:v>1</c:v>
                </c:pt>
              </c:numCache>
            </c:numRef>
          </c:val>
          <c:extLst>
            <c:ext xmlns:c16="http://schemas.microsoft.com/office/drawing/2014/chart" uri="{C3380CC4-5D6E-409C-BE32-E72D297353CC}">
              <c16:uniqueId val="{00000000-EC9A-4254-8961-77179C9D8DA9}"/>
            </c:ext>
          </c:extLst>
        </c:ser>
        <c:dLbls>
          <c:showLegendKey val="0"/>
          <c:showVal val="0"/>
          <c:showCatName val="0"/>
          <c:showSerName val="0"/>
          <c:showPercent val="0"/>
          <c:showBubbleSize val="0"/>
        </c:dLbls>
        <c:axId val="-1405166272"/>
        <c:axId val="-1405170624"/>
      </c:radarChart>
      <c:catAx>
        <c:axId val="-140516627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405170624"/>
        <c:crosses val="autoZero"/>
        <c:auto val="1"/>
        <c:lblAlgn val="ctr"/>
        <c:lblOffset val="100"/>
        <c:noMultiLvlLbl val="0"/>
      </c:catAx>
      <c:valAx>
        <c:axId val="-1405170624"/>
        <c:scaling>
          <c:orientation val="minMax"/>
          <c:max val="3"/>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05166272"/>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Anforderungsprofil!$H$35:$H$44</c:f>
              <c:numCache>
                <c:formatCode>;;;</c:formatCode>
                <c:ptCount val="10"/>
                <c:pt idx="0">
                  <c:v>3</c:v>
                </c:pt>
                <c:pt idx="1">
                  <c:v>2</c:v>
                </c:pt>
                <c:pt idx="2">
                  <c:v>2</c:v>
                </c:pt>
                <c:pt idx="3">
                  <c:v>3</c:v>
                </c:pt>
                <c:pt idx="4">
                  <c:v>2</c:v>
                </c:pt>
                <c:pt idx="5">
                  <c:v>2</c:v>
                </c:pt>
                <c:pt idx="6">
                  <c:v>3</c:v>
                </c:pt>
                <c:pt idx="7">
                  <c:v>2</c:v>
                </c:pt>
                <c:pt idx="8">
                  <c:v>0.1</c:v>
                </c:pt>
                <c:pt idx="9">
                  <c:v>0.1</c:v>
                </c:pt>
              </c:numCache>
            </c:numRef>
          </c:val>
          <c:extLst>
            <c:ext xmlns:c16="http://schemas.microsoft.com/office/drawing/2014/chart" uri="{C3380CC4-5D6E-409C-BE32-E72D297353CC}">
              <c16:uniqueId val="{00000000-B449-48CB-8474-BB494181BA4B}"/>
            </c:ext>
          </c:extLst>
        </c:ser>
        <c:dLbls>
          <c:showLegendKey val="0"/>
          <c:showVal val="0"/>
          <c:showCatName val="0"/>
          <c:showSerName val="0"/>
          <c:showPercent val="0"/>
          <c:showBubbleSize val="0"/>
        </c:dLbls>
        <c:axId val="-1405172256"/>
        <c:axId val="-1405170080"/>
      </c:radarChart>
      <c:catAx>
        <c:axId val="-140517225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405170080"/>
        <c:crosses val="autoZero"/>
        <c:auto val="1"/>
        <c:lblAlgn val="ctr"/>
        <c:lblOffset val="100"/>
        <c:noMultiLvlLbl val="0"/>
      </c:catAx>
      <c:valAx>
        <c:axId val="-1405170080"/>
        <c:scaling>
          <c:orientation val="minMax"/>
          <c:max val="3"/>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05172256"/>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75000"/>
              </a:schemeClr>
            </a:solidFill>
            <a:ln>
              <a:solidFill>
                <a:schemeClr val="accent1">
                  <a:lumMod val="60000"/>
                  <a:lumOff val="40000"/>
                </a:schemeClr>
              </a:solidFill>
            </a:ln>
            <a:effectLst/>
          </c:spPr>
          <c:val>
            <c:numRef>
              <c:f>Anforderungsprofil!$H$48:$H$57</c:f>
              <c:numCache>
                <c:formatCode>;;;</c:formatCode>
                <c:ptCount val="10"/>
                <c:pt idx="0">
                  <c:v>3</c:v>
                </c:pt>
                <c:pt idx="1">
                  <c:v>3</c:v>
                </c:pt>
                <c:pt idx="2">
                  <c:v>2</c:v>
                </c:pt>
                <c:pt idx="3">
                  <c:v>3</c:v>
                </c:pt>
                <c:pt idx="4">
                  <c:v>2</c:v>
                </c:pt>
                <c:pt idx="5">
                  <c:v>0.1</c:v>
                </c:pt>
                <c:pt idx="6">
                  <c:v>0.1</c:v>
                </c:pt>
                <c:pt idx="7">
                  <c:v>0.1</c:v>
                </c:pt>
                <c:pt idx="8">
                  <c:v>0.1</c:v>
                </c:pt>
                <c:pt idx="9">
                  <c:v>0.1</c:v>
                </c:pt>
              </c:numCache>
            </c:numRef>
          </c:val>
          <c:extLst>
            <c:ext xmlns:c16="http://schemas.microsoft.com/office/drawing/2014/chart" uri="{C3380CC4-5D6E-409C-BE32-E72D297353CC}">
              <c16:uniqueId val="{00000000-D978-4E74-B4DE-3980DD93C1FE}"/>
            </c:ext>
          </c:extLst>
        </c:ser>
        <c:dLbls>
          <c:showLegendKey val="0"/>
          <c:showVal val="0"/>
          <c:showCatName val="0"/>
          <c:showSerName val="0"/>
          <c:showPercent val="0"/>
          <c:showBubbleSize val="0"/>
        </c:dLbls>
        <c:axId val="-1405171712"/>
        <c:axId val="-1405167360"/>
      </c:radarChart>
      <c:catAx>
        <c:axId val="-1405171712"/>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1405167360"/>
        <c:crosses val="autoZero"/>
        <c:auto val="1"/>
        <c:lblAlgn val="ctr"/>
        <c:lblOffset val="100"/>
        <c:noMultiLvlLbl val="0"/>
      </c:catAx>
      <c:valAx>
        <c:axId val="-1405167360"/>
        <c:scaling>
          <c:orientation val="minMax"/>
          <c:max val="3"/>
          <c:min val="0"/>
        </c:scaling>
        <c:delete val="0"/>
        <c:axPos val="l"/>
        <c:majorGridlines>
          <c:spPr>
            <a:ln w="9525" cap="flat" cmpd="sng" algn="ctr">
              <a:solidFill>
                <a:schemeClr val="tx1">
                  <a:lumMod val="15000"/>
                  <a:lumOff val="85000"/>
                </a:schemeClr>
              </a:solidFill>
              <a:round/>
            </a:ln>
            <a:effectLst/>
          </c:spPr>
        </c:majorGridlines>
        <c:numFmt formatCode=";;;"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405171712"/>
        <c:crosses val="autoZero"/>
        <c:crossBetween val="between"/>
        <c:majorUnit val="1"/>
        <c:minorUnit val="1"/>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FragenFeedback!$H$128</c:f>
              <c:strCache>
                <c:ptCount val="1"/>
                <c:pt idx="0">
                  <c:v>Anzahl</c:v>
                </c:pt>
              </c:strCache>
            </c:strRef>
          </c:tx>
          <c:invertIfNegative val="0"/>
          <c:dLbls>
            <c:spPr>
              <a:noFill/>
              <a:ln>
                <a:noFill/>
              </a:ln>
              <a:effectLst/>
            </c:spPr>
            <c:txPr>
              <a:bodyPr/>
              <a:lstStyle/>
              <a:p>
                <a:pPr>
                  <a:defRPr b="0">
                    <a:solidFill>
                      <a:schemeClr val="tx2"/>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FragenFeedback!$G$129:$G$133</c:f>
              <c:numCache>
                <c:formatCode>General</c:formatCode>
                <c:ptCount val="5"/>
                <c:pt idx="0">
                  <c:v>1</c:v>
                </c:pt>
                <c:pt idx="1">
                  <c:v>2</c:v>
                </c:pt>
                <c:pt idx="2">
                  <c:v>3</c:v>
                </c:pt>
                <c:pt idx="3">
                  <c:v>4</c:v>
                </c:pt>
                <c:pt idx="4">
                  <c:v>5</c:v>
                </c:pt>
              </c:numCache>
            </c:numRef>
          </c:cat>
          <c:val>
            <c:numRef>
              <c:f>FragenFeedback!$H$129:$H$133</c:f>
              <c:numCache>
                <c:formatCode>_ * #,##0_ ;_ * \-#,##0_ ;_ * "-"??_ ;_ @_ </c:formatCode>
                <c:ptCount val="5"/>
                <c:pt idx="0">
                  <c:v>1</c:v>
                </c:pt>
                <c:pt idx="1">
                  <c:v>1</c:v>
                </c:pt>
                <c:pt idx="2">
                  <c:v>1</c:v>
                </c:pt>
                <c:pt idx="3">
                  <c:v>2</c:v>
                </c:pt>
                <c:pt idx="4">
                  <c:v>0</c:v>
                </c:pt>
              </c:numCache>
            </c:numRef>
          </c:val>
          <c:extLst>
            <c:ext xmlns:c16="http://schemas.microsoft.com/office/drawing/2014/chart" uri="{C3380CC4-5D6E-409C-BE32-E72D297353CC}">
              <c16:uniqueId val="{00000000-5D39-4A9D-AE5C-519E6B3D9542}"/>
            </c:ext>
          </c:extLst>
        </c:ser>
        <c:dLbls>
          <c:showLegendKey val="0"/>
          <c:showVal val="0"/>
          <c:showCatName val="0"/>
          <c:showSerName val="0"/>
          <c:showPercent val="0"/>
          <c:showBubbleSize val="0"/>
        </c:dLbls>
        <c:gapWidth val="150"/>
        <c:axId val="-1328580832"/>
        <c:axId val="-1328584096"/>
      </c:barChart>
      <c:catAx>
        <c:axId val="-1328580832"/>
        <c:scaling>
          <c:orientation val="minMax"/>
        </c:scaling>
        <c:delete val="0"/>
        <c:axPos val="l"/>
        <c:numFmt formatCode="General" sourceLinked="1"/>
        <c:majorTickMark val="out"/>
        <c:minorTickMark val="none"/>
        <c:tickLblPos val="nextTo"/>
        <c:txPr>
          <a:bodyPr/>
          <a:lstStyle/>
          <a:p>
            <a:pPr>
              <a:defRPr sz="800"/>
            </a:pPr>
            <a:endParaRPr lang="fr-FR"/>
          </a:p>
        </c:txPr>
        <c:crossAx val="-1328584096"/>
        <c:crosses val="autoZero"/>
        <c:auto val="1"/>
        <c:lblAlgn val="ctr"/>
        <c:lblOffset val="100"/>
        <c:noMultiLvlLbl val="0"/>
      </c:catAx>
      <c:valAx>
        <c:axId val="-1328584096"/>
        <c:scaling>
          <c:orientation val="minMax"/>
        </c:scaling>
        <c:delete val="0"/>
        <c:axPos val="b"/>
        <c:numFmt formatCode="_ * #,##0_ ;_ * \-#,##0_ ;_ * &quot;-&quot;??_ ;_ @_ " sourceLinked="1"/>
        <c:majorTickMark val="out"/>
        <c:minorTickMark val="none"/>
        <c:tickLblPos val="nextTo"/>
        <c:txPr>
          <a:bodyPr/>
          <a:lstStyle/>
          <a:p>
            <a:pPr>
              <a:defRPr sz="800"/>
            </a:pPr>
            <a:endParaRPr lang="fr-FR"/>
          </a:p>
        </c:txPr>
        <c:crossAx val="-1328580832"/>
        <c:crosses val="autoZero"/>
        <c:crossBetween val="between"/>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15875">
              <a:solidFill>
                <a:schemeClr val="accent1">
                  <a:lumMod val="60000"/>
                  <a:lumOff val="40000"/>
                </a:schemeClr>
              </a:solidFill>
            </a:ln>
          </c:spPr>
          <c:marker>
            <c:symbol val="circle"/>
            <c:size val="12"/>
            <c:spPr>
              <a:solidFill>
                <a:schemeClr val="accent1">
                  <a:lumMod val="60000"/>
                  <a:lumOff val="40000"/>
                </a:schemeClr>
              </a:solidFill>
              <a:ln>
                <a:noFill/>
              </a:ln>
            </c:spPr>
          </c:marker>
          <c:dLbls>
            <c:spPr>
              <a:noFill/>
              <a:ln>
                <a:noFill/>
              </a:ln>
              <a:effectLst/>
            </c:spPr>
            <c:txPr>
              <a:bodyPr rot="-5400000" vert="horz"/>
              <a:lstStyle/>
              <a:p>
                <a:pPr>
                  <a:defRPr sz="800">
                    <a:solidFill>
                      <a:schemeClr val="accent1">
                        <a:lumMod val="50000"/>
                      </a:schemeClr>
                    </a:solidFill>
                  </a:defRPr>
                </a:pPr>
                <a:endParaRPr lang="fr-FR"/>
              </a:p>
            </c:txPr>
            <c:dLblPos val="ctr"/>
            <c:showLegendKey val="0"/>
            <c:showVal val="0"/>
            <c:showCatName val="1"/>
            <c:showSerName val="0"/>
            <c:showPercent val="0"/>
            <c:showBubbleSize val="0"/>
            <c:showLeaderLines val="0"/>
            <c:extLst>
              <c:ext xmlns:c15="http://schemas.microsoft.com/office/drawing/2012/chart" uri="{CE6537A1-D6FC-4f65-9D91-7224C49458BB}">
                <c15:showLeaderLines val="0"/>
              </c:ext>
            </c:extLst>
          </c:dLbls>
          <c:val>
            <c:numRef>
              <c:f>'Swot-Analyse'!$D$9:$D$26</c:f>
              <c:numCache>
                <c:formatCode>0</c:formatCode>
                <c:ptCount val="18"/>
                <c:pt idx="0">
                  <c:v>3</c:v>
                </c:pt>
                <c:pt idx="1">
                  <c:v>3</c:v>
                </c:pt>
                <c:pt idx="2">
                  <c:v>4</c:v>
                </c:pt>
                <c:pt idx="3">
                  <c:v>4</c:v>
                </c:pt>
                <c:pt idx="4">
                  <c:v>1</c:v>
                </c:pt>
                <c:pt idx="5">
                  <c:v>1</c:v>
                </c:pt>
                <c:pt idx="6">
                  <c:v>2</c:v>
                </c:pt>
                <c:pt idx="7">
                  <c:v>1</c:v>
                </c:pt>
                <c:pt idx="8">
                  <c:v>2</c:v>
                </c:pt>
                <c:pt idx="9">
                  <c:v>1</c:v>
                </c:pt>
                <c:pt idx="10">
                  <c:v>2</c:v>
                </c:pt>
                <c:pt idx="11">
                  <c:v>1</c:v>
                </c:pt>
                <c:pt idx="12">
                  <c:v>2</c:v>
                </c:pt>
                <c:pt idx="13">
                  <c:v>1</c:v>
                </c:pt>
                <c:pt idx="14">
                  <c:v>2</c:v>
                </c:pt>
                <c:pt idx="15">
                  <c:v>1</c:v>
                </c:pt>
                <c:pt idx="16">
                  <c:v>2</c:v>
                </c:pt>
                <c:pt idx="17">
                  <c:v>1</c:v>
                </c:pt>
              </c:numCache>
            </c:numRef>
          </c:val>
          <c:smooth val="0"/>
          <c:extLst>
            <c:ext xmlns:c16="http://schemas.microsoft.com/office/drawing/2014/chart" uri="{C3380CC4-5D6E-409C-BE32-E72D297353CC}">
              <c16:uniqueId val="{00000000-3398-4C46-8E9C-5A87909A44BE}"/>
            </c:ext>
          </c:extLst>
        </c:ser>
        <c:ser>
          <c:idx val="1"/>
          <c:order val="1"/>
          <c:spPr>
            <a:ln w="15875">
              <a:solidFill>
                <a:schemeClr val="accent2">
                  <a:lumMod val="60000"/>
                  <a:lumOff val="40000"/>
                </a:schemeClr>
              </a:solidFill>
            </a:ln>
          </c:spPr>
          <c:marker>
            <c:symbol val="square"/>
            <c:size val="11"/>
            <c:spPr>
              <a:solidFill>
                <a:schemeClr val="accent6">
                  <a:lumMod val="60000"/>
                  <a:lumOff val="40000"/>
                </a:schemeClr>
              </a:solidFill>
              <a:ln>
                <a:noFill/>
              </a:ln>
            </c:spPr>
          </c:marker>
          <c:dLbls>
            <c:spPr>
              <a:solidFill>
                <a:schemeClr val="accent2">
                  <a:lumMod val="60000"/>
                  <a:lumOff val="40000"/>
                </a:schemeClr>
              </a:solidFill>
              <a:ln>
                <a:noFill/>
              </a:ln>
              <a:effectLst/>
            </c:spPr>
            <c:txPr>
              <a:bodyPr rot="-5400000" vert="horz"/>
              <a:lstStyle/>
              <a:p>
                <a:pPr>
                  <a:defRPr sz="800">
                    <a:solidFill>
                      <a:schemeClr val="accent6">
                        <a:lumMod val="50000"/>
                      </a:schemeClr>
                    </a:solidFill>
                  </a:defRPr>
                </a:pPr>
                <a:endParaRPr lang="fr-FR"/>
              </a:p>
            </c:txPr>
            <c:dLblPos val="ctr"/>
            <c:showLegendKey val="0"/>
            <c:showVal val="0"/>
            <c:showCatName val="1"/>
            <c:showSerName val="0"/>
            <c:showPercent val="0"/>
            <c:showBubbleSize val="0"/>
            <c:showLeaderLines val="0"/>
            <c:extLst>
              <c:ext xmlns:c15="http://schemas.microsoft.com/office/drawing/2012/chart" uri="{CE6537A1-D6FC-4f65-9D91-7224C49458BB}">
                <c15:showLeaderLines val="0"/>
              </c:ext>
            </c:extLst>
          </c:dLbls>
          <c:val>
            <c:numRef>
              <c:f>'Swot-Analyse'!$H$9:$H$26</c:f>
              <c:numCache>
                <c:formatCode>0</c:formatCode>
                <c:ptCount val="18"/>
                <c:pt idx="0">
                  <c:v>-5</c:v>
                </c:pt>
                <c:pt idx="1">
                  <c:v>-4</c:v>
                </c:pt>
                <c:pt idx="2">
                  <c:v>-2</c:v>
                </c:pt>
                <c:pt idx="3">
                  <c:v>-3</c:v>
                </c:pt>
                <c:pt idx="4">
                  <c:v>-3</c:v>
                </c:pt>
                <c:pt idx="5">
                  <c:v>-3</c:v>
                </c:pt>
                <c:pt idx="6">
                  <c:v>-2</c:v>
                </c:pt>
                <c:pt idx="7">
                  <c:v>-2</c:v>
                </c:pt>
                <c:pt idx="8">
                  <c:v>-1</c:v>
                </c:pt>
                <c:pt idx="9">
                  <c:v>-2</c:v>
                </c:pt>
                <c:pt idx="10">
                  <c:v>-2</c:v>
                </c:pt>
                <c:pt idx="11">
                  <c:v>-2</c:v>
                </c:pt>
                <c:pt idx="12">
                  <c:v>-2</c:v>
                </c:pt>
                <c:pt idx="13">
                  <c:v>-5</c:v>
                </c:pt>
                <c:pt idx="14">
                  <c:v>-2</c:v>
                </c:pt>
                <c:pt idx="15">
                  <c:v>-2</c:v>
                </c:pt>
                <c:pt idx="16">
                  <c:v>-3</c:v>
                </c:pt>
                <c:pt idx="17">
                  <c:v>-5</c:v>
                </c:pt>
              </c:numCache>
            </c:numRef>
          </c:val>
          <c:smooth val="0"/>
          <c:extLst>
            <c:ext xmlns:c16="http://schemas.microsoft.com/office/drawing/2014/chart" uri="{C3380CC4-5D6E-409C-BE32-E72D297353CC}">
              <c16:uniqueId val="{00000001-3398-4C46-8E9C-5A87909A44BE}"/>
            </c:ext>
          </c:extLst>
        </c:ser>
        <c:dLbls>
          <c:showLegendKey val="0"/>
          <c:showVal val="0"/>
          <c:showCatName val="0"/>
          <c:showSerName val="0"/>
          <c:showPercent val="0"/>
          <c:showBubbleSize val="0"/>
        </c:dLbls>
        <c:marker val="1"/>
        <c:smooth val="0"/>
        <c:axId val="-1405171168"/>
        <c:axId val="-1325799712"/>
      </c:lineChart>
      <c:catAx>
        <c:axId val="-1405171168"/>
        <c:scaling>
          <c:orientation val="minMax"/>
        </c:scaling>
        <c:delete val="1"/>
        <c:axPos val="b"/>
        <c:majorTickMark val="none"/>
        <c:minorTickMark val="none"/>
        <c:tickLblPos val="nextTo"/>
        <c:crossAx val="-1325799712"/>
        <c:crosses val="max"/>
        <c:auto val="1"/>
        <c:lblAlgn val="ctr"/>
        <c:lblOffset val="100"/>
        <c:noMultiLvlLbl val="0"/>
      </c:catAx>
      <c:valAx>
        <c:axId val="-1325799712"/>
        <c:scaling>
          <c:orientation val="maxMin"/>
          <c:max val="5"/>
          <c:min val="-5"/>
        </c:scaling>
        <c:delete val="0"/>
        <c:axPos val="l"/>
        <c:majorGridlines>
          <c:spPr>
            <a:ln>
              <a:solidFill>
                <a:schemeClr val="bg1">
                  <a:lumMod val="85000"/>
                </a:schemeClr>
              </a:solidFill>
            </a:ln>
          </c:spPr>
        </c:majorGridlines>
        <c:numFmt formatCode="0" sourceLinked="1"/>
        <c:majorTickMark val="none"/>
        <c:minorTickMark val="none"/>
        <c:tickLblPos val="nextTo"/>
        <c:txPr>
          <a:bodyPr rot="-5400000" vert="horz"/>
          <a:lstStyle/>
          <a:p>
            <a:pPr>
              <a:defRPr sz="900" b="0"/>
            </a:pPr>
            <a:endParaRPr lang="fr-FR"/>
          </a:p>
        </c:txPr>
        <c:crossAx val="-1405171168"/>
        <c:crosses val="autoZero"/>
        <c:crossBetween val="between"/>
        <c:majorUnit val="1"/>
        <c:minorUnit val="0.1"/>
      </c:valAx>
    </c:plotArea>
    <c:plotVisOnly val="1"/>
    <c:dispBlanksAs val="gap"/>
    <c:showDLblsOverMax val="0"/>
  </c:chart>
  <c:spPr>
    <a:ln w="3175">
      <a:solidFill>
        <a:schemeClr val="bg1">
          <a:lumMod val="85000"/>
        </a:schemeClr>
      </a:solidFill>
    </a:ln>
  </c:spPr>
  <c:printSettings>
    <c:headerFooter/>
    <c:pageMargins b="0.78740157499999996" l="0.7" r="0.7" t="0.78740157499999996"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filled"/>
        <c:varyColors val="0"/>
        <c:ser>
          <c:idx val="0"/>
          <c:order val="0"/>
          <c:spPr>
            <a:solidFill>
              <a:srgbClr val="C00000">
                <a:alpha val="50000"/>
              </a:srgbClr>
            </a:solidFill>
            <a:ln w="22225">
              <a:noFill/>
            </a:ln>
          </c:spPr>
          <c:cat>
            <c:strRef>
              <c:f>Selbst!$C$82:$C$85</c:f>
              <c:strCache>
                <c:ptCount val="4"/>
                <c:pt idx="0">
                  <c:v>COMPETENCES PERSONNELLES</c:v>
                </c:pt>
                <c:pt idx="1">
                  <c:v>COMPETENCES D'ACTION</c:v>
                </c:pt>
                <c:pt idx="2">
                  <c:v>COMPETENCES SOCIALES</c:v>
                </c:pt>
                <c:pt idx="3">
                  <c:v>COMPETENCE METHODOLOGIQUE</c:v>
                </c:pt>
              </c:strCache>
            </c:strRef>
          </c:cat>
          <c:val>
            <c:numRef>
              <c:f>Selbst!$D$82:$D$85</c:f>
              <c:numCache>
                <c:formatCode>General</c:formatCode>
                <c:ptCount val="4"/>
                <c:pt idx="0">
                  <c:v>0.1</c:v>
                </c:pt>
                <c:pt idx="1">
                  <c:v>0.1</c:v>
                </c:pt>
                <c:pt idx="2">
                  <c:v>0.1</c:v>
                </c:pt>
                <c:pt idx="3">
                  <c:v>0.1</c:v>
                </c:pt>
              </c:numCache>
            </c:numRef>
          </c:val>
          <c:extLst>
            <c:ext xmlns:c16="http://schemas.microsoft.com/office/drawing/2014/chart" uri="{C3380CC4-5D6E-409C-BE32-E72D297353CC}">
              <c16:uniqueId val="{00000000-C5CA-42ED-B853-C0F5EF447AC2}"/>
            </c:ext>
          </c:extLst>
        </c:ser>
        <c:ser>
          <c:idx val="1"/>
          <c:order val="1"/>
          <c:spPr>
            <a:solidFill>
              <a:schemeClr val="tx2">
                <a:alpha val="50000"/>
              </a:schemeClr>
            </a:solidFill>
            <a:ln w="25400">
              <a:noFill/>
            </a:ln>
          </c:spPr>
          <c:cat>
            <c:strRef>
              <c:f>Selbst!$C$82:$C$85</c:f>
              <c:strCache>
                <c:ptCount val="4"/>
                <c:pt idx="0">
                  <c:v>COMPETENCES PERSONNELLES</c:v>
                </c:pt>
                <c:pt idx="1">
                  <c:v>COMPETENCES D'ACTION</c:v>
                </c:pt>
                <c:pt idx="2">
                  <c:v>COMPETENCES SOCIALES</c:v>
                </c:pt>
                <c:pt idx="3">
                  <c:v>COMPETENCE METHODOLOGIQUE</c:v>
                </c:pt>
              </c:strCache>
            </c:strRef>
          </c:cat>
          <c:val>
            <c:numRef>
              <c:f>Selbst!$E$82:$E$85</c:f>
              <c:numCache>
                <c:formatCode>0.00</c:formatCode>
                <c:ptCount val="4"/>
                <c:pt idx="0">
                  <c:v>0.1</c:v>
                </c:pt>
                <c:pt idx="1">
                  <c:v>0.1</c:v>
                </c:pt>
                <c:pt idx="2" formatCode="General">
                  <c:v>0.1</c:v>
                </c:pt>
                <c:pt idx="3" formatCode="General">
                  <c:v>0.1</c:v>
                </c:pt>
              </c:numCache>
            </c:numRef>
          </c:val>
          <c:extLst>
            <c:ext xmlns:c16="http://schemas.microsoft.com/office/drawing/2014/chart" uri="{C3380CC4-5D6E-409C-BE32-E72D297353CC}">
              <c16:uniqueId val="{00000001-C5CA-42ED-B853-C0F5EF447AC2}"/>
            </c:ext>
          </c:extLst>
        </c:ser>
        <c:dLbls>
          <c:showLegendKey val="0"/>
          <c:showVal val="0"/>
          <c:showCatName val="0"/>
          <c:showSerName val="0"/>
          <c:showPercent val="0"/>
          <c:showBubbleSize val="0"/>
        </c:dLbls>
        <c:axId val="-1325800256"/>
        <c:axId val="-1325798624"/>
      </c:radarChart>
      <c:catAx>
        <c:axId val="-1325800256"/>
        <c:scaling>
          <c:orientation val="minMax"/>
        </c:scaling>
        <c:delete val="0"/>
        <c:axPos val="b"/>
        <c:majorGridlines/>
        <c:numFmt formatCode="General" sourceLinked="0"/>
        <c:majorTickMark val="out"/>
        <c:minorTickMark val="none"/>
        <c:tickLblPos val="nextTo"/>
        <c:crossAx val="-1325798624"/>
        <c:crosses val="autoZero"/>
        <c:auto val="1"/>
        <c:lblAlgn val="ctr"/>
        <c:lblOffset val="100"/>
        <c:noMultiLvlLbl val="0"/>
      </c:catAx>
      <c:valAx>
        <c:axId val="-1325798624"/>
        <c:scaling>
          <c:orientation val="minMax"/>
          <c:max val="5"/>
        </c:scaling>
        <c:delete val="0"/>
        <c:axPos val="l"/>
        <c:majorGridlines/>
        <c:numFmt formatCode="General" sourceLinked="1"/>
        <c:majorTickMark val="cross"/>
        <c:minorTickMark val="none"/>
        <c:tickLblPos val="nextTo"/>
        <c:crossAx val="-1325800256"/>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orientation="portrait"/>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Selbst!$J$203</c:f>
              <c:strCache>
                <c:ptCount val="1"/>
                <c:pt idx="0">
                  <c:v>Anzahl</c:v>
                </c:pt>
              </c:strCache>
            </c:strRef>
          </c:tx>
          <c:invertIfNegative val="0"/>
          <c:dLbls>
            <c:spPr>
              <a:noFill/>
              <a:ln>
                <a:noFill/>
              </a:ln>
              <a:effectLst/>
            </c:spPr>
            <c:txPr>
              <a:bodyPr/>
              <a:lstStyle/>
              <a:p>
                <a:pPr>
                  <a:defRPr b="0">
                    <a:solidFill>
                      <a:schemeClr val="tx2"/>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Selbst!$I$204:$I$208</c:f>
              <c:numCache>
                <c:formatCode>General</c:formatCode>
                <c:ptCount val="5"/>
                <c:pt idx="0">
                  <c:v>1</c:v>
                </c:pt>
                <c:pt idx="1">
                  <c:v>2</c:v>
                </c:pt>
                <c:pt idx="2">
                  <c:v>3</c:v>
                </c:pt>
                <c:pt idx="3">
                  <c:v>4</c:v>
                </c:pt>
                <c:pt idx="4">
                  <c:v>5</c:v>
                </c:pt>
              </c:numCache>
            </c:numRef>
          </c:cat>
          <c:val>
            <c:numRef>
              <c:f>Selbst!$J$204:$J$208</c:f>
              <c:numCache>
                <c:formatCode>_ * #,##0_ ;_ * \-#,##0_ ;_ * "-"??_ ;_ @_ </c:formatCode>
                <c:ptCount val="5"/>
                <c:pt idx="0">
                  <c:v>0</c:v>
                </c:pt>
                <c:pt idx="1">
                  <c:v>0</c:v>
                </c:pt>
                <c:pt idx="2">
                  <c:v>0</c:v>
                </c:pt>
                <c:pt idx="3">
                  <c:v>0</c:v>
                </c:pt>
                <c:pt idx="4">
                  <c:v>0</c:v>
                </c:pt>
              </c:numCache>
            </c:numRef>
          </c:val>
          <c:extLst>
            <c:ext xmlns:c16="http://schemas.microsoft.com/office/drawing/2014/chart" uri="{C3380CC4-5D6E-409C-BE32-E72D297353CC}">
              <c16:uniqueId val="{00000000-B7BB-4F69-9D04-0952F70A4875}"/>
            </c:ext>
          </c:extLst>
        </c:ser>
        <c:dLbls>
          <c:showLegendKey val="0"/>
          <c:showVal val="0"/>
          <c:showCatName val="0"/>
          <c:showSerName val="0"/>
          <c:showPercent val="0"/>
          <c:showBubbleSize val="0"/>
        </c:dLbls>
        <c:gapWidth val="150"/>
        <c:axId val="-1284558192"/>
        <c:axId val="-1284552208"/>
      </c:barChart>
      <c:catAx>
        <c:axId val="-1284558192"/>
        <c:scaling>
          <c:orientation val="minMax"/>
        </c:scaling>
        <c:delete val="0"/>
        <c:axPos val="l"/>
        <c:numFmt formatCode="General" sourceLinked="1"/>
        <c:majorTickMark val="out"/>
        <c:minorTickMark val="none"/>
        <c:tickLblPos val="nextTo"/>
        <c:txPr>
          <a:bodyPr/>
          <a:lstStyle/>
          <a:p>
            <a:pPr>
              <a:defRPr sz="800"/>
            </a:pPr>
            <a:endParaRPr lang="fr-FR"/>
          </a:p>
        </c:txPr>
        <c:crossAx val="-1284552208"/>
        <c:crosses val="autoZero"/>
        <c:auto val="1"/>
        <c:lblAlgn val="ctr"/>
        <c:lblOffset val="100"/>
        <c:noMultiLvlLbl val="0"/>
      </c:catAx>
      <c:valAx>
        <c:axId val="-1284552208"/>
        <c:scaling>
          <c:orientation val="minMax"/>
        </c:scaling>
        <c:delete val="0"/>
        <c:axPos val="b"/>
        <c:numFmt formatCode="_ * #,##0_ ;_ * \-#,##0_ ;_ * &quot;-&quot;??_ ;_ @_ " sourceLinked="1"/>
        <c:majorTickMark val="out"/>
        <c:minorTickMark val="none"/>
        <c:tickLblPos val="nextTo"/>
        <c:txPr>
          <a:bodyPr/>
          <a:lstStyle/>
          <a:p>
            <a:pPr>
              <a:defRPr sz="800"/>
            </a:pPr>
            <a:endParaRPr lang="fr-FR"/>
          </a:p>
        </c:txPr>
        <c:crossAx val="-1284558192"/>
        <c:crosses val="autoZero"/>
        <c:crossBetween val="between"/>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60000"/>
                  <a:lumOff val="40000"/>
                </a:schemeClr>
              </a:solidFill>
            </a:ln>
          </c:spPr>
          <c:marker>
            <c:symbol val="circle"/>
            <c:size val="9"/>
            <c:spPr>
              <a:solidFill>
                <a:srgbClr val="FF0000"/>
              </a:solidFill>
            </c:spPr>
          </c:marker>
          <c:val>
            <c:numRef>
              <c:f>Selbst!$S$11:$S$26</c:f>
              <c:numCache>
                <c:formatCode>General</c:formatCode>
                <c:ptCount val="16"/>
              </c:numCache>
            </c:numRef>
          </c:val>
          <c:smooth val="0"/>
          <c:extLst>
            <c:ext xmlns:c16="http://schemas.microsoft.com/office/drawing/2014/chart" uri="{C3380CC4-5D6E-409C-BE32-E72D297353CC}">
              <c16:uniqueId val="{00000000-A643-45AE-913E-BCE93E77BD5A}"/>
            </c:ext>
          </c:extLst>
        </c:ser>
        <c:ser>
          <c:idx val="1"/>
          <c:order val="1"/>
          <c:spPr>
            <a:ln w="22225">
              <a:solidFill>
                <a:schemeClr val="accent1"/>
              </a:solidFill>
            </a:ln>
          </c:spPr>
          <c:marker>
            <c:symbol val="diamond"/>
            <c:size val="9"/>
            <c:spPr>
              <a:solidFill>
                <a:schemeClr val="tx2"/>
              </a:solidFill>
              <a:ln>
                <a:noFill/>
              </a:ln>
            </c:spPr>
          </c:marker>
          <c:val>
            <c:numRef>
              <c:f>Selbst!$T$11:$T$26</c:f>
              <c:numCache>
                <c:formatCode>General</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smooth val="0"/>
          <c:extLst>
            <c:ext xmlns:c16="http://schemas.microsoft.com/office/drawing/2014/chart" uri="{C3380CC4-5D6E-409C-BE32-E72D297353CC}">
              <c16:uniqueId val="{00000001-A643-45AE-913E-BCE93E77BD5A}"/>
            </c:ext>
          </c:extLst>
        </c:ser>
        <c:dLbls>
          <c:showLegendKey val="0"/>
          <c:showVal val="0"/>
          <c:showCatName val="0"/>
          <c:showSerName val="0"/>
          <c:showPercent val="0"/>
          <c:showBubbleSize val="0"/>
        </c:dLbls>
        <c:marker val="1"/>
        <c:smooth val="0"/>
        <c:axId val="-1284551664"/>
        <c:axId val="-1284556560"/>
      </c:lineChart>
      <c:catAx>
        <c:axId val="-1284551664"/>
        <c:scaling>
          <c:orientation val="minMax"/>
        </c:scaling>
        <c:delete val="1"/>
        <c:axPos val="t"/>
        <c:majorTickMark val="none"/>
        <c:minorTickMark val="none"/>
        <c:tickLblPos val="nextTo"/>
        <c:crossAx val="-1284556560"/>
        <c:crosses val="max"/>
        <c:auto val="1"/>
        <c:lblAlgn val="ctr"/>
        <c:lblOffset val="100"/>
        <c:noMultiLvlLbl val="0"/>
      </c:catAx>
      <c:valAx>
        <c:axId val="-1284556560"/>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4551664"/>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60000"/>
                  <a:lumOff val="40000"/>
                </a:schemeClr>
              </a:solidFill>
            </a:ln>
          </c:spPr>
          <c:marker>
            <c:symbol val="circle"/>
            <c:size val="9"/>
            <c:spPr>
              <a:solidFill>
                <a:srgbClr val="FF0000"/>
              </a:solidFill>
            </c:spPr>
          </c:marker>
          <c:val>
            <c:numRef>
              <c:f>Selbst!$S$28:$S$43</c:f>
              <c:numCache>
                <c:formatCode>General</c:formatCode>
                <c:ptCount val="16"/>
              </c:numCache>
            </c:numRef>
          </c:val>
          <c:smooth val="0"/>
          <c:extLst>
            <c:ext xmlns:c16="http://schemas.microsoft.com/office/drawing/2014/chart" uri="{C3380CC4-5D6E-409C-BE32-E72D297353CC}">
              <c16:uniqueId val="{00000000-B2E7-4431-9F6C-DDB311EF6E24}"/>
            </c:ext>
          </c:extLst>
        </c:ser>
        <c:ser>
          <c:idx val="1"/>
          <c:order val="1"/>
          <c:spPr>
            <a:ln w="22225">
              <a:solidFill>
                <a:schemeClr val="accent1"/>
              </a:solidFill>
            </a:ln>
          </c:spPr>
          <c:marker>
            <c:symbol val="diamond"/>
            <c:size val="9"/>
            <c:spPr>
              <a:solidFill>
                <a:schemeClr val="tx2"/>
              </a:solidFill>
              <a:ln>
                <a:noFill/>
              </a:ln>
            </c:spPr>
          </c:marker>
          <c:val>
            <c:numRef>
              <c:f>Selbst!$T$28:$T$43</c:f>
              <c:numCache>
                <c:formatCode>General</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smooth val="0"/>
          <c:extLst>
            <c:ext xmlns:c16="http://schemas.microsoft.com/office/drawing/2014/chart" uri="{C3380CC4-5D6E-409C-BE32-E72D297353CC}">
              <c16:uniqueId val="{00000001-B2E7-4431-9F6C-DDB311EF6E24}"/>
            </c:ext>
          </c:extLst>
        </c:ser>
        <c:dLbls>
          <c:showLegendKey val="0"/>
          <c:showVal val="0"/>
          <c:showCatName val="0"/>
          <c:showSerName val="0"/>
          <c:showPercent val="0"/>
          <c:showBubbleSize val="0"/>
        </c:dLbls>
        <c:marker val="1"/>
        <c:smooth val="0"/>
        <c:axId val="-1284555472"/>
        <c:axId val="-1284557648"/>
      </c:lineChart>
      <c:catAx>
        <c:axId val="-1284555472"/>
        <c:scaling>
          <c:orientation val="minMax"/>
        </c:scaling>
        <c:delete val="1"/>
        <c:axPos val="t"/>
        <c:majorTickMark val="none"/>
        <c:minorTickMark val="none"/>
        <c:tickLblPos val="nextTo"/>
        <c:crossAx val="-1284557648"/>
        <c:crosses val="max"/>
        <c:auto val="1"/>
        <c:lblAlgn val="ctr"/>
        <c:lblOffset val="100"/>
        <c:noMultiLvlLbl val="0"/>
      </c:catAx>
      <c:valAx>
        <c:axId val="-1284557648"/>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4555472"/>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60000"/>
                  <a:lumOff val="40000"/>
                </a:schemeClr>
              </a:solidFill>
            </a:ln>
          </c:spPr>
          <c:marker>
            <c:symbol val="circle"/>
            <c:size val="9"/>
            <c:spPr>
              <a:solidFill>
                <a:srgbClr val="FF0000"/>
              </a:solidFill>
            </c:spPr>
          </c:marker>
          <c:val>
            <c:numRef>
              <c:f>Selbst!$S$45:$S$60</c:f>
              <c:numCache>
                <c:formatCode>General</c:formatCode>
                <c:ptCount val="16"/>
              </c:numCache>
            </c:numRef>
          </c:val>
          <c:smooth val="0"/>
          <c:extLst>
            <c:ext xmlns:c16="http://schemas.microsoft.com/office/drawing/2014/chart" uri="{C3380CC4-5D6E-409C-BE32-E72D297353CC}">
              <c16:uniqueId val="{00000000-4C08-4015-832D-D6CCD4A0A186}"/>
            </c:ext>
          </c:extLst>
        </c:ser>
        <c:ser>
          <c:idx val="1"/>
          <c:order val="1"/>
          <c:spPr>
            <a:ln w="22225">
              <a:solidFill>
                <a:schemeClr val="accent1"/>
              </a:solidFill>
            </a:ln>
          </c:spPr>
          <c:marker>
            <c:symbol val="diamond"/>
            <c:size val="9"/>
            <c:spPr>
              <a:solidFill>
                <a:schemeClr val="tx2"/>
              </a:solidFill>
              <a:ln>
                <a:noFill/>
              </a:ln>
            </c:spPr>
          </c:marker>
          <c:val>
            <c:numRef>
              <c:f>Selbst!$T$45:$T$60</c:f>
              <c:numCache>
                <c:formatCode>General</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smooth val="0"/>
          <c:extLst>
            <c:ext xmlns:c16="http://schemas.microsoft.com/office/drawing/2014/chart" uri="{C3380CC4-5D6E-409C-BE32-E72D297353CC}">
              <c16:uniqueId val="{00000001-4C08-4015-832D-D6CCD4A0A186}"/>
            </c:ext>
          </c:extLst>
        </c:ser>
        <c:dLbls>
          <c:showLegendKey val="0"/>
          <c:showVal val="0"/>
          <c:showCatName val="0"/>
          <c:showSerName val="0"/>
          <c:showPercent val="0"/>
          <c:showBubbleSize val="0"/>
        </c:dLbls>
        <c:marker val="1"/>
        <c:smooth val="0"/>
        <c:axId val="-1284557104"/>
        <c:axId val="-1284527424"/>
      </c:lineChart>
      <c:catAx>
        <c:axId val="-1284557104"/>
        <c:scaling>
          <c:orientation val="minMax"/>
        </c:scaling>
        <c:delete val="1"/>
        <c:axPos val="t"/>
        <c:majorTickMark val="none"/>
        <c:minorTickMark val="none"/>
        <c:tickLblPos val="nextTo"/>
        <c:crossAx val="-1284527424"/>
        <c:crosses val="max"/>
        <c:auto val="1"/>
        <c:lblAlgn val="ctr"/>
        <c:lblOffset val="100"/>
        <c:noMultiLvlLbl val="0"/>
      </c:catAx>
      <c:valAx>
        <c:axId val="-1284527424"/>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4557104"/>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2">
                  <a:lumMod val="60000"/>
                  <a:lumOff val="40000"/>
                </a:schemeClr>
              </a:solidFill>
            </a:ln>
          </c:spPr>
          <c:marker>
            <c:symbol val="circle"/>
            <c:size val="9"/>
            <c:spPr>
              <a:solidFill>
                <a:srgbClr val="FF0000"/>
              </a:solidFill>
            </c:spPr>
          </c:marker>
          <c:val>
            <c:numRef>
              <c:f>Selbst!$S$62:$S$77</c:f>
              <c:numCache>
                <c:formatCode>General</c:formatCode>
                <c:ptCount val="16"/>
              </c:numCache>
            </c:numRef>
          </c:val>
          <c:smooth val="0"/>
          <c:extLst>
            <c:ext xmlns:c16="http://schemas.microsoft.com/office/drawing/2014/chart" uri="{C3380CC4-5D6E-409C-BE32-E72D297353CC}">
              <c16:uniqueId val="{00000000-B135-43B4-8B44-1856D5C1E7C0}"/>
            </c:ext>
          </c:extLst>
        </c:ser>
        <c:ser>
          <c:idx val="1"/>
          <c:order val="1"/>
          <c:spPr>
            <a:ln w="22225">
              <a:solidFill>
                <a:schemeClr val="accent1"/>
              </a:solidFill>
            </a:ln>
          </c:spPr>
          <c:marker>
            <c:symbol val="diamond"/>
            <c:size val="9"/>
            <c:spPr>
              <a:solidFill>
                <a:schemeClr val="tx2"/>
              </a:solidFill>
              <a:ln>
                <a:noFill/>
              </a:ln>
            </c:spPr>
          </c:marker>
          <c:val>
            <c:numRef>
              <c:f>Selbst!$T$62:$T$77</c:f>
              <c:numCache>
                <c:formatCode>General</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smooth val="0"/>
          <c:extLst>
            <c:ext xmlns:c16="http://schemas.microsoft.com/office/drawing/2014/chart" uri="{C3380CC4-5D6E-409C-BE32-E72D297353CC}">
              <c16:uniqueId val="{00000001-B135-43B4-8B44-1856D5C1E7C0}"/>
            </c:ext>
          </c:extLst>
        </c:ser>
        <c:dLbls>
          <c:showLegendKey val="0"/>
          <c:showVal val="0"/>
          <c:showCatName val="0"/>
          <c:showSerName val="0"/>
          <c:showPercent val="0"/>
          <c:showBubbleSize val="0"/>
        </c:dLbls>
        <c:marker val="1"/>
        <c:smooth val="0"/>
        <c:axId val="-1284525792"/>
        <c:axId val="-1284525248"/>
      </c:lineChart>
      <c:catAx>
        <c:axId val="-1284525792"/>
        <c:scaling>
          <c:orientation val="minMax"/>
        </c:scaling>
        <c:delete val="1"/>
        <c:axPos val="t"/>
        <c:majorTickMark val="none"/>
        <c:minorTickMark val="none"/>
        <c:tickLblPos val="nextTo"/>
        <c:crossAx val="-1284525248"/>
        <c:crosses val="max"/>
        <c:auto val="1"/>
        <c:lblAlgn val="ctr"/>
        <c:lblOffset val="100"/>
        <c:noMultiLvlLbl val="0"/>
      </c:catAx>
      <c:valAx>
        <c:axId val="-1284525248"/>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4525792"/>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Fremd!$I$164</c:f>
              <c:strCache>
                <c:ptCount val="1"/>
                <c:pt idx="0">
                  <c:v>Anzahl</c:v>
                </c:pt>
              </c:strCache>
            </c:strRef>
          </c:tx>
          <c:invertIfNegative val="0"/>
          <c:dLbls>
            <c:spPr>
              <a:noFill/>
              <a:ln>
                <a:noFill/>
              </a:ln>
              <a:effectLst/>
            </c:spPr>
            <c:txPr>
              <a:bodyPr/>
              <a:lstStyle/>
              <a:p>
                <a:pPr>
                  <a:defRPr b="0">
                    <a:solidFill>
                      <a:schemeClr val="tx2"/>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Fremd!$H$165:$H$169</c:f>
              <c:numCache>
                <c:formatCode>General</c:formatCode>
                <c:ptCount val="5"/>
                <c:pt idx="0">
                  <c:v>1</c:v>
                </c:pt>
                <c:pt idx="1">
                  <c:v>2</c:v>
                </c:pt>
                <c:pt idx="2">
                  <c:v>3</c:v>
                </c:pt>
                <c:pt idx="3">
                  <c:v>4</c:v>
                </c:pt>
                <c:pt idx="4">
                  <c:v>5</c:v>
                </c:pt>
              </c:numCache>
            </c:numRef>
          </c:cat>
          <c:val>
            <c:numRef>
              <c:f>Fremd!$I$165:$I$169</c:f>
              <c:numCache>
                <c:formatCode>_ * #,##0_ ;_ * \-#,##0_ ;_ * "-"??_ ;_ @_ </c:formatCode>
                <c:ptCount val="5"/>
                <c:pt idx="0">
                  <c:v>0</c:v>
                </c:pt>
                <c:pt idx="1">
                  <c:v>0</c:v>
                </c:pt>
                <c:pt idx="2">
                  <c:v>0</c:v>
                </c:pt>
                <c:pt idx="3">
                  <c:v>0</c:v>
                </c:pt>
                <c:pt idx="4">
                  <c:v>0</c:v>
                </c:pt>
              </c:numCache>
            </c:numRef>
          </c:val>
          <c:extLst>
            <c:ext xmlns:c16="http://schemas.microsoft.com/office/drawing/2014/chart" uri="{C3380CC4-5D6E-409C-BE32-E72D297353CC}">
              <c16:uniqueId val="{00000000-BB33-443F-9E95-738CDB1B4E87}"/>
            </c:ext>
          </c:extLst>
        </c:ser>
        <c:dLbls>
          <c:showLegendKey val="0"/>
          <c:showVal val="0"/>
          <c:showCatName val="0"/>
          <c:showSerName val="0"/>
          <c:showPercent val="0"/>
          <c:showBubbleSize val="0"/>
        </c:dLbls>
        <c:gapWidth val="150"/>
        <c:axId val="-1284026256"/>
        <c:axId val="-1284022992"/>
      </c:barChart>
      <c:catAx>
        <c:axId val="-1284026256"/>
        <c:scaling>
          <c:orientation val="minMax"/>
        </c:scaling>
        <c:delete val="0"/>
        <c:axPos val="l"/>
        <c:numFmt formatCode="General" sourceLinked="1"/>
        <c:majorTickMark val="out"/>
        <c:minorTickMark val="none"/>
        <c:tickLblPos val="nextTo"/>
        <c:txPr>
          <a:bodyPr/>
          <a:lstStyle/>
          <a:p>
            <a:pPr>
              <a:defRPr sz="800"/>
            </a:pPr>
            <a:endParaRPr lang="fr-FR"/>
          </a:p>
        </c:txPr>
        <c:crossAx val="-1284022992"/>
        <c:crosses val="autoZero"/>
        <c:auto val="1"/>
        <c:lblAlgn val="ctr"/>
        <c:lblOffset val="100"/>
        <c:noMultiLvlLbl val="0"/>
      </c:catAx>
      <c:valAx>
        <c:axId val="-1284022992"/>
        <c:scaling>
          <c:orientation val="minMax"/>
        </c:scaling>
        <c:delete val="0"/>
        <c:axPos val="b"/>
        <c:numFmt formatCode="_ * #,##0_ ;_ * \-#,##0_ ;_ * &quot;-&quot;??_ ;_ @_ " sourceLinked="1"/>
        <c:majorTickMark val="out"/>
        <c:minorTickMark val="none"/>
        <c:tickLblPos val="nextTo"/>
        <c:txPr>
          <a:bodyPr/>
          <a:lstStyle/>
          <a:p>
            <a:pPr>
              <a:defRPr sz="800"/>
            </a:pPr>
            <a:endParaRPr lang="fr-FR"/>
          </a:p>
        </c:txPr>
        <c:crossAx val="-1284026256"/>
        <c:crosses val="autoZero"/>
        <c:crossBetween val="between"/>
      </c:valAx>
      <c:spPr>
        <a:noFill/>
        <a:ln w="25400">
          <a:noFill/>
        </a:ln>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solidFill>
            </a:ln>
          </c:spPr>
          <c:marker>
            <c:symbol val="diamond"/>
            <c:size val="9"/>
            <c:spPr>
              <a:solidFill>
                <a:schemeClr val="tx2"/>
              </a:solidFill>
              <a:ln>
                <a:noFill/>
              </a:ln>
            </c:spPr>
          </c:marker>
          <c:val>
            <c:numRef>
              <c:f>Fremd!$R$11:$R$26</c:f>
              <c:numCache>
                <c:formatCode>General</c:formatCode>
                <c:ptCount val="16"/>
              </c:numCache>
            </c:numRef>
          </c:val>
          <c:smooth val="0"/>
          <c:extLst>
            <c:ext xmlns:c16="http://schemas.microsoft.com/office/drawing/2014/chart" uri="{C3380CC4-5D6E-409C-BE32-E72D297353CC}">
              <c16:uniqueId val="{00000000-73F6-4C14-8466-F127CFD922DC}"/>
            </c:ext>
          </c:extLst>
        </c:ser>
        <c:dLbls>
          <c:showLegendKey val="0"/>
          <c:showVal val="0"/>
          <c:showCatName val="0"/>
          <c:showSerName val="0"/>
          <c:showPercent val="0"/>
          <c:showBubbleSize val="0"/>
        </c:dLbls>
        <c:marker val="1"/>
        <c:smooth val="0"/>
        <c:axId val="-1284024624"/>
        <c:axId val="-1320730848"/>
      </c:lineChart>
      <c:catAx>
        <c:axId val="-1284024624"/>
        <c:scaling>
          <c:orientation val="minMax"/>
        </c:scaling>
        <c:delete val="1"/>
        <c:axPos val="t"/>
        <c:majorTickMark val="none"/>
        <c:minorTickMark val="none"/>
        <c:tickLblPos val="nextTo"/>
        <c:crossAx val="-1320730848"/>
        <c:crosses val="max"/>
        <c:auto val="1"/>
        <c:lblAlgn val="ctr"/>
        <c:lblOffset val="100"/>
        <c:noMultiLvlLbl val="0"/>
      </c:catAx>
      <c:valAx>
        <c:axId val="-1320730848"/>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4024624"/>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solidFill>
            </a:ln>
          </c:spPr>
          <c:marker>
            <c:symbol val="diamond"/>
            <c:size val="9"/>
            <c:spPr>
              <a:solidFill>
                <a:schemeClr val="tx2"/>
              </a:solidFill>
              <a:ln>
                <a:noFill/>
              </a:ln>
            </c:spPr>
          </c:marker>
          <c:val>
            <c:numRef>
              <c:f>Fremd!$R$28:$R$43</c:f>
              <c:numCache>
                <c:formatCode>General</c:formatCode>
                <c:ptCount val="16"/>
              </c:numCache>
            </c:numRef>
          </c:val>
          <c:smooth val="0"/>
          <c:extLst>
            <c:ext xmlns:c16="http://schemas.microsoft.com/office/drawing/2014/chart" uri="{C3380CC4-5D6E-409C-BE32-E72D297353CC}">
              <c16:uniqueId val="{00000000-B186-43F2-AFFE-B574F0489105}"/>
            </c:ext>
          </c:extLst>
        </c:ser>
        <c:dLbls>
          <c:showLegendKey val="0"/>
          <c:showVal val="0"/>
          <c:showCatName val="0"/>
          <c:showSerName val="0"/>
          <c:showPercent val="0"/>
          <c:showBubbleSize val="0"/>
        </c:dLbls>
        <c:marker val="1"/>
        <c:smooth val="0"/>
        <c:axId val="-1320729760"/>
        <c:axId val="-1320733024"/>
      </c:lineChart>
      <c:catAx>
        <c:axId val="-1320729760"/>
        <c:scaling>
          <c:orientation val="minMax"/>
        </c:scaling>
        <c:delete val="1"/>
        <c:axPos val="t"/>
        <c:majorTickMark val="none"/>
        <c:minorTickMark val="none"/>
        <c:tickLblPos val="nextTo"/>
        <c:crossAx val="-1320733024"/>
        <c:crosses val="max"/>
        <c:auto val="1"/>
        <c:lblAlgn val="ctr"/>
        <c:lblOffset val="100"/>
        <c:noMultiLvlLbl val="0"/>
      </c:catAx>
      <c:valAx>
        <c:axId val="-1320733024"/>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320729760"/>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solidFill>
            </a:ln>
          </c:spPr>
          <c:marker>
            <c:symbol val="diamond"/>
            <c:size val="9"/>
            <c:spPr>
              <a:solidFill>
                <a:schemeClr val="tx2"/>
              </a:solidFill>
              <a:ln>
                <a:noFill/>
              </a:ln>
            </c:spPr>
          </c:marker>
          <c:val>
            <c:numRef>
              <c:f>Fremd!$R$45:$R$60</c:f>
              <c:numCache>
                <c:formatCode>General</c:formatCode>
                <c:ptCount val="16"/>
              </c:numCache>
            </c:numRef>
          </c:val>
          <c:smooth val="0"/>
          <c:extLst>
            <c:ext xmlns:c16="http://schemas.microsoft.com/office/drawing/2014/chart" uri="{C3380CC4-5D6E-409C-BE32-E72D297353CC}">
              <c16:uniqueId val="{00000000-AC6C-4EB4-A468-A9B493FEAD1D}"/>
            </c:ext>
          </c:extLst>
        </c:ser>
        <c:dLbls>
          <c:showLegendKey val="0"/>
          <c:showVal val="0"/>
          <c:showCatName val="0"/>
          <c:showSerName val="0"/>
          <c:showPercent val="0"/>
          <c:showBubbleSize val="0"/>
        </c:dLbls>
        <c:marker val="1"/>
        <c:smooth val="0"/>
        <c:axId val="-1286847856"/>
        <c:axId val="-1286848400"/>
      </c:lineChart>
      <c:catAx>
        <c:axId val="-1286847856"/>
        <c:scaling>
          <c:orientation val="minMax"/>
        </c:scaling>
        <c:delete val="1"/>
        <c:axPos val="t"/>
        <c:majorTickMark val="none"/>
        <c:minorTickMark val="none"/>
        <c:tickLblPos val="nextTo"/>
        <c:crossAx val="-1286848400"/>
        <c:crosses val="max"/>
        <c:auto val="1"/>
        <c:lblAlgn val="ctr"/>
        <c:lblOffset val="100"/>
        <c:noMultiLvlLbl val="0"/>
      </c:catAx>
      <c:valAx>
        <c:axId val="-1286848400"/>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6847856"/>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solidFill>
            </a:ln>
          </c:spPr>
          <c:marker>
            <c:symbol val="diamond"/>
            <c:size val="9"/>
            <c:spPr>
              <a:solidFill>
                <a:schemeClr val="tx2"/>
              </a:solidFill>
              <a:ln>
                <a:noFill/>
              </a:ln>
            </c:spPr>
          </c:marker>
          <c:val>
            <c:numRef>
              <c:f>Fremd!$R$62:$R$77</c:f>
              <c:numCache>
                <c:formatCode>General</c:formatCode>
                <c:ptCount val="16"/>
              </c:numCache>
            </c:numRef>
          </c:val>
          <c:smooth val="0"/>
          <c:extLst>
            <c:ext xmlns:c16="http://schemas.microsoft.com/office/drawing/2014/chart" uri="{C3380CC4-5D6E-409C-BE32-E72D297353CC}">
              <c16:uniqueId val="{00000000-DD7A-48C0-A4C1-10131B3D5DB1}"/>
            </c:ext>
          </c:extLst>
        </c:ser>
        <c:dLbls>
          <c:showLegendKey val="0"/>
          <c:showVal val="0"/>
          <c:showCatName val="0"/>
          <c:showSerName val="0"/>
          <c:showPercent val="0"/>
          <c:showBubbleSize val="0"/>
        </c:dLbls>
        <c:marker val="1"/>
        <c:smooth val="0"/>
        <c:axId val="-1286846768"/>
        <c:axId val="-1286845136"/>
      </c:lineChart>
      <c:catAx>
        <c:axId val="-1286846768"/>
        <c:scaling>
          <c:orientation val="minMax"/>
        </c:scaling>
        <c:delete val="1"/>
        <c:axPos val="t"/>
        <c:majorTickMark val="none"/>
        <c:minorTickMark val="none"/>
        <c:tickLblPos val="nextTo"/>
        <c:crossAx val="-1286845136"/>
        <c:crosses val="max"/>
        <c:auto val="1"/>
        <c:lblAlgn val="ctr"/>
        <c:lblOffset val="100"/>
        <c:noMultiLvlLbl val="0"/>
      </c:catAx>
      <c:valAx>
        <c:axId val="-1286845136"/>
        <c:scaling>
          <c:orientation val="minMax"/>
          <c:max val="5"/>
          <c:min val="1"/>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0"/>
            </a:pPr>
            <a:endParaRPr lang="fr-FR"/>
          </a:p>
        </c:txPr>
        <c:crossAx val="-1286846768"/>
        <c:crosses val="autoZero"/>
        <c:crossBetween val="between"/>
        <c:majorUnit val="1"/>
        <c:minorUnit val="0.1"/>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2203462222566488"/>
          <c:y val="2.4817016702893855E-2"/>
          <c:w val="0.83886613767376805"/>
          <c:h val="0.91746872405280555"/>
        </c:manualLayout>
      </c:layout>
      <c:bubbleChart>
        <c:varyColors val="1"/>
        <c:ser>
          <c:idx val="0"/>
          <c:order val="0"/>
          <c:tx>
            <c:strRef>
              <c:f>Kernkompetenzen!$E$5</c:f>
              <c:strCache>
                <c:ptCount val="1"/>
                <c:pt idx="0">
                  <c:v>Difficile à substituer</c:v>
                </c:pt>
              </c:strCache>
            </c:strRef>
          </c:tx>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1031-494D-8807-4F6824E510AD}"/>
              </c:ext>
            </c:extLst>
          </c:dPt>
          <c:dPt>
            <c:idx val="1"/>
            <c:invertIfNegative val="0"/>
            <c:bubble3D val="0"/>
            <c:extLst>
              <c:ext xmlns:c16="http://schemas.microsoft.com/office/drawing/2014/chart" uri="{C3380CC4-5D6E-409C-BE32-E72D297353CC}">
                <c16:uniqueId val="{00000001-1031-494D-8807-4F6824E510AD}"/>
              </c:ext>
            </c:extLst>
          </c:dPt>
          <c:dPt>
            <c:idx val="2"/>
            <c:invertIfNegative val="0"/>
            <c:bubble3D val="0"/>
            <c:extLst>
              <c:ext xmlns:c16="http://schemas.microsoft.com/office/drawing/2014/chart" uri="{C3380CC4-5D6E-409C-BE32-E72D297353CC}">
                <c16:uniqueId val="{00000002-1031-494D-8807-4F6824E510AD}"/>
              </c:ext>
            </c:extLst>
          </c:dPt>
          <c:dPt>
            <c:idx val="3"/>
            <c:invertIfNegative val="0"/>
            <c:bubble3D val="0"/>
            <c:extLst>
              <c:ext xmlns:c16="http://schemas.microsoft.com/office/drawing/2014/chart" uri="{C3380CC4-5D6E-409C-BE32-E72D297353CC}">
                <c16:uniqueId val="{00000003-1031-494D-8807-4F6824E510AD}"/>
              </c:ext>
            </c:extLst>
          </c:dPt>
          <c:dPt>
            <c:idx val="4"/>
            <c:invertIfNegative val="0"/>
            <c:bubble3D val="0"/>
            <c:extLst>
              <c:ext xmlns:c16="http://schemas.microsoft.com/office/drawing/2014/chart" uri="{C3380CC4-5D6E-409C-BE32-E72D297353CC}">
                <c16:uniqueId val="{00000004-1031-494D-8807-4F6824E510AD}"/>
              </c:ext>
            </c:extLst>
          </c:dPt>
          <c:dPt>
            <c:idx val="5"/>
            <c:invertIfNegative val="0"/>
            <c:bubble3D val="0"/>
            <c:extLst>
              <c:ext xmlns:c16="http://schemas.microsoft.com/office/drawing/2014/chart" uri="{C3380CC4-5D6E-409C-BE32-E72D297353CC}">
                <c16:uniqueId val="{00000005-1031-494D-8807-4F6824E510AD}"/>
              </c:ext>
            </c:extLst>
          </c:dPt>
          <c:dPt>
            <c:idx val="6"/>
            <c:invertIfNegative val="0"/>
            <c:bubble3D val="0"/>
            <c:extLst>
              <c:ext xmlns:c16="http://schemas.microsoft.com/office/drawing/2014/chart" uri="{C3380CC4-5D6E-409C-BE32-E72D297353CC}">
                <c16:uniqueId val="{00000006-1031-494D-8807-4F6824E510AD}"/>
              </c:ext>
            </c:extLst>
          </c:dPt>
          <c:dPt>
            <c:idx val="7"/>
            <c:invertIfNegative val="0"/>
            <c:bubble3D val="0"/>
            <c:extLst>
              <c:ext xmlns:c16="http://schemas.microsoft.com/office/drawing/2014/chart" uri="{C3380CC4-5D6E-409C-BE32-E72D297353CC}">
                <c16:uniqueId val="{00000007-1031-494D-8807-4F6824E510AD}"/>
              </c:ext>
            </c:extLst>
          </c:dPt>
          <c:dPt>
            <c:idx val="8"/>
            <c:invertIfNegative val="0"/>
            <c:bubble3D val="0"/>
            <c:extLst>
              <c:ext xmlns:c16="http://schemas.microsoft.com/office/drawing/2014/chart" uri="{C3380CC4-5D6E-409C-BE32-E72D297353CC}">
                <c16:uniqueId val="{00000008-1031-494D-8807-4F6824E510AD}"/>
              </c:ext>
            </c:extLst>
          </c:dPt>
          <c:dPt>
            <c:idx val="9"/>
            <c:invertIfNegative val="0"/>
            <c:bubble3D val="0"/>
            <c:extLst>
              <c:ext xmlns:c16="http://schemas.microsoft.com/office/drawing/2014/chart" uri="{C3380CC4-5D6E-409C-BE32-E72D297353CC}">
                <c16:uniqueId val="{00000009-1031-494D-8807-4F6824E510AD}"/>
              </c:ext>
            </c:extLst>
          </c:dPt>
          <c:dPt>
            <c:idx val="10"/>
            <c:invertIfNegative val="0"/>
            <c:bubble3D val="0"/>
            <c:extLst>
              <c:ext xmlns:c16="http://schemas.microsoft.com/office/drawing/2014/chart" uri="{C3380CC4-5D6E-409C-BE32-E72D297353CC}">
                <c16:uniqueId val="{0000000A-1031-494D-8807-4F6824E510AD}"/>
              </c:ext>
            </c:extLst>
          </c:dPt>
          <c:dPt>
            <c:idx val="11"/>
            <c:invertIfNegative val="0"/>
            <c:bubble3D val="0"/>
            <c:extLst>
              <c:ext xmlns:c16="http://schemas.microsoft.com/office/drawing/2014/chart" uri="{C3380CC4-5D6E-409C-BE32-E72D297353CC}">
                <c16:uniqueId val="{0000000B-1031-494D-8807-4F6824E510AD}"/>
              </c:ext>
            </c:extLst>
          </c:dPt>
          <c:dPt>
            <c:idx val="12"/>
            <c:invertIfNegative val="0"/>
            <c:bubble3D val="0"/>
            <c:extLst>
              <c:ext xmlns:c16="http://schemas.microsoft.com/office/drawing/2014/chart" uri="{C3380CC4-5D6E-409C-BE32-E72D297353CC}">
                <c16:uniqueId val="{0000000C-1031-494D-8807-4F6824E510AD}"/>
              </c:ext>
            </c:extLst>
          </c:dPt>
          <c:dPt>
            <c:idx val="13"/>
            <c:invertIfNegative val="0"/>
            <c:bubble3D val="0"/>
            <c:extLst>
              <c:ext xmlns:c16="http://schemas.microsoft.com/office/drawing/2014/chart" uri="{C3380CC4-5D6E-409C-BE32-E72D297353CC}">
                <c16:uniqueId val="{0000000D-1031-494D-8807-4F6824E510AD}"/>
              </c:ext>
            </c:extLst>
          </c:dPt>
          <c:dPt>
            <c:idx val="14"/>
            <c:invertIfNegative val="0"/>
            <c:bubble3D val="0"/>
            <c:extLst>
              <c:ext xmlns:c16="http://schemas.microsoft.com/office/drawing/2014/chart" uri="{C3380CC4-5D6E-409C-BE32-E72D297353CC}">
                <c16:uniqueId val="{0000000E-1031-494D-8807-4F6824E510AD}"/>
              </c:ext>
            </c:extLst>
          </c:dPt>
          <c:dLbls>
            <c:dLbl>
              <c:idx val="0"/>
              <c:tx>
                <c:strRef>
                  <c:f>Kernkompetenzen!$B$6</c:f>
                  <c:strCache>
                    <c:ptCount val="1"/>
                    <c:pt idx="0">
                      <c:v>C1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{8ED138ED-94D0-461E-B84C-2EAD1EF3D46D}</c15:txfldGUID>
                      <c15:f>Kernkompetenzen!$B$6</c15:f>
                      <c15:dlblFieldTableCache>
                        <c:ptCount val="1"/>
                        <c:pt idx="0">
                          <c:v>C1</c:v>
                        </c:pt>
                      </c15:dlblFieldTableCache>
                    </c15:dlblFTEntry>
                  </c15:dlblFieldTable>
                  <c15:showDataLabelsRange val="0"/>
                </c:ext>
                <c:ext xmlns:c16="http://schemas.microsoft.com/office/drawing/2014/chart" uri="{C3380CC4-5D6E-409C-BE32-E72D297353CC}">
                  <c16:uniqueId val="{00000000-1031-494D-8807-4F6824E510AD}"/>
                </c:ext>
              </c:extLst>
            </c:dLbl>
            <c:dLbl>
              <c:idx val="1"/>
              <c:layout>
                <c:manualLayout>
                  <c:x val="-0.12025684035085844"/>
                  <c:y val="4.2833536230510528E-3"/>
                </c:manualLayout>
              </c:layout>
              <c:tx>
                <c:strRef>
                  <c:f>Kernkompetenzen!$B$7</c:f>
                  <c:strCache>
                    <c:ptCount val="1"/>
                    <c:pt idx="0">
                      <c:v>C2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{D9058B6E-6DDE-4CC4-96B9-8119DCA41196}</c15:txfldGUID>
                      <c15:f>Kernkompetenzen!$B$7</c15:f>
                      <c15:dlblFieldTableCache>
                        <c:ptCount val="1"/>
                        <c:pt idx="0">
                          <c:v>C2</c:v>
                        </c:pt>
                      </c15:dlblFieldTableCache>
                    </c15:dlblFTEntry>
                  </c15:dlblFieldTable>
                  <c15:showDataLabelsRange val="0"/>
                </c:ext>
                <c:ext xmlns:c16="http://schemas.microsoft.com/office/drawing/2014/chart" uri="{C3380CC4-5D6E-409C-BE32-E72D297353CC}">
                  <c16:uniqueId val="{00000001-1031-494D-8807-4F6824E510AD}"/>
                </c:ext>
              </c:extLst>
            </c:dLbl>
            <c:dLbl>
              <c:idx val="2"/>
              <c:layout>
                <c:manualLayout>
                  <c:x val="-0.13111165717582451"/>
                  <c:y val="-6.4250304345765796E-3"/>
                </c:manualLayout>
              </c:layout>
              <c:tx>
                <c:strRef>
                  <c:f>Kernkompetenzen!$B$8</c:f>
                  <c:strCache>
                    <c:ptCount val="1"/>
                    <c:pt idx="0">
                      <c:v>C3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{A9BE3AA6-4BF9-45EF-9965-B81D523A65A1}</c15:txfldGUID>
                      <c15:f>Kernkompetenzen!$B$8</c15:f>
                      <c15:dlblFieldTableCache>
                        <c:ptCount val="1"/>
                        <c:pt idx="0">
                          <c:v>C3</c:v>
                        </c:pt>
                      </c15:dlblFieldTableCache>
                    </c15:dlblFTEntry>
                  </c15:dlblFieldTable>
                  <c15:showDataLabelsRange val="0"/>
                </c:ext>
                <c:ext xmlns:c16="http://schemas.microsoft.com/office/drawing/2014/chart" uri="{C3380CC4-5D6E-409C-BE32-E72D297353CC}">
                  <c16:uniqueId val="{00000002-1031-494D-8807-4F6824E510AD}"/>
                </c:ext>
              </c:extLst>
            </c:dLbl>
            <c:dLbl>
              <c:idx val="3"/>
              <c:tx>
                <c:strRef>
                  <c:f>Kernkompetenzen!$B$9</c:f>
                  <c:strCache>
                    <c:ptCount val="1"/>
                    <c:pt idx="0">
                      <c:v>C4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{6FC29024-F65C-48F4-99C8-6B62E3351621}</c15:txfldGUID>
                      <c15:f>Kernkompetenzen!$B$9</c15:f>
                      <c15:dlblFieldTableCache>
                        <c:ptCount val="1"/>
                        <c:pt idx="0">
                          <c:v>C4</c:v>
                        </c:pt>
                      </c15:dlblFieldTableCache>
                    </c15:dlblFTEntry>
                  </c15:dlblFieldTable>
                  <c15:showDataLabelsRange val="0"/>
                </c:ext>
                <c:ext xmlns:c16="http://schemas.microsoft.com/office/drawing/2014/chart" uri="{C3380CC4-5D6E-409C-BE32-E72D297353CC}">
                  <c16:uniqueId val="{00000003-1031-494D-8807-4F6824E510AD}"/>
                </c:ext>
              </c:extLst>
            </c:dLbl>
            <c:dLbl>
              <c:idx val="4"/>
              <c:layout>
                <c:manualLayout>
                  <c:x val="-0.12025684035085844"/>
                  <c:y val="6.4250304345765796E-3"/>
                </c:manualLayout>
              </c:layout>
              <c:tx>
                <c:strRef>
                  <c:f>Kernkompetenzen!$B$10</c:f>
                  <c:strCache>
                    <c:ptCount val="1"/>
                    <c:pt idx="0">
                      <c:v>C5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{B2E4C381-F0E5-4630-B924-4BB133911BA4}</c15:txfldGUID>
                      <c15:f>Kernkompetenzen!$B$10</c15:f>
                      <c15:dlblFieldTableCache>
                        <c:ptCount val="1"/>
                        <c:pt idx="0">
                          <c:v>C5</c:v>
                        </c:pt>
                      </c15:dlblFieldTableCache>
                    </c15:dlblFTEntry>
                  </c15:dlblFieldTable>
                  <c15:showDataLabelsRange val="0"/>
                </c:ext>
                <c:ext xmlns:c16="http://schemas.microsoft.com/office/drawing/2014/chart" uri="{C3380CC4-5D6E-409C-BE32-E72D297353CC}">
                  <c16:uniqueId val="{00000004-1031-494D-8807-4F6824E510AD}"/>
                </c:ext>
              </c:extLst>
            </c:dLbl>
            <c:dLbl>
              <c:idx val="5"/>
              <c:layout>
                <c:manualLayout>
                  <c:x val="-0.10397461511340933"/>
                  <c:y val="2.1416768115255264E-3"/>
                </c:manualLayout>
              </c:layout>
              <c:tx>
                <c:strRef>
                  <c:f>Kernkompetenzen!$B$11</c:f>
                  <c:strCache>
                    <c:ptCount val="1"/>
                    <c:pt idx="0">
                      <c:v>C6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{7224864D-5EFF-4AF6-A89A-2C9231C7DA68}</c15:txfldGUID>
                      <c15:f>Kernkompetenzen!$B$11</c15:f>
                      <c15:dlblFieldTableCache>
                        <c:ptCount val="1"/>
                        <c:pt idx="0">
                          <c:v>C6</c:v>
                        </c:pt>
                      </c15:dlblFieldTableCache>
                    </c15:dlblFTEntry>
                  </c15:dlblFieldTable>
                  <c15:showDataLabelsRange val="0"/>
                </c:ext>
                <c:ext xmlns:c16="http://schemas.microsoft.com/office/drawing/2014/chart" uri="{C3380CC4-5D6E-409C-BE32-E72D297353CC}">
                  <c16:uniqueId val="{00000005-1031-494D-8807-4F6824E510AD}"/>
                </c:ext>
              </c:extLst>
            </c:dLbl>
            <c:dLbl>
              <c:idx val="6"/>
              <c:layout>
                <c:manualLayout>
                  <c:x val="-0.12025684035085844"/>
                  <c:y val="-8.5667072461021055E-3"/>
                </c:manualLayout>
              </c:layout>
              <c:tx>
                <c:strRef>
                  <c:f>Kernkompetenzen!$B$12</c:f>
                  <c:strCache>
                    <c:ptCount val="1"/>
                    <c:pt idx="0">
                      <c:v>C7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{6B0ADF8C-B6C2-46E3-B713-566F3B51DB10}</c15:txfldGUID>
                      <c15:f>Kernkompetenzen!$B$12</c15:f>
                      <c15:dlblFieldTableCache>
                        <c:ptCount val="1"/>
                        <c:pt idx="0">
                          <c:v>C7</c:v>
                        </c:pt>
                      </c15:dlblFieldTableCache>
                    </c15:dlblFTEntry>
                  </c15:dlblFieldTable>
                  <c15:showDataLabelsRange val="0"/>
                </c:ext>
                <c:ext xmlns:c16="http://schemas.microsoft.com/office/drawing/2014/chart" uri="{C3380CC4-5D6E-409C-BE32-E72D297353CC}">
                  <c16:uniqueId val="{00000006-1031-494D-8807-4F6824E510AD}"/>
                </c:ext>
              </c:extLst>
            </c:dLbl>
            <c:dLbl>
              <c:idx val="7"/>
              <c:layout>
                <c:manualLayout>
                  <c:x val="-0.13472992945081322"/>
                  <c:y val="-4.2833536230510528E-3"/>
                </c:manualLayout>
              </c:layout>
              <c:tx>
                <c:strRef>
                  <c:f>Kernkompetenzen!$B$13</c:f>
                  <c:strCache>
                    <c:ptCount val="1"/>
                    <c:pt idx="0">
                      <c:v>C8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{354B832A-BC39-4AE1-9DE4-8CDC45A621F3}</c15:txfldGUID>
                      <c15:f>Kernkompetenzen!$B$13</c15:f>
                      <c15:dlblFieldTableCache>
                        <c:ptCount val="1"/>
                        <c:pt idx="0">
                          <c:v>C8</c:v>
                        </c:pt>
                      </c15:dlblFieldTableCache>
                    </c15:dlblFTEntry>
                  </c15:dlblFieldTable>
                  <c15:showDataLabelsRange val="0"/>
                </c:ext>
                <c:ext xmlns:c16="http://schemas.microsoft.com/office/drawing/2014/chart" uri="{C3380CC4-5D6E-409C-BE32-E72D297353CC}">
                  <c16:uniqueId val="{00000007-1031-494D-8807-4F6824E510AD}"/>
                </c:ext>
              </c:extLst>
            </c:dLbl>
            <c:dLbl>
              <c:idx val="8"/>
              <c:layout>
                <c:manualLayout>
                  <c:x val="-0.10940202352589237"/>
                  <c:y val="-6.4250304345765796E-3"/>
                </c:manualLayout>
              </c:layout>
              <c:tx>
                <c:strRef>
                  <c:f>Kernkompetenzen!$B$14</c:f>
                  <c:strCache>
                    <c:ptCount val="1"/>
                    <c:pt idx="0">
                      <c:v>C9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{912B2ED3-42BD-4CC5-A060-7963D03F3366}</c15:txfldGUID>
                      <c15:f>Kernkompetenzen!$B$14</c15:f>
                      <c15:dlblFieldTableCache>
                        <c:ptCount val="1"/>
                        <c:pt idx="0">
                          <c:v>C9</c:v>
                        </c:pt>
                      </c15:dlblFieldTableCache>
                    </c15:dlblFTEntry>
                  </c15:dlblFieldTable>
                  <c15:showDataLabelsRange val="0"/>
                </c:ext>
                <c:ext xmlns:c16="http://schemas.microsoft.com/office/drawing/2014/chart" uri="{C3380CC4-5D6E-409C-BE32-E72D297353CC}">
                  <c16:uniqueId val="{00000008-1031-494D-8807-4F6824E510AD}"/>
                </c:ext>
              </c:extLst>
            </c:dLbl>
            <c:dLbl>
              <c:idx val="9"/>
              <c:layout>
                <c:manualLayout>
                  <c:x val="-0.1248430716852388"/>
                  <c:y val="-1.2850060869153159E-2"/>
                </c:manualLayout>
              </c:layout>
              <c:tx>
                <c:strRef>
                  <c:f>Kernkompetenzen!$B$15</c:f>
                  <c:strCache>
                    <c:ptCount val="1"/>
                    <c:pt idx="0">
                      <c:v>C10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{06C2DC0E-7D5A-422F-809F-0F3666D87749}</c15:txfldGUID>
                      <c15:f>Kernkompetenzen!$B$15</c15:f>
                      <c15:dlblFieldTableCache>
                        <c:ptCount val="1"/>
                        <c:pt idx="0">
                          <c:v>C10</c:v>
                        </c:pt>
                      </c15:dlblFieldTableCache>
                    </c15:dlblFTEntry>
                  </c15:dlblFieldTable>
                  <c15:showDataLabelsRange val="0"/>
                </c:ext>
                <c:ext xmlns:c16="http://schemas.microsoft.com/office/drawing/2014/chart" uri="{C3380CC4-5D6E-409C-BE32-E72D297353CC}">
                  <c16:uniqueId val="{00000009-1031-494D-8807-4F6824E510AD}"/>
                </c:ext>
              </c:extLst>
            </c:dLbl>
            <c:dLbl>
              <c:idx val="10"/>
              <c:layout>
                <c:manualLayout>
                  <c:x val="-0.1248430716852388"/>
                  <c:y val="1.2850060869153159E-2"/>
                </c:manualLayout>
              </c:layout>
              <c:tx>
                <c:strRef>
                  <c:f>Kernkompetenzen!$B$16</c:f>
                  <c:strCache>
                    <c:ptCount val="1"/>
                    <c:pt idx="0">
                      <c:v>C11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{A99A374F-2701-432E-BFD9-879CB4AE4EFE}</c15:txfldGUID>
                      <c15:f>Kernkompetenzen!$B$16</c15:f>
                      <c15:dlblFieldTableCache>
                        <c:ptCount val="1"/>
                        <c:pt idx="0">
                          <c:v>C11</c:v>
                        </c:pt>
                      </c15:dlblFieldTableCache>
                    </c15:dlblFTEntry>
                  </c15:dlblFieldTable>
                  <c15:showDataLabelsRange val="0"/>
                </c:ext>
                <c:ext xmlns:c16="http://schemas.microsoft.com/office/drawing/2014/chart" uri="{C3380CC4-5D6E-409C-BE32-E72D297353CC}">
                  <c16:uniqueId val="{0000000A-1031-494D-8807-4F6824E510AD}"/>
                </c:ext>
              </c:extLst>
            </c:dLbl>
            <c:dLbl>
              <c:idx val="11"/>
              <c:tx>
                <c:strRef>
                  <c:f>Kernkompetenzen!$C$17</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{B30B4E35-EE87-44B8-B98C-C38071CC1BAB}</c15:txfldGUID>
                      <c15:f>Kernkompetenzen!$C$17</c15:f>
                      <c15:dlblFieldTableCache>
                        <c:ptCount val="1"/>
                      </c15:dlblFieldTableCache>
                    </c15:dlblFTEntry>
                  </c15:dlblFieldTable>
                  <c15:showDataLabelsRange val="0"/>
                </c:ext>
                <c:ext xmlns:c16="http://schemas.microsoft.com/office/drawing/2014/chart" uri="{C3380CC4-5D6E-409C-BE32-E72D297353CC}">
                  <c16:uniqueId val="{0000000B-1031-494D-8807-4F6824E510AD}"/>
                </c:ext>
              </c:extLst>
            </c:dLbl>
            <c:dLbl>
              <c:idx val="12"/>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C-1031-494D-8807-4F6824E510AD}"/>
                </c:ext>
              </c:extLst>
            </c:dLbl>
            <c:dLbl>
              <c:idx val="13"/>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D-1031-494D-8807-4F6824E510AD}"/>
                </c:ext>
              </c:extLst>
            </c:dLbl>
            <c:dLbl>
              <c:idx val="14"/>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E-1031-494D-8807-4F6824E510AD}"/>
                </c:ext>
              </c:extLst>
            </c:dLbl>
            <c:dLbl>
              <c:idx val="15"/>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0F-1031-494D-8807-4F6824E510AD}"/>
                </c:ext>
              </c:extLst>
            </c:dLbl>
            <c:dLbl>
              <c:idx val="16"/>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10-1031-494D-8807-4F6824E510AD}"/>
                </c:ext>
              </c:extLst>
            </c:dLbl>
            <c:dLbl>
              <c:idx val="17"/>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11-1031-494D-8807-4F6824E510AD}"/>
                </c:ext>
              </c:extLst>
            </c:dLbl>
            <c:dLbl>
              <c:idx val="18"/>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12-1031-494D-8807-4F6824E510AD}"/>
                </c:ext>
              </c:extLst>
            </c:dLbl>
            <c:dLbl>
              <c:idx val="19"/>
              <c:tx>
                <c:rich>
                  <a:bodyPr/>
                  <a:lstStyle/>
                  <a:p>
                    <a:r>
                      <a:rPr lang="de-CH"/>
                      <a:t>#BEZUG!</a:t>
                    </a:r>
                  </a:p>
                </c:rich>
              </c:tx>
              <c:dLblPos val="ctr"/>
              <c:showLegendKey val="0"/>
              <c:showVal val="0"/>
              <c:showCatName val="0"/>
              <c:showSerName val="0"/>
              <c:showPercent val="0"/>
              <c:showBubbleSize val="1"/>
              <c:extLst>
                <c:ext xmlns:c15="http://schemas.microsoft.com/office/drawing/2012/chart" uri="{CE6537A1-D6FC-4f65-9D91-7224C49458BB}">
                  <c15:showDataLabelsRange val="0"/>
                </c:ext>
                <c:ext xmlns:c16="http://schemas.microsoft.com/office/drawing/2014/chart" uri="{C3380CC4-5D6E-409C-BE32-E72D297353CC}">
                  <c16:uniqueId val="{00000013-1031-494D-8807-4F6824E510AD}"/>
                </c:ext>
              </c:extLst>
            </c:dLbl>
            <c:spPr>
              <a:ln>
                <a:noFill/>
              </a:ln>
            </c:spPr>
            <c:txPr>
              <a:bodyPr/>
              <a:lstStyle/>
              <a:p>
                <a:pPr>
                  <a:defRPr sz="16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Kernkompetenzen!$D$6:$D$17</c:f>
              <c:numCache>
                <c:formatCode>0</c:formatCode>
                <c:ptCount val="12"/>
                <c:pt idx="0">
                  <c:v>4</c:v>
                </c:pt>
                <c:pt idx="1">
                  <c:v>2</c:v>
                </c:pt>
              </c:numCache>
            </c:numRef>
          </c:xVal>
          <c:yVal>
            <c:numRef>
              <c:f>Kernkompetenzen!$E$6:$E$17</c:f>
              <c:numCache>
                <c:formatCode>0</c:formatCode>
                <c:ptCount val="12"/>
                <c:pt idx="0">
                  <c:v>2</c:v>
                </c:pt>
                <c:pt idx="1">
                  <c:v>4</c:v>
                </c:pt>
              </c:numCache>
            </c:numRef>
          </c:yVal>
          <c:bubbleSize>
            <c:numLit>
              <c:formatCode>General</c:formatCode>
              <c:ptCount val="12"/>
              <c:pt idx="0">
                <c:v>1</c:v>
              </c:pt>
              <c:pt idx="1">
                <c:v>1</c:v>
              </c:pt>
              <c:pt idx="2">
                <c:v>1</c:v>
              </c:pt>
              <c:pt idx="3">
                <c:v>1</c:v>
              </c:pt>
              <c:pt idx="4">
                <c:v>1</c:v>
              </c:pt>
              <c:pt idx="5">
                <c:v>1</c:v>
              </c:pt>
              <c:pt idx="6">
                <c:v>1</c:v>
              </c:pt>
              <c:pt idx="7">
                <c:v>1</c:v>
              </c:pt>
              <c:pt idx="8">
                <c:v>1</c:v>
              </c:pt>
              <c:pt idx="9">
                <c:v>1</c:v>
              </c:pt>
              <c:pt idx="10">
                <c:v>1</c:v>
              </c:pt>
              <c:pt idx="11">
                <c:v>1</c:v>
              </c:pt>
            </c:numLit>
          </c:bubbleSize>
          <c:bubble3D val="0"/>
          <c:extLst>
            <c:ext xmlns:c16="http://schemas.microsoft.com/office/drawing/2014/chart" uri="{C3380CC4-5D6E-409C-BE32-E72D297353CC}">
              <c16:uniqueId val="{00000014-1031-494D-8807-4F6824E510AD}"/>
            </c:ext>
          </c:extLst>
        </c:ser>
        <c:dLbls>
          <c:showLegendKey val="0"/>
          <c:showVal val="0"/>
          <c:showCatName val="0"/>
          <c:showSerName val="0"/>
          <c:showPercent val="0"/>
          <c:showBubbleSize val="0"/>
        </c:dLbls>
        <c:bubbleScale val="100"/>
        <c:showNegBubbles val="0"/>
        <c:axId val="-1273551712"/>
        <c:axId val="-1273552256"/>
      </c:bubbleChart>
      <c:valAx>
        <c:axId val="-1273551712"/>
        <c:scaling>
          <c:orientation val="minMax"/>
          <c:max val="5"/>
          <c:min val="0"/>
        </c:scaling>
        <c:delete val="0"/>
        <c:axPos val="b"/>
        <c:numFmt formatCode="0" sourceLinked="1"/>
        <c:majorTickMark val="out"/>
        <c:minorTickMark val="none"/>
        <c:tickLblPos val="nextTo"/>
        <c:crossAx val="-1273552256"/>
        <c:crosses val="autoZero"/>
        <c:crossBetween val="midCat"/>
        <c:majorUnit val="1"/>
        <c:minorUnit val="0.1"/>
      </c:valAx>
      <c:valAx>
        <c:axId val="-1273552256"/>
        <c:scaling>
          <c:orientation val="minMax"/>
          <c:max val="5"/>
          <c:min val="0"/>
        </c:scaling>
        <c:delete val="0"/>
        <c:axPos val="l"/>
        <c:numFmt formatCode="0" sourceLinked="1"/>
        <c:majorTickMark val="out"/>
        <c:minorTickMark val="none"/>
        <c:tickLblPos val="nextTo"/>
        <c:crossAx val="-127355171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7.4988473156183941E-2"/>
          <c:y val="1.8661835657191927E-2"/>
          <c:w val="0.8940788423344892"/>
          <c:h val="0.93655514293398667"/>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21F0-4D3E-ACC1-8D0C1A2CFCB5}"/>
              </c:ext>
            </c:extLst>
          </c:dPt>
          <c:dPt>
            <c:idx val="1"/>
            <c:invertIfNegative val="0"/>
            <c:bubble3D val="0"/>
            <c:extLst>
              <c:ext xmlns:c16="http://schemas.microsoft.com/office/drawing/2014/chart" uri="{C3380CC4-5D6E-409C-BE32-E72D297353CC}">
                <c16:uniqueId val="{00000001-21F0-4D3E-ACC1-8D0C1A2CFCB5}"/>
              </c:ext>
            </c:extLst>
          </c:dPt>
          <c:dPt>
            <c:idx val="2"/>
            <c:invertIfNegative val="0"/>
            <c:bubble3D val="0"/>
            <c:extLst>
              <c:ext xmlns:c16="http://schemas.microsoft.com/office/drawing/2014/chart" uri="{C3380CC4-5D6E-409C-BE32-E72D297353CC}">
                <c16:uniqueId val="{00000002-21F0-4D3E-ACC1-8D0C1A2CFCB5}"/>
              </c:ext>
            </c:extLst>
          </c:dPt>
          <c:dPt>
            <c:idx val="3"/>
            <c:invertIfNegative val="0"/>
            <c:bubble3D val="0"/>
            <c:extLst>
              <c:ext xmlns:c16="http://schemas.microsoft.com/office/drawing/2014/chart" uri="{C3380CC4-5D6E-409C-BE32-E72D297353CC}">
                <c16:uniqueId val="{00000003-21F0-4D3E-ACC1-8D0C1A2CFCB5}"/>
              </c:ext>
            </c:extLst>
          </c:dPt>
          <c:dPt>
            <c:idx val="4"/>
            <c:invertIfNegative val="0"/>
            <c:bubble3D val="0"/>
            <c:extLst>
              <c:ext xmlns:c16="http://schemas.microsoft.com/office/drawing/2014/chart" uri="{C3380CC4-5D6E-409C-BE32-E72D297353CC}">
                <c16:uniqueId val="{00000004-21F0-4D3E-ACC1-8D0C1A2CFCB5}"/>
              </c:ext>
            </c:extLst>
          </c:dPt>
          <c:dPt>
            <c:idx val="5"/>
            <c:invertIfNegative val="0"/>
            <c:bubble3D val="0"/>
            <c:extLst>
              <c:ext xmlns:c16="http://schemas.microsoft.com/office/drawing/2014/chart" uri="{C3380CC4-5D6E-409C-BE32-E72D297353CC}">
                <c16:uniqueId val="{00000005-21F0-4D3E-ACC1-8D0C1A2CFCB5}"/>
              </c:ext>
            </c:extLst>
          </c:dPt>
          <c:dPt>
            <c:idx val="6"/>
            <c:invertIfNegative val="0"/>
            <c:bubble3D val="0"/>
            <c:extLst>
              <c:ext xmlns:c16="http://schemas.microsoft.com/office/drawing/2014/chart" uri="{C3380CC4-5D6E-409C-BE32-E72D297353CC}">
                <c16:uniqueId val="{00000006-21F0-4D3E-ACC1-8D0C1A2CFCB5}"/>
              </c:ext>
            </c:extLst>
          </c:dPt>
          <c:dPt>
            <c:idx val="7"/>
            <c:invertIfNegative val="0"/>
            <c:bubble3D val="0"/>
            <c:extLst>
              <c:ext xmlns:c16="http://schemas.microsoft.com/office/drawing/2014/chart" uri="{C3380CC4-5D6E-409C-BE32-E72D297353CC}">
                <c16:uniqueId val="{00000007-21F0-4D3E-ACC1-8D0C1A2CFCB5}"/>
              </c:ext>
            </c:extLst>
          </c:dPt>
          <c:dPt>
            <c:idx val="8"/>
            <c:invertIfNegative val="0"/>
            <c:bubble3D val="0"/>
            <c:extLst>
              <c:ext xmlns:c16="http://schemas.microsoft.com/office/drawing/2014/chart" uri="{C3380CC4-5D6E-409C-BE32-E72D297353CC}">
                <c16:uniqueId val="{00000008-21F0-4D3E-ACC1-8D0C1A2CFCB5}"/>
              </c:ext>
            </c:extLst>
          </c:dPt>
          <c:dPt>
            <c:idx val="9"/>
            <c:invertIfNegative val="0"/>
            <c:bubble3D val="0"/>
            <c:extLst>
              <c:ext xmlns:c16="http://schemas.microsoft.com/office/drawing/2014/chart" uri="{C3380CC4-5D6E-409C-BE32-E72D297353CC}">
                <c16:uniqueId val="{00000009-21F0-4D3E-ACC1-8D0C1A2CFCB5}"/>
              </c:ext>
            </c:extLst>
          </c:dPt>
          <c:dPt>
            <c:idx val="10"/>
            <c:invertIfNegative val="0"/>
            <c:bubble3D val="0"/>
            <c:extLst>
              <c:ext xmlns:c16="http://schemas.microsoft.com/office/drawing/2014/chart" uri="{C3380CC4-5D6E-409C-BE32-E72D297353CC}">
                <c16:uniqueId val="{0000000A-21F0-4D3E-ACC1-8D0C1A2CFCB5}"/>
              </c:ext>
            </c:extLst>
          </c:dPt>
          <c:dPt>
            <c:idx val="11"/>
            <c:invertIfNegative val="0"/>
            <c:bubble3D val="0"/>
            <c:extLst>
              <c:ext xmlns:c16="http://schemas.microsoft.com/office/drawing/2014/chart" uri="{C3380CC4-5D6E-409C-BE32-E72D297353CC}">
                <c16:uniqueId val="{0000000B-21F0-4D3E-ACC1-8D0C1A2CFCB5}"/>
              </c:ext>
            </c:extLst>
          </c:dPt>
          <c:dPt>
            <c:idx val="12"/>
            <c:invertIfNegative val="0"/>
            <c:bubble3D val="0"/>
            <c:extLst>
              <c:ext xmlns:c16="http://schemas.microsoft.com/office/drawing/2014/chart" uri="{C3380CC4-5D6E-409C-BE32-E72D297353CC}">
                <c16:uniqueId val="{0000000C-21F0-4D3E-ACC1-8D0C1A2CFCB5}"/>
              </c:ext>
            </c:extLst>
          </c:dPt>
          <c:dPt>
            <c:idx val="13"/>
            <c:invertIfNegative val="0"/>
            <c:bubble3D val="0"/>
            <c:extLst>
              <c:ext xmlns:c16="http://schemas.microsoft.com/office/drawing/2014/chart" uri="{C3380CC4-5D6E-409C-BE32-E72D297353CC}">
                <c16:uniqueId val="{0000000D-21F0-4D3E-ACC1-8D0C1A2CFCB5}"/>
              </c:ext>
            </c:extLst>
          </c:dPt>
          <c:dPt>
            <c:idx val="14"/>
            <c:invertIfNegative val="0"/>
            <c:bubble3D val="0"/>
            <c:extLst>
              <c:ext xmlns:c16="http://schemas.microsoft.com/office/drawing/2014/chart" uri="{C3380CC4-5D6E-409C-BE32-E72D297353CC}">
                <c16:uniqueId val="{0000000E-21F0-4D3E-ACC1-8D0C1A2CFCB5}"/>
              </c:ext>
            </c:extLst>
          </c:dPt>
          <c:dLbls>
            <c:dLbl>
              <c:idx val="0"/>
              <c:layout>
                <c:manualLayout>
                  <c:x val="-0.12115817547764009"/>
                  <c:y val="0"/>
                </c:manualLayout>
              </c:layout>
              <c:tx>
                <c:strRef>
                  <c:f>Erneuerung!$B$5</c:f>
                  <c:strCache>
                    <c:ptCount val="1"/>
                    <c:pt idx="0">
                      <c:v>p1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{7E4D5ECB-3764-4EC0-A2F9-96C666CF9394}</c15:txfldGUID>
                      <c15:f>Erneuerung!$B$5</c15:f>
                      <c15:dlblFieldTableCache>
                        <c:ptCount val="1"/>
                        <c:pt idx="0">
                          <c:v>p1</c:v>
                        </c:pt>
                      </c15:dlblFieldTableCache>
                    </c15:dlblFTEntry>
                  </c15:dlblFieldTable>
                  <c15:showDataLabelsRange val="0"/>
                </c:ext>
                <c:ext xmlns:c16="http://schemas.microsoft.com/office/drawing/2014/chart" uri="{C3380CC4-5D6E-409C-BE32-E72D297353CC}">
                  <c16:uniqueId val="{00000000-21F0-4D3E-ACC1-8D0C1A2CFCB5}"/>
                </c:ext>
              </c:extLst>
            </c:dLbl>
            <c:dLbl>
              <c:idx val="1"/>
              <c:layout>
                <c:manualLayout>
                  <c:x val="-0.1154842611424285"/>
                  <c:y val="0"/>
                </c:manualLayout>
              </c:layout>
              <c:tx>
                <c:strRef>
                  <c:f>Erneuerung!$B$6</c:f>
                  <c:strCache>
                    <c:ptCount val="1"/>
                    <c:pt idx="0">
                      <c:v>p2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{107D1426-F1D3-47A1-B099-333346B83BA7}</c15:txfldGUID>
                      <c15:f>Erneuerung!$B$6</c15:f>
                      <c15:dlblFieldTableCache>
                        <c:ptCount val="1"/>
                        <c:pt idx="0">
                          <c:v>p2</c:v>
                        </c:pt>
                      </c15:dlblFieldTableCache>
                    </c15:dlblFTEntry>
                  </c15:dlblFieldTable>
                  <c15:showDataLabelsRange val="0"/>
                </c:ext>
                <c:ext xmlns:c16="http://schemas.microsoft.com/office/drawing/2014/chart" uri="{C3380CC4-5D6E-409C-BE32-E72D297353CC}">
                  <c16:uniqueId val="{00000001-21F0-4D3E-ACC1-8D0C1A2CFCB5}"/>
                </c:ext>
              </c:extLst>
            </c:dLbl>
            <c:dLbl>
              <c:idx val="2"/>
              <c:layout>
                <c:manualLayout>
                  <c:x val="-0.13897813845274293"/>
                  <c:y val="1.0499622265317761E-2"/>
                </c:manualLayout>
              </c:layout>
              <c:tx>
                <c:strRef>
                  <c:f>Erneuerung!$B$7</c:f>
                  <c:strCache>
                    <c:ptCount val="1"/>
                    <c:pt idx="0">
                      <c:v>p3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{4AA895E4-3F9A-4A89-8A08-0A7C1A9D3637}</c15:txfldGUID>
                      <c15:f>Erneuerung!$B$7</c15:f>
                      <c15:dlblFieldTableCache>
                        <c:ptCount val="1"/>
                        <c:pt idx="0">
                          <c:v>p3</c:v>
                        </c:pt>
                      </c15:dlblFieldTableCache>
                    </c15:dlblFTEntry>
                  </c15:dlblFieldTable>
                  <c15:showDataLabelsRange val="0"/>
                </c:ext>
                <c:ext xmlns:c16="http://schemas.microsoft.com/office/drawing/2014/chart" uri="{C3380CC4-5D6E-409C-BE32-E72D297353CC}">
                  <c16:uniqueId val="{00000002-21F0-4D3E-ACC1-8D0C1A2CFCB5}"/>
                </c:ext>
              </c:extLst>
            </c:dLbl>
            <c:dLbl>
              <c:idx val="3"/>
              <c:layout>
                <c:manualLayout>
                  <c:x val="-9.0939443846193138E-2"/>
                  <c:y val="-2.5517730165035011E-3"/>
                </c:manualLayout>
              </c:layout>
              <c:tx>
                <c:strRef>
                  <c:f>Erneuerung!$B$8</c:f>
                  <c:strCache>
                    <c:ptCount val="1"/>
                    <c:pt idx="0">
                      <c:v>p4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{8EC15C75-619E-4339-A7E7-1F703010E913}</c15:txfldGUID>
                      <c15:f>Erneuerung!$B$8</c15:f>
                      <c15:dlblFieldTableCache>
                        <c:ptCount val="1"/>
                        <c:pt idx="0">
                          <c:v>p4</c:v>
                        </c:pt>
                      </c15:dlblFieldTableCache>
                    </c15:dlblFTEntry>
                  </c15:dlblFieldTable>
                  <c15:showDataLabelsRange val="0"/>
                </c:ext>
                <c:ext xmlns:c16="http://schemas.microsoft.com/office/drawing/2014/chart" uri="{C3380CC4-5D6E-409C-BE32-E72D297353CC}">
                  <c16:uniqueId val="{00000003-21F0-4D3E-ACC1-8D0C1A2CFCB5}"/>
                </c:ext>
              </c:extLst>
            </c:dLbl>
            <c:dLbl>
              <c:idx val="4"/>
              <c:layout>
                <c:manualLayout>
                  <c:x val="-0.12287509302017695"/>
                  <c:y val="1.3952662445384238E-2"/>
                </c:manualLayout>
              </c:layout>
              <c:tx>
                <c:strRef>
                  <c:f>Erneuerung!$B$9</c:f>
                  <c:strCache>
                    <c:ptCount val="1"/>
                    <c:pt idx="0">
                      <c:v>p5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{80987C5F-4791-4BDF-A242-FCEBE3371CCC}</c15:txfldGUID>
                      <c15:f>Erneuerung!$B$9</c15:f>
                      <c15:dlblFieldTableCache>
                        <c:ptCount val="1"/>
                        <c:pt idx="0">
                          <c:v>p5</c:v>
                        </c:pt>
                      </c15:dlblFieldTableCache>
                    </c15:dlblFTEntry>
                  </c15:dlblFieldTable>
                  <c15:showDataLabelsRange val="0"/>
                </c:ext>
                <c:ext xmlns:c16="http://schemas.microsoft.com/office/drawing/2014/chart" uri="{C3380CC4-5D6E-409C-BE32-E72D297353CC}">
                  <c16:uniqueId val="{00000004-21F0-4D3E-ACC1-8D0C1A2CFCB5}"/>
                </c:ext>
              </c:extLst>
            </c:dLbl>
            <c:dLbl>
              <c:idx val="5"/>
              <c:layout>
                <c:manualLayout>
                  <c:x val="-0.14533772694471586"/>
                  <c:y val="1.4749262536873156E-2"/>
                </c:manualLayout>
              </c:layout>
              <c:tx>
                <c:strRef>
                  <c:f>Erneuerung!$B$10</c:f>
                  <c:strCache>
                    <c:ptCount val="1"/>
                    <c:pt idx="0">
                      <c:v>p6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{13B776ED-8E99-4520-B862-8885C8CEF80B}</c15:txfldGUID>
                      <c15:f>Erneuerung!$B$10</c15:f>
                      <c15:dlblFieldTableCache>
                        <c:ptCount val="1"/>
                        <c:pt idx="0">
                          <c:v>p6</c:v>
                        </c:pt>
                      </c15:dlblFieldTableCache>
                    </c15:dlblFTEntry>
                  </c15:dlblFieldTable>
                  <c15:showDataLabelsRange val="0"/>
                </c:ext>
                <c:ext xmlns:c16="http://schemas.microsoft.com/office/drawing/2014/chart" uri="{C3380CC4-5D6E-409C-BE32-E72D297353CC}">
                  <c16:uniqueId val="{00000005-21F0-4D3E-ACC1-8D0C1A2CFCB5}"/>
                </c:ext>
              </c:extLst>
            </c:dLbl>
            <c:dLbl>
              <c:idx val="6"/>
              <c:tx>
                <c:strRef>
                  <c:f>Erneuerung!$B$11</c:f>
                  <c:strCache>
                    <c:ptCount val="1"/>
                    <c:pt idx="0">
                      <c:v>p7</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{9AA69036-047C-474B-9B28-E8E4E728C8D6}</c15:txfldGUID>
                      <c15:f>Erneuerung!$B$11</c15:f>
                      <c15:dlblFieldTableCache>
                        <c:ptCount val="1"/>
                        <c:pt idx="0">
                          <c:v>p7</c:v>
                        </c:pt>
                      </c15:dlblFieldTableCache>
                    </c15:dlblFTEntry>
                  </c15:dlblFieldTable>
                  <c15:showDataLabelsRange val="0"/>
                </c:ext>
                <c:ext xmlns:c16="http://schemas.microsoft.com/office/drawing/2014/chart" uri="{C3380CC4-5D6E-409C-BE32-E72D297353CC}">
                  <c16:uniqueId val="{00000006-21F0-4D3E-ACC1-8D0C1A2CFCB5}"/>
                </c:ext>
              </c:extLst>
            </c:dLbl>
            <c:dLbl>
              <c:idx val="7"/>
              <c:layout>
                <c:manualLayout>
                  <c:x val="-0.19249918577696037"/>
                  <c:y val="-8.8495575221238937E-3"/>
                </c:manualLayout>
              </c:layout>
              <c:tx>
                <c:strRef>
                  <c:f>Erneuerung!$B$12</c:f>
                  <c:strCache>
                    <c:ptCount val="1"/>
                    <c:pt idx="0">
                      <c:v>p8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{861C8ED0-43BE-443E-8F35-FE5F3C8D768A}</c15:txfldGUID>
                      <c15:f>Erneuerung!$B$12</c15:f>
                      <c15:dlblFieldTableCache>
                        <c:ptCount val="1"/>
                        <c:pt idx="0">
                          <c:v>p8</c:v>
                        </c:pt>
                      </c15:dlblFieldTableCache>
                    </c15:dlblFTEntry>
                  </c15:dlblFieldTable>
                  <c15:showDataLabelsRange val="0"/>
                </c:ext>
                <c:ext xmlns:c16="http://schemas.microsoft.com/office/drawing/2014/chart" uri="{C3380CC4-5D6E-409C-BE32-E72D297353CC}">
                  <c16:uniqueId val="{00000007-21F0-4D3E-ACC1-8D0C1A2CFCB5}"/>
                </c:ext>
              </c:extLst>
            </c:dLbl>
            <c:dLbl>
              <c:idx val="8"/>
              <c:layout>
                <c:manualLayout>
                  <c:x val="-0.13391584527697264"/>
                  <c:y val="2.9148656121248937E-3"/>
                </c:manualLayout>
              </c:layout>
              <c:tx>
                <c:strRef>
                  <c:f>Erneuerung!$B$13</c:f>
                  <c:strCache>
                    <c:ptCount val="1"/>
                    <c:pt idx="0">
                      <c:v>p9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{38BD9434-318D-4271-A81A-8A567F78714D}</c15:txfldGUID>
                      <c15:f>Erneuerung!$B$13</c15:f>
                      <c15:dlblFieldTableCache>
                        <c:ptCount val="1"/>
                        <c:pt idx="0">
                          <c:v>p9</c:v>
                        </c:pt>
                      </c15:dlblFieldTableCache>
                    </c15:dlblFTEntry>
                  </c15:dlblFieldTable>
                  <c15:showDataLabelsRange val="0"/>
                </c:ext>
                <c:ext xmlns:c16="http://schemas.microsoft.com/office/drawing/2014/chart" uri="{C3380CC4-5D6E-409C-BE32-E72D297353CC}">
                  <c16:uniqueId val="{00000008-21F0-4D3E-ACC1-8D0C1A2CFCB5}"/>
                </c:ext>
              </c:extLst>
            </c:dLbl>
            <c:dLbl>
              <c:idx val="9"/>
              <c:layout>
                <c:manualLayout>
                  <c:x val="-0.14014687545281485"/>
                  <c:y val="-1.1869436201780416E-2"/>
                </c:manualLayout>
              </c:layout>
              <c:tx>
                <c:strRef>
                  <c:f>Erneuerung!$B$14</c:f>
                  <c:strCache>
                    <c:ptCount val="1"/>
                    <c:pt idx="0">
                      <c:v>p10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{41864C8C-3AAE-415E-9926-C5BA2F9CCA3F}</c15:txfldGUID>
                      <c15:f>Erneuerung!$B$14</c15:f>
                      <c15:dlblFieldTableCache>
                        <c:ptCount val="1"/>
                        <c:pt idx="0">
                          <c:v>p10</c:v>
                        </c:pt>
                      </c15:dlblFieldTableCache>
                    </c15:dlblFTEntry>
                  </c15:dlblFieldTable>
                  <c15:showDataLabelsRange val="0"/>
                </c:ext>
                <c:ext xmlns:c16="http://schemas.microsoft.com/office/drawing/2014/chart" uri="{C3380CC4-5D6E-409C-BE32-E72D297353CC}">
                  <c16:uniqueId val="{00000009-21F0-4D3E-ACC1-8D0C1A2CFCB5}"/>
                </c:ext>
              </c:extLst>
            </c:dLbl>
            <c:dLbl>
              <c:idx val="10"/>
              <c:layout>
                <c:manualLayout>
                  <c:x val="-0.14232276947779585"/>
                  <c:y val="2.0132869148032691E-3"/>
                </c:manualLayout>
              </c:layout>
              <c:tx>
                <c:strRef>
                  <c:f>Erneuerung!$B$15</c:f>
                  <c:strCache>
                    <c:ptCount val="1"/>
                    <c:pt idx="0">
                      <c:v>p11</c:v>
                    </c:pt>
                  </c:strCache>
                </c:strRef>
              </c:tx>
              <c:numFmt formatCode="General" sourceLinked="0"/>
              <c:spPr>
                <a:ln>
                  <a:noFill/>
                </a:ln>
              </c:spPr>
              <c:txPr>
                <a:bodyPr rot="0" anchor="ctr" anchorCtr="1"/>
                <a:lstStyle/>
                <a:p>
                  <a:pPr algn="ctr" rtl="0">
                    <a:defRPr lang="en-US" sz="1800" b="0" i="0" u="none" strike="noStrike" kern="1200" baseline="0">
                      <a:solidFill>
                        <a:sysClr val="windowText" lastClr="000000"/>
                      </a:solidFill>
                      <a:latin typeface="+mn-lt"/>
                      <a:ea typeface="+mn-ea"/>
                      <a:cs typeface="+mn-cs"/>
                    </a:defRPr>
                  </a:pPr>
                  <a:endParaRPr lang="fr-FR"/>
                </a:p>
              </c:txPr>
              <c:dLblPos val="r"/>
              <c:showLegendKey val="0"/>
              <c:showVal val="0"/>
              <c:showCatName val="0"/>
              <c:showSerName val="0"/>
              <c:showPercent val="0"/>
              <c:showBubbleSize val="1"/>
              <c:extLst>
                <c:ext xmlns:c15="http://schemas.microsoft.com/office/drawing/2012/chart" uri="{CE6537A1-D6FC-4f65-9D91-7224C49458BB}">
                  <c15:dlblFieldTable>
                    <c15:dlblFTEntry>
                      <c15:txfldGUID>{B7B123BB-95E3-4C0F-A5A9-74D10B110964}</c15:txfldGUID>
                      <c15:f>Erneuerung!$B$15</c15:f>
                      <c15:dlblFieldTableCache>
                        <c:ptCount val="1"/>
                        <c:pt idx="0">
                          <c:v>p11</c:v>
                        </c:pt>
                      </c15:dlblFieldTableCache>
                    </c15:dlblFTEntry>
                  </c15:dlblFieldTable>
                  <c15:showDataLabelsRange val="0"/>
                </c:ext>
                <c:ext xmlns:c16="http://schemas.microsoft.com/office/drawing/2014/chart" uri="{C3380CC4-5D6E-409C-BE32-E72D297353CC}">
                  <c16:uniqueId val="{0000000A-21F0-4D3E-ACC1-8D0C1A2CFCB5}"/>
                </c:ext>
              </c:extLst>
            </c:dLbl>
            <c:dLbl>
              <c:idx val="11"/>
              <c:layout>
                <c:manualLayout>
                  <c:x val="-0.14379873181313135"/>
                  <c:y val="8.8495837130151012E-3"/>
                </c:manualLayout>
              </c:layout>
              <c:tx>
                <c:strRef>
                  <c:f>Erneuerung!$B$16</c:f>
                  <c:strCache>
                    <c:ptCount val="1"/>
                    <c:pt idx="0">
                      <c:v>p12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{A9334822-DE01-4472-B902-82CC292AD9E3}</c15:txfldGUID>
                      <c15:f>Erneuerung!$B$16</c15:f>
                      <c15:dlblFieldTableCache>
                        <c:ptCount val="1"/>
                        <c:pt idx="0">
                          <c:v>p12</c:v>
                        </c:pt>
                      </c15:dlblFieldTableCache>
                    </c15:dlblFTEntry>
                  </c15:dlblFieldTable>
                  <c15:showDataLabelsRange val="0"/>
                </c:ext>
                <c:ext xmlns:c16="http://schemas.microsoft.com/office/drawing/2014/chart" uri="{C3380CC4-5D6E-409C-BE32-E72D297353CC}">
                  <c16:uniqueId val="{0000000B-21F0-4D3E-ACC1-8D0C1A2CFCB5}"/>
                </c:ext>
              </c:extLst>
            </c:dLbl>
            <c:dLbl>
              <c:idx val="12"/>
              <c:layout>
                <c:manualLayout>
                  <c:x val="-0.15042782952225492"/>
                  <c:y val="-3.0198524887653138E-3"/>
                </c:manualLayout>
              </c:layout>
              <c:tx>
                <c:strRef>
                  <c:f>Erneuerung!$B$17</c:f>
                  <c:strCache>
                    <c:ptCount val="1"/>
                    <c:pt idx="0">
                      <c:v>p13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{1049FE2A-4BCF-47BA-BD11-B9C46E480BD2}</c15:txfldGUID>
                      <c15:f>Erneuerung!$B$17</c15:f>
                      <c15:dlblFieldTableCache>
                        <c:ptCount val="1"/>
                        <c:pt idx="0">
                          <c:v>p13</c:v>
                        </c:pt>
                      </c15:dlblFieldTableCache>
                    </c15:dlblFTEntry>
                  </c15:dlblFieldTable>
                  <c15:showDataLabelsRange val="0"/>
                </c:ext>
                <c:ext xmlns:c16="http://schemas.microsoft.com/office/drawing/2014/chart" uri="{C3380CC4-5D6E-409C-BE32-E72D297353CC}">
                  <c16:uniqueId val="{0000000C-21F0-4D3E-ACC1-8D0C1A2CFCB5}"/>
                </c:ext>
              </c:extLst>
            </c:dLbl>
            <c:dLbl>
              <c:idx val="13"/>
              <c:layout>
                <c:manualLayout>
                  <c:x val="-0.12557727610711694"/>
                  <c:y val="-3.8514918572863854E-3"/>
                </c:manualLayout>
              </c:layout>
              <c:tx>
                <c:strRef>
                  <c:f>Erneuerung!$B$18</c:f>
                  <c:strCache>
                    <c:ptCount val="1"/>
                    <c:pt idx="0">
                      <c:v>p14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{20B69C87-F010-4A79-B17B-25E187E44074}</c15:txfldGUID>
                      <c15:f>Erneuerung!$B$18</c15:f>
                      <c15:dlblFieldTableCache>
                        <c:ptCount val="1"/>
                        <c:pt idx="0">
                          <c:v>p14</c:v>
                        </c:pt>
                      </c15:dlblFieldTableCache>
                    </c15:dlblFTEntry>
                  </c15:dlblFieldTable>
                  <c15:showDataLabelsRange val="0"/>
                </c:ext>
                <c:ext xmlns:c16="http://schemas.microsoft.com/office/drawing/2014/chart" uri="{C3380CC4-5D6E-409C-BE32-E72D297353CC}">
                  <c16:uniqueId val="{0000000D-21F0-4D3E-ACC1-8D0C1A2CFCB5}"/>
                </c:ext>
              </c:extLst>
            </c:dLbl>
            <c:dLbl>
              <c:idx val="14"/>
              <c:layout>
                <c:manualLayout>
                  <c:x val="-0.13468413199758569"/>
                  <c:y val="5.8996705530503053E-3"/>
                </c:manualLayout>
              </c:layout>
              <c:tx>
                <c:strRef>
                  <c:f>Erneuerung!$B$19</c:f>
                  <c:strCache>
                    <c:ptCount val="1"/>
                    <c:pt idx="0">
                      <c:v>p15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{7EEDA9B7-8C52-4AD1-BCA0-22FF5BDAADF6}</c15:txfldGUID>
                      <c15:f>Erneuerung!$B$19</c15:f>
                      <c15:dlblFieldTableCache>
                        <c:ptCount val="1"/>
                        <c:pt idx="0">
                          <c:v>p15</c:v>
                        </c:pt>
                      </c15:dlblFieldTableCache>
                    </c15:dlblFTEntry>
                  </c15:dlblFieldTable>
                  <c15:showDataLabelsRange val="0"/>
                </c:ext>
                <c:ext xmlns:c16="http://schemas.microsoft.com/office/drawing/2014/chart" uri="{C3380CC4-5D6E-409C-BE32-E72D297353CC}">
                  <c16:uniqueId val="{0000000E-21F0-4D3E-ACC1-8D0C1A2CFCB5}"/>
                </c:ext>
              </c:extLst>
            </c:dLbl>
            <c:dLbl>
              <c:idx val="15"/>
              <c:layout>
                <c:manualLayout>
                  <c:x val="-0.15875984614012245"/>
                  <c:y val="1.9209015786973215E-2"/>
                </c:manualLayout>
              </c:layout>
              <c:tx>
                <c:strRef>
                  <c:f>Erneuerung!$B$20</c:f>
                  <c:strCache>
                    <c:ptCount val="1"/>
                    <c:pt idx="0">
                      <c:v>p16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{D02B824A-86E7-4DA3-8332-F3F46BD96B65}</c15:txfldGUID>
                      <c15:f>Erneuerung!$B$20</c15:f>
                      <c15:dlblFieldTableCache>
                        <c:ptCount val="1"/>
                        <c:pt idx="0">
                          <c:v>p16</c:v>
                        </c:pt>
                      </c15:dlblFieldTableCache>
                    </c15:dlblFTEntry>
                  </c15:dlblFieldTable>
                  <c15:showDataLabelsRange val="0"/>
                </c:ext>
                <c:ext xmlns:c16="http://schemas.microsoft.com/office/drawing/2014/chart" uri="{C3380CC4-5D6E-409C-BE32-E72D297353CC}">
                  <c16:uniqueId val="{0000000F-21F0-4D3E-ACC1-8D0C1A2CFCB5}"/>
                </c:ext>
              </c:extLst>
            </c:dLbl>
            <c:dLbl>
              <c:idx val="16"/>
              <c:layout>
                <c:manualLayout>
                  <c:x val="-0.13325790948870578"/>
                  <c:y val="2.9148656121248937E-3"/>
                </c:manualLayout>
              </c:layout>
              <c:tx>
                <c:strRef>
                  <c:f>Erneuerung!$B$21</c:f>
                  <c:strCache>
                    <c:ptCount val="1"/>
                    <c:pt idx="0">
                      <c:v>p17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{933F7BEA-7C67-46DC-B48B-91FC10E098C4}</c15:txfldGUID>
                      <c15:f>Erneuerung!$B$21</c15:f>
                      <c15:dlblFieldTableCache>
                        <c:ptCount val="1"/>
                        <c:pt idx="0">
                          <c:v>p17</c:v>
                        </c:pt>
                      </c15:dlblFieldTableCache>
                    </c15:dlblFTEntry>
                  </c15:dlblFieldTable>
                  <c15:showDataLabelsRange val="0"/>
                </c:ext>
                <c:ext xmlns:c16="http://schemas.microsoft.com/office/drawing/2014/chart" uri="{C3380CC4-5D6E-409C-BE32-E72D297353CC}">
                  <c16:uniqueId val="{00000010-21F0-4D3E-ACC1-8D0C1A2CFCB5}"/>
                </c:ext>
              </c:extLst>
            </c:dLbl>
            <c:dLbl>
              <c:idx val="17"/>
              <c:layout>
                <c:manualLayout>
                  <c:x val="-0.14763003874494207"/>
                  <c:y val="1.2806062446941907E-2"/>
                </c:manualLayout>
              </c:layout>
              <c:tx>
                <c:strRef>
                  <c:f>Erneuerung!$B$22</c:f>
                  <c:strCache>
                    <c:ptCount val="1"/>
                    <c:pt idx="0">
                      <c:v>p18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{BFEFF8EE-C722-448C-8229-53F580C8962E}</c15:txfldGUID>
                      <c15:f>Erneuerung!$B$22</c15:f>
                      <c15:dlblFieldTableCache>
                        <c:ptCount val="1"/>
                        <c:pt idx="0">
                          <c:v>p18</c:v>
                        </c:pt>
                      </c15:dlblFieldTableCache>
                    </c15:dlblFTEntry>
                  </c15:dlblFieldTable>
                  <c15:showDataLabelsRange val="0"/>
                </c:ext>
                <c:ext xmlns:c16="http://schemas.microsoft.com/office/drawing/2014/chart" uri="{C3380CC4-5D6E-409C-BE32-E72D297353CC}">
                  <c16:uniqueId val="{00000011-21F0-4D3E-ACC1-8D0C1A2CFCB5}"/>
                </c:ext>
              </c:extLst>
            </c:dLbl>
            <c:dLbl>
              <c:idx val="18"/>
              <c:layout>
                <c:manualLayout>
                  <c:x val="-0.14983824876495563"/>
                  <c:y val="9.9612919304967826E-3"/>
                </c:manualLayout>
              </c:layout>
              <c:tx>
                <c:strRef>
                  <c:f>Erneuerung!$B$23</c:f>
                  <c:strCache>
                    <c:ptCount val="1"/>
                    <c:pt idx="0">
                      <c:v>p19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{516FF37B-24F9-4AA5-B8E4-A310BC4FAE8E}</c15:txfldGUID>
                      <c15:f>Erneuerung!$B$23</c15:f>
                      <c15:dlblFieldTableCache>
                        <c:ptCount val="1"/>
                        <c:pt idx="0">
                          <c:v>p19</c:v>
                        </c:pt>
                      </c15:dlblFieldTableCache>
                    </c15:dlblFTEntry>
                  </c15:dlblFieldTable>
                  <c15:showDataLabelsRange val="0"/>
                </c:ext>
                <c:ext xmlns:c16="http://schemas.microsoft.com/office/drawing/2014/chart" uri="{C3380CC4-5D6E-409C-BE32-E72D297353CC}">
                  <c16:uniqueId val="{00000012-21F0-4D3E-ACC1-8D0C1A2CFCB5}"/>
                </c:ext>
              </c:extLst>
            </c:dLbl>
            <c:dLbl>
              <c:idx val="19"/>
              <c:layout>
                <c:manualLayout>
                  <c:x val="-0.14422911534144528"/>
                  <c:y val="-2.9148656121248937E-3"/>
                </c:manualLayout>
              </c:layout>
              <c:tx>
                <c:strRef>
                  <c:f>Erneuerung!$B$24</c:f>
                  <c:strCache>
                    <c:ptCount val="1"/>
                    <c:pt idx="0">
                      <c:v>p20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{996F89BA-1E77-4476-A0C1-05A555B44CC3}</c15:txfldGUID>
                      <c15:f>Erneuerung!$B$24</c15:f>
                      <c15:dlblFieldTableCache>
                        <c:ptCount val="1"/>
                        <c:pt idx="0">
                          <c:v>p20</c:v>
                        </c:pt>
                      </c15:dlblFieldTableCache>
                    </c15:dlblFTEntry>
                  </c15:dlblFieldTable>
                  <c15:showDataLabelsRange val="0"/>
                </c:ext>
                <c:ext xmlns:c16="http://schemas.microsoft.com/office/drawing/2014/chart" uri="{C3380CC4-5D6E-409C-BE32-E72D297353CC}">
                  <c16:uniqueId val="{00000013-21F0-4D3E-ACC1-8D0C1A2CFCB5}"/>
                </c:ext>
              </c:extLst>
            </c:dLbl>
            <c:numFmt formatCode="General" sourceLinked="0"/>
            <c:spPr>
              <a:ln>
                <a:noFill/>
              </a:ln>
            </c:spPr>
            <c:txPr>
              <a:bodyPr rot="0" anchor="ctr" anchorCtr="1"/>
              <a:lstStyle/>
              <a:p>
                <a:pPr>
                  <a:defRPr sz="18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Erneuerung!$E$5:$E$24</c:f>
              <c:numCache>
                <c:formatCode>0</c:formatCode>
                <c:ptCount val="20"/>
                <c:pt idx="0">
                  <c:v>3</c:v>
                </c:pt>
                <c:pt idx="1">
                  <c:v>10</c:v>
                </c:pt>
                <c:pt idx="2">
                  <c:v>2</c:v>
                </c:pt>
              </c:numCache>
            </c:numRef>
          </c:xVal>
          <c:yVal>
            <c:numRef>
              <c:f>Erneuerung!$F$5:$F$24</c:f>
              <c:numCache>
                <c:formatCode>0</c:formatCode>
                <c:ptCount val="20"/>
                <c:pt idx="0">
                  <c:v>7</c:v>
                </c:pt>
                <c:pt idx="1">
                  <c:v>9</c:v>
                </c:pt>
                <c:pt idx="2">
                  <c:v>2</c:v>
                </c:pt>
              </c:numCache>
            </c:numRef>
          </c:yVal>
          <c:bubbleSize>
            <c:numRef>
              <c:f>Erneuerung!$G$5:$G$24</c:f>
              <c:numCache>
                <c:formatCode>0</c:formatCode>
                <c:ptCount val="20"/>
                <c:pt idx="0">
                  <c:v>2</c:v>
                </c:pt>
                <c:pt idx="1">
                  <c:v>1</c:v>
                </c:pt>
                <c:pt idx="2">
                  <c:v>3</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21F0-4D3E-ACC1-8D0C1A2CFCB5}"/>
            </c:ext>
          </c:extLst>
        </c:ser>
        <c:dLbls>
          <c:showLegendKey val="0"/>
          <c:showVal val="0"/>
          <c:showCatName val="0"/>
          <c:showSerName val="0"/>
          <c:showPercent val="0"/>
          <c:showBubbleSize val="0"/>
        </c:dLbls>
        <c:bubbleScale val="100"/>
        <c:showNegBubbles val="0"/>
        <c:axId val="-1273549536"/>
        <c:axId val="-1273551168"/>
      </c:bubbleChart>
      <c:valAx>
        <c:axId val="-1273549536"/>
        <c:scaling>
          <c:orientation val="minMax"/>
          <c:max val="11"/>
          <c:min val="0"/>
        </c:scaling>
        <c:delete val="0"/>
        <c:axPos val="b"/>
        <c:numFmt formatCode="0" sourceLinked="1"/>
        <c:majorTickMark val="out"/>
        <c:minorTickMark val="none"/>
        <c:tickLblPos val="nextTo"/>
        <c:crossAx val="-1273551168"/>
        <c:crosses val="autoZero"/>
        <c:crossBetween val="midCat"/>
        <c:majorUnit val="1"/>
        <c:minorUnit val="0.1"/>
      </c:valAx>
      <c:valAx>
        <c:axId val="-1273551168"/>
        <c:scaling>
          <c:orientation val="minMax"/>
          <c:max val="11"/>
          <c:min val="0"/>
        </c:scaling>
        <c:delete val="0"/>
        <c:axPos val="l"/>
        <c:numFmt formatCode="0" sourceLinked="1"/>
        <c:majorTickMark val="out"/>
        <c:minorTickMark val="none"/>
        <c:tickLblPos val="nextTo"/>
        <c:crossAx val="-127354953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radarChart>
        <c:radarStyle val="filled"/>
        <c:varyColors val="0"/>
        <c:ser>
          <c:idx val="0"/>
          <c:order val="0"/>
          <c:spPr>
            <a:solidFill>
              <a:schemeClr val="tx2">
                <a:alpha val="84000"/>
              </a:schemeClr>
            </a:solidFill>
            <a:ln w="22225"/>
          </c:spPr>
          <c:cat>
            <c:strRef>
              <c:f>TestTeamrolle!$B$86:$B$94</c:f>
              <c:strCache>
                <c:ptCount val="9"/>
                <c:pt idx="0">
                  <c:v>Novateur/Inventeur</c:v>
                </c:pt>
                <c:pt idx="1">
                  <c:v>Pionnier / Poseur de jalons</c:v>
                </c:pt>
                <c:pt idx="2">
                  <c:v>Coordinateur / Intégrateur</c:v>
                </c:pt>
                <c:pt idx="3">
                  <c:v>Fonceur</c:v>
                </c:pt>
                <c:pt idx="4">
                  <c:v>Observateur</c:v>
                </c:pt>
                <c:pt idx="5">
                  <c:v>Coéquipier/Participant</c:v>
                </c:pt>
                <c:pt idx="6">
                  <c:v>Exécutant</c:v>
                </c:pt>
                <c:pt idx="7">
                  <c:v>Perfectionniste</c:v>
                </c:pt>
                <c:pt idx="8">
                  <c:v>Spécialiste</c:v>
                </c:pt>
              </c:strCache>
            </c:strRef>
          </c:cat>
          <c:val>
            <c:numRef>
              <c:f>TestTeamrolle!$F$86:$F$94</c:f>
              <c:numCache>
                <c:formatCode>0%</c:formatCode>
                <c:ptCount val="9"/>
                <c:pt idx="0">
                  <c:v>0.14285714285714285</c:v>
                </c:pt>
                <c:pt idx="1">
                  <c:v>0.14285714285714285</c:v>
                </c:pt>
                <c:pt idx="2">
                  <c:v>0.14285714285714285</c:v>
                </c:pt>
                <c:pt idx="3">
                  <c:v>0.14285714285714285</c:v>
                </c:pt>
                <c:pt idx="4">
                  <c:v>0.14285714285714285</c:v>
                </c:pt>
                <c:pt idx="5">
                  <c:v>0.14285714285714285</c:v>
                </c:pt>
                <c:pt idx="6">
                  <c:v>0.14285714285714285</c:v>
                </c:pt>
                <c:pt idx="7">
                  <c:v>0.05</c:v>
                </c:pt>
                <c:pt idx="8">
                  <c:v>0.05</c:v>
                </c:pt>
              </c:numCache>
            </c:numRef>
          </c:val>
          <c:extLst>
            <c:ext xmlns:c16="http://schemas.microsoft.com/office/drawing/2014/chart" uri="{C3380CC4-5D6E-409C-BE32-E72D297353CC}">
              <c16:uniqueId val="{00000000-A0C5-4C2F-95B6-E37678AC3A3B}"/>
            </c:ext>
          </c:extLst>
        </c:ser>
        <c:dLbls>
          <c:showLegendKey val="0"/>
          <c:showVal val="0"/>
          <c:showCatName val="0"/>
          <c:showSerName val="0"/>
          <c:showPercent val="0"/>
          <c:showBubbleSize val="0"/>
        </c:dLbls>
        <c:axId val="-1273548448"/>
        <c:axId val="-1273547904"/>
      </c:radarChart>
      <c:catAx>
        <c:axId val="-1273548448"/>
        <c:scaling>
          <c:orientation val="minMax"/>
        </c:scaling>
        <c:delete val="0"/>
        <c:axPos val="b"/>
        <c:majorGridlines/>
        <c:numFmt formatCode="General" sourceLinked="0"/>
        <c:majorTickMark val="out"/>
        <c:minorTickMark val="none"/>
        <c:tickLblPos val="nextTo"/>
        <c:txPr>
          <a:bodyPr/>
          <a:lstStyle/>
          <a:p>
            <a:pPr>
              <a:defRPr sz="1200"/>
            </a:pPr>
            <a:endParaRPr lang="fr-FR"/>
          </a:p>
        </c:txPr>
        <c:crossAx val="-1273547904"/>
        <c:crosses val="autoZero"/>
        <c:auto val="1"/>
        <c:lblAlgn val="ctr"/>
        <c:lblOffset val="100"/>
        <c:noMultiLvlLbl val="0"/>
      </c:catAx>
      <c:valAx>
        <c:axId val="-1273547904"/>
        <c:scaling>
          <c:orientation val="minMax"/>
        </c:scaling>
        <c:delete val="0"/>
        <c:axPos val="l"/>
        <c:majorGridlines/>
        <c:numFmt formatCode="0%" sourceLinked="1"/>
        <c:majorTickMark val="cross"/>
        <c:minorTickMark val="none"/>
        <c:tickLblPos val="nextTo"/>
        <c:crossAx val="-1273548448"/>
        <c:crosses val="autoZero"/>
        <c:crossBetween val="between"/>
      </c:valAx>
    </c:plotArea>
    <c:plotVisOnly val="1"/>
    <c:dispBlanksAs val="gap"/>
    <c:showDLblsOverMax val="0"/>
  </c:chart>
  <c:spPr>
    <a:ln>
      <a:noFill/>
    </a:ln>
  </c:spPr>
  <c:printSettings>
    <c:headerFooter/>
    <c:pageMargins b="0.78740157499999996" l="0.7" r="0.7" t="0.78740157499999996"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spPr>
            <a:solidFill>
              <a:schemeClr val="accent1">
                <a:lumMod val="60000"/>
                <a:lumOff val="40000"/>
                <a:alpha val="85000"/>
              </a:schemeClr>
            </a:solidFill>
            <a:ln>
              <a:noFill/>
            </a:ln>
            <a:effectLst/>
          </c:spPr>
          <c:invertIfNegative val="0"/>
          <c:dPt>
            <c:idx val="10"/>
            <c:invertIfNegative val="0"/>
            <c:bubble3D val="0"/>
            <c:spPr>
              <a:solidFill>
                <a:schemeClr val="accent1">
                  <a:lumMod val="75000"/>
                  <a:alpha val="85000"/>
                </a:schemeClr>
              </a:solidFill>
              <a:ln>
                <a:noFill/>
              </a:ln>
              <a:effectLst/>
            </c:spPr>
            <c:extLst>
              <c:ext xmlns:c16="http://schemas.microsoft.com/office/drawing/2014/chart" uri="{C3380CC4-5D6E-409C-BE32-E72D297353CC}">
                <c16:uniqueId val="{00000001-96FA-43E1-9EB4-F4340918D3C8}"/>
              </c:ext>
            </c:extLst>
          </c:dPt>
          <c:dLbls>
            <c:dLbl>
              <c:idx val="1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bg1"/>
                      </a:solidFill>
                      <a:latin typeface="+mn-lt"/>
                      <a:ea typeface="+mn-ea"/>
                      <a:cs typeface="+mn-cs"/>
                    </a:defRPr>
                  </a:pPr>
                  <a:endParaRPr lang="fr-FR"/>
                </a:p>
              </c:txPr>
              <c:dLblPos val="inEnd"/>
              <c:showLegendKey val="0"/>
              <c:showVal val="1"/>
              <c:showCatName val="0"/>
              <c:showSerName val="0"/>
              <c:showPercent val="0"/>
              <c:showBubbleSize val="0"/>
              <c:extLst>
                <c:ext xmlns:c16="http://schemas.microsoft.com/office/drawing/2014/chart" uri="{C3380CC4-5D6E-409C-BE32-E72D297353CC}">
                  <c16:uniqueId val="{00000001-96FA-43E1-9EB4-F4340918D3C8}"/>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shade val="95000"/>
                          <a:satMod val="105000"/>
                        </a:schemeClr>
                      </a:solidFill>
                      <a:prstDash val="solid"/>
                      <a:round/>
                    </a:ln>
                    <a:effectLst/>
                  </c:spPr>
                </c15:leaderLines>
              </c:ext>
            </c:extLst>
          </c:dLbls>
          <c:cat>
            <c:strRef>
              <c:f>Climameter!$B$90:$B$100</c:f>
              <c:strCache>
                <c:ptCount val="11"/>
                <c:pt idx="0">
                  <c:v> 10. Satisfaction avec mon travail </c:v>
                </c:pt>
                <c:pt idx="1">
                  <c:v> 9. Ambiance de travail </c:v>
                </c:pt>
                <c:pt idx="2">
                  <c:v> 8. Conduite du personnel </c:v>
                </c:pt>
                <c:pt idx="3">
                  <c:v> 7. Informations  </c:v>
                </c:pt>
                <c:pt idx="4">
                  <c:v> 6. Reconnaissance de mon travail </c:v>
                </c:pt>
                <c:pt idx="5">
                  <c:v> 5. Collaboration </c:v>
                </c:pt>
                <c:pt idx="6">
                  <c:v> 4. Infrastructure </c:v>
                </c:pt>
                <c:pt idx="7">
                  <c:v> 3. Développement - Formation continue </c:v>
                </c:pt>
                <c:pt idx="8">
                  <c:v> 2.Charge de travail </c:v>
                </c:pt>
                <c:pt idx="9">
                  <c:v> 1. Motivation de travail </c:v>
                </c:pt>
                <c:pt idx="10">
                  <c:v>Moyenne</c:v>
                </c:pt>
              </c:strCache>
            </c:strRef>
          </c:cat>
          <c:val>
            <c:numRef>
              <c:f>Climameter!$I$90:$I$100</c:f>
              <c:numCache>
                <c:formatCode>0.0</c:formatCode>
                <c:ptCount val="11"/>
                <c:pt idx="0">
                  <c:v>3</c:v>
                </c:pt>
                <c:pt idx="1">
                  <c:v>4</c:v>
                </c:pt>
                <c:pt idx="2">
                  <c:v>4</c:v>
                </c:pt>
                <c:pt idx="3">
                  <c:v>4</c:v>
                </c:pt>
                <c:pt idx="4">
                  <c:v>3</c:v>
                </c:pt>
                <c:pt idx="5">
                  <c:v>5</c:v>
                </c:pt>
                <c:pt idx="6">
                  <c:v>2</c:v>
                </c:pt>
                <c:pt idx="7">
                  <c:v>2</c:v>
                </c:pt>
                <c:pt idx="8">
                  <c:v>3</c:v>
                </c:pt>
                <c:pt idx="9">
                  <c:v>4</c:v>
                </c:pt>
                <c:pt idx="10">
                  <c:v>3.4</c:v>
                </c:pt>
              </c:numCache>
            </c:numRef>
          </c:val>
          <c:extLst>
            <c:ext xmlns:c16="http://schemas.microsoft.com/office/drawing/2014/chart" uri="{C3380CC4-5D6E-409C-BE32-E72D297353CC}">
              <c16:uniqueId val="{00000002-96FA-43E1-9EB4-F4340918D3C8}"/>
            </c:ext>
          </c:extLst>
        </c:ser>
        <c:dLbls>
          <c:showLegendKey val="0"/>
          <c:showVal val="0"/>
          <c:showCatName val="0"/>
          <c:showSerName val="0"/>
          <c:showPercent val="0"/>
          <c:showBubbleSize val="0"/>
        </c:dLbls>
        <c:gapWidth val="50"/>
        <c:axId val="-1273546272"/>
        <c:axId val="-1273546816"/>
      </c:barChart>
      <c:catAx>
        <c:axId val="-1273546272"/>
        <c:scaling>
          <c:orientation val="minMax"/>
        </c:scaling>
        <c:delete val="0"/>
        <c:axPos val="l"/>
        <c:numFmt formatCode="General" sourceLinked="0"/>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fr-FR"/>
          </a:p>
        </c:txPr>
        <c:crossAx val="-1273546816"/>
        <c:crosses val="autoZero"/>
        <c:auto val="1"/>
        <c:lblAlgn val="ctr"/>
        <c:lblOffset val="100"/>
        <c:noMultiLvlLbl val="0"/>
      </c:catAx>
      <c:valAx>
        <c:axId val="-1273546816"/>
        <c:scaling>
          <c:orientation val="minMax"/>
          <c:max val="6"/>
          <c:min val="0"/>
        </c:scaling>
        <c:delete val="0"/>
        <c:axPos val="b"/>
        <c:majorGridlines>
          <c:spPr>
            <a:ln w="9525" cap="flat" cmpd="sng" algn="ctr">
              <a:solidFill>
                <a:schemeClr val="tx1">
                  <a:tint val="75000"/>
                  <a:shade val="95000"/>
                  <a:satMod val="105000"/>
                </a:schemeClr>
              </a:solidFill>
              <a:prstDash val="solid"/>
              <a:round/>
            </a:ln>
            <a:effectLst/>
          </c:spPr>
        </c:majorGridlines>
        <c:numFmt formatCode="0.0"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60000000" spcFirstLastPara="1" vertOverflow="ellipsis" vert="horz" wrap="square" anchor="ctr" anchorCtr="1"/>
          <a:lstStyle/>
          <a:p>
            <a:pPr>
              <a:defRPr sz="1000" b="0" i="0" u="none" strike="noStrike" kern="1200" baseline="0">
                <a:solidFill>
                  <a:schemeClr val="tx1"/>
                </a:solidFill>
                <a:latin typeface="+mn-lt"/>
                <a:ea typeface="+mn-ea"/>
                <a:cs typeface="+mn-cs"/>
              </a:defRPr>
            </a:pPr>
            <a:endParaRPr lang="fr-FR"/>
          </a:p>
        </c:txPr>
        <c:crossAx val="-1273546272"/>
        <c:crosses val="autoZero"/>
        <c:crossBetween val="between"/>
        <c:majorUnit val="0.5"/>
      </c:valAx>
      <c:spPr>
        <a:solidFill>
          <a:schemeClr val="bg1"/>
        </a:solidFill>
        <a:ln>
          <a:noFill/>
        </a:ln>
        <a:effectLst/>
      </c:spPr>
    </c:plotArea>
    <c:plotVisOnly val="1"/>
    <c:dispBlanksAs val="gap"/>
    <c:showDLblsOverMax val="0"/>
  </c:chart>
  <c:spPr>
    <a:solidFill>
      <a:schemeClr val="bg1"/>
    </a:solidFill>
    <a:ln w="9525" cap="flat" cmpd="sng" algn="ctr">
      <a:noFill/>
      <a:prstDash val="solid"/>
      <a:round/>
    </a:ln>
    <a:effectLst/>
  </c:spPr>
  <c:txPr>
    <a:bodyPr/>
    <a:lstStyle/>
    <a:p>
      <a:pPr>
        <a:defRPr/>
      </a:pPr>
      <a:endParaRPr lang="fr-FR"/>
    </a:p>
  </c:txPr>
  <c:printSettings>
    <c:headerFooter/>
    <c:pageMargins b="0.78740157499999996" l="0.70000000000000062" r="0.70000000000000062" t="0.78740157499999996" header="0.30000000000000032" footer="0.30000000000000032"/>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Climameter!$B$106</c:f>
          <c:strCache>
            <c:ptCount val="1"/>
            <c:pt idx="0">
              <c:v> Évolution (Moyenne) </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spPr>
            <a:solidFill>
              <a:schemeClr val="accent1">
                <a:lumMod val="75000"/>
                <a:alpha val="85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Climameter!$B$109:$B$120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Climameter!$C$109:$C$120</c:f>
              <c:numCache>
                <c:formatCode>0.0</c:formatCode>
                <c:ptCount val="12"/>
                <c:pt idx="0">
                  <c:v>4.5</c:v>
                </c:pt>
              </c:numCache>
            </c:numRef>
          </c:val>
          <c:extLst>
            <c:ext xmlns:c16="http://schemas.microsoft.com/office/drawing/2014/chart" uri="{C3380CC4-5D6E-409C-BE32-E72D297353CC}">
              <c16:uniqueId val="{00000000-FF35-4D0E-9AC3-060472E20D04}"/>
            </c:ext>
          </c:extLst>
        </c:ser>
        <c:dLbls>
          <c:showLegendKey val="0"/>
          <c:showVal val="0"/>
          <c:showCatName val="0"/>
          <c:showSerName val="0"/>
          <c:showPercent val="0"/>
          <c:showBubbleSize val="0"/>
        </c:dLbls>
        <c:gapWidth val="67"/>
        <c:overlap val="-28"/>
        <c:axId val="-1273543552"/>
        <c:axId val="-1273541920"/>
      </c:barChart>
      <c:catAx>
        <c:axId val="-12735435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73541920"/>
        <c:crosses val="autoZero"/>
        <c:auto val="1"/>
        <c:lblAlgn val="ctr"/>
        <c:lblOffset val="100"/>
        <c:noMultiLvlLbl val="0"/>
      </c:catAx>
      <c:valAx>
        <c:axId val="-1273541920"/>
        <c:scaling>
          <c:orientation val="minMax"/>
          <c:max val="6"/>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7354355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8740157499999996" l="0.7" r="0.7" t="0.78740157499999996"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3400-49B4-AA3A-72A2259B1ED0}"/>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3400-49B4-AA3A-72A2259B1ED0}"/>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3400-49B4-AA3A-72A2259B1ED0}"/>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3400-49B4-AA3A-72A2259B1ED0}"/>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3400-49B4-AA3A-72A2259B1ED0}"/>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3400-49B4-AA3A-72A2259B1ED0}"/>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3400-49B4-AA3A-72A2259B1ED0}"/>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3400-49B4-AA3A-72A2259B1ED0}"/>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3400-49B4-AA3A-72A2259B1ED0}"/>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3400-49B4-AA3A-72A2259B1ED0}"/>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3400-49B4-AA3A-72A2259B1ED0}"/>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3400-49B4-AA3A-72A2259B1ED0}"/>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3400-49B4-AA3A-72A2259B1ED0}"/>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3400-49B4-AA3A-72A2259B1ED0}"/>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3400-49B4-AA3A-72A2259B1ED0}"/>
              </c:ext>
            </c:extLst>
          </c:dPt>
          <c:dLbls>
            <c:dLbl>
              <c:idx val="0"/>
              <c:layout>
                <c:manualLayout>
                  <c:x val="-8.3307290698941008E-2"/>
                  <c:y val="-8.8741018247284337E-3"/>
                </c:manualLayout>
              </c:layout>
              <c:tx>
                <c:strRef>
                  <c:f>Risikomgmt!$B$5</c:f>
                  <c:strCache>
                    <c:ptCount val="1"/>
                    <c:pt idx="0">
                      <c:v>R1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{875F5D20-2FF9-460B-874B-9BAAD7AB1348}</c15:txfldGUID>
                      <c15:f>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3400-49B4-AA3A-72A2259B1ED0}"/>
                </c:ext>
              </c:extLst>
            </c:dLbl>
            <c:dLbl>
              <c:idx val="1"/>
              <c:layout>
                <c:manualLayout>
                  <c:x val="-7.113690659927642E-2"/>
                  <c:y val="-2.2185254561821132E-3"/>
                </c:manualLayout>
              </c:layout>
              <c:tx>
                <c:strRef>
                  <c:f>Risikomgmt!$B$6</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{3B1D134E-12A2-4B9B-9166-3C7F3FA513DA}</c15:txfldGUID>
                      <c15:f>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3400-49B4-AA3A-72A2259B1ED0}"/>
                </c:ext>
              </c:extLst>
            </c:dLbl>
            <c:dLbl>
              <c:idx val="2"/>
              <c:layout>
                <c:manualLayout>
                  <c:x val="-8.7364085398829242E-2"/>
                  <c:y val="1.331115273709268E-2"/>
                </c:manualLayout>
              </c:layout>
              <c:tx>
                <c:strRef>
                  <c:f>Risikomgmt!$B$7</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{414E9439-8991-43F0-9B6D-5BF961B17C13}</c15:txfldGUID>
                      <c15:f>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3400-49B4-AA3A-72A2259B1ED0}"/>
                </c:ext>
              </c:extLst>
            </c:dLbl>
            <c:dLbl>
              <c:idx val="3"/>
              <c:tx>
                <c:strRef>
                  <c:f>Risikomgmt!$B$8</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{2D39A26A-2FF8-435D-8727-113502E483FB}</c15:txfldGUID>
                      <c15:f>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3400-49B4-AA3A-72A2259B1ED0}"/>
                </c:ext>
              </c:extLst>
            </c:dLbl>
            <c:dLbl>
              <c:idx val="4"/>
              <c:layout>
                <c:manualLayout>
                  <c:x val="-6.2355064088305663E-2"/>
                  <c:y val="1.1092627280910566E-2"/>
                </c:manualLayout>
              </c:layout>
              <c:tx>
                <c:strRef>
                  <c:f>Risikomgmt!$B$9</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{E12D7A85-AEBF-4087-A0AE-390A5E1193FE}</c15:txfldGUID>
                      <c15:f>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3400-49B4-AA3A-72A2259B1ED0}"/>
                </c:ext>
              </c:extLst>
            </c:dLbl>
            <c:dLbl>
              <c:idx val="5"/>
              <c:layout>
                <c:manualLayout>
                  <c:x val="-8.1955025798978162E-2"/>
                  <c:y val="8.8741018247284528E-3"/>
                </c:manualLayout>
              </c:layout>
              <c:tx>
                <c:strRef>
                  <c:f>Risikomgmt!$B$10</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{0C94B122-470C-435A-A084-2ED50E8FBABC}</c15:txfldGUID>
                      <c15:f>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3400-49B4-AA3A-72A2259B1ED0}"/>
                </c:ext>
              </c:extLst>
            </c:dLbl>
            <c:dLbl>
              <c:idx val="6"/>
              <c:layout>
                <c:manualLayout>
                  <c:x val="-6.663088311096739E-2"/>
                  <c:y val="0"/>
                </c:manualLayout>
              </c:layout>
              <c:tx>
                <c:strRef>
                  <c:f>Risikomgmt!$B$11</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{558E9AB7-02C8-483D-A499-22953F1B8D68}</c15:txfldGUID>
                      <c15:f>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3400-49B4-AA3A-72A2259B1ED0}"/>
                </c:ext>
              </c:extLst>
            </c:dLbl>
            <c:dLbl>
              <c:idx val="7"/>
              <c:layout>
                <c:manualLayout>
                  <c:x val="-7.4744472510743856E-2"/>
                  <c:y val="8.8741018247284528E-3"/>
                </c:manualLayout>
              </c:layout>
              <c:tx>
                <c:strRef>
                  <c:f>Risikomgmt!$B$12</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{7CBBB282-C4E5-485F-818B-260FF7AC8134}</c15:txfldGUID>
                      <c15:f>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3400-49B4-AA3A-72A2259B1ED0}"/>
                </c:ext>
              </c:extLst>
            </c:dLbl>
            <c:dLbl>
              <c:idx val="8"/>
              <c:layout>
                <c:manualLayout>
                  <c:x val="-7.744900231066934E-2"/>
                  <c:y val="-1.331115273709268E-2"/>
                </c:manualLayout>
              </c:layout>
              <c:tx>
                <c:strRef>
                  <c:f>Risikomgmt!$B$13</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{F411A6F5-AB21-4014-9BB7-764D8934937B}</c15:txfldGUID>
                      <c15:f>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3400-49B4-AA3A-72A2259B1ED0}"/>
                </c:ext>
              </c:extLst>
            </c:dLbl>
            <c:dLbl>
              <c:idx val="9"/>
              <c:layout>
                <c:manualLayout>
                  <c:x val="-6.1726314148598582E-2"/>
                  <c:y val="-1.1092627280910566E-2"/>
                </c:manualLayout>
              </c:layout>
              <c:tx>
                <c:strRef>
                  <c:f>Risikomgmt!$B$14</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{944BCE92-BCAC-45CA-9A0C-225DA65EDA1B}</c15:txfldGUID>
                      <c15:f>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3400-49B4-AA3A-72A2259B1ED0}"/>
                </c:ext>
              </c:extLst>
            </c:dLbl>
            <c:dLbl>
              <c:idx val="10"/>
              <c:tx>
                <c:strRef>
                  <c:f>Risikomgmt!$B$15</c:f>
                  <c:strCache>
                    <c:ptCount val="1"/>
                    <c:pt idx="0">
                      <c:v>R11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{E42F2EB0-5319-43B4-B56A-7882FB3CA867}</c15:txfldGUID>
                      <c15:f>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3400-49B4-AA3A-72A2259B1ED0}"/>
                </c:ext>
              </c:extLst>
            </c:dLbl>
            <c:dLbl>
              <c:idx val="11"/>
              <c:layout>
                <c:manualLayout>
                  <c:x val="-5.6317254548747607E-2"/>
                  <c:y val="-6.65557636854634E-3"/>
                </c:manualLayout>
              </c:layout>
              <c:tx>
                <c:strRef>
                  <c:f>Risikomgmt!$B$16</c:f>
                  <c:strCache>
                    <c:ptCount val="1"/>
                    <c:pt idx="0">
                      <c:v>R12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{4D59FFDF-696D-4CE5-8D14-368E03BE9F38}</c15:txfldGUID>
                      <c15:f>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3400-49B4-AA3A-72A2259B1ED0}"/>
                </c:ext>
              </c:extLst>
            </c:dLbl>
            <c:dLbl>
              <c:idx val="12"/>
              <c:layout>
                <c:manualLayout>
                  <c:x val="-6.1726314148598582E-2"/>
                  <c:y val="-1.331115273709268E-2"/>
                </c:manualLayout>
              </c:layout>
              <c:tx>
                <c:strRef>
                  <c:f>Risikomgmt!$B$17</c:f>
                  <c:strCache>
                    <c:ptCount val="1"/>
                    <c:pt idx="0">
                      <c:v>R13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{2FB57634-1738-4C11-B870-4D47E4B42E8F}</c15:txfldGUID>
                      <c15:f>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3400-49B4-AA3A-72A2259B1ED0}"/>
                </c:ext>
              </c:extLst>
            </c:dLbl>
            <c:dLbl>
              <c:idx val="13"/>
              <c:layout>
                <c:manualLayout>
                  <c:x val="-6.8487745125963478E-2"/>
                  <c:y val="1.1092627280910566E-2"/>
                </c:manualLayout>
              </c:layout>
              <c:tx>
                <c:strRef>
                  <c:f>Risikomgmt!$B$18</c:f>
                  <c:strCache>
                    <c:ptCount val="1"/>
                    <c:pt idx="0">
                      <c:v>R14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{167AAD5D-A1E6-460D-88E8-5DD6F7CE21FA}</c15:txfldGUID>
                      <c15:f>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3400-49B4-AA3A-72A2259B1ED0}"/>
                </c:ext>
              </c:extLst>
            </c:dLbl>
            <c:dLbl>
              <c:idx val="14"/>
              <c:layout>
                <c:manualLayout>
                  <c:x val="-6.5783108848486815E-2"/>
                  <c:y val="-6.65557636854634E-3"/>
                </c:manualLayout>
              </c:layout>
              <c:tx>
                <c:strRef>
                  <c:f>Risikomgmt!$B$19</c:f>
                  <c:strCache>
                    <c:ptCount val="1"/>
                    <c:pt idx="0">
                      <c:v>R15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{EB0DF0F8-6A4C-4E55-9B0D-568AD774422E}</c15:txfldGUID>
                      <c15:f>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3400-49B4-AA3A-72A2259B1ED0}"/>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Risikomgmt!$D$5:$D$19</c:f>
              <c:numCache>
                <c:formatCode>0</c:formatCode>
                <c:ptCount val="15"/>
                <c:pt idx="0">
                  <c:v>3</c:v>
                </c:pt>
                <c:pt idx="1">
                  <c:v>8</c:v>
                </c:pt>
              </c:numCache>
            </c:numRef>
          </c:xVal>
          <c:yVal>
            <c:numRef>
              <c:f>Risikomgmt!$E$5:$E$19</c:f>
              <c:numCache>
                <c:formatCode>0</c:formatCode>
                <c:ptCount val="15"/>
                <c:pt idx="0">
                  <c:v>9</c:v>
                </c:pt>
                <c:pt idx="1">
                  <c:v>10</c:v>
                </c:pt>
              </c:numCache>
            </c:numRef>
          </c:yVal>
          <c:bubbleSize>
            <c:numRef>
              <c:f>Risikomgmt!$J$5:$J$19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3400-49B4-AA3A-72A2259B1ED0}"/>
            </c:ext>
          </c:extLst>
        </c:ser>
        <c:dLbls>
          <c:showLegendKey val="0"/>
          <c:showVal val="0"/>
          <c:showCatName val="0"/>
          <c:showSerName val="0"/>
          <c:showPercent val="0"/>
          <c:showBubbleSize val="0"/>
        </c:dLbls>
        <c:bubbleScale val="100"/>
        <c:showNegBubbles val="0"/>
        <c:axId val="-1273542464"/>
        <c:axId val="-1273541376"/>
      </c:bubbleChart>
      <c:valAx>
        <c:axId val="-1273542464"/>
        <c:scaling>
          <c:orientation val="minMax"/>
          <c:max val="11"/>
          <c:min val="0"/>
        </c:scaling>
        <c:delete val="0"/>
        <c:axPos val="b"/>
        <c:numFmt formatCode="0" sourceLinked="1"/>
        <c:majorTickMark val="out"/>
        <c:minorTickMark val="none"/>
        <c:tickLblPos val="nextTo"/>
        <c:crossAx val="-1273541376"/>
        <c:crosses val="autoZero"/>
        <c:crossBetween val="midCat"/>
        <c:majorUnit val="1"/>
        <c:minorUnit val="0.1"/>
      </c:valAx>
      <c:valAx>
        <c:axId val="-1273541376"/>
        <c:scaling>
          <c:orientation val="minMax"/>
          <c:max val="11"/>
          <c:min val="0"/>
        </c:scaling>
        <c:delete val="0"/>
        <c:axPos val="l"/>
        <c:numFmt formatCode="0" sourceLinked="1"/>
        <c:majorTickMark val="out"/>
        <c:minorTickMark val="none"/>
        <c:tickLblPos val="nextTo"/>
        <c:crossAx val="-127354246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493797177062777E-2"/>
          <c:y val="9.4893660531241791E-2"/>
          <c:w val="0.83053562479904297"/>
          <c:h val="0.67490942682444011"/>
        </c:manualLayout>
      </c:layout>
      <c:barChart>
        <c:barDir val="col"/>
        <c:grouping val="clustered"/>
        <c:varyColors val="0"/>
        <c:ser>
          <c:idx val="0"/>
          <c:order val="0"/>
          <c:spPr>
            <a:pattFill prst="narHorz">
              <a:fgClr>
                <a:schemeClr val="accent1"/>
              </a:fgClr>
              <a:bgClr>
                <a:schemeClr val="accent1">
                  <a:lumMod val="20000"/>
                  <a:lumOff val="80000"/>
                </a:schemeClr>
              </a:bgClr>
            </a:pattFill>
            <a:ln>
              <a:noFill/>
            </a:ln>
            <a:effectLst>
              <a:innerShdw blurRad="114300">
                <a:schemeClr val="accent1"/>
              </a:innerShdw>
            </a:effectLst>
          </c:spPr>
          <c:invertIfNegative val="0"/>
          <c:cat>
            <c:strRef>
              <c:f>Reklamationen!$B$29:$B$48</c:f>
              <c:strCache>
                <c:ptCount val="20"/>
                <c:pt idx="0">
                  <c:v>Reklamation 18</c:v>
                </c:pt>
                <c:pt idx="1">
                  <c:v>Reklamation 8</c:v>
                </c:pt>
                <c:pt idx="2">
                  <c:v>Reklamation 17</c:v>
                </c:pt>
                <c:pt idx="3">
                  <c:v>Reklamation 15</c:v>
                </c:pt>
                <c:pt idx="4">
                  <c:v>Reklamation 1</c:v>
                </c:pt>
                <c:pt idx="5">
                  <c:v>Reklamation 6</c:v>
                </c:pt>
                <c:pt idx="6">
                  <c:v>Reklamation 13</c:v>
                </c:pt>
                <c:pt idx="7">
                  <c:v>Reklamation 11</c:v>
                </c:pt>
                <c:pt idx="8">
                  <c:v>Reklamation 12</c:v>
                </c:pt>
                <c:pt idx="9">
                  <c:v>Reklamation 3</c:v>
                </c:pt>
                <c:pt idx="10">
                  <c:v>Reklamation 10</c:v>
                </c:pt>
                <c:pt idx="11">
                  <c:v>Reklamation 9</c:v>
                </c:pt>
                <c:pt idx="12">
                  <c:v>Reklamation 5</c:v>
                </c:pt>
                <c:pt idx="13">
                  <c:v>Reklamation 7</c:v>
                </c:pt>
                <c:pt idx="14">
                  <c:v>Reklamation 4</c:v>
                </c:pt>
                <c:pt idx="15">
                  <c:v>Reklamation 19</c:v>
                </c:pt>
                <c:pt idx="16">
                  <c:v>Reklamation 14</c:v>
                </c:pt>
                <c:pt idx="17">
                  <c:v>Reklamation 20</c:v>
                </c:pt>
                <c:pt idx="18">
                  <c:v>Reklamation 2</c:v>
                </c:pt>
                <c:pt idx="19">
                  <c:v>Reklamation 16</c:v>
                </c:pt>
              </c:strCache>
            </c:strRef>
          </c:cat>
          <c:val>
            <c:numRef>
              <c:f>Reklamationen!$C$29:$C$48</c:f>
              <c:numCache>
                <c:formatCode>General</c:formatCode>
                <c:ptCount val="20"/>
                <c:pt idx="0">
                  <c:v>86</c:v>
                </c:pt>
                <c:pt idx="1">
                  <c:v>80</c:v>
                </c:pt>
                <c:pt idx="2">
                  <c:v>55</c:v>
                </c:pt>
                <c:pt idx="3">
                  <c:v>45</c:v>
                </c:pt>
                <c:pt idx="4">
                  <c:v>15</c:v>
                </c:pt>
                <c:pt idx="5">
                  <c:v>15</c:v>
                </c:pt>
                <c:pt idx="6">
                  <c:v>13</c:v>
                </c:pt>
                <c:pt idx="7">
                  <c:v>12</c:v>
                </c:pt>
                <c:pt idx="8">
                  <c:v>12</c:v>
                </c:pt>
                <c:pt idx="9">
                  <c:v>10</c:v>
                </c:pt>
                <c:pt idx="10">
                  <c:v>10</c:v>
                </c:pt>
                <c:pt idx="11">
                  <c:v>9</c:v>
                </c:pt>
                <c:pt idx="12">
                  <c:v>7</c:v>
                </c:pt>
                <c:pt idx="13">
                  <c:v>7</c:v>
                </c:pt>
                <c:pt idx="14">
                  <c:v>5</c:v>
                </c:pt>
                <c:pt idx="15">
                  <c:v>5</c:v>
                </c:pt>
                <c:pt idx="16">
                  <c:v>3</c:v>
                </c:pt>
                <c:pt idx="17">
                  <c:v>3</c:v>
                </c:pt>
                <c:pt idx="18">
                  <c:v>2</c:v>
                </c:pt>
                <c:pt idx="19">
                  <c:v>2</c:v>
                </c:pt>
              </c:numCache>
            </c:numRef>
          </c:val>
          <c:extLst>
            <c:ext xmlns:c16="http://schemas.microsoft.com/office/drawing/2014/chart" uri="{C3380CC4-5D6E-409C-BE32-E72D297353CC}">
              <c16:uniqueId val="{00000000-A27C-467D-8D0C-00DDB5359F9A}"/>
            </c:ext>
          </c:extLst>
        </c:ser>
        <c:dLbls>
          <c:showLegendKey val="0"/>
          <c:showVal val="0"/>
          <c:showCatName val="0"/>
          <c:showSerName val="0"/>
          <c:showPercent val="0"/>
          <c:showBubbleSize val="0"/>
        </c:dLbls>
        <c:gapWidth val="150"/>
        <c:axId val="-1284524704"/>
        <c:axId val="-1237757600"/>
      </c:barChart>
      <c:lineChart>
        <c:grouping val="standard"/>
        <c:varyColors val="0"/>
        <c:ser>
          <c:idx val="1"/>
          <c:order val="1"/>
          <c:tx>
            <c:strRef>
              <c:f>Reklamationen!$E$28</c:f>
              <c:strCache>
                <c:ptCount val="1"/>
                <c:pt idx="0">
                  <c:v>Percentage</c:v>
                </c:pt>
              </c:strCache>
            </c:strRef>
          </c:tx>
          <c:spPr>
            <a:ln w="28575" cap="rnd">
              <a:solidFill>
                <a:schemeClr val="accent1">
                  <a:lumMod val="75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Reklamationen!$E$29:$E$48</c:f>
              <c:numCache>
                <c:formatCode>0%</c:formatCode>
                <c:ptCount val="20"/>
                <c:pt idx="0">
                  <c:v>0.21717171717171718</c:v>
                </c:pt>
                <c:pt idx="1">
                  <c:v>0.41919191919191923</c:v>
                </c:pt>
                <c:pt idx="2">
                  <c:v>0.55808080808080818</c:v>
                </c:pt>
                <c:pt idx="3">
                  <c:v>0.67171717171717182</c:v>
                </c:pt>
                <c:pt idx="4">
                  <c:v>0.70959595959595967</c:v>
                </c:pt>
                <c:pt idx="5">
                  <c:v>0.74747474747474751</c:v>
                </c:pt>
                <c:pt idx="6">
                  <c:v>0.78030303030303039</c:v>
                </c:pt>
                <c:pt idx="7">
                  <c:v>0.81060606060606066</c:v>
                </c:pt>
                <c:pt idx="8">
                  <c:v>0.84090909090909094</c:v>
                </c:pt>
                <c:pt idx="9">
                  <c:v>0.86616161616161624</c:v>
                </c:pt>
                <c:pt idx="10">
                  <c:v>0.89141414141414155</c:v>
                </c:pt>
                <c:pt idx="11">
                  <c:v>0.91414141414141425</c:v>
                </c:pt>
                <c:pt idx="12">
                  <c:v>0.93181818181818188</c:v>
                </c:pt>
                <c:pt idx="13">
                  <c:v>0.9494949494949495</c:v>
                </c:pt>
                <c:pt idx="14">
                  <c:v>0.96212121212121215</c:v>
                </c:pt>
                <c:pt idx="15">
                  <c:v>0.97474747474747481</c:v>
                </c:pt>
                <c:pt idx="16">
                  <c:v>0.98232323232323238</c:v>
                </c:pt>
                <c:pt idx="17">
                  <c:v>0.98989898989898994</c:v>
                </c:pt>
                <c:pt idx="18">
                  <c:v>0.99494949494949503</c:v>
                </c:pt>
                <c:pt idx="19">
                  <c:v>1</c:v>
                </c:pt>
              </c:numCache>
            </c:numRef>
          </c:val>
          <c:smooth val="0"/>
          <c:extLst>
            <c:ext xmlns:c16="http://schemas.microsoft.com/office/drawing/2014/chart" uri="{C3380CC4-5D6E-409C-BE32-E72D297353CC}">
              <c16:uniqueId val="{00000001-A27C-467D-8D0C-00DDB5359F9A}"/>
            </c:ext>
          </c:extLst>
        </c:ser>
        <c:dLbls>
          <c:showLegendKey val="0"/>
          <c:showVal val="0"/>
          <c:showCatName val="0"/>
          <c:showSerName val="0"/>
          <c:showPercent val="0"/>
          <c:showBubbleSize val="0"/>
        </c:dLbls>
        <c:marker val="1"/>
        <c:smooth val="0"/>
        <c:axId val="-1237760320"/>
        <c:axId val="-1237757056"/>
      </c:lineChart>
      <c:catAx>
        <c:axId val="-1284524704"/>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37757600"/>
        <c:crosses val="autoZero"/>
        <c:auto val="1"/>
        <c:lblAlgn val="ctr"/>
        <c:lblOffset val="100"/>
        <c:tickLblSkip val="1"/>
        <c:tickMarkSkip val="1"/>
        <c:noMultiLvlLbl val="0"/>
      </c:catAx>
      <c:valAx>
        <c:axId val="-1237757600"/>
        <c:scaling>
          <c:orientation val="minMax"/>
        </c:scaling>
        <c:delete val="0"/>
        <c:axPos val="l"/>
        <c:majorGridlines>
          <c:spPr>
            <a:ln>
              <a:solidFill>
                <a:schemeClr val="tx1">
                  <a:lumMod val="15000"/>
                  <a:lumOff val="85000"/>
                </a:schemeClr>
              </a:solidFill>
            </a:ln>
            <a:effectLst/>
          </c:spPr>
        </c:majorGridlines>
        <c:numFmt formatCode="General"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84524704"/>
        <c:crosses val="autoZero"/>
        <c:crossBetween val="between"/>
      </c:valAx>
      <c:catAx>
        <c:axId val="-1237760320"/>
        <c:scaling>
          <c:orientation val="minMax"/>
        </c:scaling>
        <c:delete val="1"/>
        <c:axPos val="b"/>
        <c:majorTickMark val="none"/>
        <c:minorTickMark val="none"/>
        <c:tickLblPos val="nextTo"/>
        <c:crossAx val="-1237757056"/>
        <c:crosses val="autoZero"/>
        <c:auto val="1"/>
        <c:lblAlgn val="ctr"/>
        <c:lblOffset val="100"/>
        <c:noMultiLvlLbl val="0"/>
      </c:catAx>
      <c:valAx>
        <c:axId val="-1237757056"/>
        <c:scaling>
          <c:orientation val="minMax"/>
        </c:scaling>
        <c:delete val="0"/>
        <c:axPos val="r"/>
        <c:numFmt formatCode="0%"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37760320"/>
        <c:crosses val="max"/>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alignWithMargins="0"/>
    <c:pageMargins b="0.984251969" l="0.78740157499999996" r="0.78740157499999996" t="0.984251969" header="0.5" footer="0.5"/>
    <c:pageSetup orientation="landscape" verticalDpi="1200"/>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9493797177062777E-2"/>
          <c:y val="9.4893660531241791E-2"/>
          <c:w val="0.83053562479904297"/>
          <c:h val="0.67490942682444011"/>
        </c:manualLayout>
      </c:layout>
      <c:barChart>
        <c:barDir val="col"/>
        <c:grouping val="clustered"/>
        <c:varyColors val="0"/>
        <c:ser>
          <c:idx val="0"/>
          <c:order val="0"/>
          <c:spPr>
            <a:pattFill prst="narHorz">
              <a:fgClr>
                <a:schemeClr val="accent1"/>
              </a:fgClr>
              <a:bgClr>
                <a:schemeClr val="accent1">
                  <a:lumMod val="20000"/>
                  <a:lumOff val="80000"/>
                </a:schemeClr>
              </a:bgClr>
            </a:pattFill>
            <a:ln>
              <a:noFill/>
            </a:ln>
            <a:effectLst>
              <a:innerShdw blurRad="114300">
                <a:schemeClr val="accent1"/>
              </a:innerShdw>
            </a:effectLst>
          </c:spPr>
          <c:invertIfNegative val="0"/>
          <c:cat>
            <c:strRef>
              <c:f>[0]!paretoXaxis</c:f>
              <c:strCache>
                <c:ptCount val="20"/>
                <c:pt idx="0">
                  <c:v>Reason 20</c:v>
                </c:pt>
                <c:pt idx="1">
                  <c:v>Reason 19</c:v>
                </c:pt>
                <c:pt idx="2">
                  <c:v>Reason 18</c:v>
                </c:pt>
                <c:pt idx="3">
                  <c:v>Reason 17</c:v>
                </c:pt>
                <c:pt idx="4">
                  <c:v>Reason 16</c:v>
                </c:pt>
                <c:pt idx="5">
                  <c:v>Reason 15</c:v>
                </c:pt>
                <c:pt idx="6">
                  <c:v>Reason 14</c:v>
                </c:pt>
                <c:pt idx="7">
                  <c:v>Reason 13</c:v>
                </c:pt>
                <c:pt idx="8">
                  <c:v>Reason 12</c:v>
                </c:pt>
                <c:pt idx="9">
                  <c:v>Reason 11</c:v>
                </c:pt>
                <c:pt idx="10">
                  <c:v>Reason 1</c:v>
                </c:pt>
                <c:pt idx="11">
                  <c:v>Reason 10</c:v>
                </c:pt>
                <c:pt idx="12">
                  <c:v>Reason 9</c:v>
                </c:pt>
                <c:pt idx="13">
                  <c:v>Reason 8</c:v>
                </c:pt>
                <c:pt idx="14">
                  <c:v>Reason 7</c:v>
                </c:pt>
                <c:pt idx="15">
                  <c:v>Reason 6</c:v>
                </c:pt>
                <c:pt idx="16">
                  <c:v>Reason 5</c:v>
                </c:pt>
                <c:pt idx="17">
                  <c:v>Reason 4</c:v>
                </c:pt>
                <c:pt idx="18">
                  <c:v>Reason 3</c:v>
                </c:pt>
                <c:pt idx="19">
                  <c:v>Reason 2</c:v>
                </c:pt>
              </c:strCache>
            </c:strRef>
          </c:cat>
          <c:val>
            <c:numRef>
              <c:f>[0]!Bars</c:f>
              <c:numCache>
                <c:formatCode>General</c:formatCode>
                <c:ptCount val="20"/>
                <c:pt idx="0">
                  <c:v>21</c:v>
                </c:pt>
                <c:pt idx="1">
                  <c:v>19</c:v>
                </c:pt>
                <c:pt idx="2">
                  <c:v>18</c:v>
                </c:pt>
                <c:pt idx="3">
                  <c:v>17</c:v>
                </c:pt>
                <c:pt idx="4">
                  <c:v>16</c:v>
                </c:pt>
                <c:pt idx="5">
                  <c:v>15</c:v>
                </c:pt>
                <c:pt idx="6">
                  <c:v>14</c:v>
                </c:pt>
                <c:pt idx="7">
                  <c:v>13</c:v>
                </c:pt>
                <c:pt idx="8">
                  <c:v>12</c:v>
                </c:pt>
                <c:pt idx="9">
                  <c:v>11</c:v>
                </c:pt>
                <c:pt idx="10">
                  <c:v>10</c:v>
                </c:pt>
                <c:pt idx="11">
                  <c:v>10</c:v>
                </c:pt>
                <c:pt idx="12">
                  <c:v>9</c:v>
                </c:pt>
                <c:pt idx="13">
                  <c:v>8</c:v>
                </c:pt>
                <c:pt idx="14">
                  <c:v>7</c:v>
                </c:pt>
                <c:pt idx="15">
                  <c:v>6</c:v>
                </c:pt>
                <c:pt idx="16">
                  <c:v>5</c:v>
                </c:pt>
                <c:pt idx="17">
                  <c:v>4</c:v>
                </c:pt>
                <c:pt idx="18">
                  <c:v>3</c:v>
                </c:pt>
                <c:pt idx="19">
                  <c:v>2</c:v>
                </c:pt>
              </c:numCache>
            </c:numRef>
          </c:val>
          <c:extLst>
            <c:ext xmlns:c16="http://schemas.microsoft.com/office/drawing/2014/chart" uri="{C3380CC4-5D6E-409C-BE32-E72D297353CC}">
              <c16:uniqueId val="{00000000-417B-404F-96CE-EE4BB021F7A0}"/>
            </c:ext>
          </c:extLst>
        </c:ser>
        <c:dLbls>
          <c:showLegendKey val="0"/>
          <c:showVal val="0"/>
          <c:showCatName val="0"/>
          <c:showSerName val="0"/>
          <c:showPercent val="0"/>
          <c:showBubbleSize val="0"/>
        </c:dLbls>
        <c:gapWidth val="150"/>
        <c:axId val="-1237759776"/>
        <c:axId val="-1237761952"/>
      </c:barChart>
      <c:lineChart>
        <c:grouping val="standard"/>
        <c:varyColors val="0"/>
        <c:ser>
          <c:idx val="1"/>
          <c:order val="1"/>
          <c:tx>
            <c:strRef>
              <c:f>Pareto!$H$6</c:f>
              <c:strCache>
                <c:ptCount val="1"/>
                <c:pt idx="0">
                  <c:v>Percentage</c:v>
                </c:pt>
              </c:strCache>
            </c:strRef>
          </c:tx>
          <c:spPr>
            <a:ln w="28575" cap="rnd">
              <a:solidFill>
                <a:schemeClr val="accent1">
                  <a:lumMod val="75000"/>
                </a:schemeClr>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[0]!Percentage</c:f>
              <c:numCache>
                <c:formatCode>0%</c:formatCode>
                <c:ptCount val="20"/>
                <c:pt idx="0">
                  <c:v>9.5454545454545459E-2</c:v>
                </c:pt>
                <c:pt idx="1">
                  <c:v>0.18181818181818182</c:v>
                </c:pt>
                <c:pt idx="2">
                  <c:v>0.26363636363636367</c:v>
                </c:pt>
                <c:pt idx="3">
                  <c:v>0.34090909090909094</c:v>
                </c:pt>
                <c:pt idx="4">
                  <c:v>0.41363636363636369</c:v>
                </c:pt>
                <c:pt idx="5">
                  <c:v>0.48181818181818187</c:v>
                </c:pt>
                <c:pt idx="6">
                  <c:v>0.54545454545454553</c:v>
                </c:pt>
                <c:pt idx="7">
                  <c:v>0.60454545454545461</c:v>
                </c:pt>
                <c:pt idx="8">
                  <c:v>0.65909090909090917</c:v>
                </c:pt>
                <c:pt idx="9">
                  <c:v>0.70909090909090922</c:v>
                </c:pt>
                <c:pt idx="10">
                  <c:v>0.75454545454545463</c:v>
                </c:pt>
                <c:pt idx="11">
                  <c:v>0.8</c:v>
                </c:pt>
                <c:pt idx="12">
                  <c:v>0.84090909090909094</c:v>
                </c:pt>
                <c:pt idx="13">
                  <c:v>0.87727272727272732</c:v>
                </c:pt>
                <c:pt idx="14">
                  <c:v>0.90909090909090917</c:v>
                </c:pt>
                <c:pt idx="15">
                  <c:v>0.9363636363636364</c:v>
                </c:pt>
                <c:pt idx="16">
                  <c:v>0.95909090909090911</c:v>
                </c:pt>
                <c:pt idx="17">
                  <c:v>0.97727272727272729</c:v>
                </c:pt>
                <c:pt idx="18">
                  <c:v>0.99090909090909096</c:v>
                </c:pt>
                <c:pt idx="19">
                  <c:v>1</c:v>
                </c:pt>
              </c:numCache>
            </c:numRef>
          </c:val>
          <c:smooth val="0"/>
          <c:extLst>
            <c:ext xmlns:c16="http://schemas.microsoft.com/office/drawing/2014/chart" uri="{C3380CC4-5D6E-409C-BE32-E72D297353CC}">
              <c16:uniqueId val="{00000001-417B-404F-96CE-EE4BB021F7A0}"/>
            </c:ext>
          </c:extLst>
        </c:ser>
        <c:dLbls>
          <c:showLegendKey val="0"/>
          <c:showVal val="0"/>
          <c:showCatName val="0"/>
          <c:showSerName val="0"/>
          <c:showPercent val="0"/>
          <c:showBubbleSize val="0"/>
        </c:dLbls>
        <c:marker val="1"/>
        <c:smooth val="0"/>
        <c:axId val="-1237746720"/>
        <c:axId val="-1237759232"/>
      </c:lineChart>
      <c:catAx>
        <c:axId val="-123775977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37761952"/>
        <c:crosses val="autoZero"/>
        <c:auto val="1"/>
        <c:lblAlgn val="ctr"/>
        <c:lblOffset val="100"/>
        <c:tickLblSkip val="1"/>
        <c:tickMarkSkip val="1"/>
        <c:noMultiLvlLbl val="0"/>
      </c:catAx>
      <c:valAx>
        <c:axId val="-1237761952"/>
        <c:scaling>
          <c:orientation val="minMax"/>
        </c:scaling>
        <c:delete val="0"/>
        <c:axPos val="l"/>
        <c:majorGridlines>
          <c:spPr>
            <a:ln>
              <a:solidFill>
                <a:schemeClr val="tx1">
                  <a:lumMod val="15000"/>
                  <a:lumOff val="85000"/>
                </a:schemeClr>
              </a:solidFill>
            </a:ln>
            <a:effectLst/>
          </c:spPr>
        </c:majorGridlines>
        <c:numFmt formatCode="General"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37759776"/>
        <c:crosses val="autoZero"/>
        <c:crossBetween val="between"/>
      </c:valAx>
      <c:catAx>
        <c:axId val="-1237746720"/>
        <c:scaling>
          <c:orientation val="minMax"/>
        </c:scaling>
        <c:delete val="1"/>
        <c:axPos val="b"/>
        <c:majorTickMark val="none"/>
        <c:minorTickMark val="none"/>
        <c:tickLblPos val="nextTo"/>
        <c:crossAx val="-1237759232"/>
        <c:crosses val="autoZero"/>
        <c:auto val="1"/>
        <c:lblAlgn val="ctr"/>
        <c:lblOffset val="100"/>
        <c:noMultiLvlLbl val="0"/>
      </c:catAx>
      <c:valAx>
        <c:axId val="-1237759232"/>
        <c:scaling>
          <c:orientation val="minMax"/>
        </c:scaling>
        <c:delete val="0"/>
        <c:axPos val="r"/>
        <c:numFmt formatCode="0%"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237746720"/>
        <c:crosses val="max"/>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alignWithMargins="0"/>
    <c:pageMargins b="0.984251969" l="0.78740157499999996" r="0.78740157499999996" t="0.984251969" header="0.5" footer="0.5"/>
    <c:pageSetup orientation="landscape" verticalDpi="1200"/>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650E-4C29-A345-F016DE93FB78}"/>
              </c:ext>
            </c:extLst>
          </c:dPt>
          <c:dPt>
            <c:idx val="1"/>
            <c:invertIfNegative val="0"/>
            <c:bubble3D val="0"/>
            <c:extLst>
              <c:ext xmlns:c16="http://schemas.microsoft.com/office/drawing/2014/chart" uri="{C3380CC4-5D6E-409C-BE32-E72D297353CC}">
                <c16:uniqueId val="{00000001-650E-4C29-A345-F016DE93FB78}"/>
              </c:ext>
            </c:extLst>
          </c:dPt>
          <c:dPt>
            <c:idx val="2"/>
            <c:invertIfNegative val="0"/>
            <c:bubble3D val="0"/>
            <c:extLst>
              <c:ext xmlns:c16="http://schemas.microsoft.com/office/drawing/2014/chart" uri="{C3380CC4-5D6E-409C-BE32-E72D297353CC}">
                <c16:uniqueId val="{00000002-650E-4C29-A345-F016DE93FB78}"/>
              </c:ext>
            </c:extLst>
          </c:dPt>
          <c:dPt>
            <c:idx val="3"/>
            <c:invertIfNegative val="0"/>
            <c:bubble3D val="0"/>
            <c:extLst>
              <c:ext xmlns:c16="http://schemas.microsoft.com/office/drawing/2014/chart" uri="{C3380CC4-5D6E-409C-BE32-E72D297353CC}">
                <c16:uniqueId val="{00000003-650E-4C29-A345-F016DE93FB78}"/>
              </c:ext>
            </c:extLst>
          </c:dPt>
          <c:dPt>
            <c:idx val="4"/>
            <c:invertIfNegative val="0"/>
            <c:bubble3D val="0"/>
            <c:extLst>
              <c:ext xmlns:c16="http://schemas.microsoft.com/office/drawing/2014/chart" uri="{C3380CC4-5D6E-409C-BE32-E72D297353CC}">
                <c16:uniqueId val="{00000004-650E-4C29-A345-F016DE93FB78}"/>
              </c:ext>
            </c:extLst>
          </c:dPt>
          <c:dPt>
            <c:idx val="5"/>
            <c:invertIfNegative val="0"/>
            <c:bubble3D val="0"/>
            <c:extLst>
              <c:ext xmlns:c16="http://schemas.microsoft.com/office/drawing/2014/chart" uri="{C3380CC4-5D6E-409C-BE32-E72D297353CC}">
                <c16:uniqueId val="{00000005-650E-4C29-A345-F016DE93FB78}"/>
              </c:ext>
            </c:extLst>
          </c:dPt>
          <c:dPt>
            <c:idx val="6"/>
            <c:invertIfNegative val="0"/>
            <c:bubble3D val="0"/>
            <c:extLst>
              <c:ext xmlns:c16="http://schemas.microsoft.com/office/drawing/2014/chart" uri="{C3380CC4-5D6E-409C-BE32-E72D297353CC}">
                <c16:uniqueId val="{00000006-650E-4C29-A345-F016DE93FB78}"/>
              </c:ext>
            </c:extLst>
          </c:dPt>
          <c:dPt>
            <c:idx val="7"/>
            <c:invertIfNegative val="0"/>
            <c:bubble3D val="0"/>
            <c:extLst>
              <c:ext xmlns:c16="http://schemas.microsoft.com/office/drawing/2014/chart" uri="{C3380CC4-5D6E-409C-BE32-E72D297353CC}">
                <c16:uniqueId val="{00000007-650E-4C29-A345-F016DE93FB78}"/>
              </c:ext>
            </c:extLst>
          </c:dPt>
          <c:dPt>
            <c:idx val="8"/>
            <c:invertIfNegative val="0"/>
            <c:bubble3D val="0"/>
            <c:extLst>
              <c:ext xmlns:c16="http://schemas.microsoft.com/office/drawing/2014/chart" uri="{C3380CC4-5D6E-409C-BE32-E72D297353CC}">
                <c16:uniqueId val="{00000008-650E-4C29-A345-F016DE93FB78}"/>
              </c:ext>
            </c:extLst>
          </c:dPt>
          <c:dPt>
            <c:idx val="9"/>
            <c:invertIfNegative val="0"/>
            <c:bubble3D val="0"/>
            <c:extLst>
              <c:ext xmlns:c16="http://schemas.microsoft.com/office/drawing/2014/chart" uri="{C3380CC4-5D6E-409C-BE32-E72D297353CC}">
                <c16:uniqueId val="{00000009-650E-4C29-A345-F016DE93FB78}"/>
              </c:ext>
            </c:extLst>
          </c:dPt>
          <c:dPt>
            <c:idx val="10"/>
            <c:invertIfNegative val="0"/>
            <c:bubble3D val="0"/>
            <c:extLst>
              <c:ext xmlns:c16="http://schemas.microsoft.com/office/drawing/2014/chart" uri="{C3380CC4-5D6E-409C-BE32-E72D297353CC}">
                <c16:uniqueId val="{0000000A-650E-4C29-A345-F016DE93FB78}"/>
              </c:ext>
            </c:extLst>
          </c:dPt>
          <c:dPt>
            <c:idx val="11"/>
            <c:invertIfNegative val="0"/>
            <c:bubble3D val="0"/>
            <c:extLst>
              <c:ext xmlns:c16="http://schemas.microsoft.com/office/drawing/2014/chart" uri="{C3380CC4-5D6E-409C-BE32-E72D297353CC}">
                <c16:uniqueId val="{0000000B-650E-4C29-A345-F016DE93FB78}"/>
              </c:ext>
            </c:extLst>
          </c:dPt>
          <c:dPt>
            <c:idx val="12"/>
            <c:invertIfNegative val="0"/>
            <c:bubble3D val="0"/>
            <c:extLst>
              <c:ext xmlns:c16="http://schemas.microsoft.com/office/drawing/2014/chart" uri="{C3380CC4-5D6E-409C-BE32-E72D297353CC}">
                <c16:uniqueId val="{0000000C-650E-4C29-A345-F016DE93FB78}"/>
              </c:ext>
            </c:extLst>
          </c:dPt>
          <c:dPt>
            <c:idx val="13"/>
            <c:invertIfNegative val="0"/>
            <c:bubble3D val="0"/>
            <c:extLst>
              <c:ext xmlns:c16="http://schemas.microsoft.com/office/drawing/2014/chart" uri="{C3380CC4-5D6E-409C-BE32-E72D297353CC}">
                <c16:uniqueId val="{0000000D-650E-4C29-A345-F016DE93FB78}"/>
              </c:ext>
            </c:extLst>
          </c:dPt>
          <c:dPt>
            <c:idx val="14"/>
            <c:invertIfNegative val="0"/>
            <c:bubble3D val="0"/>
            <c:extLst>
              <c:ext xmlns:c16="http://schemas.microsoft.com/office/drawing/2014/chart" uri="{C3380CC4-5D6E-409C-BE32-E72D297353CC}">
                <c16:uniqueId val="{0000000E-650E-4C29-A345-F016DE93FB78}"/>
              </c:ext>
            </c:extLst>
          </c:dPt>
          <c:dLbls>
            <c:dLbl>
              <c:idx val="0"/>
              <c:tx>
                <c:strRef>
                  <c:f>KostenNutzen!$B$5</c:f>
                  <c:strCache>
                    <c:ptCount val="1"/>
                    <c:pt idx="0">
                      <c:v>I1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{E74912A6-3BFF-4ED9-A9EA-9633EAAC1BFB}</c15:txfldGUID>
                      <c15:f>KostenNutzen!$B$5</c15:f>
                      <c15:dlblFieldTableCache>
                        <c:ptCount val="1"/>
                        <c:pt idx="0">
                          <c:v>I1</c:v>
                        </c:pt>
                      </c15:dlblFieldTableCache>
                    </c15:dlblFTEntry>
                  </c15:dlblFieldTable>
                  <c15:showDataLabelsRange val="0"/>
                </c:ext>
                <c:ext xmlns:c16="http://schemas.microsoft.com/office/drawing/2014/chart" uri="{C3380CC4-5D6E-409C-BE32-E72D297353CC}">
                  <c16:uniqueId val="{00000000-650E-4C29-A345-F016DE93FB78}"/>
                </c:ext>
              </c:extLst>
            </c:dLbl>
            <c:dLbl>
              <c:idx val="1"/>
              <c:layout>
                <c:manualLayout>
                  <c:x val="-8.6009899482783869E-2"/>
                  <c:y val="5.9259259259259256E-3"/>
                </c:manualLayout>
              </c:layout>
              <c:tx>
                <c:strRef>
                  <c:f>KostenNutzen!$B$6</c:f>
                  <c:strCache>
                    <c:ptCount val="1"/>
                    <c:pt idx="0">
                      <c:v>I2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{8E8AFD0D-2F67-4A31-A15A-9643DFFC8205}</c15:txfldGUID>
                      <c15:f>KostenNutzen!$B$6</c15:f>
                      <c15:dlblFieldTableCache>
                        <c:ptCount val="1"/>
                        <c:pt idx="0">
                          <c:v>I2</c:v>
                        </c:pt>
                      </c15:dlblFieldTableCache>
                    </c15:dlblFTEntry>
                  </c15:dlblFieldTable>
                  <c15:showDataLabelsRange val="0"/>
                </c:ext>
                <c:ext xmlns:c16="http://schemas.microsoft.com/office/drawing/2014/chart" uri="{C3380CC4-5D6E-409C-BE32-E72D297353CC}">
                  <c16:uniqueId val="{00000001-650E-4C29-A345-F016DE93FB78}"/>
                </c:ext>
              </c:extLst>
            </c:dLbl>
            <c:dLbl>
              <c:idx val="2"/>
              <c:layout>
                <c:manualLayout>
                  <c:x val="-7.1241173537028649E-2"/>
                  <c:y val="-9.876543209876543E-3"/>
                </c:manualLayout>
              </c:layout>
              <c:tx>
                <c:strRef>
                  <c:f>KostenNutzen!$B$7</c:f>
                  <c:strCache>
                    <c:ptCount val="1"/>
                    <c:pt idx="0">
                      <c:v>I3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{84037606-C54C-43AC-A0CC-342F284A5E99}</c15:txfldGUID>
                      <c15:f>KostenNutzen!$B$7</c15:f>
                      <c15:dlblFieldTableCache>
                        <c:ptCount val="1"/>
                        <c:pt idx="0">
                          <c:v>I3</c:v>
                        </c:pt>
                      </c15:dlblFieldTableCache>
                    </c15:dlblFTEntry>
                  </c15:dlblFieldTable>
                  <c15:showDataLabelsRange val="0"/>
                </c:ext>
                <c:ext xmlns:c16="http://schemas.microsoft.com/office/drawing/2014/chart" uri="{C3380CC4-5D6E-409C-BE32-E72D297353CC}">
                  <c16:uniqueId val="{00000002-650E-4C29-A345-F016DE93FB78}"/>
                </c:ext>
              </c:extLst>
            </c:dLbl>
            <c:dLbl>
              <c:idx val="3"/>
              <c:layout>
                <c:manualLayout>
                  <c:x val="-6.3623233732669343E-2"/>
                  <c:y val="-3.9506172839506174E-3"/>
                </c:manualLayout>
              </c:layout>
              <c:tx>
                <c:strRef>
                  <c:f>KostenNutzen!$B$8</c:f>
                  <c:strCache>
                    <c:ptCount val="1"/>
                    <c:pt idx="0">
                      <c:v>I4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{686C3D95-5B29-48AC-9ACC-DB8301538CCC}</c15:txfldGUID>
                      <c15:f>KostenNutzen!$B$8</c15:f>
                      <c15:dlblFieldTableCache>
                        <c:ptCount val="1"/>
                        <c:pt idx="0">
                          <c:v>I4</c:v>
                        </c:pt>
                      </c15:dlblFieldTableCache>
                    </c15:dlblFTEntry>
                  </c15:dlblFieldTable>
                  <c15:showDataLabelsRange val="0"/>
                </c:ext>
                <c:ext xmlns:c16="http://schemas.microsoft.com/office/drawing/2014/chart" uri="{C3380CC4-5D6E-409C-BE32-E72D297353CC}">
                  <c16:uniqueId val="{00000003-650E-4C29-A345-F016DE93FB78}"/>
                </c:ext>
              </c:extLst>
            </c:dLbl>
            <c:dLbl>
              <c:idx val="4"/>
              <c:layout>
                <c:manualLayout>
                  <c:x val="-8.8000641106619121E-2"/>
                  <c:y val="-9.876543209876543E-3"/>
                </c:manualLayout>
              </c:layout>
              <c:tx>
                <c:strRef>
                  <c:f>KostenNutzen!$B$9</c:f>
                  <c:strCache>
                    <c:ptCount val="1"/>
                    <c:pt idx="0">
                      <c:v>I5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{C5921A64-1FF5-409F-82E2-37846DD0C10D}</c15:txfldGUID>
                      <c15:f>KostenNutzen!$B$9</c15:f>
                      <c15:dlblFieldTableCache>
                        <c:ptCount val="1"/>
                        <c:pt idx="0">
                          <c:v>I5</c:v>
                        </c:pt>
                      </c15:dlblFieldTableCache>
                    </c15:dlblFTEntry>
                  </c15:dlblFieldTable>
                  <c15:showDataLabelsRange val="0"/>
                </c:ext>
                <c:ext xmlns:c16="http://schemas.microsoft.com/office/drawing/2014/chart" uri="{C3380CC4-5D6E-409C-BE32-E72D297353CC}">
                  <c16:uniqueId val="{00000004-650E-4C29-A345-F016DE93FB78}"/>
                </c:ext>
              </c:extLst>
            </c:dLbl>
            <c:dLbl>
              <c:idx val="5"/>
              <c:layout>
                <c:manualLayout>
                  <c:x val="-8.4486311521912008E-2"/>
                  <c:y val="7.2427146854513735E-17"/>
                </c:manualLayout>
              </c:layout>
              <c:tx>
                <c:strRef>
                  <c:f>KostenNutzen!$B$10</c:f>
                  <c:strCache>
                    <c:ptCount val="1"/>
                    <c:pt idx="0">
                      <c:v>I6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{2BA4B063-4415-4AE2-A17A-D4E9B2F633BE}</c15:txfldGUID>
                      <c15:f>KostenNutzen!$B$10</c15:f>
                      <c15:dlblFieldTableCache>
                        <c:ptCount val="1"/>
                        <c:pt idx="0">
                          <c:v>I6</c:v>
                        </c:pt>
                      </c15:dlblFieldTableCache>
                    </c15:dlblFTEntry>
                  </c15:dlblFieldTable>
                  <c15:showDataLabelsRange val="0"/>
                </c:ext>
                <c:ext xmlns:c16="http://schemas.microsoft.com/office/drawing/2014/chart" uri="{C3380CC4-5D6E-409C-BE32-E72D297353CC}">
                  <c16:uniqueId val="{00000005-650E-4C29-A345-F016DE93FB78}"/>
                </c:ext>
              </c:extLst>
            </c:dLbl>
            <c:dLbl>
              <c:idx val="6"/>
              <c:layout>
                <c:manualLayout>
                  <c:x val="-7.1241173537028649E-2"/>
                  <c:y val="9.876543209876543E-3"/>
                </c:manualLayout>
              </c:layout>
              <c:tx>
                <c:strRef>
                  <c:f>KostenNutzen!$B$11</c:f>
                  <c:strCache>
                    <c:ptCount val="1"/>
                    <c:pt idx="0">
                      <c:v>I7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{8DC13033-E32F-4C0C-B016-73AB599F4E73}</c15:txfldGUID>
                      <c15:f>KostenNutzen!$B$11</c15:f>
                      <c15:dlblFieldTableCache>
                        <c:ptCount val="1"/>
                        <c:pt idx="0">
                          <c:v>I7</c:v>
                        </c:pt>
                      </c15:dlblFieldTableCache>
                    </c15:dlblFTEntry>
                  </c15:dlblFieldTable>
                  <c15:showDataLabelsRange val="0"/>
                </c:ext>
                <c:ext xmlns:c16="http://schemas.microsoft.com/office/drawing/2014/chart" uri="{C3380CC4-5D6E-409C-BE32-E72D297353CC}">
                  <c16:uniqueId val="{00000006-650E-4C29-A345-F016DE93FB78}"/>
                </c:ext>
              </c:extLst>
            </c:dLbl>
            <c:dLbl>
              <c:idx val="7"/>
              <c:layout>
                <c:manualLayout>
                  <c:x val="-7.1241173537028649E-2"/>
                  <c:y val="-9.876543209876543E-3"/>
                </c:manualLayout>
              </c:layout>
              <c:tx>
                <c:strRef>
                  <c:f>KostenNutzen!$B$12</c:f>
                  <c:strCache>
                    <c:ptCount val="1"/>
                    <c:pt idx="0">
                      <c:v>I8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{077E80F7-3E15-4C98-B01D-8E21C1330E9D}</c15:txfldGUID>
                      <c15:f>KostenNutzen!$B$12</c15:f>
                      <c15:dlblFieldTableCache>
                        <c:ptCount val="1"/>
                        <c:pt idx="0">
                          <c:v>I8</c:v>
                        </c:pt>
                      </c15:dlblFieldTableCache>
                    </c15:dlblFTEntry>
                  </c15:dlblFieldTable>
                  <c15:showDataLabelsRange val="0"/>
                </c:ext>
                <c:ext xmlns:c16="http://schemas.microsoft.com/office/drawing/2014/chart" uri="{C3380CC4-5D6E-409C-BE32-E72D297353CC}">
                  <c16:uniqueId val="{00000007-650E-4C29-A345-F016DE93FB78}"/>
                </c:ext>
              </c:extLst>
            </c:dLbl>
            <c:dLbl>
              <c:idx val="8"/>
              <c:layout>
                <c:manualLayout>
                  <c:x val="-9.2104251326271327E-2"/>
                  <c:y val="3.9506172839506174E-3"/>
                </c:manualLayout>
              </c:layout>
              <c:tx>
                <c:strRef>
                  <c:f>KostenNutzen!$B$13</c:f>
                  <c:strCache>
                    <c:ptCount val="1"/>
                    <c:pt idx="0">
                      <c:v>I9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{954971AA-DC07-4A22-AA2B-FC21F50BCEBF}</c15:txfldGUID>
                      <c15:f>KostenNutzen!$B$13</c15:f>
                      <c15:dlblFieldTableCache>
                        <c:ptCount val="1"/>
                        <c:pt idx="0">
                          <c:v>I9</c:v>
                        </c:pt>
                      </c15:dlblFieldTableCache>
                    </c15:dlblFTEntry>
                  </c15:dlblFieldTable>
                  <c15:showDataLabelsRange val="0"/>
                </c:ext>
                <c:ext xmlns:c16="http://schemas.microsoft.com/office/drawing/2014/chart" uri="{C3380CC4-5D6E-409C-BE32-E72D297353CC}">
                  <c16:uniqueId val="{00000008-650E-4C29-A345-F016DE93FB78}"/>
                </c:ext>
              </c:extLst>
            </c:dLbl>
            <c:dLbl>
              <c:idx val="9"/>
              <c:layout>
                <c:manualLayout>
                  <c:x val="-8.1197880845104251E-2"/>
                  <c:y val="0"/>
                </c:manualLayout>
              </c:layout>
              <c:tx>
                <c:strRef>
                  <c:f>KostenNutzen!$B$14</c:f>
                  <c:strCache>
                    <c:ptCount val="1"/>
                    <c:pt idx="0">
                      <c:v>I10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{9FD4EC48-FB4E-459F-BF80-B7BD05D5F6F0}</c15:txfldGUID>
                      <c15:f>KostenNutzen!$B$14</c15:f>
                      <c15:dlblFieldTableCache>
                        <c:ptCount val="1"/>
                        <c:pt idx="0">
                          <c:v>I10</c:v>
                        </c:pt>
                      </c15:dlblFieldTableCache>
                    </c15:dlblFTEntry>
                  </c15:dlblFieldTable>
                  <c15:showDataLabelsRange val="0"/>
                </c:ext>
                <c:ext xmlns:c16="http://schemas.microsoft.com/office/drawing/2014/chart" uri="{C3380CC4-5D6E-409C-BE32-E72D297353CC}">
                  <c16:uniqueId val="{00000009-650E-4C29-A345-F016DE93FB78}"/>
                </c:ext>
              </c:extLst>
            </c:dLbl>
            <c:dLbl>
              <c:idx val="10"/>
              <c:tx>
                <c:strRef>
                  <c:f>KostenNutzen!$B$15</c:f>
                  <c:strCache>
                    <c:ptCount val="1"/>
                    <c:pt idx="0">
                      <c:v>I11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{0EAE2522-5045-4EA7-AC1A-E7BBD8D5F3A2}</c15:txfldGUID>
                      <c15:f>KostenNutzen!$B$15</c15:f>
                      <c15:dlblFieldTableCache>
                        <c:ptCount val="1"/>
                        <c:pt idx="0">
                          <c:v>I11</c:v>
                        </c:pt>
                      </c15:dlblFieldTableCache>
                    </c15:dlblFTEntry>
                  </c15:dlblFieldTable>
                  <c15:showDataLabelsRange val="0"/>
                </c:ext>
                <c:ext xmlns:c16="http://schemas.microsoft.com/office/drawing/2014/chart" uri="{C3380CC4-5D6E-409C-BE32-E72D297353CC}">
                  <c16:uniqueId val="{0000000A-650E-4C29-A345-F016DE93FB78}"/>
                </c:ext>
              </c:extLst>
            </c:dLbl>
            <c:dLbl>
              <c:idx val="11"/>
              <c:layout>
                <c:manualLayout>
                  <c:x val="-7.0532765119001223E-2"/>
                  <c:y val="7.9012345679012348E-3"/>
                </c:manualLayout>
              </c:layout>
              <c:tx>
                <c:strRef>
                  <c:f>KostenNutzen!$B$16</c:f>
                  <c:strCache>
                    <c:ptCount val="1"/>
                    <c:pt idx="0">
                      <c:v>I12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{7F3A6F4A-F6D8-4769-87A5-8743F4701C90}</c15:txfldGUID>
                      <c15:f>KostenNutzen!$B$16</c15:f>
                      <c15:dlblFieldTableCache>
                        <c:ptCount val="1"/>
                        <c:pt idx="0">
                          <c:v>I12</c:v>
                        </c:pt>
                      </c15:dlblFieldTableCache>
                    </c15:dlblFTEntry>
                  </c15:dlblFieldTable>
                  <c15:showDataLabelsRange val="0"/>
                </c:ext>
                <c:ext xmlns:c16="http://schemas.microsoft.com/office/drawing/2014/chart" uri="{C3380CC4-5D6E-409C-BE32-E72D297353CC}">
                  <c16:uniqueId val="{0000000B-650E-4C29-A345-F016DE93FB78}"/>
                </c:ext>
              </c:extLst>
            </c:dLbl>
            <c:dLbl>
              <c:idx val="12"/>
              <c:layout>
                <c:manualLayout>
                  <c:x val="-9.5966606790859485E-2"/>
                  <c:y val="5.9259259259259985E-3"/>
                </c:manualLayout>
              </c:layout>
              <c:tx>
                <c:strRef>
                  <c:f>KostenNutzen!$B$17</c:f>
                  <c:strCache>
                    <c:ptCount val="1"/>
                    <c:pt idx="0">
                      <c:v>I13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{AC03429D-7E7B-421B-A393-C9E884DD6EE0}</c15:txfldGUID>
                      <c15:f>KostenNutzen!$B$17</c15:f>
                      <c15:dlblFieldTableCache>
                        <c:ptCount val="1"/>
                        <c:pt idx="0">
                          <c:v>I13</c:v>
                        </c:pt>
                      </c15:dlblFieldTableCache>
                    </c15:dlblFTEntry>
                  </c15:dlblFieldTable>
                  <c15:showDataLabelsRange val="0"/>
                </c:ext>
                <c:ext xmlns:c16="http://schemas.microsoft.com/office/drawing/2014/chart" uri="{C3380CC4-5D6E-409C-BE32-E72D297353CC}">
                  <c16:uniqueId val="{0000000C-650E-4C29-A345-F016DE93FB78}"/>
                </c:ext>
              </c:extLst>
            </c:dLbl>
            <c:dLbl>
              <c:idx val="13"/>
              <c:layout>
                <c:manualLayout>
                  <c:x val="-9.0339408610335417E-2"/>
                  <c:y val="5.9259259259259256E-3"/>
                </c:manualLayout>
              </c:layout>
              <c:tx>
                <c:strRef>
                  <c:f>KostenNutzen!$B$18</c:f>
                  <c:strCache>
                    <c:ptCount val="1"/>
                    <c:pt idx="0">
                      <c:v>I14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{919D7D9F-7D25-4812-B930-EABE18766773}</c15:txfldGUID>
                      <c15:f>KostenNutzen!$B$18</c15:f>
                      <c15:dlblFieldTableCache>
                        <c:ptCount val="1"/>
                        <c:pt idx="0">
                          <c:v>I14</c:v>
                        </c:pt>
                      </c15:dlblFieldTableCache>
                    </c15:dlblFTEntry>
                  </c15:dlblFieldTable>
                  <c15:showDataLabelsRange val="0"/>
                </c:ext>
                <c:ext xmlns:c16="http://schemas.microsoft.com/office/drawing/2014/chart" uri="{C3380CC4-5D6E-409C-BE32-E72D297353CC}">
                  <c16:uniqueId val="{0000000D-650E-4C29-A345-F016DE93FB78}"/>
                </c:ext>
              </c:extLst>
            </c:dLbl>
            <c:dLbl>
              <c:idx val="14"/>
              <c:layout>
                <c:manualLayout>
                  <c:x val="-8.9872254947372027E-2"/>
                  <c:y val="0"/>
                </c:manualLayout>
              </c:layout>
              <c:tx>
                <c:strRef>
                  <c:f>KostenNutzen!$B$19</c:f>
                  <c:strCache>
                    <c:ptCount val="1"/>
                    <c:pt idx="0">
                      <c:v>I15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{4FAC8285-9008-4181-8C90-FE6C18368A64}</c15:txfldGUID>
                      <c15:f>KostenNutzen!$B$19</c15:f>
                      <c15:dlblFieldTableCache>
                        <c:ptCount val="1"/>
                        <c:pt idx="0">
                          <c:v>I15</c:v>
                        </c:pt>
                      </c15:dlblFieldTableCache>
                    </c15:dlblFTEntry>
                  </c15:dlblFieldTable>
                  <c15:showDataLabelsRange val="0"/>
                </c:ext>
                <c:ext xmlns:c16="http://schemas.microsoft.com/office/drawing/2014/chart" uri="{C3380CC4-5D6E-409C-BE32-E72D297353CC}">
                  <c16:uniqueId val="{0000000E-650E-4C29-A345-F016DE93FB78}"/>
                </c:ext>
              </c:extLst>
            </c:dLbl>
            <c:dLbl>
              <c:idx val="15"/>
              <c:layout>
                <c:manualLayout>
                  <c:x val="-0.1119755573302756"/>
                  <c:y val="-5.9259259259259256E-3"/>
                </c:manualLayout>
              </c:layout>
              <c:tx>
                <c:strRef>
                  <c:f>KostenNutzen!$B$20</c:f>
                  <c:strCache>
                    <c:ptCount val="1"/>
                    <c:pt idx="0">
                      <c:v>I16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{5FAEDECE-5C29-47DC-8FFD-D701DC49BB18}</c15:txfldGUID>
                      <c15:f>KostenNutzen!$B$20</c15:f>
                      <c15:dlblFieldTableCache>
                        <c:ptCount val="1"/>
                        <c:pt idx="0">
                          <c:v>I16</c:v>
                        </c:pt>
                      </c15:dlblFieldTableCache>
                    </c15:dlblFTEntry>
                  </c15:dlblFieldTable>
                  <c15:showDataLabelsRange val="0"/>
                </c:ext>
                <c:ext xmlns:c16="http://schemas.microsoft.com/office/drawing/2014/chart" uri="{C3380CC4-5D6E-409C-BE32-E72D297353CC}">
                  <c16:uniqueId val="{0000000F-650E-4C29-A345-F016DE93FB78}"/>
                </c:ext>
              </c:extLst>
            </c:dLbl>
            <c:dLbl>
              <c:idx val="16"/>
              <c:layout>
                <c:manualLayout>
                  <c:x val="-0.11045196936940374"/>
                  <c:y val="7.9012345679012348E-3"/>
                </c:manualLayout>
              </c:layout>
              <c:tx>
                <c:strRef>
                  <c:f>KostenNutzen!$B$21</c:f>
                  <c:strCache>
                    <c:ptCount val="1"/>
                    <c:pt idx="0">
                      <c:v>I17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{D91B9E33-5162-4A90-A9AB-ABDBD96BF8CC}</c15:txfldGUID>
                      <c15:f>KostenNutzen!$B$21</c15:f>
                      <c15:dlblFieldTableCache>
                        <c:ptCount val="1"/>
                        <c:pt idx="0">
                          <c:v>I17</c:v>
                        </c:pt>
                      </c15:dlblFieldTableCache>
                    </c15:dlblFTEntry>
                  </c15:dlblFieldTable>
                  <c15:showDataLabelsRange val="0"/>
                </c:ext>
                <c:ext xmlns:c16="http://schemas.microsoft.com/office/drawing/2014/chart" uri="{C3380CC4-5D6E-409C-BE32-E72D297353CC}">
                  <c16:uniqueId val="{00000010-650E-4C29-A345-F016DE93FB78}"/>
                </c:ext>
              </c:extLst>
            </c:dLbl>
            <c:dLbl>
              <c:idx val="17"/>
              <c:tx>
                <c:strRef>
                  <c:f>KostenNutzen!$B$22</c:f>
                  <c:strCache>
                    <c:ptCount val="1"/>
                    <c:pt idx="0">
                      <c:v>I18</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{BED17300-1F3E-4D8E-9076-84A80F7BE3AA}</c15:txfldGUID>
                      <c15:f>KostenNutzen!$B$22</c15:f>
                      <c15:dlblFieldTableCache>
                        <c:ptCount val="1"/>
                        <c:pt idx="0">
                          <c:v>I18</c:v>
                        </c:pt>
                      </c15:dlblFieldTableCache>
                    </c15:dlblFTEntry>
                  </c15:dlblFieldTable>
                  <c15:showDataLabelsRange val="0"/>
                </c:ext>
                <c:ext xmlns:c16="http://schemas.microsoft.com/office/drawing/2014/chart" uri="{C3380CC4-5D6E-409C-BE32-E72D297353CC}">
                  <c16:uniqueId val="{00000011-650E-4C29-A345-F016DE93FB78}"/>
                </c:ext>
              </c:extLst>
            </c:dLbl>
            <c:dLbl>
              <c:idx val="18"/>
              <c:layout>
                <c:manualLayout>
                  <c:x val="-0.10588120548678816"/>
                  <c:y val="0"/>
                </c:manualLayout>
              </c:layout>
              <c:tx>
                <c:strRef>
                  <c:f>KostenNutzen!$B$23</c:f>
                  <c:strCache>
                    <c:ptCount val="1"/>
                    <c:pt idx="0">
                      <c:v>I19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{AB686FC8-939E-4E7C-BE49-0156306DC7D7}</c15:txfldGUID>
                      <c15:f>KostenNutzen!$B$23</c15:f>
                      <c15:dlblFieldTableCache>
                        <c:ptCount val="1"/>
                        <c:pt idx="0">
                          <c:v>I19</c:v>
                        </c:pt>
                      </c15:dlblFieldTableCache>
                    </c15:dlblFTEntry>
                  </c15:dlblFieldTable>
                  <c15:showDataLabelsRange val="0"/>
                </c:ext>
                <c:ext xmlns:c16="http://schemas.microsoft.com/office/drawing/2014/chart" uri="{C3380CC4-5D6E-409C-BE32-E72D297353CC}">
                  <c16:uniqueId val="{00000012-650E-4C29-A345-F016DE93FB78}"/>
                </c:ext>
              </c:extLst>
            </c:dLbl>
            <c:dLbl>
              <c:idx val="19"/>
              <c:layout>
                <c:manualLayout>
                  <c:x val="-0.12111708509550677"/>
                  <c:y val="5.9259259259259256E-3"/>
                </c:manualLayout>
              </c:layout>
              <c:tx>
                <c:strRef>
                  <c:f>KostenNutzen!$B$24</c:f>
                  <c:strCache>
                    <c:ptCount val="1"/>
                    <c:pt idx="0">
                      <c:v>I20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{9019EEFE-008B-4A8F-B24C-E306C604BDA0}</c15:txfldGUID>
                      <c15:f>KostenNutzen!$B$24</c15:f>
                      <c15:dlblFieldTableCache>
                        <c:ptCount val="1"/>
                        <c:pt idx="0">
                          <c:v>I20</c:v>
                        </c:pt>
                      </c15:dlblFieldTableCache>
                    </c15:dlblFTEntry>
                  </c15:dlblFieldTable>
                  <c15:showDataLabelsRange val="0"/>
                </c:ext>
                <c:ext xmlns:c16="http://schemas.microsoft.com/office/drawing/2014/chart" uri="{C3380CC4-5D6E-409C-BE32-E72D297353CC}">
                  <c16:uniqueId val="{00000013-650E-4C29-A345-F016DE93FB78}"/>
                </c:ext>
              </c:extLst>
            </c:dLbl>
            <c:spPr>
              <a:ln>
                <a:noFill/>
              </a:ln>
            </c:spPr>
            <c:txPr>
              <a:bodyPr/>
              <a:lstStyle/>
              <a:p>
                <a:pPr>
                  <a:defRPr sz="14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KostenNutzen!$D$5:$D$24</c:f>
              <c:numCache>
                <c:formatCode>General</c:formatCode>
                <c:ptCount val="20"/>
                <c:pt idx="0">
                  <c:v>4</c:v>
                </c:pt>
                <c:pt idx="1">
                  <c:v>9</c:v>
                </c:pt>
              </c:numCache>
            </c:numRef>
          </c:xVal>
          <c:yVal>
            <c:numRef>
              <c:f>KostenNutzen!$E$5:$E$24</c:f>
              <c:numCache>
                <c:formatCode>0</c:formatCode>
                <c:ptCount val="20"/>
                <c:pt idx="0">
                  <c:v>7</c:v>
                </c:pt>
                <c:pt idx="1">
                  <c:v>7</c:v>
                </c:pt>
              </c:numCache>
            </c:numRef>
          </c:yVal>
          <c:bubbleSize>
            <c:numRef>
              <c:f>KostenNutzen!$H$5:$H$24</c:f>
              <c:numCache>
                <c:formatCode>General</c:formatCode>
                <c:ptCount val="20"/>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650E-4C29-A345-F016DE93FB78}"/>
            </c:ext>
          </c:extLst>
        </c:ser>
        <c:dLbls>
          <c:showLegendKey val="0"/>
          <c:showVal val="0"/>
          <c:showCatName val="0"/>
          <c:showSerName val="0"/>
          <c:showPercent val="0"/>
          <c:showBubbleSize val="0"/>
        </c:dLbls>
        <c:bubbleScale val="100"/>
        <c:showNegBubbles val="0"/>
        <c:axId val="-1237753792"/>
        <c:axId val="-1237755424"/>
      </c:bubbleChart>
      <c:valAx>
        <c:axId val="-1237753792"/>
        <c:scaling>
          <c:orientation val="minMax"/>
          <c:max val="11"/>
          <c:min val="0"/>
        </c:scaling>
        <c:delete val="0"/>
        <c:axPos val="b"/>
        <c:numFmt formatCode="General" sourceLinked="1"/>
        <c:majorTickMark val="out"/>
        <c:minorTickMark val="none"/>
        <c:tickLblPos val="nextTo"/>
        <c:crossAx val="-1237755424"/>
        <c:crosses val="autoZero"/>
        <c:crossBetween val="midCat"/>
        <c:majorUnit val="1"/>
        <c:minorUnit val="0.1"/>
      </c:valAx>
      <c:valAx>
        <c:axId val="-1237755424"/>
        <c:scaling>
          <c:orientation val="minMax"/>
          <c:max val="11"/>
          <c:min val="0"/>
        </c:scaling>
        <c:delete val="0"/>
        <c:axPos val="l"/>
        <c:numFmt formatCode="0" sourceLinked="1"/>
        <c:majorTickMark val="out"/>
        <c:minorTickMark val="none"/>
        <c:tickLblPos val="nextTo"/>
        <c:crossAx val="-123775379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7.4988473156183941E-2"/>
          <c:y val="1.8661835657191927E-2"/>
          <c:w val="0.8940788423344892"/>
          <c:h val="0.93655514293398667"/>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94DF-40BA-AB71-E73021F5FF9B}"/>
              </c:ext>
            </c:extLst>
          </c:dPt>
          <c:dPt>
            <c:idx val="1"/>
            <c:invertIfNegative val="0"/>
            <c:bubble3D val="0"/>
            <c:extLst>
              <c:ext xmlns:c16="http://schemas.microsoft.com/office/drawing/2014/chart" uri="{C3380CC4-5D6E-409C-BE32-E72D297353CC}">
                <c16:uniqueId val="{00000001-94DF-40BA-AB71-E73021F5FF9B}"/>
              </c:ext>
            </c:extLst>
          </c:dPt>
          <c:dPt>
            <c:idx val="2"/>
            <c:invertIfNegative val="0"/>
            <c:bubble3D val="0"/>
            <c:extLst>
              <c:ext xmlns:c16="http://schemas.microsoft.com/office/drawing/2014/chart" uri="{C3380CC4-5D6E-409C-BE32-E72D297353CC}">
                <c16:uniqueId val="{00000002-94DF-40BA-AB71-E73021F5FF9B}"/>
              </c:ext>
            </c:extLst>
          </c:dPt>
          <c:dPt>
            <c:idx val="3"/>
            <c:invertIfNegative val="0"/>
            <c:bubble3D val="0"/>
            <c:extLst>
              <c:ext xmlns:c16="http://schemas.microsoft.com/office/drawing/2014/chart" uri="{C3380CC4-5D6E-409C-BE32-E72D297353CC}">
                <c16:uniqueId val="{00000003-94DF-40BA-AB71-E73021F5FF9B}"/>
              </c:ext>
            </c:extLst>
          </c:dPt>
          <c:dPt>
            <c:idx val="4"/>
            <c:invertIfNegative val="0"/>
            <c:bubble3D val="0"/>
            <c:extLst>
              <c:ext xmlns:c16="http://schemas.microsoft.com/office/drawing/2014/chart" uri="{C3380CC4-5D6E-409C-BE32-E72D297353CC}">
                <c16:uniqueId val="{00000004-94DF-40BA-AB71-E73021F5FF9B}"/>
              </c:ext>
            </c:extLst>
          </c:dPt>
          <c:dPt>
            <c:idx val="5"/>
            <c:invertIfNegative val="0"/>
            <c:bubble3D val="0"/>
            <c:extLst>
              <c:ext xmlns:c16="http://schemas.microsoft.com/office/drawing/2014/chart" uri="{C3380CC4-5D6E-409C-BE32-E72D297353CC}">
                <c16:uniqueId val="{00000005-94DF-40BA-AB71-E73021F5FF9B}"/>
              </c:ext>
            </c:extLst>
          </c:dPt>
          <c:dPt>
            <c:idx val="6"/>
            <c:invertIfNegative val="0"/>
            <c:bubble3D val="0"/>
            <c:extLst>
              <c:ext xmlns:c16="http://schemas.microsoft.com/office/drawing/2014/chart" uri="{C3380CC4-5D6E-409C-BE32-E72D297353CC}">
                <c16:uniqueId val="{00000006-94DF-40BA-AB71-E73021F5FF9B}"/>
              </c:ext>
            </c:extLst>
          </c:dPt>
          <c:dPt>
            <c:idx val="7"/>
            <c:invertIfNegative val="0"/>
            <c:bubble3D val="0"/>
            <c:extLst>
              <c:ext xmlns:c16="http://schemas.microsoft.com/office/drawing/2014/chart" uri="{C3380CC4-5D6E-409C-BE32-E72D297353CC}">
                <c16:uniqueId val="{00000007-94DF-40BA-AB71-E73021F5FF9B}"/>
              </c:ext>
            </c:extLst>
          </c:dPt>
          <c:dPt>
            <c:idx val="8"/>
            <c:invertIfNegative val="0"/>
            <c:bubble3D val="0"/>
            <c:extLst>
              <c:ext xmlns:c16="http://schemas.microsoft.com/office/drawing/2014/chart" uri="{C3380CC4-5D6E-409C-BE32-E72D297353CC}">
                <c16:uniqueId val="{00000008-94DF-40BA-AB71-E73021F5FF9B}"/>
              </c:ext>
            </c:extLst>
          </c:dPt>
          <c:dPt>
            <c:idx val="9"/>
            <c:invertIfNegative val="0"/>
            <c:bubble3D val="0"/>
            <c:extLst>
              <c:ext xmlns:c16="http://schemas.microsoft.com/office/drawing/2014/chart" uri="{C3380CC4-5D6E-409C-BE32-E72D297353CC}">
                <c16:uniqueId val="{00000009-94DF-40BA-AB71-E73021F5FF9B}"/>
              </c:ext>
            </c:extLst>
          </c:dPt>
          <c:dPt>
            <c:idx val="10"/>
            <c:invertIfNegative val="0"/>
            <c:bubble3D val="0"/>
            <c:extLst>
              <c:ext xmlns:c16="http://schemas.microsoft.com/office/drawing/2014/chart" uri="{C3380CC4-5D6E-409C-BE32-E72D297353CC}">
                <c16:uniqueId val="{0000000A-94DF-40BA-AB71-E73021F5FF9B}"/>
              </c:ext>
            </c:extLst>
          </c:dPt>
          <c:dPt>
            <c:idx val="11"/>
            <c:invertIfNegative val="0"/>
            <c:bubble3D val="0"/>
            <c:extLst>
              <c:ext xmlns:c16="http://schemas.microsoft.com/office/drawing/2014/chart" uri="{C3380CC4-5D6E-409C-BE32-E72D297353CC}">
                <c16:uniqueId val="{0000000B-94DF-40BA-AB71-E73021F5FF9B}"/>
              </c:ext>
            </c:extLst>
          </c:dPt>
          <c:dPt>
            <c:idx val="12"/>
            <c:invertIfNegative val="0"/>
            <c:bubble3D val="0"/>
            <c:extLst>
              <c:ext xmlns:c16="http://schemas.microsoft.com/office/drawing/2014/chart" uri="{C3380CC4-5D6E-409C-BE32-E72D297353CC}">
                <c16:uniqueId val="{0000000C-94DF-40BA-AB71-E73021F5FF9B}"/>
              </c:ext>
            </c:extLst>
          </c:dPt>
          <c:dPt>
            <c:idx val="13"/>
            <c:invertIfNegative val="0"/>
            <c:bubble3D val="0"/>
            <c:extLst>
              <c:ext xmlns:c16="http://schemas.microsoft.com/office/drawing/2014/chart" uri="{C3380CC4-5D6E-409C-BE32-E72D297353CC}">
                <c16:uniqueId val="{0000000D-94DF-40BA-AB71-E73021F5FF9B}"/>
              </c:ext>
            </c:extLst>
          </c:dPt>
          <c:dPt>
            <c:idx val="14"/>
            <c:invertIfNegative val="0"/>
            <c:bubble3D val="0"/>
            <c:extLst>
              <c:ext xmlns:c16="http://schemas.microsoft.com/office/drawing/2014/chart" uri="{C3380CC4-5D6E-409C-BE32-E72D297353CC}">
                <c16:uniqueId val="{0000000E-94DF-40BA-AB71-E73021F5FF9B}"/>
              </c:ext>
            </c:extLst>
          </c:dPt>
          <c:dLbls>
            <c:dLbl>
              <c:idx val="0"/>
              <c:layout>
                <c:manualLayout>
                  <c:x val="-0.12115817547764009"/>
                  <c:y val="0"/>
                </c:manualLayout>
              </c:layout>
              <c:tx>
                <c:strRef>
                  <c:f>Eisenhower!$B$5</c:f>
                  <c:strCache>
                    <c:ptCount val="1"/>
                    <c:pt idx="0">
                      <c:v>a1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{B04EFFD9-B654-4BB0-A049-11B0C721BABC}</c15:txfldGUID>
                      <c15:f>Eisenhower!$B$5</c15:f>
                      <c15:dlblFieldTableCache>
                        <c:ptCount val="1"/>
                        <c:pt idx="0">
                          <c:v>a1</c:v>
                        </c:pt>
                      </c15:dlblFieldTableCache>
                    </c15:dlblFTEntry>
                  </c15:dlblFieldTable>
                  <c15:showDataLabelsRange val="0"/>
                </c:ext>
                <c:ext xmlns:c16="http://schemas.microsoft.com/office/drawing/2014/chart" uri="{C3380CC4-5D6E-409C-BE32-E72D297353CC}">
                  <c16:uniqueId val="{00000000-94DF-40BA-AB71-E73021F5FF9B}"/>
                </c:ext>
              </c:extLst>
            </c:dLbl>
            <c:dLbl>
              <c:idx val="1"/>
              <c:layout>
                <c:manualLayout>
                  <c:x val="-0.1154842611424285"/>
                  <c:y val="0"/>
                </c:manualLayout>
              </c:layout>
              <c:tx>
                <c:strRef>
                  <c:f>Eisenhower!$B$6</c:f>
                  <c:strCache>
                    <c:ptCount val="1"/>
                    <c:pt idx="0">
                      <c:v>a2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{C554CA9D-BEFD-4532-B003-94D9DDF742D8}</c15:txfldGUID>
                      <c15:f>Eisenhower!$B$6</c15:f>
                      <c15:dlblFieldTableCache>
                        <c:ptCount val="1"/>
                        <c:pt idx="0">
                          <c:v>a2</c:v>
                        </c:pt>
                      </c15:dlblFieldTableCache>
                    </c15:dlblFTEntry>
                  </c15:dlblFieldTable>
                  <c15:showDataLabelsRange val="0"/>
                </c:ext>
                <c:ext xmlns:c16="http://schemas.microsoft.com/office/drawing/2014/chart" uri="{C3380CC4-5D6E-409C-BE32-E72D297353CC}">
                  <c16:uniqueId val="{00000001-94DF-40BA-AB71-E73021F5FF9B}"/>
                </c:ext>
              </c:extLst>
            </c:dLbl>
            <c:dLbl>
              <c:idx val="2"/>
              <c:layout>
                <c:manualLayout>
                  <c:x val="-0.13897813845274293"/>
                  <c:y val="1.0499622265317761E-2"/>
                </c:manualLayout>
              </c:layout>
              <c:tx>
                <c:strRef>
                  <c:f>Eisenhower!$B$7</c:f>
                  <c:strCache>
                    <c:ptCount val="1"/>
                    <c:pt idx="0">
                      <c:v>a3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{4B189C65-F59F-44EA-8B82-C382A834A3EA}</c15:txfldGUID>
                      <c15:f>Eisenhower!$B$7</c15:f>
                      <c15:dlblFieldTableCache>
                        <c:ptCount val="1"/>
                        <c:pt idx="0">
                          <c:v>a3</c:v>
                        </c:pt>
                      </c15:dlblFieldTableCache>
                    </c15:dlblFTEntry>
                  </c15:dlblFieldTable>
                  <c15:showDataLabelsRange val="0"/>
                </c:ext>
                <c:ext xmlns:c16="http://schemas.microsoft.com/office/drawing/2014/chart" uri="{C3380CC4-5D6E-409C-BE32-E72D297353CC}">
                  <c16:uniqueId val="{00000002-94DF-40BA-AB71-E73021F5FF9B}"/>
                </c:ext>
              </c:extLst>
            </c:dLbl>
            <c:dLbl>
              <c:idx val="3"/>
              <c:layout>
                <c:manualLayout>
                  <c:x val="-9.0939443846193138E-2"/>
                  <c:y val="-2.5517730165035011E-3"/>
                </c:manualLayout>
              </c:layout>
              <c:tx>
                <c:strRef>
                  <c:f>Eisenhower!$B$8</c:f>
                  <c:strCache>
                    <c:ptCount val="1"/>
                    <c:pt idx="0">
                      <c:v>a4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{6C75B277-6482-4D3F-8957-B61937A0816F}</c15:txfldGUID>
                      <c15:f>Eisenhower!$B$8</c15:f>
                      <c15:dlblFieldTableCache>
                        <c:ptCount val="1"/>
                        <c:pt idx="0">
                          <c:v>a4</c:v>
                        </c:pt>
                      </c15:dlblFieldTableCache>
                    </c15:dlblFTEntry>
                  </c15:dlblFieldTable>
                  <c15:showDataLabelsRange val="0"/>
                </c:ext>
                <c:ext xmlns:c16="http://schemas.microsoft.com/office/drawing/2014/chart" uri="{C3380CC4-5D6E-409C-BE32-E72D297353CC}">
                  <c16:uniqueId val="{00000003-94DF-40BA-AB71-E73021F5FF9B}"/>
                </c:ext>
              </c:extLst>
            </c:dLbl>
            <c:dLbl>
              <c:idx val="4"/>
              <c:layout>
                <c:manualLayout>
                  <c:x val="-0.12287509302017695"/>
                  <c:y val="1.3952662445384238E-2"/>
                </c:manualLayout>
              </c:layout>
              <c:tx>
                <c:strRef>
                  <c:f>Eisenhower!$B$9</c:f>
                  <c:strCache>
                    <c:ptCount val="1"/>
                    <c:pt idx="0">
                      <c:v>a5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{3AA4E142-30B4-4EDA-8DA6-1B69626CF28F}</c15:txfldGUID>
                      <c15:f>Eisenhower!$B$9</c15:f>
                      <c15:dlblFieldTableCache>
                        <c:ptCount val="1"/>
                        <c:pt idx="0">
                          <c:v>a5</c:v>
                        </c:pt>
                      </c15:dlblFieldTableCache>
                    </c15:dlblFTEntry>
                  </c15:dlblFieldTable>
                  <c15:showDataLabelsRange val="0"/>
                </c:ext>
                <c:ext xmlns:c16="http://schemas.microsoft.com/office/drawing/2014/chart" uri="{C3380CC4-5D6E-409C-BE32-E72D297353CC}">
                  <c16:uniqueId val="{00000004-94DF-40BA-AB71-E73021F5FF9B}"/>
                </c:ext>
              </c:extLst>
            </c:dLbl>
            <c:dLbl>
              <c:idx val="5"/>
              <c:layout>
                <c:manualLayout>
                  <c:x val="-0.14533772694471586"/>
                  <c:y val="1.4749262536873156E-2"/>
                </c:manualLayout>
              </c:layout>
              <c:tx>
                <c:strRef>
                  <c:f>Eisenhower!$B$10</c:f>
                  <c:strCache>
                    <c:ptCount val="1"/>
                    <c:pt idx="0">
                      <c:v>a6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{6C02C60E-DAE6-402D-9F29-B633CD3C8578}</c15:txfldGUID>
                      <c15:f>Eisenhower!$B$10</c15:f>
                      <c15:dlblFieldTableCache>
                        <c:ptCount val="1"/>
                        <c:pt idx="0">
                          <c:v>a6</c:v>
                        </c:pt>
                      </c15:dlblFieldTableCache>
                    </c15:dlblFTEntry>
                  </c15:dlblFieldTable>
                  <c15:showDataLabelsRange val="0"/>
                </c:ext>
                <c:ext xmlns:c16="http://schemas.microsoft.com/office/drawing/2014/chart" uri="{C3380CC4-5D6E-409C-BE32-E72D297353CC}">
                  <c16:uniqueId val="{00000005-94DF-40BA-AB71-E73021F5FF9B}"/>
                </c:ext>
              </c:extLst>
            </c:dLbl>
            <c:dLbl>
              <c:idx val="6"/>
              <c:tx>
                <c:strRef>
                  <c:f>Eisenhower!$B$11</c:f>
                  <c:strCache>
                    <c:ptCount val="1"/>
                    <c:pt idx="0">
                      <c:v>a7</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{05141D3A-F2CF-45DF-B6D3-C653AB5125B1}</c15:txfldGUID>
                      <c15:f>Eisenhower!$B$11</c15:f>
                      <c15:dlblFieldTableCache>
                        <c:ptCount val="1"/>
                        <c:pt idx="0">
                          <c:v>a7</c:v>
                        </c:pt>
                      </c15:dlblFieldTableCache>
                    </c15:dlblFTEntry>
                  </c15:dlblFieldTable>
                  <c15:showDataLabelsRange val="0"/>
                </c:ext>
                <c:ext xmlns:c16="http://schemas.microsoft.com/office/drawing/2014/chart" uri="{C3380CC4-5D6E-409C-BE32-E72D297353CC}">
                  <c16:uniqueId val="{00000006-94DF-40BA-AB71-E73021F5FF9B}"/>
                </c:ext>
              </c:extLst>
            </c:dLbl>
            <c:dLbl>
              <c:idx val="7"/>
              <c:layout>
                <c:manualLayout>
                  <c:x val="-0.19249918577696037"/>
                  <c:y val="-8.8495575221238937E-3"/>
                </c:manualLayout>
              </c:layout>
              <c:tx>
                <c:strRef>
                  <c:f>Eisenhower!$B$12</c:f>
                  <c:strCache>
                    <c:ptCount val="1"/>
                    <c:pt idx="0">
                      <c:v>a8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{96BD7D48-71F3-4AC9-BD5A-1E5625FDF261}</c15:txfldGUID>
                      <c15:f>Eisenhower!$B$12</c15:f>
                      <c15:dlblFieldTableCache>
                        <c:ptCount val="1"/>
                        <c:pt idx="0">
                          <c:v>a8</c:v>
                        </c:pt>
                      </c15:dlblFieldTableCache>
                    </c15:dlblFTEntry>
                  </c15:dlblFieldTable>
                  <c15:showDataLabelsRange val="0"/>
                </c:ext>
                <c:ext xmlns:c16="http://schemas.microsoft.com/office/drawing/2014/chart" uri="{C3380CC4-5D6E-409C-BE32-E72D297353CC}">
                  <c16:uniqueId val="{00000007-94DF-40BA-AB71-E73021F5FF9B}"/>
                </c:ext>
              </c:extLst>
            </c:dLbl>
            <c:dLbl>
              <c:idx val="8"/>
              <c:layout>
                <c:manualLayout>
                  <c:x val="-0.13391584527697264"/>
                  <c:y val="2.9148656121248937E-3"/>
                </c:manualLayout>
              </c:layout>
              <c:tx>
                <c:strRef>
                  <c:f>Eisenhower!$B$13</c:f>
                  <c:strCache>
                    <c:ptCount val="1"/>
                    <c:pt idx="0">
                      <c:v>a9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{E1E3F995-6881-47A0-AA30-12AFDDDBCBBD}</c15:txfldGUID>
                      <c15:f>Eisenhower!$B$13</c15:f>
                      <c15:dlblFieldTableCache>
                        <c:ptCount val="1"/>
                        <c:pt idx="0">
                          <c:v>a9</c:v>
                        </c:pt>
                      </c15:dlblFieldTableCache>
                    </c15:dlblFTEntry>
                  </c15:dlblFieldTable>
                  <c15:showDataLabelsRange val="0"/>
                </c:ext>
                <c:ext xmlns:c16="http://schemas.microsoft.com/office/drawing/2014/chart" uri="{C3380CC4-5D6E-409C-BE32-E72D297353CC}">
                  <c16:uniqueId val="{00000008-94DF-40BA-AB71-E73021F5FF9B}"/>
                </c:ext>
              </c:extLst>
            </c:dLbl>
            <c:dLbl>
              <c:idx val="9"/>
              <c:layout>
                <c:manualLayout>
                  <c:x val="-0.14014687545281485"/>
                  <c:y val="-1.1869436201780416E-2"/>
                </c:manualLayout>
              </c:layout>
              <c:tx>
                <c:strRef>
                  <c:f>Eisenhower!$B$14</c:f>
                  <c:strCache>
                    <c:ptCount val="1"/>
                    <c:pt idx="0">
                      <c:v>a10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{0CA1B1F2-8906-4A3E-ADC4-D7E6BED2B1D8}</c15:txfldGUID>
                      <c15:f>Eisenhower!$B$14</c15:f>
                      <c15:dlblFieldTableCache>
                        <c:ptCount val="1"/>
                        <c:pt idx="0">
                          <c:v>a10</c:v>
                        </c:pt>
                      </c15:dlblFieldTableCache>
                    </c15:dlblFTEntry>
                  </c15:dlblFieldTable>
                  <c15:showDataLabelsRange val="0"/>
                </c:ext>
                <c:ext xmlns:c16="http://schemas.microsoft.com/office/drawing/2014/chart" uri="{C3380CC4-5D6E-409C-BE32-E72D297353CC}">
                  <c16:uniqueId val="{00000009-94DF-40BA-AB71-E73021F5FF9B}"/>
                </c:ext>
              </c:extLst>
            </c:dLbl>
            <c:dLbl>
              <c:idx val="10"/>
              <c:layout>
                <c:manualLayout>
                  <c:x val="-0.14232276947779585"/>
                  <c:y val="2.0132869148032691E-3"/>
                </c:manualLayout>
              </c:layout>
              <c:tx>
                <c:strRef>
                  <c:f>Eisenhower!$B$15</c:f>
                  <c:strCache>
                    <c:ptCount val="1"/>
                    <c:pt idx="0">
                      <c:v>a11</c:v>
                    </c:pt>
                  </c:strCache>
                </c:strRef>
              </c:tx>
              <c:numFmt formatCode="General" sourceLinked="0"/>
              <c:spPr>
                <a:ln>
                  <a:noFill/>
                </a:ln>
              </c:spPr>
              <c:txPr>
                <a:bodyPr rot="0" anchor="ctr" anchorCtr="1"/>
                <a:lstStyle/>
                <a:p>
                  <a:pPr algn="ctr" rtl="0">
                    <a:defRPr lang="en-US" sz="1800" b="0" i="0" u="none" strike="noStrike" kern="1200" baseline="0">
                      <a:solidFill>
                        <a:sysClr val="windowText" lastClr="000000"/>
                      </a:solidFill>
                      <a:latin typeface="+mn-lt"/>
                      <a:ea typeface="+mn-ea"/>
                      <a:cs typeface="+mn-cs"/>
                    </a:defRPr>
                  </a:pPr>
                  <a:endParaRPr lang="fr-FR"/>
                </a:p>
              </c:txPr>
              <c:dLblPos val="r"/>
              <c:showLegendKey val="0"/>
              <c:showVal val="0"/>
              <c:showCatName val="0"/>
              <c:showSerName val="0"/>
              <c:showPercent val="0"/>
              <c:showBubbleSize val="1"/>
              <c:extLst>
                <c:ext xmlns:c15="http://schemas.microsoft.com/office/drawing/2012/chart" uri="{CE6537A1-D6FC-4f65-9D91-7224C49458BB}">
                  <c15:dlblFieldTable>
                    <c15:dlblFTEntry>
                      <c15:txfldGUID>{C1AC3E7F-CE50-4B16-AF2D-29165BF786DF}</c15:txfldGUID>
                      <c15:f>Eisenhower!$B$15</c15:f>
                      <c15:dlblFieldTableCache>
                        <c:ptCount val="1"/>
                        <c:pt idx="0">
                          <c:v>a11</c:v>
                        </c:pt>
                      </c15:dlblFieldTableCache>
                    </c15:dlblFTEntry>
                  </c15:dlblFieldTable>
                  <c15:showDataLabelsRange val="0"/>
                </c:ext>
                <c:ext xmlns:c16="http://schemas.microsoft.com/office/drawing/2014/chart" uri="{C3380CC4-5D6E-409C-BE32-E72D297353CC}">
                  <c16:uniqueId val="{0000000A-94DF-40BA-AB71-E73021F5FF9B}"/>
                </c:ext>
              </c:extLst>
            </c:dLbl>
            <c:dLbl>
              <c:idx val="11"/>
              <c:layout>
                <c:manualLayout>
                  <c:x val="-0.14379873181313135"/>
                  <c:y val="8.8495837130151012E-3"/>
                </c:manualLayout>
              </c:layout>
              <c:tx>
                <c:strRef>
                  <c:f>Eisenhower!$B$16</c:f>
                  <c:strCache>
                    <c:ptCount val="1"/>
                    <c:pt idx="0">
                      <c:v>a12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{02A90932-0CB9-469C-A512-466DA3EF5A6E}</c15:txfldGUID>
                      <c15:f>Eisenhower!$B$16</c15:f>
                      <c15:dlblFieldTableCache>
                        <c:ptCount val="1"/>
                        <c:pt idx="0">
                          <c:v>a12</c:v>
                        </c:pt>
                      </c15:dlblFieldTableCache>
                    </c15:dlblFTEntry>
                  </c15:dlblFieldTable>
                  <c15:showDataLabelsRange val="0"/>
                </c:ext>
                <c:ext xmlns:c16="http://schemas.microsoft.com/office/drawing/2014/chart" uri="{C3380CC4-5D6E-409C-BE32-E72D297353CC}">
                  <c16:uniqueId val="{0000000B-94DF-40BA-AB71-E73021F5FF9B}"/>
                </c:ext>
              </c:extLst>
            </c:dLbl>
            <c:dLbl>
              <c:idx val="12"/>
              <c:layout>
                <c:manualLayout>
                  <c:x val="-0.15042782952225492"/>
                  <c:y val="-3.0198524887653138E-3"/>
                </c:manualLayout>
              </c:layout>
              <c:tx>
                <c:strRef>
                  <c:f>Eisenhower!$B$17</c:f>
                  <c:strCache>
                    <c:ptCount val="1"/>
                    <c:pt idx="0">
                      <c:v>a13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{9D558262-9EBE-4C62-853D-C323ABC6A52D}</c15:txfldGUID>
                      <c15:f>Eisenhower!$B$17</c15:f>
                      <c15:dlblFieldTableCache>
                        <c:ptCount val="1"/>
                        <c:pt idx="0">
                          <c:v>a13</c:v>
                        </c:pt>
                      </c15:dlblFieldTableCache>
                    </c15:dlblFTEntry>
                  </c15:dlblFieldTable>
                  <c15:showDataLabelsRange val="0"/>
                </c:ext>
                <c:ext xmlns:c16="http://schemas.microsoft.com/office/drawing/2014/chart" uri="{C3380CC4-5D6E-409C-BE32-E72D297353CC}">
                  <c16:uniqueId val="{0000000C-94DF-40BA-AB71-E73021F5FF9B}"/>
                </c:ext>
              </c:extLst>
            </c:dLbl>
            <c:dLbl>
              <c:idx val="13"/>
              <c:layout>
                <c:manualLayout>
                  <c:x val="-0.12557727610711694"/>
                  <c:y val="-3.8514918572863854E-3"/>
                </c:manualLayout>
              </c:layout>
              <c:tx>
                <c:strRef>
                  <c:f>Eisenhower!$B$18</c:f>
                  <c:strCache>
                    <c:ptCount val="1"/>
                    <c:pt idx="0">
                      <c:v>a14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{91024F7E-3871-4526-A721-7486BBBB6915}</c15:txfldGUID>
                      <c15:f>Eisenhower!$B$18</c15:f>
                      <c15:dlblFieldTableCache>
                        <c:ptCount val="1"/>
                        <c:pt idx="0">
                          <c:v>a14</c:v>
                        </c:pt>
                      </c15:dlblFieldTableCache>
                    </c15:dlblFTEntry>
                  </c15:dlblFieldTable>
                  <c15:showDataLabelsRange val="0"/>
                </c:ext>
                <c:ext xmlns:c16="http://schemas.microsoft.com/office/drawing/2014/chart" uri="{C3380CC4-5D6E-409C-BE32-E72D297353CC}">
                  <c16:uniqueId val="{0000000D-94DF-40BA-AB71-E73021F5FF9B}"/>
                </c:ext>
              </c:extLst>
            </c:dLbl>
            <c:dLbl>
              <c:idx val="14"/>
              <c:layout>
                <c:manualLayout>
                  <c:x val="-0.13468413199758569"/>
                  <c:y val="5.8996705530503053E-3"/>
                </c:manualLayout>
              </c:layout>
              <c:tx>
                <c:strRef>
                  <c:f>Eisenhower!$B$19</c:f>
                  <c:strCache>
                    <c:ptCount val="1"/>
                    <c:pt idx="0">
                      <c:v>a15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{F52051C5-9F14-47CB-801A-DDC49470830F}</c15:txfldGUID>
                      <c15:f>Eisenhower!$B$19</c15:f>
                      <c15:dlblFieldTableCache>
                        <c:ptCount val="1"/>
                        <c:pt idx="0">
                          <c:v>a15</c:v>
                        </c:pt>
                      </c15:dlblFieldTableCache>
                    </c15:dlblFTEntry>
                  </c15:dlblFieldTable>
                  <c15:showDataLabelsRange val="0"/>
                </c:ext>
                <c:ext xmlns:c16="http://schemas.microsoft.com/office/drawing/2014/chart" uri="{C3380CC4-5D6E-409C-BE32-E72D297353CC}">
                  <c16:uniqueId val="{0000000E-94DF-40BA-AB71-E73021F5FF9B}"/>
                </c:ext>
              </c:extLst>
            </c:dLbl>
            <c:dLbl>
              <c:idx val="15"/>
              <c:layout>
                <c:manualLayout>
                  <c:x val="-0.15875984614012245"/>
                  <c:y val="1.9209015786973215E-2"/>
                </c:manualLayout>
              </c:layout>
              <c:tx>
                <c:strRef>
                  <c:f>Eisenhower!$B$20</c:f>
                  <c:strCache>
                    <c:ptCount val="1"/>
                    <c:pt idx="0">
                      <c:v>a16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{3D231AAF-C4BA-4191-8806-E270D1F64192}</c15:txfldGUID>
                      <c15:f>Eisenhower!$B$20</c15:f>
                      <c15:dlblFieldTableCache>
                        <c:ptCount val="1"/>
                        <c:pt idx="0">
                          <c:v>a16</c:v>
                        </c:pt>
                      </c15:dlblFieldTableCache>
                    </c15:dlblFTEntry>
                  </c15:dlblFieldTable>
                  <c15:showDataLabelsRange val="0"/>
                </c:ext>
                <c:ext xmlns:c16="http://schemas.microsoft.com/office/drawing/2014/chart" uri="{C3380CC4-5D6E-409C-BE32-E72D297353CC}">
                  <c16:uniqueId val="{0000000F-94DF-40BA-AB71-E73021F5FF9B}"/>
                </c:ext>
              </c:extLst>
            </c:dLbl>
            <c:dLbl>
              <c:idx val="16"/>
              <c:layout>
                <c:manualLayout>
                  <c:x val="-0.13325790948870578"/>
                  <c:y val="2.9148656121248937E-3"/>
                </c:manualLayout>
              </c:layout>
              <c:tx>
                <c:strRef>
                  <c:f>Eisenhower!$B$21</c:f>
                  <c:strCache>
                    <c:ptCount val="1"/>
                    <c:pt idx="0">
                      <c:v>a17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{91F27DBF-8A4B-4E52-9E39-11F3A2F1EBF1}</c15:txfldGUID>
                      <c15:f>Eisenhower!$B$21</c15:f>
                      <c15:dlblFieldTableCache>
                        <c:ptCount val="1"/>
                        <c:pt idx="0">
                          <c:v>a17</c:v>
                        </c:pt>
                      </c15:dlblFieldTableCache>
                    </c15:dlblFTEntry>
                  </c15:dlblFieldTable>
                  <c15:showDataLabelsRange val="0"/>
                </c:ext>
                <c:ext xmlns:c16="http://schemas.microsoft.com/office/drawing/2014/chart" uri="{C3380CC4-5D6E-409C-BE32-E72D297353CC}">
                  <c16:uniqueId val="{00000010-94DF-40BA-AB71-E73021F5FF9B}"/>
                </c:ext>
              </c:extLst>
            </c:dLbl>
            <c:dLbl>
              <c:idx val="17"/>
              <c:layout>
                <c:manualLayout>
                  <c:x val="-0.14763003874494207"/>
                  <c:y val="1.2806062446941907E-2"/>
                </c:manualLayout>
              </c:layout>
              <c:tx>
                <c:strRef>
                  <c:f>Eisenhower!$B$22</c:f>
                  <c:strCache>
                    <c:ptCount val="1"/>
                    <c:pt idx="0">
                      <c:v>a18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{C16D3E13-C423-417A-8AF3-1B587CF4D9C0}</c15:txfldGUID>
                      <c15:f>Eisenhower!$B$22</c15:f>
                      <c15:dlblFieldTableCache>
                        <c:ptCount val="1"/>
                        <c:pt idx="0">
                          <c:v>a18</c:v>
                        </c:pt>
                      </c15:dlblFieldTableCache>
                    </c15:dlblFTEntry>
                  </c15:dlblFieldTable>
                  <c15:showDataLabelsRange val="0"/>
                </c:ext>
                <c:ext xmlns:c16="http://schemas.microsoft.com/office/drawing/2014/chart" uri="{C3380CC4-5D6E-409C-BE32-E72D297353CC}">
                  <c16:uniqueId val="{00000011-94DF-40BA-AB71-E73021F5FF9B}"/>
                </c:ext>
              </c:extLst>
            </c:dLbl>
            <c:dLbl>
              <c:idx val="18"/>
              <c:layout>
                <c:manualLayout>
                  <c:x val="-0.14983824876495563"/>
                  <c:y val="9.9612919304967826E-3"/>
                </c:manualLayout>
              </c:layout>
              <c:tx>
                <c:strRef>
                  <c:f>Eisenhower!$B$23</c:f>
                  <c:strCache>
                    <c:ptCount val="1"/>
                    <c:pt idx="0">
                      <c:v>a19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{10DA9DEA-7D28-4DBE-9EB2-CD44E9117A64}</c15:txfldGUID>
                      <c15:f>Eisenhower!$B$23</c15:f>
                      <c15:dlblFieldTableCache>
                        <c:ptCount val="1"/>
                        <c:pt idx="0">
                          <c:v>a19</c:v>
                        </c:pt>
                      </c15:dlblFieldTableCache>
                    </c15:dlblFTEntry>
                  </c15:dlblFieldTable>
                  <c15:showDataLabelsRange val="0"/>
                </c:ext>
                <c:ext xmlns:c16="http://schemas.microsoft.com/office/drawing/2014/chart" uri="{C3380CC4-5D6E-409C-BE32-E72D297353CC}">
                  <c16:uniqueId val="{00000012-94DF-40BA-AB71-E73021F5FF9B}"/>
                </c:ext>
              </c:extLst>
            </c:dLbl>
            <c:dLbl>
              <c:idx val="19"/>
              <c:layout>
                <c:manualLayout>
                  <c:x val="-0.14422911534144528"/>
                  <c:y val="-2.9148656121248937E-3"/>
                </c:manualLayout>
              </c:layout>
              <c:tx>
                <c:strRef>
                  <c:f>Eisenhower!$B$24</c:f>
                  <c:strCache>
                    <c:ptCount val="1"/>
                    <c:pt idx="0">
                      <c:v>a20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{C6FE9DC2-172C-4A89-9608-511878FDF9EC}</c15:txfldGUID>
                      <c15:f>Eisenhower!$B$24</c15:f>
                      <c15:dlblFieldTableCache>
                        <c:ptCount val="1"/>
                        <c:pt idx="0">
                          <c:v>a20</c:v>
                        </c:pt>
                      </c15:dlblFieldTableCache>
                    </c15:dlblFTEntry>
                  </c15:dlblFieldTable>
                  <c15:showDataLabelsRange val="0"/>
                </c:ext>
                <c:ext xmlns:c16="http://schemas.microsoft.com/office/drawing/2014/chart" uri="{C3380CC4-5D6E-409C-BE32-E72D297353CC}">
                  <c16:uniqueId val="{00000013-94DF-40BA-AB71-E73021F5FF9B}"/>
                </c:ext>
              </c:extLst>
            </c:dLbl>
            <c:numFmt formatCode="General" sourceLinked="0"/>
            <c:spPr>
              <a:ln>
                <a:noFill/>
              </a:ln>
            </c:spPr>
            <c:txPr>
              <a:bodyPr rot="0" anchor="ctr" anchorCtr="1"/>
              <a:lstStyle/>
              <a:p>
                <a:pPr>
                  <a:defRPr sz="1800">
                    <a:solidFill>
                      <a:sysClr val="windowText" lastClr="000000"/>
                    </a:solidFill>
                  </a:defRPr>
                </a:pPr>
                <a:endParaRPr lang="fr-FR"/>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Eisenhower!$D$5:$D$24</c:f>
              <c:numCache>
                <c:formatCode>0</c:formatCode>
                <c:ptCount val="20"/>
                <c:pt idx="0">
                  <c:v>3</c:v>
                </c:pt>
                <c:pt idx="1">
                  <c:v>10</c:v>
                </c:pt>
                <c:pt idx="2">
                  <c:v>2</c:v>
                </c:pt>
              </c:numCache>
            </c:numRef>
          </c:xVal>
          <c:yVal>
            <c:numRef>
              <c:f>Eisenhower!$E$5:$E$24</c:f>
              <c:numCache>
                <c:formatCode>0</c:formatCode>
                <c:ptCount val="20"/>
                <c:pt idx="0">
                  <c:v>7</c:v>
                </c:pt>
                <c:pt idx="1">
                  <c:v>9</c:v>
                </c:pt>
                <c:pt idx="2">
                  <c:v>2</c:v>
                </c:pt>
              </c:numCache>
            </c:numRef>
          </c:yVal>
          <c:bubbleSize>
            <c:numRef>
              <c:f>Eisenhower!$I$5:$I$24</c:f>
              <c:numCache>
                <c:formatCode>General</c:formatCode>
                <c:ptCount val="20"/>
                <c:pt idx="0">
                  <c:v>2</c:v>
                </c:pt>
                <c:pt idx="1">
                  <c:v>1</c:v>
                </c:pt>
                <c:pt idx="2">
                  <c:v>3</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94DF-40BA-AB71-E73021F5FF9B}"/>
            </c:ext>
          </c:extLst>
        </c:ser>
        <c:dLbls>
          <c:showLegendKey val="0"/>
          <c:showVal val="0"/>
          <c:showCatName val="0"/>
          <c:showSerName val="0"/>
          <c:showPercent val="0"/>
          <c:showBubbleSize val="0"/>
        </c:dLbls>
        <c:bubbleScale val="100"/>
        <c:showNegBubbles val="0"/>
        <c:axId val="-1237748352"/>
        <c:axId val="-1237755968"/>
      </c:bubbleChart>
      <c:valAx>
        <c:axId val="-1237748352"/>
        <c:scaling>
          <c:orientation val="minMax"/>
          <c:max val="11"/>
          <c:min val="0"/>
        </c:scaling>
        <c:delete val="0"/>
        <c:axPos val="b"/>
        <c:numFmt formatCode="0" sourceLinked="1"/>
        <c:majorTickMark val="out"/>
        <c:minorTickMark val="none"/>
        <c:tickLblPos val="nextTo"/>
        <c:crossAx val="-1237755968"/>
        <c:crosses val="autoZero"/>
        <c:crossBetween val="midCat"/>
        <c:majorUnit val="1"/>
        <c:minorUnit val="0.1"/>
      </c:valAx>
      <c:valAx>
        <c:axId val="-1237755968"/>
        <c:scaling>
          <c:orientation val="minMax"/>
          <c:max val="11"/>
          <c:min val="0"/>
        </c:scaling>
        <c:delete val="0"/>
        <c:axPos val="l"/>
        <c:numFmt formatCode="0" sourceLinked="1"/>
        <c:majorTickMark val="out"/>
        <c:minorTickMark val="none"/>
        <c:tickLblPos val="nextTo"/>
        <c:crossAx val="-123774835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32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cap="flat" cmpd="sng" algn="ctr">
        <a:solidFill>
          <a:schemeClr val="tx1">
            <a:lumMod val="65000"/>
            <a:lumOff val="35000"/>
          </a:schemeClr>
        </a:solidFill>
        <a:round/>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15875" cap="flat" cmpd="sng" algn="ctr">
        <a:solidFill>
          <a:schemeClr val="tx1">
            <a:lumMod val="65000"/>
            <a:lumOff val="3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32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cap="flat" cmpd="sng" algn="ctr">
        <a:solidFill>
          <a:schemeClr val="tx1">
            <a:lumMod val="65000"/>
            <a:lumOff val="35000"/>
          </a:schemeClr>
        </a:solidFill>
        <a:round/>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15875" cap="flat" cmpd="sng" algn="ctr">
        <a:solidFill>
          <a:schemeClr val="tx1">
            <a:lumMod val="65000"/>
            <a:lumOff val="3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Drop" dropLines="2" dropStyle="combo" dx="16" fmlaLink="' '!$B$4" fmlaRange="' '!$Z$7:$Z$8" noThreeD="1" sel="2" val="0"/>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Lines="2" dropStyle="combo" dx="16" fmlaLink="' '!$B$4" fmlaRange="' '!$Z$7:$Z$8" noThreeD="1" sel="2" val="0"/>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Drop" dropLines="2" dropStyle="combo" dx="16" fmlaLink="' '!$B$4" fmlaRange="' '!$Z$7:$Z$8" noThreeD="1" sel="2" val="0"/>
</file>

<file path=xl/ctrlProps/ctrlProp29.xml><?xml version="1.0" encoding="utf-8"?>
<formControlPr xmlns="http://schemas.microsoft.com/office/spreadsheetml/2009/9/main" objectType="Drop" dropLines="2" dropStyle="combo" dx="16" fmlaLink="' '!$B$4" fmlaRange="' '!$Z$7:$Z$8" noThreeD="1" sel="2" val="0"/>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K$11" lockText="1"/>
</file>

<file path=xl/ctrlProps/ctrlProp33.xml><?xml version="1.0" encoding="utf-8"?>
<formControlPr xmlns="http://schemas.microsoft.com/office/spreadsheetml/2009/9/main" objectType="Radio" checked="Checked" lockText="1"/>
</file>

<file path=xl/ctrlProps/ctrlProp34.xml><?xml version="1.0" encoding="utf-8"?>
<formControlPr xmlns="http://schemas.microsoft.com/office/spreadsheetml/2009/9/main" objectType="Radio" lockText="1"/>
</file>

<file path=xl/ctrlProps/ctrlProp35.xml><?xml version="1.0" encoding="utf-8"?>
<formControlPr xmlns="http://schemas.microsoft.com/office/spreadsheetml/2009/9/main" objectType="Radio"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K$13" lockText="1"/>
</file>

<file path=xl/ctrlProps/ctrlProp39.xml><?xml version="1.0" encoding="utf-8"?>
<formControlPr xmlns="http://schemas.microsoft.com/office/spreadsheetml/2009/9/main" objectType="Radio" checked="Checked" lockText="1"/>
</file>

<file path=xl/ctrlProps/ctrlProp40.xml><?xml version="1.0" encoding="utf-8"?>
<formControlPr xmlns="http://schemas.microsoft.com/office/spreadsheetml/2009/9/main" objectType="Radio" lockText="1"/>
</file>

<file path=xl/ctrlProps/ctrlProp41.xml><?xml version="1.0" encoding="utf-8"?>
<formControlPr xmlns="http://schemas.microsoft.com/office/spreadsheetml/2009/9/main" objectType="Radio" lockText="1"/>
</file>

<file path=xl/ctrlProps/ctrlProp42.xml><?xml version="1.0" encoding="utf-8"?>
<formControlPr xmlns="http://schemas.microsoft.com/office/spreadsheetml/2009/9/main" objectType="Radio" lockText="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Radio" firstButton="1" fmlaLink="$K$14" lockText="1"/>
</file>

<file path=xl/ctrlProps/ctrlProp45.xml><?xml version="1.0" encoding="utf-8"?>
<formControlPr xmlns="http://schemas.microsoft.com/office/spreadsheetml/2009/9/main" objectType="Radio" lockText="1"/>
</file>

<file path=xl/ctrlProps/ctrlProp46.xml><?xml version="1.0" encoding="utf-8"?>
<formControlPr xmlns="http://schemas.microsoft.com/office/spreadsheetml/2009/9/main" objectType="Radio" checked="Checked" lockText="1"/>
</file>

<file path=xl/ctrlProps/ctrlProp47.xml><?xml version="1.0" encoding="utf-8"?>
<formControlPr xmlns="http://schemas.microsoft.com/office/spreadsheetml/2009/9/main" objectType="Radio" lockText="1"/>
</file>

<file path=xl/ctrlProps/ctrlProp48.xml><?xml version="1.0" encoding="utf-8"?>
<formControlPr xmlns="http://schemas.microsoft.com/office/spreadsheetml/2009/9/main" objectType="Radio" lockText="1"/>
</file>

<file path=xl/ctrlProps/ctrlProp49.xml><?xml version="1.0" encoding="utf-8"?>
<formControlPr xmlns="http://schemas.microsoft.com/office/spreadsheetml/2009/9/main" objectType="GBox" noThreeD="1"/>
</file>

<file path=xl/ctrlProps/ctrlProp50.xml><?xml version="1.0" encoding="utf-8"?>
<formControlPr xmlns="http://schemas.microsoft.com/office/spreadsheetml/2009/9/main" objectType="Radio" firstButton="1" fmlaLink="$K$15" lockText="1"/>
</file>

<file path=xl/ctrlProps/ctrlProp51.xml><?xml version="1.0" encoding="utf-8"?>
<formControlPr xmlns="http://schemas.microsoft.com/office/spreadsheetml/2009/9/main" objectType="Radio" lockText="1"/>
</file>

<file path=xl/ctrlProps/ctrlProp52.xml><?xml version="1.0" encoding="utf-8"?>
<formControlPr xmlns="http://schemas.microsoft.com/office/spreadsheetml/2009/9/main" objectType="Radio" lockText="1"/>
</file>

<file path=xl/ctrlProps/ctrlProp53.xml><?xml version="1.0" encoding="utf-8"?>
<formControlPr xmlns="http://schemas.microsoft.com/office/spreadsheetml/2009/9/main" objectType="Radio" checked="Checked" lockText="1"/>
</file>

<file path=xl/ctrlProps/ctrlProp54.xml><?xml version="1.0" encoding="utf-8"?>
<formControlPr xmlns="http://schemas.microsoft.com/office/spreadsheetml/2009/9/main" objectType="Radio" lockText="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Radio" firstButton="1" fmlaLink="$K$16" lockText="1"/>
</file>

<file path=xl/ctrlProps/ctrlProp57.xml><?xml version="1.0" encoding="utf-8"?>
<formControlPr xmlns="http://schemas.microsoft.com/office/spreadsheetml/2009/9/main" objectType="Radio" lockText="1"/>
</file>

<file path=xl/ctrlProps/ctrlProp58.xml><?xml version="1.0" encoding="utf-8"?>
<formControlPr xmlns="http://schemas.microsoft.com/office/spreadsheetml/2009/9/main" objectType="Radio" lockText="1"/>
</file>

<file path=xl/ctrlProps/ctrlProp59.xml><?xml version="1.0" encoding="utf-8"?>
<formControlPr xmlns="http://schemas.microsoft.com/office/spreadsheetml/2009/9/main" objectType="Radio" checked="Checked" lockText="1"/>
</file>

<file path=xl/ctrlProps/ctrlProp60.xml><?xml version="1.0" encoding="utf-8"?>
<formControlPr xmlns="http://schemas.microsoft.com/office/spreadsheetml/2009/9/main" objectType="Radio" lockText="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K$17" lockText="1"/>
</file>

<file path=xl/ctrlProps/ctrlProp63.xml><?xml version="1.0" encoding="utf-8"?>
<formControlPr xmlns="http://schemas.microsoft.com/office/spreadsheetml/2009/9/main" objectType="Radio" lockText="1"/>
</file>

<file path=xl/ctrlProps/ctrlProp64.xml><?xml version="1.0" encoding="utf-8"?>
<formControlPr xmlns="http://schemas.microsoft.com/office/spreadsheetml/2009/9/main" objectType="Radio" lockText="1"/>
</file>

<file path=xl/ctrlProps/ctrlProp65.xml><?xml version="1.0" encoding="utf-8"?>
<formControlPr xmlns="http://schemas.microsoft.com/office/spreadsheetml/2009/9/main" objectType="Radio" checked="Checked" lockText="1"/>
</file>

<file path=xl/ctrlProps/ctrlProp66.xml><?xml version="1.0" encoding="utf-8"?>
<formControlPr xmlns="http://schemas.microsoft.com/office/spreadsheetml/2009/9/main" objectType="Radio" lockText="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Radio" firstButton="1" fmlaLink="$K$19" lockText="1"/>
</file>

<file path=xl/ctrlProps/ctrlProp69.xml><?xml version="1.0" encoding="utf-8"?>
<formControlPr xmlns="http://schemas.microsoft.com/office/spreadsheetml/2009/9/main" objectType="Radio" lockText="1"/>
</file>

<file path=xl/ctrlProps/ctrlProp70.xml><?xml version="1.0" encoding="utf-8"?>
<formControlPr xmlns="http://schemas.microsoft.com/office/spreadsheetml/2009/9/main" objectType="Radio" checked="Checked" lockText="1"/>
</file>

<file path=xl/ctrlProps/ctrlProp71.xml><?xml version="1.0" encoding="utf-8"?>
<formControlPr xmlns="http://schemas.microsoft.com/office/spreadsheetml/2009/9/main" objectType="Radio" lockText="1"/>
</file>

<file path=xl/ctrlProps/ctrlProp72.xml><?xml version="1.0" encoding="utf-8"?>
<formControlPr xmlns="http://schemas.microsoft.com/office/spreadsheetml/2009/9/main" objectType="Radio" lockText="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Radio" firstButton="1" fmlaLink="$K$20" lockText="1"/>
</file>

<file path=xl/ctrlProps/ctrlProp75.xml><?xml version="1.0" encoding="utf-8"?>
<formControlPr xmlns="http://schemas.microsoft.com/office/spreadsheetml/2009/9/main" objectType="Radio" lockText="1"/>
</file>

<file path=xl/ctrlProps/ctrlProp76.xml><?xml version="1.0" encoding="utf-8"?>
<formControlPr xmlns="http://schemas.microsoft.com/office/spreadsheetml/2009/9/main" objectType="Radio" lockText="1"/>
</file>

<file path=xl/ctrlProps/ctrlProp77.xml><?xml version="1.0" encoding="utf-8"?>
<formControlPr xmlns="http://schemas.microsoft.com/office/spreadsheetml/2009/9/main" objectType="Radio" checked="Checked" lockText="1"/>
</file>

<file path=xl/ctrlProps/ctrlProp78.xml><?xml version="1.0" encoding="utf-8"?>
<formControlPr xmlns="http://schemas.microsoft.com/office/spreadsheetml/2009/9/main" objectType="Radio" lockText="1"/>
</file>

<file path=xl/ctrlProps/ctrlProp79.xml><?xml version="1.0" encoding="utf-8"?>
<formControlPr xmlns="http://schemas.microsoft.com/office/spreadsheetml/2009/9/main" objectType="GBox" noThreeD="1"/>
</file>

<file path=xl/ctrlProps/ctrlProp80.xml><?xml version="1.0" encoding="utf-8"?>
<formControlPr xmlns="http://schemas.microsoft.com/office/spreadsheetml/2009/9/main" objectType="Radio" firstButton="1" fmlaLink="$K$21" lockText="1"/>
</file>

<file path=xl/ctrlProps/ctrlProp81.xml><?xml version="1.0" encoding="utf-8"?>
<formControlPr xmlns="http://schemas.microsoft.com/office/spreadsheetml/2009/9/main" objectType="Radio" lockText="1"/>
</file>

<file path=xl/ctrlProps/ctrlProp82.xml><?xml version="1.0" encoding="utf-8"?>
<formControlPr xmlns="http://schemas.microsoft.com/office/spreadsheetml/2009/9/main" objectType="Radio" lockText="1"/>
</file>

<file path=xl/ctrlProps/ctrlProp83.xml><?xml version="1.0" encoding="utf-8"?>
<formControlPr xmlns="http://schemas.microsoft.com/office/spreadsheetml/2009/9/main" objectType="Radio" checked="Checked" lockText="1"/>
</file>

<file path=xl/ctrlProps/ctrlProp84.xml><?xml version="1.0" encoding="utf-8"?>
<formControlPr xmlns="http://schemas.microsoft.com/office/spreadsheetml/2009/9/main" objectType="Radio" lockText="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Radio" firstButton="1" fmlaLink="$K$22" lockText="1"/>
</file>

<file path=xl/ctrlProps/ctrlProp87.xml><?xml version="1.0" encoding="utf-8"?>
<formControlPr xmlns="http://schemas.microsoft.com/office/spreadsheetml/2009/9/main" objectType="Radio" lockText="1"/>
</file>

<file path=xl/ctrlProps/ctrlProp88.xml><?xml version="1.0" encoding="utf-8"?>
<formControlPr xmlns="http://schemas.microsoft.com/office/spreadsheetml/2009/9/main" objectType="Radio" checked="Checked" lockText="1"/>
</file>

<file path=xl/ctrlProps/ctrlProp89.xml><?xml version="1.0" encoding="utf-8"?>
<formControlPr xmlns="http://schemas.microsoft.com/office/spreadsheetml/2009/9/main" objectType="Radio" lockText="1"/>
</file>

<file path=xl/ctrlProps/ctrlProp90.xml><?xml version="1.0" encoding="utf-8"?>
<formControlPr xmlns="http://schemas.microsoft.com/office/spreadsheetml/2009/9/main" objectType="Radio" lockText="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Radio" firstButton="1" fmlaLink="$K$10" lockText="1"/>
</file>

<file path=xl/ctrlProps/ctrlProp93.xml><?xml version="1.0" encoding="utf-8"?>
<formControlPr xmlns="http://schemas.microsoft.com/office/spreadsheetml/2009/9/main" objectType="Radio" lockText="1"/>
</file>

<file path=xl/ctrlProps/ctrlProp94.xml><?xml version="1.0" encoding="utf-8"?>
<formControlPr xmlns="http://schemas.microsoft.com/office/spreadsheetml/2009/9/main" objectType="Radio" lockText="1"/>
</file>

<file path=xl/ctrlProps/ctrlProp95.xml><?xml version="1.0" encoding="utf-8"?>
<formControlPr xmlns="http://schemas.microsoft.com/office/spreadsheetml/2009/9/main" objectType="Radio" checked="Checked" lockText="1"/>
</file>

<file path=xl/ctrlProps/ctrlProp96.xml><?xml version="1.0" encoding="utf-8"?>
<formControlPr xmlns="http://schemas.microsoft.com/office/spreadsheetml/2009/9/main" objectType="Radio" lockText="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firstButton="1" fmlaLink="$K$25" lockText="1"/>
</file>

<file path=xl/ctrlProps/ctrlProp99.xml><?xml version="1.0" encoding="utf-8"?>
<formControlPr xmlns="http://schemas.microsoft.com/office/spreadsheetml/2009/9/main" objectType="Radio" lockText="1"/>
</file>

<file path=xl/ctrlProps/ctrlProp100.xml><?xml version="1.0" encoding="utf-8"?>
<formControlPr xmlns="http://schemas.microsoft.com/office/spreadsheetml/2009/9/main" objectType="Radio" checked="Checked" lockText="1"/>
</file>

<file path=xl/ctrlProps/ctrlProp101.xml><?xml version="1.0" encoding="utf-8"?>
<formControlPr xmlns="http://schemas.microsoft.com/office/spreadsheetml/2009/9/main" objectType="Radio" lockText="1"/>
</file>

<file path=xl/ctrlProps/ctrlProp102.xml><?xml version="1.0" encoding="utf-8"?>
<formControlPr xmlns="http://schemas.microsoft.com/office/spreadsheetml/2009/9/main" objectType="Radio" lockText="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Radio" firstButton="1" fmlaLink="$K$26" lockText="1"/>
</file>

<file path=xl/ctrlProps/ctrlProp105.xml><?xml version="1.0" encoding="utf-8"?>
<formControlPr xmlns="http://schemas.microsoft.com/office/spreadsheetml/2009/9/main" objectType="Radio" lockText="1"/>
</file>

<file path=xl/ctrlProps/ctrlProp106.xml><?xml version="1.0" encoding="utf-8"?>
<formControlPr xmlns="http://schemas.microsoft.com/office/spreadsheetml/2009/9/main" objectType="Radio" lockText="1"/>
</file>

<file path=xl/ctrlProps/ctrlProp107.xml><?xml version="1.0" encoding="utf-8"?>
<formControlPr xmlns="http://schemas.microsoft.com/office/spreadsheetml/2009/9/main" objectType="Radio" checked="Checked" lockText="1"/>
</file>

<file path=xl/ctrlProps/ctrlProp108.xml><?xml version="1.0" encoding="utf-8"?>
<formControlPr xmlns="http://schemas.microsoft.com/office/spreadsheetml/2009/9/main" objectType="Radio" lockText="1"/>
</file>

<file path=xl/ctrlProps/ctrlProp109.xml><?xml version="1.0" encoding="utf-8"?>
<formControlPr xmlns="http://schemas.microsoft.com/office/spreadsheetml/2009/9/main" objectType="GBox" noThreeD="1"/>
</file>

<file path=xl/ctrlProps/ctrlProp110.xml><?xml version="1.0" encoding="utf-8"?>
<formControlPr xmlns="http://schemas.microsoft.com/office/spreadsheetml/2009/9/main" objectType="Radio" firstButton="1" fmlaLink="$K$27" lockText="1"/>
</file>

<file path=xl/ctrlProps/ctrlProp111.xml><?xml version="1.0" encoding="utf-8"?>
<formControlPr xmlns="http://schemas.microsoft.com/office/spreadsheetml/2009/9/main" objectType="Radio" lockText="1"/>
</file>

<file path=xl/ctrlProps/ctrlProp112.xml><?xml version="1.0" encoding="utf-8"?>
<formControlPr xmlns="http://schemas.microsoft.com/office/spreadsheetml/2009/9/main" objectType="Radio" checked="Checked" lockText="1"/>
</file>

<file path=xl/ctrlProps/ctrlProp113.xml><?xml version="1.0" encoding="utf-8"?>
<formControlPr xmlns="http://schemas.microsoft.com/office/spreadsheetml/2009/9/main" objectType="Radio"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Radio" firstButton="1" fmlaLink="$K$29" lockText="1"/>
</file>

<file path=xl/ctrlProps/ctrlProp117.xml><?xml version="1.0" encoding="utf-8"?>
<formControlPr xmlns="http://schemas.microsoft.com/office/spreadsheetml/2009/9/main" objectType="Radio" lockText="1"/>
</file>

<file path=xl/ctrlProps/ctrlProp118.xml><?xml version="1.0" encoding="utf-8"?>
<formControlPr xmlns="http://schemas.microsoft.com/office/spreadsheetml/2009/9/main" objectType="Radio" lockText="1"/>
</file>

<file path=xl/ctrlProps/ctrlProp119.xml><?xml version="1.0" encoding="utf-8"?>
<formControlPr xmlns="http://schemas.microsoft.com/office/spreadsheetml/2009/9/main" objectType="Radio" lockText="1"/>
</file>

<file path=xl/ctrlProps/ctrlProp120.xml><?xml version="1.0" encoding="utf-8"?>
<formControlPr xmlns="http://schemas.microsoft.com/office/spreadsheetml/2009/9/main" objectType="Radio" lockText="1"/>
</file>

<file path=xl/ctrlProps/ctrlProp121.xml><?xml version="1.0" encoding="utf-8"?>
<formControlPr xmlns="http://schemas.microsoft.com/office/spreadsheetml/2009/9/main" objectType="GBox" noThreeD="1"/>
</file>

<file path=xl/ctrlProps/ctrlProp122.xml><?xml version="1.0" encoding="utf-8"?>
<formControlPr xmlns="http://schemas.microsoft.com/office/spreadsheetml/2009/9/main" objectType="Radio" firstButton="1" fmlaLink="$K$30" lockText="1"/>
</file>

<file path=xl/ctrlProps/ctrlProp123.xml><?xml version="1.0" encoding="utf-8"?>
<formControlPr xmlns="http://schemas.microsoft.com/office/spreadsheetml/2009/9/main" objectType="Radio" lockText="1"/>
</file>

<file path=xl/ctrlProps/ctrlProp124.xml><?xml version="1.0" encoding="utf-8"?>
<formControlPr xmlns="http://schemas.microsoft.com/office/spreadsheetml/2009/9/main" objectType="Radio" lockText="1"/>
</file>

<file path=xl/ctrlProps/ctrlProp125.xml><?xml version="1.0" encoding="utf-8"?>
<formControlPr xmlns="http://schemas.microsoft.com/office/spreadsheetml/2009/9/main" objectType="Radio" lockText="1"/>
</file>

<file path=xl/ctrlProps/ctrlProp126.xml><?xml version="1.0" encoding="utf-8"?>
<formControlPr xmlns="http://schemas.microsoft.com/office/spreadsheetml/2009/9/main" objectType="Radio" lockText="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K$31" lockText="1"/>
</file>

<file path=xl/ctrlProps/ctrlProp129.xml><?xml version="1.0" encoding="utf-8"?>
<formControlPr xmlns="http://schemas.microsoft.com/office/spreadsheetml/2009/9/main" objectType="Radio" lockText="1"/>
</file>

<file path=xl/ctrlProps/ctrlProp130.xml><?xml version="1.0" encoding="utf-8"?>
<formControlPr xmlns="http://schemas.microsoft.com/office/spreadsheetml/2009/9/main" objectType="Radio"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Radio" lockText="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K$32" lockText="1"/>
</file>

<file path=xl/ctrlProps/ctrlProp135.xml><?xml version="1.0" encoding="utf-8"?>
<formControlPr xmlns="http://schemas.microsoft.com/office/spreadsheetml/2009/9/main" objectType="Radio" lockText="1"/>
</file>

<file path=xl/ctrlProps/ctrlProp136.xml><?xml version="1.0" encoding="utf-8"?>
<formControlPr xmlns="http://schemas.microsoft.com/office/spreadsheetml/2009/9/main" objectType="Radio" lockText="1"/>
</file>

<file path=xl/ctrlProps/ctrlProp137.xml><?xml version="1.0" encoding="utf-8"?>
<formControlPr xmlns="http://schemas.microsoft.com/office/spreadsheetml/2009/9/main" objectType="Radio" lockText="1"/>
</file>

<file path=xl/ctrlProps/ctrlProp138.xml><?xml version="1.0" encoding="utf-8"?>
<formControlPr xmlns="http://schemas.microsoft.com/office/spreadsheetml/2009/9/main" objectType="Radio" lockText="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K$33" lockText="1"/>
</file>

<file path=xl/ctrlProps/ctrlProp141.xml><?xml version="1.0" encoding="utf-8"?>
<formControlPr xmlns="http://schemas.microsoft.com/office/spreadsheetml/2009/9/main" objectType="Radio" lockText="1"/>
</file>

<file path=xl/ctrlProps/ctrlProp142.xml><?xml version="1.0" encoding="utf-8"?>
<formControlPr xmlns="http://schemas.microsoft.com/office/spreadsheetml/2009/9/main" objectType="Radio" lockText="1"/>
</file>

<file path=xl/ctrlProps/ctrlProp143.xml><?xml version="1.0" encoding="utf-8"?>
<formControlPr xmlns="http://schemas.microsoft.com/office/spreadsheetml/2009/9/main" objectType="Radio" lockText="1"/>
</file>

<file path=xl/ctrlProps/ctrlProp144.xml><?xml version="1.0" encoding="utf-8"?>
<formControlPr xmlns="http://schemas.microsoft.com/office/spreadsheetml/2009/9/main" objectType="Radio" lockText="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K$34" lockText="1"/>
</file>

<file path=xl/ctrlProps/ctrlProp147.xml><?xml version="1.0" encoding="utf-8"?>
<formControlPr xmlns="http://schemas.microsoft.com/office/spreadsheetml/2009/9/main" objectType="Radio" lockText="1"/>
</file>

<file path=xl/ctrlProps/ctrlProp148.xml><?xml version="1.0" encoding="utf-8"?>
<formControlPr xmlns="http://schemas.microsoft.com/office/spreadsheetml/2009/9/main" objectType="Radio" lockText="1"/>
</file>

<file path=xl/ctrlProps/ctrlProp149.xml><?xml version="1.0" encoding="utf-8"?>
<formControlPr xmlns="http://schemas.microsoft.com/office/spreadsheetml/2009/9/main" objectType="Radio"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K$35" lockText="1"/>
</file>

<file path=xl/ctrlProps/ctrlProp153.xml><?xml version="1.0" encoding="utf-8"?>
<formControlPr xmlns="http://schemas.microsoft.com/office/spreadsheetml/2009/9/main" objectType="Radio" lockText="1"/>
</file>

<file path=xl/ctrlProps/ctrlProp154.xml><?xml version="1.0" encoding="utf-8"?>
<formControlPr xmlns="http://schemas.microsoft.com/office/spreadsheetml/2009/9/main" objectType="Radio" lockText="1"/>
</file>

<file path=xl/ctrlProps/ctrlProp155.xml><?xml version="1.0" encoding="utf-8"?>
<formControlPr xmlns="http://schemas.microsoft.com/office/spreadsheetml/2009/9/main" objectType="Radio" lockText="1"/>
</file>

<file path=xl/ctrlProps/ctrlProp156.xml><?xml version="1.0" encoding="utf-8"?>
<formControlPr xmlns="http://schemas.microsoft.com/office/spreadsheetml/2009/9/main" objectType="Radio" lockText="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K$36" lockText="1"/>
</file>

<file path=xl/ctrlProps/ctrlProp159.xml><?xml version="1.0" encoding="utf-8"?>
<formControlPr xmlns="http://schemas.microsoft.com/office/spreadsheetml/2009/9/main" objectType="Radio" lockText="1"/>
</file>

<file path=xl/ctrlProps/ctrlProp160.xml><?xml version="1.0" encoding="utf-8"?>
<formControlPr xmlns="http://schemas.microsoft.com/office/spreadsheetml/2009/9/main" objectType="Radio" lockText="1"/>
</file>

<file path=xl/ctrlProps/ctrlProp161.xml><?xml version="1.0" encoding="utf-8"?>
<formControlPr xmlns="http://schemas.microsoft.com/office/spreadsheetml/2009/9/main" objectType="Radio" lockText="1"/>
</file>

<file path=xl/ctrlProps/ctrlProp162.xml><?xml version="1.0" encoding="utf-8"?>
<formControlPr xmlns="http://schemas.microsoft.com/office/spreadsheetml/2009/9/main" objectType="Radio" lockText="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firstButton="1" fmlaLink="$K$37" lockText="1"/>
</file>

<file path=xl/ctrlProps/ctrlProp165.xml><?xml version="1.0" encoding="utf-8"?>
<formControlPr xmlns="http://schemas.microsoft.com/office/spreadsheetml/2009/9/main" objectType="Radio" lockText="1"/>
</file>

<file path=xl/ctrlProps/ctrlProp166.xml><?xml version="1.0" encoding="utf-8"?>
<formControlPr xmlns="http://schemas.microsoft.com/office/spreadsheetml/2009/9/main" objectType="Radio" lockText="1"/>
</file>

<file path=xl/ctrlProps/ctrlProp167.xml><?xml version="1.0" encoding="utf-8"?>
<formControlPr xmlns="http://schemas.microsoft.com/office/spreadsheetml/2009/9/main" objectType="Radio" lockText="1"/>
</file>

<file path=xl/ctrlProps/ctrlProp168.xml><?xml version="1.0" encoding="utf-8"?>
<formControlPr xmlns="http://schemas.microsoft.com/office/spreadsheetml/2009/9/main" objectType="Radio" lockText="1"/>
</file>

<file path=xl/ctrlProps/ctrlProp169.xml><?xml version="1.0" encoding="utf-8"?>
<formControlPr xmlns="http://schemas.microsoft.com/office/spreadsheetml/2009/9/main" objectType="GBox" noThreeD="1"/>
</file>

<file path=xl/ctrlProps/ctrlProp170.xml><?xml version="1.0" encoding="utf-8"?>
<formControlPr xmlns="http://schemas.microsoft.com/office/spreadsheetml/2009/9/main" objectType="Radio" firstButton="1" fmlaLink="$K$24"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Radio" checked="Checked" lockText="1"/>
</file>

<file path=xl/ctrlProps/ctrlProp173.xml><?xml version="1.0" encoding="utf-8"?>
<formControlPr xmlns="http://schemas.microsoft.com/office/spreadsheetml/2009/9/main" objectType="Radio" lockText="1"/>
</file>

<file path=xl/ctrlProps/ctrlProp174.xml><?xml version="1.0" encoding="utf-8"?>
<formControlPr xmlns="http://schemas.microsoft.com/office/spreadsheetml/2009/9/main" objectType="Radio" lockText="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Drop" dropLines="2" dropStyle="combo" dx="16" fmlaLink="' '!$B$4" fmlaRange="' '!$Z$7:$Z$8" noThreeD="1" sel="2" val="0"/>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L$12" lockText="1"/>
</file>

<file path=xl/ctrlProps/ctrlProp181.xml><?xml version="1.0" encoding="utf-8"?>
<formControlPr xmlns="http://schemas.microsoft.com/office/spreadsheetml/2009/9/main" objectType="Radio" checked="Checked" lockText="1"/>
</file>

<file path=xl/ctrlProps/ctrlProp182.xml><?xml version="1.0" encoding="utf-8"?>
<formControlPr xmlns="http://schemas.microsoft.com/office/spreadsheetml/2009/9/main" objectType="Radio" lockText="1"/>
</file>

<file path=xl/ctrlProps/ctrlProp183.xml><?xml version="1.0" encoding="utf-8"?>
<formControlPr xmlns="http://schemas.microsoft.com/office/spreadsheetml/2009/9/main" objectType="Radio" lockText="1"/>
</file>

<file path=xl/ctrlProps/ctrlProp184.xml><?xml version="1.0" encoding="utf-8"?>
<formControlPr xmlns="http://schemas.microsoft.com/office/spreadsheetml/2009/9/main" objectType="Radio" lockText="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Radio" firstButton="1" fmlaLink="$L$14" lockText="1"/>
</file>

<file path=xl/ctrlProps/ctrlProp187.xml><?xml version="1.0" encoding="utf-8"?>
<formControlPr xmlns="http://schemas.microsoft.com/office/spreadsheetml/2009/9/main" objectType="Radio" checked="Checked"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Radio" lockText="1"/>
</file>

<file path=xl/ctrlProps/ctrlProp190.xml><?xml version="1.0" encoding="utf-8"?>
<formControlPr xmlns="http://schemas.microsoft.com/office/spreadsheetml/2009/9/main" objectType="Radio" lockText="1"/>
</file>

<file path=xl/ctrlProps/ctrlProp191.xml><?xml version="1.0" encoding="utf-8"?>
<formControlPr xmlns="http://schemas.microsoft.com/office/spreadsheetml/2009/9/main" objectType="GBox" noThreeD="1"/>
</file>

<file path=xl/ctrlProps/ctrlProp192.xml><?xml version="1.0" encoding="utf-8"?>
<formControlPr xmlns="http://schemas.microsoft.com/office/spreadsheetml/2009/9/main" objectType="Radio" firstButton="1" fmlaLink="$L$15" lockText="1"/>
</file>

<file path=xl/ctrlProps/ctrlProp193.xml><?xml version="1.0" encoding="utf-8"?>
<formControlPr xmlns="http://schemas.microsoft.com/office/spreadsheetml/2009/9/main" objectType="Radio" lockText="1"/>
</file>

<file path=xl/ctrlProps/ctrlProp194.xml><?xml version="1.0" encoding="utf-8"?>
<formControlPr xmlns="http://schemas.microsoft.com/office/spreadsheetml/2009/9/main" objectType="Radio" checked="Checked" lockText="1"/>
</file>

<file path=xl/ctrlProps/ctrlProp195.xml><?xml version="1.0" encoding="utf-8"?>
<formControlPr xmlns="http://schemas.microsoft.com/office/spreadsheetml/2009/9/main" objectType="Radio" lockText="1"/>
</file>

<file path=xl/ctrlProps/ctrlProp196.xml><?xml version="1.0" encoding="utf-8"?>
<formControlPr xmlns="http://schemas.microsoft.com/office/spreadsheetml/2009/9/main" objectType="Radio" lockText="1"/>
</file>

<file path=xl/ctrlProps/ctrlProp197.xml><?xml version="1.0" encoding="utf-8"?>
<formControlPr xmlns="http://schemas.microsoft.com/office/spreadsheetml/2009/9/main" objectType="GBox" noThreeD="1"/>
</file>

<file path=xl/ctrlProps/ctrlProp198.xml><?xml version="1.0" encoding="utf-8"?>
<formControlPr xmlns="http://schemas.microsoft.com/office/spreadsheetml/2009/9/main" objectType="Radio" firstButton="1" fmlaLink="$L$17" lockText="1"/>
</file>

<file path=xl/ctrlProps/ctrlProp199.xml><?xml version="1.0" encoding="utf-8"?>
<formControlPr xmlns="http://schemas.microsoft.com/office/spreadsheetml/2009/9/main" objectType="Radio" lockText="1"/>
</file>

<file path=xl/ctrlProps/ctrlProp200.xml><?xml version="1.0" encoding="utf-8"?>
<formControlPr xmlns="http://schemas.microsoft.com/office/spreadsheetml/2009/9/main" objectType="Radio" checked="Checked" lockText="1"/>
</file>

<file path=xl/ctrlProps/ctrlProp201.xml><?xml version="1.0" encoding="utf-8"?>
<formControlPr xmlns="http://schemas.microsoft.com/office/spreadsheetml/2009/9/main" objectType="Radio" lockText="1"/>
</file>

<file path=xl/ctrlProps/ctrlProp202.xml><?xml version="1.0" encoding="utf-8"?>
<formControlPr xmlns="http://schemas.microsoft.com/office/spreadsheetml/2009/9/main" objectType="Radio" lockText="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Radio" firstButton="1" fmlaLink="$L$18" lockText="1"/>
</file>

<file path=xl/ctrlProps/ctrlProp205.xml><?xml version="1.0" encoding="utf-8"?>
<formControlPr xmlns="http://schemas.microsoft.com/office/spreadsheetml/2009/9/main" objectType="Radio"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Radio" lockText="1"/>
</file>

<file path=xl/ctrlProps/ctrlProp208.xml><?xml version="1.0" encoding="utf-8"?>
<formControlPr xmlns="http://schemas.microsoft.com/office/spreadsheetml/2009/9/main" objectType="Radio" lockText="1"/>
</file>

<file path=xl/ctrlProps/ctrlProp209.xml><?xml version="1.0" encoding="utf-8"?>
<formControlPr xmlns="http://schemas.microsoft.com/office/spreadsheetml/2009/9/main" objectType="GBox" noThreeD="1"/>
</file>

<file path=xl/ctrlProps/ctrlProp210.xml><?xml version="1.0" encoding="utf-8"?>
<formControlPr xmlns="http://schemas.microsoft.com/office/spreadsheetml/2009/9/main" objectType="Radio" firstButton="1" fmlaLink="$L$19" lockText="1"/>
</file>

<file path=xl/ctrlProps/ctrlProp211.xml><?xml version="1.0" encoding="utf-8"?>
<formControlPr xmlns="http://schemas.microsoft.com/office/spreadsheetml/2009/9/main" objectType="Radio" lockText="1"/>
</file>

<file path=xl/ctrlProps/ctrlProp212.xml><?xml version="1.0" encoding="utf-8"?>
<formControlPr xmlns="http://schemas.microsoft.com/office/spreadsheetml/2009/9/main" objectType="Radio" lockText="1"/>
</file>

<file path=xl/ctrlProps/ctrlProp213.xml><?xml version="1.0" encoding="utf-8"?>
<formControlPr xmlns="http://schemas.microsoft.com/office/spreadsheetml/2009/9/main" objectType="Radio" lockText="1"/>
</file>

<file path=xl/ctrlProps/ctrlProp214.xml><?xml version="1.0" encoding="utf-8"?>
<formControlPr xmlns="http://schemas.microsoft.com/office/spreadsheetml/2009/9/main" objectType="Radio" lockText="1"/>
</file>

<file path=xl/ctrlProps/ctrlProp215.xml><?xml version="1.0" encoding="utf-8"?>
<formControlPr xmlns="http://schemas.microsoft.com/office/spreadsheetml/2009/9/main" objectType="GBox" noThreeD="1"/>
</file>

<file path=xl/ctrlProps/ctrlProp216.xml><?xml version="1.0" encoding="utf-8"?>
<formControlPr xmlns="http://schemas.microsoft.com/office/spreadsheetml/2009/9/main" objectType="Radio" firstButton="1" fmlaLink="$L$20" lockText="1"/>
</file>

<file path=xl/ctrlProps/ctrlProp217.xml><?xml version="1.0" encoding="utf-8"?>
<formControlPr xmlns="http://schemas.microsoft.com/office/spreadsheetml/2009/9/main" objectType="Radio" lockText="1"/>
</file>

<file path=xl/ctrlProps/ctrlProp218.xml><?xml version="1.0" encoding="utf-8"?>
<formControlPr xmlns="http://schemas.microsoft.com/office/spreadsheetml/2009/9/main" objectType="Radio" lockText="1"/>
</file>

<file path=xl/ctrlProps/ctrlProp219.xml><?xml version="1.0" encoding="utf-8"?>
<formControlPr xmlns="http://schemas.microsoft.com/office/spreadsheetml/2009/9/main" objectType="Radio" lockText="1"/>
</file>

<file path=xl/ctrlProps/ctrlProp220.xml><?xml version="1.0" encoding="utf-8"?>
<formControlPr xmlns="http://schemas.microsoft.com/office/spreadsheetml/2009/9/main" objectType="Radio" lockText="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L$21" lockText="1"/>
</file>

<file path=xl/ctrlProps/ctrlProp223.xml><?xml version="1.0" encoding="utf-8"?>
<formControlPr xmlns="http://schemas.microsoft.com/office/spreadsheetml/2009/9/main" objectType="Radio" lockText="1"/>
</file>

<file path=xl/ctrlProps/ctrlProp224.xml><?xml version="1.0" encoding="utf-8"?>
<formControlPr xmlns="http://schemas.microsoft.com/office/spreadsheetml/2009/9/main" objectType="Radio" lockText="1"/>
</file>

<file path=xl/ctrlProps/ctrlProp225.xml><?xml version="1.0" encoding="utf-8"?>
<formControlPr xmlns="http://schemas.microsoft.com/office/spreadsheetml/2009/9/main" objectType="Radio" lockText="1"/>
</file>

<file path=xl/ctrlProps/ctrlProp226.xml><?xml version="1.0" encoding="utf-8"?>
<formControlPr xmlns="http://schemas.microsoft.com/office/spreadsheetml/2009/9/main" objectType="Radio" lockText="1"/>
</file>

<file path=xl/ctrlProps/ctrlProp227.xml><?xml version="1.0" encoding="utf-8"?>
<formControlPr xmlns="http://schemas.microsoft.com/office/spreadsheetml/2009/9/main" objectType="GBox" noThreeD="1"/>
</file>

<file path=xl/ctrlProps/ctrlProp228.xml><?xml version="1.0" encoding="utf-8"?>
<formControlPr xmlns="http://schemas.microsoft.com/office/spreadsheetml/2009/9/main" objectType="Radio" firstButton="1" fmlaLink="$L$22" lockText="1"/>
</file>

<file path=xl/ctrlProps/ctrlProp229.xml><?xml version="1.0" encoding="utf-8"?>
<formControlPr xmlns="http://schemas.microsoft.com/office/spreadsheetml/2009/9/main" objectType="Radio" lockText="1"/>
</file>

<file path=xl/ctrlProps/ctrlProp230.xml><?xml version="1.0" encoding="utf-8"?>
<formControlPr xmlns="http://schemas.microsoft.com/office/spreadsheetml/2009/9/main" objectType="Radio" lockText="1"/>
</file>

<file path=xl/ctrlProps/ctrlProp231.xml><?xml version="1.0" encoding="utf-8"?>
<formControlPr xmlns="http://schemas.microsoft.com/office/spreadsheetml/2009/9/main" objectType="Radio" lockText="1"/>
</file>

<file path=xl/ctrlProps/ctrlProp232.xml><?xml version="1.0" encoding="utf-8"?>
<formControlPr xmlns="http://schemas.microsoft.com/office/spreadsheetml/2009/9/main" objectType="Radio" lockText="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Radio" firstButton="1" fmlaLink="$L$11" lockText="1"/>
</file>

<file path=xl/ctrlProps/ctrlProp235.xml><?xml version="1.0" encoding="utf-8"?>
<formControlPr xmlns="http://schemas.microsoft.com/office/spreadsheetml/2009/9/main" objectType="Radio" lockText="1"/>
</file>

<file path=xl/ctrlProps/ctrlProp236.xml><?xml version="1.0" encoding="utf-8"?>
<formControlPr xmlns="http://schemas.microsoft.com/office/spreadsheetml/2009/9/main" objectType="Radio" checked="Checked" lockText="1"/>
</file>

<file path=xl/ctrlProps/ctrlProp237.xml><?xml version="1.0" encoding="utf-8"?>
<formControlPr xmlns="http://schemas.microsoft.com/office/spreadsheetml/2009/9/main" objectType="Radio" lockText="1"/>
</file>

<file path=xl/ctrlProps/ctrlProp238.xml><?xml version="1.0" encoding="utf-8"?>
<formControlPr xmlns="http://schemas.microsoft.com/office/spreadsheetml/2009/9/main" objectType="Radio" lockText="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firstButton="1" fmlaLink="$L$24" lockText="1"/>
</file>

<file path=xl/ctrlProps/ctrlProp241.xml><?xml version="1.0" encoding="utf-8"?>
<formControlPr xmlns="http://schemas.microsoft.com/office/spreadsheetml/2009/9/main" objectType="Radio" lockText="1"/>
</file>

<file path=xl/ctrlProps/ctrlProp242.xml><?xml version="1.0" encoding="utf-8"?>
<formControlPr xmlns="http://schemas.microsoft.com/office/spreadsheetml/2009/9/main" objectType="Radio" lockText="1"/>
</file>

<file path=xl/ctrlProps/ctrlProp243.xml><?xml version="1.0" encoding="utf-8"?>
<formControlPr xmlns="http://schemas.microsoft.com/office/spreadsheetml/2009/9/main" objectType="Radio" lockText="1"/>
</file>

<file path=xl/ctrlProps/ctrlProp244.xml><?xml version="1.0" encoding="utf-8"?>
<formControlPr xmlns="http://schemas.microsoft.com/office/spreadsheetml/2009/9/main" objectType="Radio" lockText="1"/>
</file>

<file path=xl/ctrlProps/ctrlProp245.xml><?xml version="1.0" encoding="utf-8"?>
<formControlPr xmlns="http://schemas.microsoft.com/office/spreadsheetml/2009/9/main" objectType="GBox" noThreeD="1"/>
</file>

<file path=xl/ctrlProps/ctrlProp246.xml><?xml version="1.0" encoding="utf-8"?>
<formControlPr xmlns="http://schemas.microsoft.com/office/spreadsheetml/2009/9/main" objectType="Radio" firstButton="1" fmlaLink="$L$41" lockText="1"/>
</file>

<file path=xl/ctrlProps/ctrlProp247.xml><?xml version="1.0" encoding="utf-8"?>
<formControlPr xmlns="http://schemas.microsoft.com/office/spreadsheetml/2009/9/main" objectType="Radio" lockText="1"/>
</file>

<file path=xl/ctrlProps/ctrlProp248.xml><?xml version="1.0" encoding="utf-8"?>
<formControlPr xmlns="http://schemas.microsoft.com/office/spreadsheetml/2009/9/main" objectType="Radio" lockText="1"/>
</file>

<file path=xl/ctrlProps/ctrlProp249.xml><?xml version="1.0" encoding="utf-8"?>
<formControlPr xmlns="http://schemas.microsoft.com/office/spreadsheetml/2009/9/main" objectType="Radio" lockText="1"/>
</file>

<file path=xl/ctrlProps/ctrlProp250.xml><?xml version="1.0" encoding="utf-8"?>
<formControlPr xmlns="http://schemas.microsoft.com/office/spreadsheetml/2009/9/main" objectType="Radio" lockText="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Radio" firstButton="1" fmlaLink="$L$42" lockText="1"/>
</file>

<file path=xl/ctrlProps/ctrlProp253.xml><?xml version="1.0" encoding="utf-8"?>
<formControlPr xmlns="http://schemas.microsoft.com/office/spreadsheetml/2009/9/main" objectType="Radio" lockText="1"/>
</file>

<file path=xl/ctrlProps/ctrlProp254.xml><?xml version="1.0" encoding="utf-8"?>
<formControlPr xmlns="http://schemas.microsoft.com/office/spreadsheetml/2009/9/main" objectType="Radio" lockText="1"/>
</file>

<file path=xl/ctrlProps/ctrlProp255.xml><?xml version="1.0" encoding="utf-8"?>
<formControlPr xmlns="http://schemas.microsoft.com/office/spreadsheetml/2009/9/main" objectType="Radio" lockText="1"/>
</file>

<file path=xl/ctrlProps/ctrlProp256.xml><?xml version="1.0" encoding="utf-8"?>
<formControlPr xmlns="http://schemas.microsoft.com/office/spreadsheetml/2009/9/main" objectType="Radio" lockText="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Radio" firstButton="1" fmlaLink="$L$43" lockText="1"/>
</file>

<file path=xl/ctrlProps/ctrlProp259.xml><?xml version="1.0" encoding="utf-8"?>
<formControlPr xmlns="http://schemas.microsoft.com/office/spreadsheetml/2009/9/main" objectType="Radio" lockText="1"/>
</file>

<file path=xl/ctrlProps/ctrlProp260.xml><?xml version="1.0" encoding="utf-8"?>
<formControlPr xmlns="http://schemas.microsoft.com/office/spreadsheetml/2009/9/main" objectType="Radio" lockText="1"/>
</file>

<file path=xl/ctrlProps/ctrlProp261.xml><?xml version="1.0" encoding="utf-8"?>
<formControlPr xmlns="http://schemas.microsoft.com/office/spreadsheetml/2009/9/main" objectType="Radio" lockText="1"/>
</file>

<file path=xl/ctrlProps/ctrlProp262.xml><?xml version="1.0" encoding="utf-8"?>
<formControlPr xmlns="http://schemas.microsoft.com/office/spreadsheetml/2009/9/main" objectType="Radio" lockText="1"/>
</file>

<file path=xl/ctrlProps/ctrlProp263.xml><?xml version="1.0" encoding="utf-8"?>
<formControlPr xmlns="http://schemas.microsoft.com/office/spreadsheetml/2009/9/main" objectType="GBox" noThreeD="1"/>
</file>

<file path=xl/ctrlProps/ctrlProp264.xml><?xml version="1.0" encoding="utf-8"?>
<formControlPr xmlns="http://schemas.microsoft.com/office/spreadsheetml/2009/9/main" objectType="Radio" firstButton="1" fmlaLink="$L$44" lockText="1"/>
</file>

<file path=xl/ctrlProps/ctrlProp265.xml><?xml version="1.0" encoding="utf-8"?>
<formControlPr xmlns="http://schemas.microsoft.com/office/spreadsheetml/2009/9/main" objectType="Radio" lockText="1"/>
</file>

<file path=xl/ctrlProps/ctrlProp266.xml><?xml version="1.0" encoding="utf-8"?>
<formControlPr xmlns="http://schemas.microsoft.com/office/spreadsheetml/2009/9/main" objectType="Radio" lockText="1"/>
</file>

<file path=xl/ctrlProps/ctrlProp267.xml><?xml version="1.0" encoding="utf-8"?>
<formControlPr xmlns="http://schemas.microsoft.com/office/spreadsheetml/2009/9/main" objectType="Radio" lockText="1"/>
</file>

<file path=xl/ctrlProps/ctrlProp268.xml><?xml version="1.0" encoding="utf-8"?>
<formControlPr xmlns="http://schemas.microsoft.com/office/spreadsheetml/2009/9/main" objectType="Radio" lockText="1"/>
</file>

<file path=xl/ctrlProps/ctrlProp269.xml><?xml version="1.0" encoding="utf-8"?>
<formControlPr xmlns="http://schemas.microsoft.com/office/spreadsheetml/2009/9/main" objectType="GBox" noThreeD="1"/>
</file>

<file path=xl/ctrlProps/ctrlProp270.xml><?xml version="1.0" encoding="utf-8"?>
<formControlPr xmlns="http://schemas.microsoft.com/office/spreadsheetml/2009/9/main" objectType="Radio" firstButton="1" fmlaLink="$L$45" lockText="1"/>
</file>

<file path=xl/ctrlProps/ctrlProp271.xml><?xml version="1.0" encoding="utf-8"?>
<formControlPr xmlns="http://schemas.microsoft.com/office/spreadsheetml/2009/9/main" objectType="Radio" lockText="1"/>
</file>

<file path=xl/ctrlProps/ctrlProp272.xml><?xml version="1.0" encoding="utf-8"?>
<formControlPr xmlns="http://schemas.microsoft.com/office/spreadsheetml/2009/9/main" objectType="Radio" lockText="1"/>
</file>

<file path=xl/ctrlProps/ctrlProp273.xml><?xml version="1.0" encoding="utf-8"?>
<formControlPr xmlns="http://schemas.microsoft.com/office/spreadsheetml/2009/9/main" objectType="Radio" lockText="1"/>
</file>

<file path=xl/ctrlProps/ctrlProp274.xml><?xml version="1.0" encoding="utf-8"?>
<formControlPr xmlns="http://schemas.microsoft.com/office/spreadsheetml/2009/9/main" objectType="Radio" lockText="1"/>
</file>

<file path=xl/ctrlProps/ctrlProp275.xml><?xml version="1.0" encoding="utf-8"?>
<formControlPr xmlns="http://schemas.microsoft.com/office/spreadsheetml/2009/9/main" objectType="GBox" noThreeD="1"/>
</file>

<file path=xl/ctrlProps/ctrlProp276.xml><?xml version="1.0" encoding="utf-8"?>
<formControlPr xmlns="http://schemas.microsoft.com/office/spreadsheetml/2009/9/main" objectType="Radio" firstButton="1" fmlaLink="$L$46" lockText="1"/>
</file>

<file path=xl/ctrlProps/ctrlProp277.xml><?xml version="1.0" encoding="utf-8"?>
<formControlPr xmlns="http://schemas.microsoft.com/office/spreadsheetml/2009/9/main" objectType="Radio" lockText="1"/>
</file>

<file path=xl/ctrlProps/ctrlProp278.xml><?xml version="1.0" encoding="utf-8"?>
<formControlPr xmlns="http://schemas.microsoft.com/office/spreadsheetml/2009/9/main" objectType="Radio" lockText="1"/>
</file>

<file path=xl/ctrlProps/ctrlProp279.xml><?xml version="1.0" encoding="utf-8"?>
<formControlPr xmlns="http://schemas.microsoft.com/office/spreadsheetml/2009/9/main" objectType="Radio" lockText="1"/>
</file>

<file path=xl/ctrlProps/ctrlProp280.xml><?xml version="1.0" encoding="utf-8"?>
<formControlPr xmlns="http://schemas.microsoft.com/office/spreadsheetml/2009/9/main" objectType="Radio" lockText="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Radio" firstButton="1" fmlaLink="$L$47" lockText="1"/>
</file>

<file path=xl/ctrlProps/ctrlProp283.xml><?xml version="1.0" encoding="utf-8"?>
<formControlPr xmlns="http://schemas.microsoft.com/office/spreadsheetml/2009/9/main" objectType="Radio" lockText="1"/>
</file>

<file path=xl/ctrlProps/ctrlProp284.xml><?xml version="1.0" encoding="utf-8"?>
<formControlPr xmlns="http://schemas.microsoft.com/office/spreadsheetml/2009/9/main" objectType="Radio" lockText="1"/>
</file>

<file path=xl/ctrlProps/ctrlProp285.xml><?xml version="1.0" encoding="utf-8"?>
<formControlPr xmlns="http://schemas.microsoft.com/office/spreadsheetml/2009/9/main" objectType="Radio" lockText="1"/>
</file>

<file path=xl/ctrlProps/ctrlProp286.xml><?xml version="1.0" encoding="utf-8"?>
<formControlPr xmlns="http://schemas.microsoft.com/office/spreadsheetml/2009/9/main" objectType="Radio" lockText="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L$48" lockText="1"/>
</file>

<file path=xl/ctrlProps/ctrlProp289.xml><?xml version="1.0" encoding="utf-8"?>
<formControlPr xmlns="http://schemas.microsoft.com/office/spreadsheetml/2009/9/main" objectType="Radio" lockText="1"/>
</file>

<file path=xl/ctrlProps/ctrlProp290.xml><?xml version="1.0" encoding="utf-8"?>
<formControlPr xmlns="http://schemas.microsoft.com/office/spreadsheetml/2009/9/main" objectType="Radio" lockText="1"/>
</file>

<file path=xl/ctrlProps/ctrlProp291.xml><?xml version="1.0" encoding="utf-8"?>
<formControlPr xmlns="http://schemas.microsoft.com/office/spreadsheetml/2009/9/main" objectType="Radio" lockText="1"/>
</file>

<file path=xl/ctrlProps/ctrlProp292.xml><?xml version="1.0" encoding="utf-8"?>
<formControlPr xmlns="http://schemas.microsoft.com/office/spreadsheetml/2009/9/main" objectType="Radio" lockText="1"/>
</file>

<file path=xl/ctrlProps/ctrlProp293.xml><?xml version="1.0" encoding="utf-8"?>
<formControlPr xmlns="http://schemas.microsoft.com/office/spreadsheetml/2009/9/main" objectType="GBox" noThreeD="1"/>
</file>

<file path=xl/ctrlProps/ctrlProp294.xml><?xml version="1.0" encoding="utf-8"?>
<formControlPr xmlns="http://schemas.microsoft.com/office/spreadsheetml/2009/9/main" objectType="Radio" firstButton="1" fmlaLink="$L$49" lockText="1"/>
</file>

<file path=xl/ctrlProps/ctrlProp295.xml><?xml version="1.0" encoding="utf-8"?>
<formControlPr xmlns="http://schemas.microsoft.com/office/spreadsheetml/2009/9/main" objectType="Radio" lockText="1"/>
</file>

<file path=xl/ctrlProps/ctrlProp296.xml><?xml version="1.0" encoding="utf-8"?>
<formControlPr xmlns="http://schemas.microsoft.com/office/spreadsheetml/2009/9/main" objectType="Radio" lockText="1"/>
</file>

<file path=xl/ctrlProps/ctrlProp297.xml><?xml version="1.0" encoding="utf-8"?>
<formControlPr xmlns="http://schemas.microsoft.com/office/spreadsheetml/2009/9/main" objectType="Radio" lockText="1"/>
</file>

<file path=xl/ctrlProps/ctrlProp298.xml><?xml version="1.0" encoding="utf-8"?>
<formControlPr xmlns="http://schemas.microsoft.com/office/spreadsheetml/2009/9/main" objectType="Radio" lockText="1"/>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L$23" lockText="1"/>
</file>

<file path=xl/ctrlProps/ctrlProp301.xml><?xml version="1.0" encoding="utf-8"?>
<formControlPr xmlns="http://schemas.microsoft.com/office/spreadsheetml/2009/9/main" objectType="Radio" lockText="1"/>
</file>

<file path=xl/ctrlProps/ctrlProp302.xml><?xml version="1.0" encoding="utf-8"?>
<formControlPr xmlns="http://schemas.microsoft.com/office/spreadsheetml/2009/9/main" objectType="Radio" lockText="1"/>
</file>

<file path=xl/ctrlProps/ctrlProp303.xml><?xml version="1.0" encoding="utf-8"?>
<formControlPr xmlns="http://schemas.microsoft.com/office/spreadsheetml/2009/9/main" objectType="Radio" lockText="1"/>
</file>

<file path=xl/ctrlProps/ctrlProp304.xml><?xml version="1.0" encoding="utf-8"?>
<formControlPr xmlns="http://schemas.microsoft.com/office/spreadsheetml/2009/9/main" objectType="Radio" lockText="1"/>
</file>

<file path=xl/ctrlProps/ctrlProp305.xml><?xml version="1.0" encoding="utf-8"?>
<formControlPr xmlns="http://schemas.microsoft.com/office/spreadsheetml/2009/9/main" objectType="CheckBox" checked="Checked" fmlaLink="$A$11" noThreeD="1"/>
</file>

<file path=xl/ctrlProps/ctrlProp306.xml><?xml version="1.0" encoding="utf-8"?>
<formControlPr xmlns="http://schemas.microsoft.com/office/spreadsheetml/2009/9/main" objectType="CheckBox" checked="Checked" fmlaLink="$A$12"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L$16" lockText="1"/>
</file>

<file path=xl/ctrlProps/ctrlProp309.xml><?xml version="1.0" encoding="utf-8"?>
<formControlPr xmlns="http://schemas.microsoft.com/office/spreadsheetml/2009/9/main" objectType="Radio" lockText="1"/>
</file>

<file path=xl/ctrlProps/ctrlProp310.xml><?xml version="1.0" encoding="utf-8"?>
<formControlPr xmlns="http://schemas.microsoft.com/office/spreadsheetml/2009/9/main" objectType="Radio" lockText="1"/>
</file>

<file path=xl/ctrlProps/ctrlProp311.xml><?xml version="1.0" encoding="utf-8"?>
<formControlPr xmlns="http://schemas.microsoft.com/office/spreadsheetml/2009/9/main" objectType="Radio" checked="Checked" lockText="1"/>
</file>

<file path=xl/ctrlProps/ctrlProp312.xml><?xml version="1.0" encoding="utf-8"?>
<formControlPr xmlns="http://schemas.microsoft.com/office/spreadsheetml/2009/9/main" objectType="Radio" lockText="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L$25" lockText="1"/>
</file>

<file path=xl/ctrlProps/ctrlProp315.xml><?xml version="1.0" encoding="utf-8"?>
<formControlPr xmlns="http://schemas.microsoft.com/office/spreadsheetml/2009/9/main" objectType="Radio" lockText="1"/>
</file>

<file path=xl/ctrlProps/ctrlProp316.xml><?xml version="1.0" encoding="utf-8"?>
<formControlPr xmlns="http://schemas.microsoft.com/office/spreadsheetml/2009/9/main" objectType="Radio" lockText="1"/>
</file>

<file path=xl/ctrlProps/ctrlProp317.xml><?xml version="1.0" encoding="utf-8"?>
<formControlPr xmlns="http://schemas.microsoft.com/office/spreadsheetml/2009/9/main" objectType="Radio" lockText="1"/>
</file>

<file path=xl/ctrlProps/ctrlProp318.xml><?xml version="1.0" encoding="utf-8"?>
<formControlPr xmlns="http://schemas.microsoft.com/office/spreadsheetml/2009/9/main" objectType="Radio" lockText="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firstButton="1" fmlaLink="$L$26" lockText="1"/>
</file>

<file path=xl/ctrlProps/ctrlProp321.xml><?xml version="1.0" encoding="utf-8"?>
<formControlPr xmlns="http://schemas.microsoft.com/office/spreadsheetml/2009/9/main" objectType="Radio" lockText="1"/>
</file>

<file path=xl/ctrlProps/ctrlProp322.xml><?xml version="1.0" encoding="utf-8"?>
<formControlPr xmlns="http://schemas.microsoft.com/office/spreadsheetml/2009/9/main" objectType="Radio" lockText="1"/>
</file>

<file path=xl/ctrlProps/ctrlProp323.xml><?xml version="1.0" encoding="utf-8"?>
<formControlPr xmlns="http://schemas.microsoft.com/office/spreadsheetml/2009/9/main" objectType="Radio" lockText="1"/>
</file>

<file path=xl/ctrlProps/ctrlProp324.xml><?xml version="1.0" encoding="utf-8"?>
<formControlPr xmlns="http://schemas.microsoft.com/office/spreadsheetml/2009/9/main" objectType="Radio" lockText="1"/>
</file>

<file path=xl/ctrlProps/ctrlProp325.xml><?xml version="1.0" encoding="utf-8"?>
<formControlPr xmlns="http://schemas.microsoft.com/office/spreadsheetml/2009/9/main" objectType="GBox" noThreeD="1"/>
</file>

<file path=xl/ctrlProps/ctrlProp326.xml><?xml version="1.0" encoding="utf-8"?>
<formControlPr xmlns="http://schemas.microsoft.com/office/spreadsheetml/2009/9/main" objectType="Radio" firstButton="1" fmlaLink="$L$27" lockText="1"/>
</file>

<file path=xl/ctrlProps/ctrlProp327.xml><?xml version="1.0" encoding="utf-8"?>
<formControlPr xmlns="http://schemas.microsoft.com/office/spreadsheetml/2009/9/main" objectType="Radio" lockText="1"/>
</file>

<file path=xl/ctrlProps/ctrlProp328.xml><?xml version="1.0" encoding="utf-8"?>
<formControlPr xmlns="http://schemas.microsoft.com/office/spreadsheetml/2009/9/main" objectType="Radio" lockText="1"/>
</file>

<file path=xl/ctrlProps/ctrlProp329.xml><?xml version="1.0" encoding="utf-8"?>
<formControlPr xmlns="http://schemas.microsoft.com/office/spreadsheetml/2009/9/main" objectType="Radio" lockText="1"/>
</file>

<file path=xl/ctrlProps/ctrlProp330.xml><?xml version="1.0" encoding="utf-8"?>
<formControlPr xmlns="http://schemas.microsoft.com/office/spreadsheetml/2009/9/main" objectType="Radio" lockText="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Radio" firstButton="1" fmlaLink="$L$28" lockText="1"/>
</file>

<file path=xl/ctrlProps/ctrlProp333.xml><?xml version="1.0" encoding="utf-8"?>
<formControlPr xmlns="http://schemas.microsoft.com/office/spreadsheetml/2009/9/main" objectType="Radio" lockText="1"/>
</file>

<file path=xl/ctrlProps/ctrlProp334.xml><?xml version="1.0" encoding="utf-8"?>
<formControlPr xmlns="http://schemas.microsoft.com/office/spreadsheetml/2009/9/main" objectType="Radio" lockText="1"/>
</file>

<file path=xl/ctrlProps/ctrlProp335.xml><?xml version="1.0" encoding="utf-8"?>
<formControlPr xmlns="http://schemas.microsoft.com/office/spreadsheetml/2009/9/main" objectType="Radio" lockText="1"/>
</file>

<file path=xl/ctrlProps/ctrlProp336.xml><?xml version="1.0" encoding="utf-8"?>
<formControlPr xmlns="http://schemas.microsoft.com/office/spreadsheetml/2009/9/main" objectType="Radio" lockText="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Radio" firstButton="1" fmlaLink="$L$29" lockText="1"/>
</file>

<file path=xl/ctrlProps/ctrlProp339.xml><?xml version="1.0" encoding="utf-8"?>
<formControlPr xmlns="http://schemas.microsoft.com/office/spreadsheetml/2009/9/main" objectType="Radio" lockText="1"/>
</file>

<file path=xl/ctrlProps/ctrlProp340.xml><?xml version="1.0" encoding="utf-8"?>
<formControlPr xmlns="http://schemas.microsoft.com/office/spreadsheetml/2009/9/main" objectType="Radio" lockText="1"/>
</file>

<file path=xl/ctrlProps/ctrlProp341.xml><?xml version="1.0" encoding="utf-8"?>
<formControlPr xmlns="http://schemas.microsoft.com/office/spreadsheetml/2009/9/main" objectType="Radio" lockText="1"/>
</file>

<file path=xl/ctrlProps/ctrlProp342.xml><?xml version="1.0" encoding="utf-8"?>
<formControlPr xmlns="http://schemas.microsoft.com/office/spreadsheetml/2009/9/main" objectType="Radio" lockText="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L$30" lockText="1"/>
</file>

<file path=xl/ctrlProps/ctrlProp345.xml><?xml version="1.0" encoding="utf-8"?>
<formControlPr xmlns="http://schemas.microsoft.com/office/spreadsheetml/2009/9/main" objectType="Radio" lockText="1"/>
</file>

<file path=xl/ctrlProps/ctrlProp346.xml><?xml version="1.0" encoding="utf-8"?>
<formControlPr xmlns="http://schemas.microsoft.com/office/spreadsheetml/2009/9/main" objectType="Radio" lockText="1"/>
</file>

<file path=xl/ctrlProps/ctrlProp347.xml><?xml version="1.0" encoding="utf-8"?>
<formControlPr xmlns="http://schemas.microsoft.com/office/spreadsheetml/2009/9/main" objectType="Radio" lockText="1"/>
</file>

<file path=xl/ctrlProps/ctrlProp348.xml><?xml version="1.0" encoding="utf-8"?>
<formControlPr xmlns="http://schemas.microsoft.com/office/spreadsheetml/2009/9/main" objectType="Radio" lockText="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firstButton="1" fmlaLink="$L$31" lockText="1"/>
</file>

<file path=xl/ctrlProps/ctrlProp351.xml><?xml version="1.0" encoding="utf-8"?>
<formControlPr xmlns="http://schemas.microsoft.com/office/spreadsheetml/2009/9/main" objectType="Radio" lockText="1"/>
</file>

<file path=xl/ctrlProps/ctrlProp352.xml><?xml version="1.0" encoding="utf-8"?>
<formControlPr xmlns="http://schemas.microsoft.com/office/spreadsheetml/2009/9/main" objectType="Radio" lockText="1"/>
</file>

<file path=xl/ctrlProps/ctrlProp353.xml><?xml version="1.0" encoding="utf-8"?>
<formControlPr xmlns="http://schemas.microsoft.com/office/spreadsheetml/2009/9/main" objectType="Radio" lockText="1"/>
</file>

<file path=xl/ctrlProps/ctrlProp354.xml><?xml version="1.0" encoding="utf-8"?>
<formControlPr xmlns="http://schemas.microsoft.com/office/spreadsheetml/2009/9/main" objectType="Radio" lockText="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L$32" lockText="1"/>
</file>

<file path=xl/ctrlProps/ctrlProp357.xml><?xml version="1.0" encoding="utf-8"?>
<formControlPr xmlns="http://schemas.microsoft.com/office/spreadsheetml/2009/9/main" objectType="Radio" lockText="1"/>
</file>

<file path=xl/ctrlProps/ctrlProp358.xml><?xml version="1.0" encoding="utf-8"?>
<formControlPr xmlns="http://schemas.microsoft.com/office/spreadsheetml/2009/9/main" objectType="Radio" lockText="1"/>
</file>

<file path=xl/ctrlProps/ctrlProp359.xml><?xml version="1.0" encoding="utf-8"?>
<formControlPr xmlns="http://schemas.microsoft.com/office/spreadsheetml/2009/9/main" objectType="Radio" lockText="1"/>
</file>

<file path=xl/ctrlProps/ctrlProp360.xml><?xml version="1.0" encoding="utf-8"?>
<formControlPr xmlns="http://schemas.microsoft.com/office/spreadsheetml/2009/9/main" objectType="Radio" lockText="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fmlaLink="$L$33" lockText="1"/>
</file>

<file path=xl/ctrlProps/ctrlProp363.xml><?xml version="1.0" encoding="utf-8"?>
<formControlPr xmlns="http://schemas.microsoft.com/office/spreadsheetml/2009/9/main" objectType="Radio" lockText="1"/>
</file>

<file path=xl/ctrlProps/ctrlProp364.xml><?xml version="1.0" encoding="utf-8"?>
<formControlPr xmlns="http://schemas.microsoft.com/office/spreadsheetml/2009/9/main" objectType="Radio" lockText="1"/>
</file>

<file path=xl/ctrlProps/ctrlProp365.xml><?xml version="1.0" encoding="utf-8"?>
<formControlPr xmlns="http://schemas.microsoft.com/office/spreadsheetml/2009/9/main" objectType="Radio" lockText="1"/>
</file>

<file path=xl/ctrlProps/ctrlProp366.xml><?xml version="1.0" encoding="utf-8"?>
<formControlPr xmlns="http://schemas.microsoft.com/office/spreadsheetml/2009/9/main" objectType="Radio" lockText="1"/>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Radio" firstButton="1" fmlaLink="$L$34" lockText="1"/>
</file>

<file path=xl/ctrlProps/ctrlProp369.xml><?xml version="1.0" encoding="utf-8"?>
<formControlPr xmlns="http://schemas.microsoft.com/office/spreadsheetml/2009/9/main" objectType="Radio" lockText="1"/>
</file>

<file path=xl/ctrlProps/ctrlProp370.xml><?xml version="1.0" encoding="utf-8"?>
<formControlPr xmlns="http://schemas.microsoft.com/office/spreadsheetml/2009/9/main" objectType="Radio" lockText="1"/>
</file>

<file path=xl/ctrlProps/ctrlProp371.xml><?xml version="1.0" encoding="utf-8"?>
<formControlPr xmlns="http://schemas.microsoft.com/office/spreadsheetml/2009/9/main" objectType="Radio" lockText="1"/>
</file>

<file path=xl/ctrlProps/ctrlProp372.xml><?xml version="1.0" encoding="utf-8"?>
<formControlPr xmlns="http://schemas.microsoft.com/office/spreadsheetml/2009/9/main" objectType="Radio" lockText="1"/>
</file>

<file path=xl/ctrlProps/ctrlProp373.xml><?xml version="1.0" encoding="utf-8"?>
<formControlPr xmlns="http://schemas.microsoft.com/office/spreadsheetml/2009/9/main" objectType="GBox" noThreeD="1"/>
</file>

<file path=xl/ctrlProps/ctrlProp374.xml><?xml version="1.0" encoding="utf-8"?>
<formControlPr xmlns="http://schemas.microsoft.com/office/spreadsheetml/2009/9/main" objectType="Radio" firstButton="1" fmlaLink="$L$35" lockText="1"/>
</file>

<file path=xl/ctrlProps/ctrlProp375.xml><?xml version="1.0" encoding="utf-8"?>
<formControlPr xmlns="http://schemas.microsoft.com/office/spreadsheetml/2009/9/main" objectType="Radio" lockText="1"/>
</file>

<file path=xl/ctrlProps/ctrlProp376.xml><?xml version="1.0" encoding="utf-8"?>
<formControlPr xmlns="http://schemas.microsoft.com/office/spreadsheetml/2009/9/main" objectType="Radio" lockText="1"/>
</file>

<file path=xl/ctrlProps/ctrlProp377.xml><?xml version="1.0" encoding="utf-8"?>
<formControlPr xmlns="http://schemas.microsoft.com/office/spreadsheetml/2009/9/main" objectType="Radio" lockText="1"/>
</file>

<file path=xl/ctrlProps/ctrlProp378.xml><?xml version="1.0" encoding="utf-8"?>
<formControlPr xmlns="http://schemas.microsoft.com/office/spreadsheetml/2009/9/main" objectType="Radio" lockText="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Radio" firstButton="1" fmlaLink="$L$36" lockText="1"/>
</file>

<file path=xl/ctrlProps/ctrlProp381.xml><?xml version="1.0" encoding="utf-8"?>
<formControlPr xmlns="http://schemas.microsoft.com/office/spreadsheetml/2009/9/main" objectType="Radio" lockText="1"/>
</file>

<file path=xl/ctrlProps/ctrlProp382.xml><?xml version="1.0" encoding="utf-8"?>
<formControlPr xmlns="http://schemas.microsoft.com/office/spreadsheetml/2009/9/main" objectType="Radio" lockText="1"/>
</file>

<file path=xl/ctrlProps/ctrlProp383.xml><?xml version="1.0" encoding="utf-8"?>
<formControlPr xmlns="http://schemas.microsoft.com/office/spreadsheetml/2009/9/main" objectType="Radio" lockText="1"/>
</file>

<file path=xl/ctrlProps/ctrlProp384.xml><?xml version="1.0" encoding="utf-8"?>
<formControlPr xmlns="http://schemas.microsoft.com/office/spreadsheetml/2009/9/main" objectType="Radio" lockText="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L$37" lockText="1"/>
</file>

<file path=xl/ctrlProps/ctrlProp387.xml><?xml version="1.0" encoding="utf-8"?>
<formControlPr xmlns="http://schemas.microsoft.com/office/spreadsheetml/2009/9/main" objectType="Radio" lockText="1"/>
</file>

<file path=xl/ctrlProps/ctrlProp388.xml><?xml version="1.0" encoding="utf-8"?>
<formControlPr xmlns="http://schemas.microsoft.com/office/spreadsheetml/2009/9/main" objectType="Radio" lockText="1"/>
</file>

<file path=xl/ctrlProps/ctrlProp389.xml><?xml version="1.0" encoding="utf-8"?>
<formControlPr xmlns="http://schemas.microsoft.com/office/spreadsheetml/2009/9/main" objectType="Radio" lockText="1"/>
</file>

<file path=xl/ctrlProps/ctrlProp390.xml><?xml version="1.0" encoding="utf-8"?>
<formControlPr xmlns="http://schemas.microsoft.com/office/spreadsheetml/2009/9/main" objectType="Radio" lockText="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L$38" lockText="1"/>
</file>

<file path=xl/ctrlProps/ctrlProp393.xml><?xml version="1.0" encoding="utf-8"?>
<formControlPr xmlns="http://schemas.microsoft.com/office/spreadsheetml/2009/9/main" objectType="Radio" lockText="1"/>
</file>

<file path=xl/ctrlProps/ctrlProp394.xml><?xml version="1.0" encoding="utf-8"?>
<formControlPr xmlns="http://schemas.microsoft.com/office/spreadsheetml/2009/9/main" objectType="Radio" lockText="1"/>
</file>

<file path=xl/ctrlProps/ctrlProp395.xml><?xml version="1.0" encoding="utf-8"?>
<formControlPr xmlns="http://schemas.microsoft.com/office/spreadsheetml/2009/9/main" objectType="Radio" lockText="1"/>
</file>

<file path=xl/ctrlProps/ctrlProp396.xml><?xml version="1.0" encoding="utf-8"?>
<formControlPr xmlns="http://schemas.microsoft.com/office/spreadsheetml/2009/9/main" objectType="Radio" lockText="1"/>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Radio" firstButton="1" fmlaLink="$L$39" lockText="1"/>
</file>

<file path=xl/ctrlProps/ctrlProp399.xml><?xml version="1.0" encoding="utf-8"?>
<formControlPr xmlns="http://schemas.microsoft.com/office/spreadsheetml/2009/9/main" objectType="Radio" lockText="1"/>
</file>

<file path=xl/ctrlProps/ctrlProp400.xml><?xml version="1.0" encoding="utf-8"?>
<formControlPr xmlns="http://schemas.microsoft.com/office/spreadsheetml/2009/9/main" objectType="Radio" lockText="1"/>
</file>

<file path=xl/ctrlProps/ctrlProp401.xml><?xml version="1.0" encoding="utf-8"?>
<formControlPr xmlns="http://schemas.microsoft.com/office/spreadsheetml/2009/9/main" objectType="Radio" lockText="1"/>
</file>

<file path=xl/ctrlProps/ctrlProp402.xml><?xml version="1.0" encoding="utf-8"?>
<formControlPr xmlns="http://schemas.microsoft.com/office/spreadsheetml/2009/9/main" objectType="Radio" lockText="1"/>
</file>

<file path=xl/ctrlProps/ctrlProp403.xml><?xml version="1.0" encoding="utf-8"?>
<formControlPr xmlns="http://schemas.microsoft.com/office/spreadsheetml/2009/9/main" objectType="CheckBox" checked="Checked" fmlaLink="$A$14" noThreeD="1"/>
</file>

<file path=xl/ctrlProps/ctrlProp404.xml><?xml version="1.0" encoding="utf-8"?>
<formControlPr xmlns="http://schemas.microsoft.com/office/spreadsheetml/2009/9/main" objectType="CheckBox" checked="Checked" fmlaLink="$A$15" noThreeD="1"/>
</file>

<file path=xl/ctrlProps/ctrlProp405.xml><?xml version="1.0" encoding="utf-8"?>
<formControlPr xmlns="http://schemas.microsoft.com/office/spreadsheetml/2009/9/main" objectType="CheckBox" checked="Checked" fmlaLink="$A$16" noThreeD="1"/>
</file>

<file path=xl/ctrlProps/ctrlProp406.xml><?xml version="1.0" encoding="utf-8"?>
<formControlPr xmlns="http://schemas.microsoft.com/office/spreadsheetml/2009/9/main" objectType="CheckBox" checked="Checked" fmlaLink="$A$17" noThreeD="1"/>
</file>

<file path=xl/ctrlProps/ctrlProp407.xml><?xml version="1.0" encoding="utf-8"?>
<formControlPr xmlns="http://schemas.microsoft.com/office/spreadsheetml/2009/9/main" objectType="CheckBox" fmlaLink="$A$18" noThreeD="1"/>
</file>

<file path=xl/ctrlProps/ctrlProp408.xml><?xml version="1.0" encoding="utf-8"?>
<formControlPr xmlns="http://schemas.microsoft.com/office/spreadsheetml/2009/9/main" objectType="CheckBox" fmlaLink="$A$19" noThreeD="1"/>
</file>

<file path=xl/ctrlProps/ctrlProp409.xml><?xml version="1.0" encoding="utf-8"?>
<formControlPr xmlns="http://schemas.microsoft.com/office/spreadsheetml/2009/9/main" objectType="CheckBox" fmlaLink="$A$20" noThreeD="1"/>
</file>

<file path=xl/ctrlProps/ctrlProp410.xml><?xml version="1.0" encoding="utf-8"?>
<formControlPr xmlns="http://schemas.microsoft.com/office/spreadsheetml/2009/9/main" objectType="CheckBox" fmlaLink="$A$21" lockText="1" noThreeD="1"/>
</file>

<file path=xl/ctrlProps/ctrlProp411.xml><?xml version="1.0" encoding="utf-8"?>
<formControlPr xmlns="http://schemas.microsoft.com/office/spreadsheetml/2009/9/main" objectType="CheckBox" fmlaLink="$A$22" lockText="1" noThreeD="1"/>
</file>

<file path=xl/ctrlProps/ctrlProp412.xml><?xml version="1.0" encoding="utf-8"?>
<formControlPr xmlns="http://schemas.microsoft.com/office/spreadsheetml/2009/9/main" objectType="CheckBox" fmlaLink="$A$23" lockText="1" noThreeD="1"/>
</file>

<file path=xl/ctrlProps/ctrlProp413.xml><?xml version="1.0" encoding="utf-8"?>
<formControlPr xmlns="http://schemas.microsoft.com/office/spreadsheetml/2009/9/main" objectType="CheckBox" fmlaLink="$A$24" lockText="1" noThreeD="1"/>
</file>

<file path=xl/ctrlProps/ctrlProp414.xml><?xml version="1.0" encoding="utf-8"?>
<formControlPr xmlns="http://schemas.microsoft.com/office/spreadsheetml/2009/9/main" objectType="CheckBox" fmlaLink="$A$25" lockText="1" noThreeD="1"/>
</file>

<file path=xl/ctrlProps/ctrlProp415.xml><?xml version="1.0" encoding="utf-8"?>
<formControlPr xmlns="http://schemas.microsoft.com/office/spreadsheetml/2009/9/main" objectType="CheckBox" fmlaLink="$A$26" lockText="1" noThreeD="1"/>
</file>

<file path=xl/ctrlProps/ctrlProp416.xml><?xml version="1.0" encoding="utf-8"?>
<formControlPr xmlns="http://schemas.microsoft.com/office/spreadsheetml/2009/9/main" objectType="CheckBox" fmlaLink="$A$27" lockText="1" noThreeD="1"/>
</file>

<file path=xl/ctrlProps/ctrlProp417.xml><?xml version="1.0" encoding="utf-8"?>
<formControlPr xmlns="http://schemas.microsoft.com/office/spreadsheetml/2009/9/main" objectType="CheckBox" fmlaLink="$A$28" lockText="1" noThreeD="1"/>
</file>

<file path=xl/ctrlProps/ctrlProp418.xml><?xml version="1.0" encoding="utf-8"?>
<formControlPr xmlns="http://schemas.microsoft.com/office/spreadsheetml/2009/9/main" objectType="CheckBox" fmlaLink="$A$29" lockText="1" noThreeD="1"/>
</file>

<file path=xl/ctrlProps/ctrlProp419.xml><?xml version="1.0" encoding="utf-8"?>
<formControlPr xmlns="http://schemas.microsoft.com/office/spreadsheetml/2009/9/main" objectType="CheckBox" fmlaLink="$A$30" lockText="1" noThreeD="1"/>
</file>

<file path=xl/ctrlProps/ctrlProp420.xml><?xml version="1.0" encoding="utf-8"?>
<formControlPr xmlns="http://schemas.microsoft.com/office/spreadsheetml/2009/9/main" objectType="CheckBox" fmlaLink="$A$31" lockText="1" noThreeD="1"/>
</file>

<file path=xl/ctrlProps/ctrlProp421.xml><?xml version="1.0" encoding="utf-8"?>
<formControlPr xmlns="http://schemas.microsoft.com/office/spreadsheetml/2009/9/main" objectType="CheckBox" fmlaLink="$A$32" lockText="1" noThreeD="1"/>
</file>

<file path=xl/ctrlProps/ctrlProp422.xml><?xml version="1.0" encoding="utf-8"?>
<formControlPr xmlns="http://schemas.microsoft.com/office/spreadsheetml/2009/9/main" objectType="CheckBox" fmlaLink="$A$33" lockText="1" noThreeD="1"/>
</file>

<file path=xl/ctrlProps/ctrlProp423.xml><?xml version="1.0" encoding="utf-8"?>
<formControlPr xmlns="http://schemas.microsoft.com/office/spreadsheetml/2009/9/main" objectType="CheckBox" fmlaLink="$A$34" lockText="1" noThreeD="1"/>
</file>

<file path=xl/ctrlProps/ctrlProp424.xml><?xml version="1.0" encoding="utf-8"?>
<formControlPr xmlns="http://schemas.microsoft.com/office/spreadsheetml/2009/9/main" objectType="CheckBox" fmlaLink="$A$35" lockText="1" noThreeD="1"/>
</file>

<file path=xl/ctrlProps/ctrlProp425.xml><?xml version="1.0" encoding="utf-8"?>
<formControlPr xmlns="http://schemas.microsoft.com/office/spreadsheetml/2009/9/main" objectType="CheckBox" fmlaLink="$A$36" lockText="1" noThreeD="1"/>
</file>

<file path=xl/ctrlProps/ctrlProp426.xml><?xml version="1.0" encoding="utf-8"?>
<formControlPr xmlns="http://schemas.microsoft.com/office/spreadsheetml/2009/9/main" objectType="CheckBox" fmlaLink="$A$37" lockText="1" noThreeD="1"/>
</file>

<file path=xl/ctrlProps/ctrlProp427.xml><?xml version="1.0" encoding="utf-8"?>
<formControlPr xmlns="http://schemas.microsoft.com/office/spreadsheetml/2009/9/main" objectType="CheckBox" fmlaLink="$A$38" lockText="1" noThreeD="1"/>
</file>

<file path=xl/ctrlProps/ctrlProp428.xml><?xml version="1.0" encoding="utf-8"?>
<formControlPr xmlns="http://schemas.microsoft.com/office/spreadsheetml/2009/9/main" objectType="CheckBox" fmlaLink="$A$39" lockText="1" noThreeD="1"/>
</file>

<file path=xl/ctrlProps/ctrlProp429.xml><?xml version="1.0" encoding="utf-8"?>
<formControlPr xmlns="http://schemas.microsoft.com/office/spreadsheetml/2009/9/main" objectType="Drop" dropLines="2" dropStyle="combo" dx="16" fmlaLink="' '!$B$4" fmlaRange="' '!$Z$7:$Z$8" noThreeD="1" sel="2" val="0"/>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Q$12" lockText="1"/>
</file>

<file path=xl/ctrlProps/ctrlProp432.xml><?xml version="1.0" encoding="utf-8"?>
<formControlPr xmlns="http://schemas.microsoft.com/office/spreadsheetml/2009/9/main" objectType="Radio" lockText="1"/>
</file>

<file path=xl/ctrlProps/ctrlProp433.xml><?xml version="1.0" encoding="utf-8"?>
<formControlPr xmlns="http://schemas.microsoft.com/office/spreadsheetml/2009/9/main" objectType="Radio" checked="Checked" lockText="1"/>
</file>

<file path=xl/ctrlProps/ctrlProp434.xml><?xml version="1.0" encoding="utf-8"?>
<formControlPr xmlns="http://schemas.microsoft.com/office/spreadsheetml/2009/9/main" objectType="Radio" lockText="1"/>
</file>

<file path=xl/ctrlProps/ctrlProp435.xml><?xml version="1.0" encoding="utf-8"?>
<formControlPr xmlns="http://schemas.microsoft.com/office/spreadsheetml/2009/9/main" objectType="Radio" lockText="1"/>
</file>

<file path=xl/ctrlProps/ctrlProp436.xml><?xml version="1.0" encoding="utf-8"?>
<formControlPr xmlns="http://schemas.microsoft.com/office/spreadsheetml/2009/9/main" objectType="GBox" noThreeD="1"/>
</file>

<file path=xl/ctrlProps/ctrlProp437.xml><?xml version="1.0" encoding="utf-8"?>
<formControlPr xmlns="http://schemas.microsoft.com/office/spreadsheetml/2009/9/main" objectType="Radio" firstButton="1" fmlaLink="$Q$13" lockText="1"/>
</file>

<file path=xl/ctrlProps/ctrlProp438.xml><?xml version="1.0" encoding="utf-8"?>
<formControlPr xmlns="http://schemas.microsoft.com/office/spreadsheetml/2009/9/main" objectType="Radio" lockText="1"/>
</file>

<file path=xl/ctrlProps/ctrlProp439.xml><?xml version="1.0" encoding="utf-8"?>
<formControlPr xmlns="http://schemas.microsoft.com/office/spreadsheetml/2009/9/main" objectType="Radio" lockText="1"/>
</file>

<file path=xl/ctrlProps/ctrlProp440.xml><?xml version="1.0" encoding="utf-8"?>
<formControlPr xmlns="http://schemas.microsoft.com/office/spreadsheetml/2009/9/main" objectType="Radio" checked="Checked" lockText="1"/>
</file>

<file path=xl/ctrlProps/ctrlProp441.xml><?xml version="1.0" encoding="utf-8"?>
<formControlPr xmlns="http://schemas.microsoft.com/office/spreadsheetml/2009/9/main" objectType="Radio" lockText="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Q$14" lockText="1"/>
</file>

<file path=xl/ctrlProps/ctrlProp444.xml><?xml version="1.0" encoding="utf-8"?>
<formControlPr xmlns="http://schemas.microsoft.com/office/spreadsheetml/2009/9/main" objectType="Radio" checked="Checked" lockText="1"/>
</file>

<file path=xl/ctrlProps/ctrlProp445.xml><?xml version="1.0" encoding="utf-8"?>
<formControlPr xmlns="http://schemas.microsoft.com/office/spreadsheetml/2009/9/main" objectType="Radio" lockText="1"/>
</file>

<file path=xl/ctrlProps/ctrlProp446.xml><?xml version="1.0" encoding="utf-8"?>
<formControlPr xmlns="http://schemas.microsoft.com/office/spreadsheetml/2009/9/main" objectType="Radio" lockText="1"/>
</file>

<file path=xl/ctrlProps/ctrlProp447.xml><?xml version="1.0" encoding="utf-8"?>
<formControlPr xmlns="http://schemas.microsoft.com/office/spreadsheetml/2009/9/main" objectType="Radio" lockText="1"/>
</file>

<file path=xl/ctrlProps/ctrlProp448.xml><?xml version="1.0" encoding="utf-8"?>
<formControlPr xmlns="http://schemas.microsoft.com/office/spreadsheetml/2009/9/main" objectType="GBox" noThreeD="1"/>
</file>

<file path=xl/ctrlProps/ctrlProp449.xml><?xml version="1.0" encoding="utf-8"?>
<formControlPr xmlns="http://schemas.microsoft.com/office/spreadsheetml/2009/9/main" objectType="Radio" checked="Checked" firstButton="1" fmlaLink="$Q$11" lockText="1"/>
</file>

<file path=xl/ctrlProps/ctrlProp450.xml><?xml version="1.0" encoding="utf-8"?>
<formControlPr xmlns="http://schemas.microsoft.com/office/spreadsheetml/2009/9/main" objectType="Radio" lockText="1"/>
</file>

<file path=xl/ctrlProps/ctrlProp451.xml><?xml version="1.0" encoding="utf-8"?>
<formControlPr xmlns="http://schemas.microsoft.com/office/spreadsheetml/2009/9/main" objectType="Radio" lockText="1"/>
</file>

<file path=xl/ctrlProps/ctrlProp452.xml><?xml version="1.0" encoding="utf-8"?>
<formControlPr xmlns="http://schemas.microsoft.com/office/spreadsheetml/2009/9/main" objectType="Radio" lockText="1"/>
</file>

<file path=xl/ctrlProps/ctrlProp453.xml><?xml version="1.0" encoding="utf-8"?>
<formControlPr xmlns="http://schemas.microsoft.com/office/spreadsheetml/2009/9/main" objectType="Radio" lockText="1"/>
</file>

<file path=xl/ctrlProps/ctrlProp454.xml><?xml version="1.0" encoding="utf-8"?>
<formControlPr xmlns="http://schemas.microsoft.com/office/spreadsheetml/2009/9/main" objectType="GBox" noThreeD="1"/>
</file>

<file path=xl/ctrlProps/ctrlProp455.xml><?xml version="1.0" encoding="utf-8"?>
<formControlPr xmlns="http://schemas.microsoft.com/office/spreadsheetml/2009/9/main" objectType="GBox" noThreeD="1"/>
</file>

<file path=xl/ctrlProps/ctrlProp456.xml><?xml version="1.0" encoding="utf-8"?>
<formControlPr xmlns="http://schemas.microsoft.com/office/spreadsheetml/2009/9/main" objectType="Radio" firstButton="1" fmlaLink="$Q$15" lockText="1"/>
</file>

<file path=xl/ctrlProps/ctrlProp457.xml><?xml version="1.0" encoding="utf-8"?>
<formControlPr xmlns="http://schemas.microsoft.com/office/spreadsheetml/2009/9/main" objectType="Radio" lockText="1"/>
</file>

<file path=xl/ctrlProps/ctrlProp458.xml><?xml version="1.0" encoding="utf-8"?>
<formControlPr xmlns="http://schemas.microsoft.com/office/spreadsheetml/2009/9/main" objectType="Radio" lockText="1"/>
</file>

<file path=xl/ctrlProps/ctrlProp459.xml><?xml version="1.0" encoding="utf-8"?>
<formControlPr xmlns="http://schemas.microsoft.com/office/spreadsheetml/2009/9/main" objectType="Radio" checked="Checked" lockText="1"/>
</file>

<file path=xl/ctrlProps/ctrlProp460.xml><?xml version="1.0" encoding="utf-8"?>
<formControlPr xmlns="http://schemas.microsoft.com/office/spreadsheetml/2009/9/main" objectType="Radio" lockText="1"/>
</file>

<file path=xl/ctrlProps/ctrlProp461.xml><?xml version="1.0" encoding="utf-8"?>
<formControlPr xmlns="http://schemas.microsoft.com/office/spreadsheetml/2009/9/main" objectType="GBox" noThreeD="1"/>
</file>

<file path=xl/ctrlProps/ctrlProp462.xml><?xml version="1.0" encoding="utf-8"?>
<formControlPr xmlns="http://schemas.microsoft.com/office/spreadsheetml/2009/9/main" objectType="Radio" firstButton="1" fmlaLink="$Q$16" lockText="1"/>
</file>

<file path=xl/ctrlProps/ctrlProp463.xml><?xml version="1.0" encoding="utf-8"?>
<formControlPr xmlns="http://schemas.microsoft.com/office/spreadsheetml/2009/9/main" objectType="Radio" lockText="1"/>
</file>

<file path=xl/ctrlProps/ctrlProp464.xml><?xml version="1.0" encoding="utf-8"?>
<formControlPr xmlns="http://schemas.microsoft.com/office/spreadsheetml/2009/9/main" objectType="Radio" lockText="1"/>
</file>

<file path=xl/ctrlProps/ctrlProp465.xml><?xml version="1.0" encoding="utf-8"?>
<formControlPr xmlns="http://schemas.microsoft.com/office/spreadsheetml/2009/9/main" objectType="Radio" lockText="1"/>
</file>

<file path=xl/ctrlProps/ctrlProp466.xml><?xml version="1.0" encoding="utf-8"?>
<formControlPr xmlns="http://schemas.microsoft.com/office/spreadsheetml/2009/9/main" objectType="Radio" lockText="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Radio" firstButton="1" fmlaLink="$Q$17" lockText="1"/>
</file>

<file path=xl/ctrlProps/ctrlProp469.xml><?xml version="1.0" encoding="utf-8"?>
<formControlPr xmlns="http://schemas.microsoft.com/office/spreadsheetml/2009/9/main" objectType="Radio" lockText="1"/>
</file>

<file path=xl/ctrlProps/ctrlProp470.xml><?xml version="1.0" encoding="utf-8"?>
<formControlPr xmlns="http://schemas.microsoft.com/office/spreadsheetml/2009/9/main" objectType="Radio" lockText="1"/>
</file>

<file path=xl/ctrlProps/ctrlProp471.xml><?xml version="1.0" encoding="utf-8"?>
<formControlPr xmlns="http://schemas.microsoft.com/office/spreadsheetml/2009/9/main" objectType="Radio" lockText="1"/>
</file>

<file path=xl/ctrlProps/ctrlProp472.xml><?xml version="1.0" encoding="utf-8"?>
<formControlPr xmlns="http://schemas.microsoft.com/office/spreadsheetml/2009/9/main" objectType="Radio" lockText="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Radio" firstButton="1" fmlaLink="$Q$18" lockText="1"/>
</file>

<file path=xl/ctrlProps/ctrlProp475.xml><?xml version="1.0" encoding="utf-8"?>
<formControlPr xmlns="http://schemas.microsoft.com/office/spreadsheetml/2009/9/main" objectType="Radio" lockText="1"/>
</file>

<file path=xl/ctrlProps/ctrlProp476.xml><?xml version="1.0" encoding="utf-8"?>
<formControlPr xmlns="http://schemas.microsoft.com/office/spreadsheetml/2009/9/main" objectType="Radio" lockText="1"/>
</file>

<file path=xl/ctrlProps/ctrlProp477.xml><?xml version="1.0" encoding="utf-8"?>
<formControlPr xmlns="http://schemas.microsoft.com/office/spreadsheetml/2009/9/main" objectType="Radio" lockText="1"/>
</file>

<file path=xl/ctrlProps/ctrlProp478.xml><?xml version="1.0" encoding="utf-8"?>
<formControlPr xmlns="http://schemas.microsoft.com/office/spreadsheetml/2009/9/main" objectType="Radio" lockText="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Radio" firstButton="1" fmlaLink="$Q$19" lockText="1"/>
</file>

<file path=xl/ctrlProps/ctrlProp481.xml><?xml version="1.0" encoding="utf-8"?>
<formControlPr xmlns="http://schemas.microsoft.com/office/spreadsheetml/2009/9/main" objectType="Radio" lockText="1"/>
</file>

<file path=xl/ctrlProps/ctrlProp482.xml><?xml version="1.0" encoding="utf-8"?>
<formControlPr xmlns="http://schemas.microsoft.com/office/spreadsheetml/2009/9/main" objectType="Radio" lockText="1"/>
</file>

<file path=xl/ctrlProps/ctrlProp483.xml><?xml version="1.0" encoding="utf-8"?>
<formControlPr xmlns="http://schemas.microsoft.com/office/spreadsheetml/2009/9/main" objectType="Radio" lockText="1"/>
</file>

<file path=xl/ctrlProps/ctrlProp484.xml><?xml version="1.0" encoding="utf-8"?>
<formControlPr xmlns="http://schemas.microsoft.com/office/spreadsheetml/2009/9/main" objectType="Radio" lockText="1"/>
</file>

<file path=xl/ctrlProps/ctrlProp485.xml><?xml version="1.0" encoding="utf-8"?>
<formControlPr xmlns="http://schemas.microsoft.com/office/spreadsheetml/2009/9/main" objectType="GBox" noThreeD="1"/>
</file>

<file path=xl/ctrlProps/ctrlProp486.xml><?xml version="1.0" encoding="utf-8"?>
<formControlPr xmlns="http://schemas.microsoft.com/office/spreadsheetml/2009/9/main" objectType="Radio" firstButton="1" fmlaLink="$Q$20" lockText="1"/>
</file>

<file path=xl/ctrlProps/ctrlProp487.xml><?xml version="1.0" encoding="utf-8"?>
<formControlPr xmlns="http://schemas.microsoft.com/office/spreadsheetml/2009/9/main" objectType="Radio" lockText="1"/>
</file>

<file path=xl/ctrlProps/ctrlProp488.xml><?xml version="1.0" encoding="utf-8"?>
<formControlPr xmlns="http://schemas.microsoft.com/office/spreadsheetml/2009/9/main" objectType="Radio" lockText="1"/>
</file>

<file path=xl/ctrlProps/ctrlProp489.xml><?xml version="1.0" encoding="utf-8"?>
<formControlPr xmlns="http://schemas.microsoft.com/office/spreadsheetml/2009/9/main" objectType="Radio" lockText="1"/>
</file>

<file path=xl/ctrlProps/ctrlProp490.xml><?xml version="1.0" encoding="utf-8"?>
<formControlPr xmlns="http://schemas.microsoft.com/office/spreadsheetml/2009/9/main" objectType="Radio" lockText="1"/>
</file>

<file path=xl/ctrlProps/ctrlProp491.xml><?xml version="1.0" encoding="utf-8"?>
<formControlPr xmlns="http://schemas.microsoft.com/office/spreadsheetml/2009/9/main" objectType="GBox" noThreeD="1"/>
</file>

<file path=xl/ctrlProps/ctrlProp492.xml><?xml version="1.0" encoding="utf-8"?>
<formControlPr xmlns="http://schemas.microsoft.com/office/spreadsheetml/2009/9/main" objectType="Radio" firstButton="1" fmlaLink="$Q$21" lockText="1"/>
</file>

<file path=xl/ctrlProps/ctrlProp493.xml><?xml version="1.0" encoding="utf-8"?>
<formControlPr xmlns="http://schemas.microsoft.com/office/spreadsheetml/2009/9/main" objectType="Radio" lockText="1"/>
</file>

<file path=xl/ctrlProps/ctrlProp494.xml><?xml version="1.0" encoding="utf-8"?>
<formControlPr xmlns="http://schemas.microsoft.com/office/spreadsheetml/2009/9/main" objectType="Radio" lockText="1"/>
</file>

<file path=xl/ctrlProps/ctrlProp495.xml><?xml version="1.0" encoding="utf-8"?>
<formControlPr xmlns="http://schemas.microsoft.com/office/spreadsheetml/2009/9/main" objectType="Radio" lockText="1"/>
</file>

<file path=xl/ctrlProps/ctrlProp496.xml><?xml version="1.0" encoding="utf-8"?>
<formControlPr xmlns="http://schemas.microsoft.com/office/spreadsheetml/2009/9/main" objectType="Radio" lockText="1"/>
</file>

<file path=xl/ctrlProps/ctrlProp497.xml><?xml version="1.0" encoding="utf-8"?>
<formControlPr xmlns="http://schemas.microsoft.com/office/spreadsheetml/2009/9/main" objectType="GBox" noThreeD="1"/>
</file>

<file path=xl/ctrlProps/ctrlProp498.xml><?xml version="1.0" encoding="utf-8"?>
<formControlPr xmlns="http://schemas.microsoft.com/office/spreadsheetml/2009/9/main" objectType="Radio" firstButton="1" fmlaLink="$Q$22" lockText="1"/>
</file>

<file path=xl/ctrlProps/ctrlProp499.xml><?xml version="1.0" encoding="utf-8"?>
<formControlPr xmlns="http://schemas.microsoft.com/office/spreadsheetml/2009/9/main" objectType="Radio" lockText="1"/>
</file>

<file path=xl/ctrlProps/ctrlProp500.xml><?xml version="1.0" encoding="utf-8"?>
<formControlPr xmlns="http://schemas.microsoft.com/office/spreadsheetml/2009/9/main" objectType="Radio" lockText="1"/>
</file>

<file path=xl/ctrlProps/ctrlProp501.xml><?xml version="1.0" encoding="utf-8"?>
<formControlPr xmlns="http://schemas.microsoft.com/office/spreadsheetml/2009/9/main" objectType="Radio" lockText="1"/>
</file>

<file path=xl/ctrlProps/ctrlProp502.xml><?xml version="1.0" encoding="utf-8"?>
<formControlPr xmlns="http://schemas.microsoft.com/office/spreadsheetml/2009/9/main" objectType="Radio" lockText="1"/>
</file>

<file path=xl/ctrlProps/ctrlProp503.xml><?xml version="1.0" encoding="utf-8"?>
<formControlPr xmlns="http://schemas.microsoft.com/office/spreadsheetml/2009/9/main" objectType="GBox" noThreeD="1"/>
</file>

<file path=xl/ctrlProps/ctrlProp504.xml><?xml version="1.0" encoding="utf-8"?>
<formControlPr xmlns="http://schemas.microsoft.com/office/spreadsheetml/2009/9/main" objectType="Radio" firstButton="1" fmlaLink="$Q$23" lockText="1"/>
</file>

<file path=xl/ctrlProps/ctrlProp505.xml><?xml version="1.0" encoding="utf-8"?>
<formControlPr xmlns="http://schemas.microsoft.com/office/spreadsheetml/2009/9/main" objectType="Radio" lockText="1"/>
</file>

<file path=xl/ctrlProps/ctrlProp506.xml><?xml version="1.0" encoding="utf-8"?>
<formControlPr xmlns="http://schemas.microsoft.com/office/spreadsheetml/2009/9/main" objectType="Radio" lockText="1"/>
</file>

<file path=xl/ctrlProps/ctrlProp507.xml><?xml version="1.0" encoding="utf-8"?>
<formControlPr xmlns="http://schemas.microsoft.com/office/spreadsheetml/2009/9/main" objectType="Radio" lockText="1"/>
</file>

<file path=xl/ctrlProps/ctrlProp508.xml><?xml version="1.0" encoding="utf-8"?>
<formControlPr xmlns="http://schemas.microsoft.com/office/spreadsheetml/2009/9/main" objectType="Radio" lockText="1"/>
</file>

<file path=xl/ctrlProps/ctrlProp509.xml><?xml version="1.0" encoding="utf-8"?>
<formControlPr xmlns="http://schemas.microsoft.com/office/spreadsheetml/2009/9/main" objectType="GBox" noThreeD="1"/>
</file>

<file path=xl/ctrlProps/ctrlProp510.xml><?xml version="1.0" encoding="utf-8"?>
<formControlPr xmlns="http://schemas.microsoft.com/office/spreadsheetml/2009/9/main" objectType="Radio" firstButton="1" fmlaLink="$Q$24" lockText="1"/>
</file>

<file path=xl/ctrlProps/ctrlProp511.xml><?xml version="1.0" encoding="utf-8"?>
<formControlPr xmlns="http://schemas.microsoft.com/office/spreadsheetml/2009/9/main" objectType="Radio" lockText="1"/>
</file>

<file path=xl/ctrlProps/ctrlProp512.xml><?xml version="1.0" encoding="utf-8"?>
<formControlPr xmlns="http://schemas.microsoft.com/office/spreadsheetml/2009/9/main" objectType="Radio" lockText="1"/>
</file>

<file path=xl/ctrlProps/ctrlProp513.xml><?xml version="1.0" encoding="utf-8"?>
<formControlPr xmlns="http://schemas.microsoft.com/office/spreadsheetml/2009/9/main" objectType="Radio" lockText="1"/>
</file>

<file path=xl/ctrlProps/ctrlProp514.xml><?xml version="1.0" encoding="utf-8"?>
<formControlPr xmlns="http://schemas.microsoft.com/office/spreadsheetml/2009/9/main" objectType="Radio" lockText="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Radio" firstButton="1" fmlaLink="$Q$25" lockText="1"/>
</file>

<file path=xl/ctrlProps/ctrlProp517.xml><?xml version="1.0" encoding="utf-8"?>
<formControlPr xmlns="http://schemas.microsoft.com/office/spreadsheetml/2009/9/main" objectType="Radio" lockText="1"/>
</file>

<file path=xl/ctrlProps/ctrlProp518.xml><?xml version="1.0" encoding="utf-8"?>
<formControlPr xmlns="http://schemas.microsoft.com/office/spreadsheetml/2009/9/main" objectType="Radio" lockText="1"/>
</file>

<file path=xl/ctrlProps/ctrlProp519.xml><?xml version="1.0" encoding="utf-8"?>
<formControlPr xmlns="http://schemas.microsoft.com/office/spreadsheetml/2009/9/main" objectType="Radio" lockText="1"/>
</file>

<file path=xl/ctrlProps/ctrlProp520.xml><?xml version="1.0" encoding="utf-8"?>
<formControlPr xmlns="http://schemas.microsoft.com/office/spreadsheetml/2009/9/main" objectType="Radio" lockText="1"/>
</file>

<file path=xl/ctrlProps/ctrlProp521.xml><?xml version="1.0" encoding="utf-8"?>
<formControlPr xmlns="http://schemas.microsoft.com/office/spreadsheetml/2009/9/main" objectType="GBox" noThreeD="1"/>
</file>

<file path=xl/ctrlProps/ctrlProp522.xml><?xml version="1.0" encoding="utf-8"?>
<formControlPr xmlns="http://schemas.microsoft.com/office/spreadsheetml/2009/9/main" objectType="Radio" firstButton="1" fmlaLink="$Q$26" lockText="1"/>
</file>

<file path=xl/ctrlProps/ctrlProp523.xml><?xml version="1.0" encoding="utf-8"?>
<formControlPr xmlns="http://schemas.microsoft.com/office/spreadsheetml/2009/9/main" objectType="Radio" lockText="1"/>
</file>

<file path=xl/ctrlProps/ctrlProp524.xml><?xml version="1.0" encoding="utf-8"?>
<formControlPr xmlns="http://schemas.microsoft.com/office/spreadsheetml/2009/9/main" objectType="Radio" lockText="1"/>
</file>

<file path=xl/ctrlProps/ctrlProp525.xml><?xml version="1.0" encoding="utf-8"?>
<formControlPr xmlns="http://schemas.microsoft.com/office/spreadsheetml/2009/9/main" objectType="Radio" lockText="1"/>
</file>

<file path=xl/ctrlProps/ctrlProp526.xml><?xml version="1.0" encoding="utf-8"?>
<formControlPr xmlns="http://schemas.microsoft.com/office/spreadsheetml/2009/9/main" objectType="Radio" lockText="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Radio" firstButton="1" fmlaLink="$Q$28" lockText="1"/>
</file>

<file path=xl/ctrlProps/ctrlProp529.xml><?xml version="1.0" encoding="utf-8"?>
<formControlPr xmlns="http://schemas.microsoft.com/office/spreadsheetml/2009/9/main" objectType="Radio" lockText="1"/>
</file>

<file path=xl/ctrlProps/ctrlProp530.xml><?xml version="1.0" encoding="utf-8"?>
<formControlPr xmlns="http://schemas.microsoft.com/office/spreadsheetml/2009/9/main" objectType="Radio" lockText="1"/>
</file>

<file path=xl/ctrlProps/ctrlProp531.xml><?xml version="1.0" encoding="utf-8"?>
<formControlPr xmlns="http://schemas.microsoft.com/office/spreadsheetml/2009/9/main" objectType="Radio" lockText="1"/>
</file>

<file path=xl/ctrlProps/ctrlProp532.xml><?xml version="1.0" encoding="utf-8"?>
<formControlPr xmlns="http://schemas.microsoft.com/office/spreadsheetml/2009/9/main" objectType="Radio" lockText="1"/>
</file>

<file path=xl/ctrlProps/ctrlProp533.xml><?xml version="1.0" encoding="utf-8"?>
<formControlPr xmlns="http://schemas.microsoft.com/office/spreadsheetml/2009/9/main" objectType="GBox" noThreeD="1"/>
</file>

<file path=xl/ctrlProps/ctrlProp534.xml><?xml version="1.0" encoding="utf-8"?>
<formControlPr xmlns="http://schemas.microsoft.com/office/spreadsheetml/2009/9/main" objectType="Radio" firstButton="1" fmlaLink="$Q$29" lockText="1"/>
</file>

<file path=xl/ctrlProps/ctrlProp535.xml><?xml version="1.0" encoding="utf-8"?>
<formControlPr xmlns="http://schemas.microsoft.com/office/spreadsheetml/2009/9/main" objectType="Radio" lockText="1"/>
</file>

<file path=xl/ctrlProps/ctrlProp536.xml><?xml version="1.0" encoding="utf-8"?>
<formControlPr xmlns="http://schemas.microsoft.com/office/spreadsheetml/2009/9/main" objectType="Radio" lockText="1"/>
</file>

<file path=xl/ctrlProps/ctrlProp537.xml><?xml version="1.0" encoding="utf-8"?>
<formControlPr xmlns="http://schemas.microsoft.com/office/spreadsheetml/2009/9/main" objectType="Radio" lockText="1"/>
</file>

<file path=xl/ctrlProps/ctrlProp538.xml><?xml version="1.0" encoding="utf-8"?>
<formControlPr xmlns="http://schemas.microsoft.com/office/spreadsheetml/2009/9/main" objectType="Radio" lockText="1"/>
</file>

<file path=xl/ctrlProps/ctrlProp539.xml><?xml version="1.0" encoding="utf-8"?>
<formControlPr xmlns="http://schemas.microsoft.com/office/spreadsheetml/2009/9/main" objectType="GBox" noThreeD="1"/>
</file>

<file path=xl/ctrlProps/ctrlProp540.xml><?xml version="1.0" encoding="utf-8"?>
<formControlPr xmlns="http://schemas.microsoft.com/office/spreadsheetml/2009/9/main" objectType="Radio" firstButton="1" fmlaLink="$Q$30" lockText="1"/>
</file>

<file path=xl/ctrlProps/ctrlProp541.xml><?xml version="1.0" encoding="utf-8"?>
<formControlPr xmlns="http://schemas.microsoft.com/office/spreadsheetml/2009/9/main" objectType="Radio" lockText="1"/>
</file>

<file path=xl/ctrlProps/ctrlProp542.xml><?xml version="1.0" encoding="utf-8"?>
<formControlPr xmlns="http://schemas.microsoft.com/office/spreadsheetml/2009/9/main" objectType="Radio" lockText="1"/>
</file>

<file path=xl/ctrlProps/ctrlProp543.xml><?xml version="1.0" encoding="utf-8"?>
<formControlPr xmlns="http://schemas.microsoft.com/office/spreadsheetml/2009/9/main" objectType="Radio" lockText="1"/>
</file>

<file path=xl/ctrlProps/ctrlProp544.xml><?xml version="1.0" encoding="utf-8"?>
<formControlPr xmlns="http://schemas.microsoft.com/office/spreadsheetml/2009/9/main" objectType="Radio" lockText="1"/>
</file>

<file path=xl/ctrlProps/ctrlProp545.xml><?xml version="1.0" encoding="utf-8"?>
<formControlPr xmlns="http://schemas.microsoft.com/office/spreadsheetml/2009/9/main" objectType="GBox" noThreeD="1"/>
</file>

<file path=xl/ctrlProps/ctrlProp546.xml><?xml version="1.0" encoding="utf-8"?>
<formControlPr xmlns="http://schemas.microsoft.com/office/spreadsheetml/2009/9/main" objectType="Radio" firstButton="1" fmlaLink="$Q$27" lockText="1"/>
</file>

<file path=xl/ctrlProps/ctrlProp547.xml><?xml version="1.0" encoding="utf-8"?>
<formControlPr xmlns="http://schemas.microsoft.com/office/spreadsheetml/2009/9/main" objectType="Radio" lockText="1"/>
</file>

<file path=xl/ctrlProps/ctrlProp548.xml><?xml version="1.0" encoding="utf-8"?>
<formControlPr xmlns="http://schemas.microsoft.com/office/spreadsheetml/2009/9/main" objectType="Radio" lockText="1"/>
</file>

<file path=xl/ctrlProps/ctrlProp549.xml><?xml version="1.0" encoding="utf-8"?>
<formControlPr xmlns="http://schemas.microsoft.com/office/spreadsheetml/2009/9/main" objectType="Radio" lockText="1"/>
</file>

<file path=xl/ctrlProps/ctrlProp550.xml><?xml version="1.0" encoding="utf-8"?>
<formControlPr xmlns="http://schemas.microsoft.com/office/spreadsheetml/2009/9/main" objectType="Radio" lockText="1"/>
</file>

<file path=xl/ctrlProps/ctrlProp551.xml><?xml version="1.0" encoding="utf-8"?>
<formControlPr xmlns="http://schemas.microsoft.com/office/spreadsheetml/2009/9/main" objectType="GBox" noThreeD="1"/>
</file>

<file path=xl/ctrlProps/ctrlProp552.xml><?xml version="1.0" encoding="utf-8"?>
<formControlPr xmlns="http://schemas.microsoft.com/office/spreadsheetml/2009/9/main" objectType="Radio" firstButton="1" fmlaLink="$Q$31" lockText="1"/>
</file>

<file path=xl/ctrlProps/ctrlProp553.xml><?xml version="1.0" encoding="utf-8"?>
<formControlPr xmlns="http://schemas.microsoft.com/office/spreadsheetml/2009/9/main" objectType="Radio" lockText="1"/>
</file>

<file path=xl/ctrlProps/ctrlProp554.xml><?xml version="1.0" encoding="utf-8"?>
<formControlPr xmlns="http://schemas.microsoft.com/office/spreadsheetml/2009/9/main" objectType="Radio" lockText="1"/>
</file>

<file path=xl/ctrlProps/ctrlProp555.xml><?xml version="1.0" encoding="utf-8"?>
<formControlPr xmlns="http://schemas.microsoft.com/office/spreadsheetml/2009/9/main" objectType="Radio" lockText="1"/>
</file>

<file path=xl/ctrlProps/ctrlProp556.xml><?xml version="1.0" encoding="utf-8"?>
<formControlPr xmlns="http://schemas.microsoft.com/office/spreadsheetml/2009/9/main" objectType="Radio" lockText="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firstButton="1" fmlaLink="$Q$32" lockText="1"/>
</file>

<file path=xl/ctrlProps/ctrlProp559.xml><?xml version="1.0" encoding="utf-8"?>
<formControlPr xmlns="http://schemas.microsoft.com/office/spreadsheetml/2009/9/main" objectType="Radio" lockText="1"/>
</file>

<file path=xl/ctrlProps/ctrlProp560.xml><?xml version="1.0" encoding="utf-8"?>
<formControlPr xmlns="http://schemas.microsoft.com/office/spreadsheetml/2009/9/main" objectType="Radio" lockText="1"/>
</file>

<file path=xl/ctrlProps/ctrlProp561.xml><?xml version="1.0" encoding="utf-8"?>
<formControlPr xmlns="http://schemas.microsoft.com/office/spreadsheetml/2009/9/main" objectType="Radio" lockText="1"/>
</file>

<file path=xl/ctrlProps/ctrlProp562.xml><?xml version="1.0" encoding="utf-8"?>
<formControlPr xmlns="http://schemas.microsoft.com/office/spreadsheetml/2009/9/main" objectType="Radio" lockText="1"/>
</file>

<file path=xl/ctrlProps/ctrlProp563.xml><?xml version="1.0" encoding="utf-8"?>
<formControlPr xmlns="http://schemas.microsoft.com/office/spreadsheetml/2009/9/main" objectType="GBox" noThreeD="1"/>
</file>

<file path=xl/ctrlProps/ctrlProp564.xml><?xml version="1.0" encoding="utf-8"?>
<formControlPr xmlns="http://schemas.microsoft.com/office/spreadsheetml/2009/9/main" objectType="Radio" firstButton="1" fmlaLink="$Q$33" lockText="1"/>
</file>

<file path=xl/ctrlProps/ctrlProp565.xml><?xml version="1.0" encoding="utf-8"?>
<formControlPr xmlns="http://schemas.microsoft.com/office/spreadsheetml/2009/9/main" objectType="Radio" lockText="1"/>
</file>

<file path=xl/ctrlProps/ctrlProp566.xml><?xml version="1.0" encoding="utf-8"?>
<formControlPr xmlns="http://schemas.microsoft.com/office/spreadsheetml/2009/9/main" objectType="Radio" lockText="1"/>
</file>

<file path=xl/ctrlProps/ctrlProp567.xml><?xml version="1.0" encoding="utf-8"?>
<formControlPr xmlns="http://schemas.microsoft.com/office/spreadsheetml/2009/9/main" objectType="Radio" lockText="1"/>
</file>

<file path=xl/ctrlProps/ctrlProp568.xml><?xml version="1.0" encoding="utf-8"?>
<formControlPr xmlns="http://schemas.microsoft.com/office/spreadsheetml/2009/9/main" objectType="Radio" lockText="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Q$34" lockText="1"/>
</file>

<file path=xl/ctrlProps/ctrlProp571.xml><?xml version="1.0" encoding="utf-8"?>
<formControlPr xmlns="http://schemas.microsoft.com/office/spreadsheetml/2009/9/main" objectType="Radio" lockText="1"/>
</file>

<file path=xl/ctrlProps/ctrlProp572.xml><?xml version="1.0" encoding="utf-8"?>
<formControlPr xmlns="http://schemas.microsoft.com/office/spreadsheetml/2009/9/main" objectType="Radio" lockText="1"/>
</file>

<file path=xl/ctrlProps/ctrlProp573.xml><?xml version="1.0" encoding="utf-8"?>
<formControlPr xmlns="http://schemas.microsoft.com/office/spreadsheetml/2009/9/main" objectType="Radio" lockText="1"/>
</file>

<file path=xl/ctrlProps/ctrlProp574.xml><?xml version="1.0" encoding="utf-8"?>
<formControlPr xmlns="http://schemas.microsoft.com/office/spreadsheetml/2009/9/main" objectType="Radio" lockText="1"/>
</file>

<file path=xl/ctrlProps/ctrlProp575.xml><?xml version="1.0" encoding="utf-8"?>
<formControlPr xmlns="http://schemas.microsoft.com/office/spreadsheetml/2009/9/main" objectType="GBox" noThreeD="1"/>
</file>

<file path=xl/ctrlProps/ctrlProp576.xml><?xml version="1.0" encoding="utf-8"?>
<formControlPr xmlns="http://schemas.microsoft.com/office/spreadsheetml/2009/9/main" objectType="Radio" firstButton="1" fmlaLink="$Q$35" lockText="1"/>
</file>

<file path=xl/ctrlProps/ctrlProp577.xml><?xml version="1.0" encoding="utf-8"?>
<formControlPr xmlns="http://schemas.microsoft.com/office/spreadsheetml/2009/9/main" objectType="Radio" lockText="1"/>
</file>

<file path=xl/ctrlProps/ctrlProp578.xml><?xml version="1.0" encoding="utf-8"?>
<formControlPr xmlns="http://schemas.microsoft.com/office/spreadsheetml/2009/9/main" objectType="Radio" lockText="1"/>
</file>

<file path=xl/ctrlProps/ctrlProp579.xml><?xml version="1.0" encoding="utf-8"?>
<formControlPr xmlns="http://schemas.microsoft.com/office/spreadsheetml/2009/9/main" objectType="Radio" lockText="1"/>
</file>

<file path=xl/ctrlProps/ctrlProp580.xml><?xml version="1.0" encoding="utf-8"?>
<formControlPr xmlns="http://schemas.microsoft.com/office/spreadsheetml/2009/9/main" objectType="Radio" lockText="1"/>
</file>

<file path=xl/ctrlProps/ctrlProp581.xml><?xml version="1.0" encoding="utf-8"?>
<formControlPr xmlns="http://schemas.microsoft.com/office/spreadsheetml/2009/9/main" objectType="GBox" noThreeD="1"/>
</file>

<file path=xl/ctrlProps/ctrlProp582.xml><?xml version="1.0" encoding="utf-8"?>
<formControlPr xmlns="http://schemas.microsoft.com/office/spreadsheetml/2009/9/main" objectType="Radio" firstButton="1" fmlaLink="$Q$36" lockText="1"/>
</file>

<file path=xl/ctrlProps/ctrlProp583.xml><?xml version="1.0" encoding="utf-8"?>
<formControlPr xmlns="http://schemas.microsoft.com/office/spreadsheetml/2009/9/main" objectType="Radio" lockText="1"/>
</file>

<file path=xl/ctrlProps/ctrlProp584.xml><?xml version="1.0" encoding="utf-8"?>
<formControlPr xmlns="http://schemas.microsoft.com/office/spreadsheetml/2009/9/main" objectType="Radio" lockText="1"/>
</file>

<file path=xl/ctrlProps/ctrlProp585.xml><?xml version="1.0" encoding="utf-8"?>
<formControlPr xmlns="http://schemas.microsoft.com/office/spreadsheetml/2009/9/main" objectType="Radio" lockText="1"/>
</file>

<file path=xl/ctrlProps/ctrlProp586.xml><?xml version="1.0" encoding="utf-8"?>
<formControlPr xmlns="http://schemas.microsoft.com/office/spreadsheetml/2009/9/main" objectType="Radio" lockText="1"/>
</file>

<file path=xl/ctrlProps/ctrlProp587.xml><?xml version="1.0" encoding="utf-8"?>
<formControlPr xmlns="http://schemas.microsoft.com/office/spreadsheetml/2009/9/main" objectType="GBox" noThreeD="1"/>
</file>

<file path=xl/ctrlProps/ctrlProp588.xml><?xml version="1.0" encoding="utf-8"?>
<formControlPr xmlns="http://schemas.microsoft.com/office/spreadsheetml/2009/9/main" objectType="Radio" firstButton="1" fmlaLink="$Q$37" lockText="1"/>
</file>

<file path=xl/ctrlProps/ctrlProp589.xml><?xml version="1.0" encoding="utf-8"?>
<formControlPr xmlns="http://schemas.microsoft.com/office/spreadsheetml/2009/9/main" objectType="Radio" lockText="1"/>
</file>

<file path=xl/ctrlProps/ctrlProp590.xml><?xml version="1.0" encoding="utf-8"?>
<formControlPr xmlns="http://schemas.microsoft.com/office/spreadsheetml/2009/9/main" objectType="Radio" lockText="1"/>
</file>

<file path=xl/ctrlProps/ctrlProp591.xml><?xml version="1.0" encoding="utf-8"?>
<formControlPr xmlns="http://schemas.microsoft.com/office/spreadsheetml/2009/9/main" objectType="Radio" lockText="1"/>
</file>

<file path=xl/ctrlProps/ctrlProp592.xml><?xml version="1.0" encoding="utf-8"?>
<formControlPr xmlns="http://schemas.microsoft.com/office/spreadsheetml/2009/9/main" objectType="Radio" lockText="1"/>
</file>

<file path=xl/ctrlProps/ctrlProp593.xml><?xml version="1.0" encoding="utf-8"?>
<formControlPr xmlns="http://schemas.microsoft.com/office/spreadsheetml/2009/9/main" objectType="GBox" noThreeD="1"/>
</file>

<file path=xl/ctrlProps/ctrlProp594.xml><?xml version="1.0" encoding="utf-8"?>
<formControlPr xmlns="http://schemas.microsoft.com/office/spreadsheetml/2009/9/main" objectType="Radio" firstButton="1" fmlaLink="$Q$38" lockText="1"/>
</file>

<file path=xl/ctrlProps/ctrlProp595.xml><?xml version="1.0" encoding="utf-8"?>
<formControlPr xmlns="http://schemas.microsoft.com/office/spreadsheetml/2009/9/main" objectType="Radio" lockText="1"/>
</file>

<file path=xl/ctrlProps/ctrlProp596.xml><?xml version="1.0" encoding="utf-8"?>
<formControlPr xmlns="http://schemas.microsoft.com/office/spreadsheetml/2009/9/main" objectType="Radio" lockText="1"/>
</file>

<file path=xl/ctrlProps/ctrlProp597.xml><?xml version="1.0" encoding="utf-8"?>
<formControlPr xmlns="http://schemas.microsoft.com/office/spreadsheetml/2009/9/main" objectType="Radio" lockText="1"/>
</file>

<file path=xl/ctrlProps/ctrlProp598.xml><?xml version="1.0" encoding="utf-8"?>
<formControlPr xmlns="http://schemas.microsoft.com/office/spreadsheetml/2009/9/main" objectType="Radio" lockText="1"/>
</file>

<file path=xl/ctrlProps/ctrlProp599.xml><?xml version="1.0" encoding="utf-8"?>
<formControlPr xmlns="http://schemas.microsoft.com/office/spreadsheetml/2009/9/main" objectType="GBox" noThreeD="1"/>
</file>

<file path=xl/ctrlProps/ctrlProp600.xml><?xml version="1.0" encoding="utf-8"?>
<formControlPr xmlns="http://schemas.microsoft.com/office/spreadsheetml/2009/9/main" objectType="Radio" firstButton="1" fmlaLink="$Q$39" lockText="1"/>
</file>

<file path=xl/ctrlProps/ctrlProp601.xml><?xml version="1.0" encoding="utf-8"?>
<formControlPr xmlns="http://schemas.microsoft.com/office/spreadsheetml/2009/9/main" objectType="Radio" lockText="1"/>
</file>

<file path=xl/ctrlProps/ctrlProp602.xml><?xml version="1.0" encoding="utf-8"?>
<formControlPr xmlns="http://schemas.microsoft.com/office/spreadsheetml/2009/9/main" objectType="Radio" lockText="1"/>
</file>

<file path=xl/ctrlProps/ctrlProp603.xml><?xml version="1.0" encoding="utf-8"?>
<formControlPr xmlns="http://schemas.microsoft.com/office/spreadsheetml/2009/9/main" objectType="Radio" lockText="1"/>
</file>

<file path=xl/ctrlProps/ctrlProp604.xml><?xml version="1.0" encoding="utf-8"?>
<formControlPr xmlns="http://schemas.microsoft.com/office/spreadsheetml/2009/9/main" objectType="Radio" lockText="1"/>
</file>

<file path=xl/ctrlProps/ctrlProp605.xml><?xml version="1.0" encoding="utf-8"?>
<formControlPr xmlns="http://schemas.microsoft.com/office/spreadsheetml/2009/9/main" objectType="GBox" noThreeD="1"/>
</file>

<file path=xl/ctrlProps/ctrlProp606.xml><?xml version="1.0" encoding="utf-8"?>
<formControlPr xmlns="http://schemas.microsoft.com/office/spreadsheetml/2009/9/main" objectType="Radio" firstButton="1" fmlaLink="$Q$40" lockText="1"/>
</file>

<file path=xl/ctrlProps/ctrlProp607.xml><?xml version="1.0" encoding="utf-8"?>
<formControlPr xmlns="http://schemas.microsoft.com/office/spreadsheetml/2009/9/main" objectType="Radio" lockText="1"/>
</file>

<file path=xl/ctrlProps/ctrlProp608.xml><?xml version="1.0" encoding="utf-8"?>
<formControlPr xmlns="http://schemas.microsoft.com/office/spreadsheetml/2009/9/main" objectType="Radio" lockText="1"/>
</file>

<file path=xl/ctrlProps/ctrlProp609.xml><?xml version="1.0" encoding="utf-8"?>
<formControlPr xmlns="http://schemas.microsoft.com/office/spreadsheetml/2009/9/main" objectType="Radio" lockText="1"/>
</file>

<file path=xl/ctrlProps/ctrlProp610.xml><?xml version="1.0" encoding="utf-8"?>
<formControlPr xmlns="http://schemas.microsoft.com/office/spreadsheetml/2009/9/main" objectType="Radio" lockText="1"/>
</file>

<file path=xl/ctrlProps/ctrlProp611.xml><?xml version="1.0" encoding="utf-8"?>
<formControlPr xmlns="http://schemas.microsoft.com/office/spreadsheetml/2009/9/main" objectType="GBox" noThreeD="1"/>
</file>

<file path=xl/ctrlProps/ctrlProp612.xml><?xml version="1.0" encoding="utf-8"?>
<formControlPr xmlns="http://schemas.microsoft.com/office/spreadsheetml/2009/9/main" objectType="Radio" firstButton="1" fmlaLink="$Q$41" lockText="1"/>
</file>

<file path=xl/ctrlProps/ctrlProp613.xml><?xml version="1.0" encoding="utf-8"?>
<formControlPr xmlns="http://schemas.microsoft.com/office/spreadsheetml/2009/9/main" objectType="Radio" lockText="1"/>
</file>

<file path=xl/ctrlProps/ctrlProp614.xml><?xml version="1.0" encoding="utf-8"?>
<formControlPr xmlns="http://schemas.microsoft.com/office/spreadsheetml/2009/9/main" objectType="Radio" lockText="1"/>
</file>

<file path=xl/ctrlProps/ctrlProp615.xml><?xml version="1.0" encoding="utf-8"?>
<formControlPr xmlns="http://schemas.microsoft.com/office/spreadsheetml/2009/9/main" objectType="Radio" lockText="1"/>
</file>

<file path=xl/ctrlProps/ctrlProp616.xml><?xml version="1.0" encoding="utf-8"?>
<formControlPr xmlns="http://schemas.microsoft.com/office/spreadsheetml/2009/9/main" objectType="Radio" lockText="1"/>
</file>

<file path=xl/ctrlProps/ctrlProp617.xml><?xml version="1.0" encoding="utf-8"?>
<formControlPr xmlns="http://schemas.microsoft.com/office/spreadsheetml/2009/9/main" objectType="GBox" noThreeD="1"/>
</file>

<file path=xl/ctrlProps/ctrlProp618.xml><?xml version="1.0" encoding="utf-8"?>
<formControlPr xmlns="http://schemas.microsoft.com/office/spreadsheetml/2009/9/main" objectType="Radio" firstButton="1" fmlaLink="$S$12" lockText="1"/>
</file>

<file path=xl/ctrlProps/ctrlProp619.xml><?xml version="1.0" encoding="utf-8"?>
<formControlPr xmlns="http://schemas.microsoft.com/office/spreadsheetml/2009/9/main" objectType="Radio" lockText="1"/>
</file>

<file path=xl/ctrlProps/ctrlProp620.xml><?xml version="1.0" encoding="utf-8"?>
<formControlPr xmlns="http://schemas.microsoft.com/office/spreadsheetml/2009/9/main" objectType="Radio" lockText="1"/>
</file>

<file path=xl/ctrlProps/ctrlProp621.xml><?xml version="1.0" encoding="utf-8"?>
<formControlPr xmlns="http://schemas.microsoft.com/office/spreadsheetml/2009/9/main" objectType="Radio" lockText="1"/>
</file>

<file path=xl/ctrlProps/ctrlProp622.xml><?xml version="1.0" encoding="utf-8"?>
<formControlPr xmlns="http://schemas.microsoft.com/office/spreadsheetml/2009/9/main" objectType="Radio" lockText="1"/>
</file>

<file path=xl/ctrlProps/ctrlProp623.xml><?xml version="1.0" encoding="utf-8"?>
<formControlPr xmlns="http://schemas.microsoft.com/office/spreadsheetml/2009/9/main" objectType="GBox" noThreeD="1"/>
</file>

<file path=xl/ctrlProps/ctrlProp624.xml><?xml version="1.0" encoding="utf-8"?>
<formControlPr xmlns="http://schemas.microsoft.com/office/spreadsheetml/2009/9/main" objectType="Radio" firstButton="1" fmlaLink="$S$13" lockText="1"/>
</file>

<file path=xl/ctrlProps/ctrlProp625.xml><?xml version="1.0" encoding="utf-8"?>
<formControlPr xmlns="http://schemas.microsoft.com/office/spreadsheetml/2009/9/main" objectType="Radio" lockText="1"/>
</file>

<file path=xl/ctrlProps/ctrlProp626.xml><?xml version="1.0" encoding="utf-8"?>
<formControlPr xmlns="http://schemas.microsoft.com/office/spreadsheetml/2009/9/main" objectType="Radio" lockText="1"/>
</file>

<file path=xl/ctrlProps/ctrlProp627.xml><?xml version="1.0" encoding="utf-8"?>
<formControlPr xmlns="http://schemas.microsoft.com/office/spreadsheetml/2009/9/main" objectType="Radio" lockText="1"/>
</file>

<file path=xl/ctrlProps/ctrlProp628.xml><?xml version="1.0" encoding="utf-8"?>
<formControlPr xmlns="http://schemas.microsoft.com/office/spreadsheetml/2009/9/main" objectType="Radio" lockText="1"/>
</file>

<file path=xl/ctrlProps/ctrlProp629.xml><?xml version="1.0" encoding="utf-8"?>
<formControlPr xmlns="http://schemas.microsoft.com/office/spreadsheetml/2009/9/main" objectType="GBox" noThreeD="1"/>
</file>

<file path=xl/ctrlProps/ctrlProp630.xml><?xml version="1.0" encoding="utf-8"?>
<formControlPr xmlns="http://schemas.microsoft.com/office/spreadsheetml/2009/9/main" objectType="Radio" firstButton="1" fmlaLink="$S$14" lockText="1"/>
</file>

<file path=xl/ctrlProps/ctrlProp631.xml><?xml version="1.0" encoding="utf-8"?>
<formControlPr xmlns="http://schemas.microsoft.com/office/spreadsheetml/2009/9/main" objectType="Radio" lockText="1"/>
</file>

<file path=xl/ctrlProps/ctrlProp632.xml><?xml version="1.0" encoding="utf-8"?>
<formControlPr xmlns="http://schemas.microsoft.com/office/spreadsheetml/2009/9/main" objectType="Radio" lockText="1"/>
</file>

<file path=xl/ctrlProps/ctrlProp633.xml><?xml version="1.0" encoding="utf-8"?>
<formControlPr xmlns="http://schemas.microsoft.com/office/spreadsheetml/2009/9/main" objectType="Radio" lockText="1"/>
</file>

<file path=xl/ctrlProps/ctrlProp634.xml><?xml version="1.0" encoding="utf-8"?>
<formControlPr xmlns="http://schemas.microsoft.com/office/spreadsheetml/2009/9/main" objectType="Radio" lockText="1"/>
</file>

<file path=xl/ctrlProps/ctrlProp635.xml><?xml version="1.0" encoding="utf-8"?>
<formControlPr xmlns="http://schemas.microsoft.com/office/spreadsheetml/2009/9/main" objectType="GBox" noThreeD="1"/>
</file>

<file path=xl/ctrlProps/ctrlProp636.xml><?xml version="1.0" encoding="utf-8"?>
<formControlPr xmlns="http://schemas.microsoft.com/office/spreadsheetml/2009/9/main" objectType="Radio" firstButton="1" fmlaLink="$S$11" lockText="1"/>
</file>

<file path=xl/ctrlProps/ctrlProp637.xml><?xml version="1.0" encoding="utf-8"?>
<formControlPr xmlns="http://schemas.microsoft.com/office/spreadsheetml/2009/9/main" objectType="Radio" lockText="1"/>
</file>

<file path=xl/ctrlProps/ctrlProp638.xml><?xml version="1.0" encoding="utf-8"?>
<formControlPr xmlns="http://schemas.microsoft.com/office/spreadsheetml/2009/9/main" objectType="Radio" lockText="1"/>
</file>

<file path=xl/ctrlProps/ctrlProp639.xml><?xml version="1.0" encoding="utf-8"?>
<formControlPr xmlns="http://schemas.microsoft.com/office/spreadsheetml/2009/9/main" objectType="Radio" lockText="1"/>
</file>

<file path=xl/ctrlProps/ctrlProp640.xml><?xml version="1.0" encoding="utf-8"?>
<formControlPr xmlns="http://schemas.microsoft.com/office/spreadsheetml/2009/9/main" objectType="Radio" lockText="1"/>
</file>

<file path=xl/ctrlProps/ctrlProp641.xml><?xml version="1.0" encoding="utf-8"?>
<formControlPr xmlns="http://schemas.microsoft.com/office/spreadsheetml/2009/9/main" objectType="GBox" noThreeD="1"/>
</file>

<file path=xl/ctrlProps/ctrlProp642.xml><?xml version="1.0" encoding="utf-8"?>
<formControlPr xmlns="http://schemas.microsoft.com/office/spreadsheetml/2009/9/main" objectType="GBox" noThreeD="1"/>
</file>

<file path=xl/ctrlProps/ctrlProp643.xml><?xml version="1.0" encoding="utf-8"?>
<formControlPr xmlns="http://schemas.microsoft.com/office/spreadsheetml/2009/9/main" objectType="Radio" firstButton="1" fmlaLink="$S$15" lockText="1"/>
</file>

<file path=xl/ctrlProps/ctrlProp644.xml><?xml version="1.0" encoding="utf-8"?>
<formControlPr xmlns="http://schemas.microsoft.com/office/spreadsheetml/2009/9/main" objectType="Radio" lockText="1"/>
</file>

<file path=xl/ctrlProps/ctrlProp645.xml><?xml version="1.0" encoding="utf-8"?>
<formControlPr xmlns="http://schemas.microsoft.com/office/spreadsheetml/2009/9/main" objectType="Radio" lockText="1"/>
</file>

<file path=xl/ctrlProps/ctrlProp646.xml><?xml version="1.0" encoding="utf-8"?>
<formControlPr xmlns="http://schemas.microsoft.com/office/spreadsheetml/2009/9/main" objectType="Radio" lockText="1"/>
</file>

<file path=xl/ctrlProps/ctrlProp647.xml><?xml version="1.0" encoding="utf-8"?>
<formControlPr xmlns="http://schemas.microsoft.com/office/spreadsheetml/2009/9/main" objectType="Radio" lockText="1"/>
</file>

<file path=xl/ctrlProps/ctrlProp648.xml><?xml version="1.0" encoding="utf-8"?>
<formControlPr xmlns="http://schemas.microsoft.com/office/spreadsheetml/2009/9/main" objectType="GBox" noThreeD="1"/>
</file>

<file path=xl/ctrlProps/ctrlProp649.xml><?xml version="1.0" encoding="utf-8"?>
<formControlPr xmlns="http://schemas.microsoft.com/office/spreadsheetml/2009/9/main" objectType="Radio" firstButton="1" fmlaLink="$S$16" lockText="1"/>
</file>

<file path=xl/ctrlProps/ctrlProp650.xml><?xml version="1.0" encoding="utf-8"?>
<formControlPr xmlns="http://schemas.microsoft.com/office/spreadsheetml/2009/9/main" objectType="Radio" lockText="1"/>
</file>

<file path=xl/ctrlProps/ctrlProp651.xml><?xml version="1.0" encoding="utf-8"?>
<formControlPr xmlns="http://schemas.microsoft.com/office/spreadsheetml/2009/9/main" objectType="Radio" lockText="1"/>
</file>

<file path=xl/ctrlProps/ctrlProp652.xml><?xml version="1.0" encoding="utf-8"?>
<formControlPr xmlns="http://schemas.microsoft.com/office/spreadsheetml/2009/9/main" objectType="Radio" lockText="1"/>
</file>

<file path=xl/ctrlProps/ctrlProp653.xml><?xml version="1.0" encoding="utf-8"?>
<formControlPr xmlns="http://schemas.microsoft.com/office/spreadsheetml/2009/9/main" objectType="Radio" lockText="1"/>
</file>

<file path=xl/ctrlProps/ctrlProp654.xml><?xml version="1.0" encoding="utf-8"?>
<formControlPr xmlns="http://schemas.microsoft.com/office/spreadsheetml/2009/9/main" objectType="GBox" noThreeD="1"/>
</file>

<file path=xl/ctrlProps/ctrlProp655.xml><?xml version="1.0" encoding="utf-8"?>
<formControlPr xmlns="http://schemas.microsoft.com/office/spreadsheetml/2009/9/main" objectType="Radio" firstButton="1" fmlaLink="$S$17" lockText="1"/>
</file>

<file path=xl/ctrlProps/ctrlProp656.xml><?xml version="1.0" encoding="utf-8"?>
<formControlPr xmlns="http://schemas.microsoft.com/office/spreadsheetml/2009/9/main" objectType="Radio" lockText="1"/>
</file>

<file path=xl/ctrlProps/ctrlProp657.xml><?xml version="1.0" encoding="utf-8"?>
<formControlPr xmlns="http://schemas.microsoft.com/office/spreadsheetml/2009/9/main" objectType="Radio" lockText="1"/>
</file>

<file path=xl/ctrlProps/ctrlProp658.xml><?xml version="1.0" encoding="utf-8"?>
<formControlPr xmlns="http://schemas.microsoft.com/office/spreadsheetml/2009/9/main" objectType="Radio" lockText="1"/>
</file>

<file path=xl/ctrlProps/ctrlProp659.xml><?xml version="1.0" encoding="utf-8"?>
<formControlPr xmlns="http://schemas.microsoft.com/office/spreadsheetml/2009/9/main" objectType="Radio" lockText="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S$18" lockText="1"/>
</file>

<file path=xl/ctrlProps/ctrlProp662.xml><?xml version="1.0" encoding="utf-8"?>
<formControlPr xmlns="http://schemas.microsoft.com/office/spreadsheetml/2009/9/main" objectType="Radio" lockText="1"/>
</file>

<file path=xl/ctrlProps/ctrlProp663.xml><?xml version="1.0" encoding="utf-8"?>
<formControlPr xmlns="http://schemas.microsoft.com/office/spreadsheetml/2009/9/main" objectType="Radio" lockText="1"/>
</file>

<file path=xl/ctrlProps/ctrlProp664.xml><?xml version="1.0" encoding="utf-8"?>
<formControlPr xmlns="http://schemas.microsoft.com/office/spreadsheetml/2009/9/main" objectType="Radio" lockText="1"/>
</file>

<file path=xl/ctrlProps/ctrlProp665.xml><?xml version="1.0" encoding="utf-8"?>
<formControlPr xmlns="http://schemas.microsoft.com/office/spreadsheetml/2009/9/main" objectType="Radio" lockText="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S$19" lockText="1"/>
</file>

<file path=xl/ctrlProps/ctrlProp668.xml><?xml version="1.0" encoding="utf-8"?>
<formControlPr xmlns="http://schemas.microsoft.com/office/spreadsheetml/2009/9/main" objectType="Radio" lockText="1"/>
</file>

<file path=xl/ctrlProps/ctrlProp669.xml><?xml version="1.0" encoding="utf-8"?>
<formControlPr xmlns="http://schemas.microsoft.com/office/spreadsheetml/2009/9/main" objectType="Radio" lockText="1"/>
</file>

<file path=xl/ctrlProps/ctrlProp670.xml><?xml version="1.0" encoding="utf-8"?>
<formControlPr xmlns="http://schemas.microsoft.com/office/spreadsheetml/2009/9/main" objectType="Radio" lockText="1"/>
</file>

<file path=xl/ctrlProps/ctrlProp671.xml><?xml version="1.0" encoding="utf-8"?>
<formControlPr xmlns="http://schemas.microsoft.com/office/spreadsheetml/2009/9/main" objectType="Radio" lockText="1"/>
</file>

<file path=xl/ctrlProps/ctrlProp672.xml><?xml version="1.0" encoding="utf-8"?>
<formControlPr xmlns="http://schemas.microsoft.com/office/spreadsheetml/2009/9/main" objectType="GBox" noThreeD="1"/>
</file>

<file path=xl/ctrlProps/ctrlProp673.xml><?xml version="1.0" encoding="utf-8"?>
<formControlPr xmlns="http://schemas.microsoft.com/office/spreadsheetml/2009/9/main" objectType="Radio" firstButton="1" fmlaLink="$S$20" lockText="1"/>
</file>

<file path=xl/ctrlProps/ctrlProp674.xml><?xml version="1.0" encoding="utf-8"?>
<formControlPr xmlns="http://schemas.microsoft.com/office/spreadsheetml/2009/9/main" objectType="Radio" lockText="1"/>
</file>

<file path=xl/ctrlProps/ctrlProp675.xml><?xml version="1.0" encoding="utf-8"?>
<formControlPr xmlns="http://schemas.microsoft.com/office/spreadsheetml/2009/9/main" objectType="Radio" lockText="1"/>
</file>

<file path=xl/ctrlProps/ctrlProp676.xml><?xml version="1.0" encoding="utf-8"?>
<formControlPr xmlns="http://schemas.microsoft.com/office/spreadsheetml/2009/9/main" objectType="Radio" lockText="1"/>
</file>

<file path=xl/ctrlProps/ctrlProp677.xml><?xml version="1.0" encoding="utf-8"?>
<formControlPr xmlns="http://schemas.microsoft.com/office/spreadsheetml/2009/9/main" objectType="Radio" lockText="1"/>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S$21" lockText="1"/>
</file>

<file path=xl/ctrlProps/ctrlProp680.xml><?xml version="1.0" encoding="utf-8"?>
<formControlPr xmlns="http://schemas.microsoft.com/office/spreadsheetml/2009/9/main" objectType="Radio" lockText="1"/>
</file>

<file path=xl/ctrlProps/ctrlProp681.xml><?xml version="1.0" encoding="utf-8"?>
<formControlPr xmlns="http://schemas.microsoft.com/office/spreadsheetml/2009/9/main" objectType="Radio" lockText="1"/>
</file>

<file path=xl/ctrlProps/ctrlProp682.xml><?xml version="1.0" encoding="utf-8"?>
<formControlPr xmlns="http://schemas.microsoft.com/office/spreadsheetml/2009/9/main" objectType="Radio" lockText="1"/>
</file>

<file path=xl/ctrlProps/ctrlProp683.xml><?xml version="1.0" encoding="utf-8"?>
<formControlPr xmlns="http://schemas.microsoft.com/office/spreadsheetml/2009/9/main" objectType="Radio" lockText="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S$22" lockText="1"/>
</file>

<file path=xl/ctrlProps/ctrlProp686.xml><?xml version="1.0" encoding="utf-8"?>
<formControlPr xmlns="http://schemas.microsoft.com/office/spreadsheetml/2009/9/main" objectType="Radio" lockText="1"/>
</file>

<file path=xl/ctrlProps/ctrlProp687.xml><?xml version="1.0" encoding="utf-8"?>
<formControlPr xmlns="http://schemas.microsoft.com/office/spreadsheetml/2009/9/main" objectType="Radio" lockText="1"/>
</file>

<file path=xl/ctrlProps/ctrlProp688.xml><?xml version="1.0" encoding="utf-8"?>
<formControlPr xmlns="http://schemas.microsoft.com/office/spreadsheetml/2009/9/main" objectType="Radio" lockText="1"/>
</file>

<file path=xl/ctrlProps/ctrlProp689.xml><?xml version="1.0" encoding="utf-8"?>
<formControlPr xmlns="http://schemas.microsoft.com/office/spreadsheetml/2009/9/main" objectType="Radio" lockText="1"/>
</file>

<file path=xl/ctrlProps/ctrlProp690.xml><?xml version="1.0" encoding="utf-8"?>
<formControlPr xmlns="http://schemas.microsoft.com/office/spreadsheetml/2009/9/main" objectType="GBox" noThreeD="1"/>
</file>

<file path=xl/ctrlProps/ctrlProp691.xml><?xml version="1.0" encoding="utf-8"?>
<formControlPr xmlns="http://schemas.microsoft.com/office/spreadsheetml/2009/9/main" objectType="Radio" firstButton="1" fmlaLink="$S$23" lockText="1"/>
</file>

<file path=xl/ctrlProps/ctrlProp692.xml><?xml version="1.0" encoding="utf-8"?>
<formControlPr xmlns="http://schemas.microsoft.com/office/spreadsheetml/2009/9/main" objectType="Radio" lockText="1"/>
</file>

<file path=xl/ctrlProps/ctrlProp693.xml><?xml version="1.0" encoding="utf-8"?>
<formControlPr xmlns="http://schemas.microsoft.com/office/spreadsheetml/2009/9/main" objectType="Radio" lockText="1"/>
</file>

<file path=xl/ctrlProps/ctrlProp694.xml><?xml version="1.0" encoding="utf-8"?>
<formControlPr xmlns="http://schemas.microsoft.com/office/spreadsheetml/2009/9/main" objectType="Radio" lockText="1"/>
</file>

<file path=xl/ctrlProps/ctrlProp695.xml><?xml version="1.0" encoding="utf-8"?>
<formControlPr xmlns="http://schemas.microsoft.com/office/spreadsheetml/2009/9/main" objectType="Radio" lockText="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S$24" lockText="1"/>
</file>

<file path=xl/ctrlProps/ctrlProp698.xml><?xml version="1.0" encoding="utf-8"?>
<formControlPr xmlns="http://schemas.microsoft.com/office/spreadsheetml/2009/9/main" objectType="Radio" lockText="1"/>
</file>

<file path=xl/ctrlProps/ctrlProp699.xml><?xml version="1.0" encoding="utf-8"?>
<formControlPr xmlns="http://schemas.microsoft.com/office/spreadsheetml/2009/9/main" objectType="Radio" lockText="1"/>
</file>

<file path=xl/ctrlProps/ctrlProp700.xml><?xml version="1.0" encoding="utf-8"?>
<formControlPr xmlns="http://schemas.microsoft.com/office/spreadsheetml/2009/9/main" objectType="Radio" lockText="1"/>
</file>

<file path=xl/ctrlProps/ctrlProp701.xml><?xml version="1.0" encoding="utf-8"?>
<formControlPr xmlns="http://schemas.microsoft.com/office/spreadsheetml/2009/9/main" objectType="Radio" lockText="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S$25" lockText="1"/>
</file>

<file path=xl/ctrlProps/ctrlProp704.xml><?xml version="1.0" encoding="utf-8"?>
<formControlPr xmlns="http://schemas.microsoft.com/office/spreadsheetml/2009/9/main" objectType="Radio" lockText="1"/>
</file>

<file path=xl/ctrlProps/ctrlProp705.xml><?xml version="1.0" encoding="utf-8"?>
<formControlPr xmlns="http://schemas.microsoft.com/office/spreadsheetml/2009/9/main" objectType="Radio" lockText="1"/>
</file>

<file path=xl/ctrlProps/ctrlProp706.xml><?xml version="1.0" encoding="utf-8"?>
<formControlPr xmlns="http://schemas.microsoft.com/office/spreadsheetml/2009/9/main" objectType="Radio" lockText="1"/>
</file>

<file path=xl/ctrlProps/ctrlProp707.xml><?xml version="1.0" encoding="utf-8"?>
<formControlPr xmlns="http://schemas.microsoft.com/office/spreadsheetml/2009/9/main" objectType="Radio" lockText="1"/>
</file>

<file path=xl/ctrlProps/ctrlProp708.xml><?xml version="1.0" encoding="utf-8"?>
<formControlPr xmlns="http://schemas.microsoft.com/office/spreadsheetml/2009/9/main" objectType="GBox" noThreeD="1"/>
</file>

<file path=xl/ctrlProps/ctrlProp709.xml><?xml version="1.0" encoding="utf-8"?>
<formControlPr xmlns="http://schemas.microsoft.com/office/spreadsheetml/2009/9/main" objectType="Radio" firstButton="1" fmlaLink="$S$26" lockText="1"/>
</file>

<file path=xl/ctrlProps/ctrlProp710.xml><?xml version="1.0" encoding="utf-8"?>
<formControlPr xmlns="http://schemas.microsoft.com/office/spreadsheetml/2009/9/main" objectType="Radio" lockText="1"/>
</file>

<file path=xl/ctrlProps/ctrlProp711.xml><?xml version="1.0" encoding="utf-8"?>
<formControlPr xmlns="http://schemas.microsoft.com/office/spreadsheetml/2009/9/main" objectType="Radio" lockText="1"/>
</file>

<file path=xl/ctrlProps/ctrlProp712.xml><?xml version="1.0" encoding="utf-8"?>
<formControlPr xmlns="http://schemas.microsoft.com/office/spreadsheetml/2009/9/main" objectType="Radio" lockText="1"/>
</file>

<file path=xl/ctrlProps/ctrlProp713.xml><?xml version="1.0" encoding="utf-8"?>
<formControlPr xmlns="http://schemas.microsoft.com/office/spreadsheetml/2009/9/main" objectType="Radio" lockText="1"/>
</file>

<file path=xl/ctrlProps/ctrlProp714.xml><?xml version="1.0" encoding="utf-8"?>
<formControlPr xmlns="http://schemas.microsoft.com/office/spreadsheetml/2009/9/main" objectType="GBox" noThreeD="1"/>
</file>

<file path=xl/ctrlProps/ctrlProp715.xml><?xml version="1.0" encoding="utf-8"?>
<formControlPr xmlns="http://schemas.microsoft.com/office/spreadsheetml/2009/9/main" objectType="Radio" firstButton="1" fmlaLink="$S$29" lockText="1"/>
</file>

<file path=xl/ctrlProps/ctrlProp716.xml><?xml version="1.0" encoding="utf-8"?>
<formControlPr xmlns="http://schemas.microsoft.com/office/spreadsheetml/2009/9/main" objectType="Radio" lockText="1"/>
</file>

<file path=xl/ctrlProps/ctrlProp717.xml><?xml version="1.0" encoding="utf-8"?>
<formControlPr xmlns="http://schemas.microsoft.com/office/spreadsheetml/2009/9/main" objectType="Radio" lockText="1"/>
</file>

<file path=xl/ctrlProps/ctrlProp718.xml><?xml version="1.0" encoding="utf-8"?>
<formControlPr xmlns="http://schemas.microsoft.com/office/spreadsheetml/2009/9/main" objectType="Radio" lockText="1"/>
</file>

<file path=xl/ctrlProps/ctrlProp719.xml><?xml version="1.0" encoding="utf-8"?>
<formControlPr xmlns="http://schemas.microsoft.com/office/spreadsheetml/2009/9/main" objectType="Radio" lockText="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Radio" firstButton="1" fmlaLink="$S$30" lockText="1"/>
</file>

<file path=xl/ctrlProps/ctrlProp722.xml><?xml version="1.0" encoding="utf-8"?>
<formControlPr xmlns="http://schemas.microsoft.com/office/spreadsheetml/2009/9/main" objectType="Radio" lockText="1"/>
</file>

<file path=xl/ctrlProps/ctrlProp723.xml><?xml version="1.0" encoding="utf-8"?>
<formControlPr xmlns="http://schemas.microsoft.com/office/spreadsheetml/2009/9/main" objectType="Radio" lockText="1"/>
</file>

<file path=xl/ctrlProps/ctrlProp724.xml><?xml version="1.0" encoding="utf-8"?>
<formControlPr xmlns="http://schemas.microsoft.com/office/spreadsheetml/2009/9/main" objectType="Radio" lockText="1"/>
</file>

<file path=xl/ctrlProps/ctrlProp725.xml><?xml version="1.0" encoding="utf-8"?>
<formControlPr xmlns="http://schemas.microsoft.com/office/spreadsheetml/2009/9/main" objectType="Radio" lockText="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Radio" firstButton="1" fmlaLink="$S$31" lockText="1"/>
</file>

<file path=xl/ctrlProps/ctrlProp728.xml><?xml version="1.0" encoding="utf-8"?>
<formControlPr xmlns="http://schemas.microsoft.com/office/spreadsheetml/2009/9/main" objectType="Radio" lockText="1"/>
</file>

<file path=xl/ctrlProps/ctrlProp729.xml><?xml version="1.0" encoding="utf-8"?>
<formControlPr xmlns="http://schemas.microsoft.com/office/spreadsheetml/2009/9/main" objectType="Radio" lockText="1"/>
</file>

<file path=xl/ctrlProps/ctrlProp730.xml><?xml version="1.0" encoding="utf-8"?>
<formControlPr xmlns="http://schemas.microsoft.com/office/spreadsheetml/2009/9/main" objectType="Radio" lockText="1"/>
</file>

<file path=xl/ctrlProps/ctrlProp731.xml><?xml version="1.0" encoding="utf-8"?>
<formControlPr xmlns="http://schemas.microsoft.com/office/spreadsheetml/2009/9/main" objectType="Radio" lockText="1"/>
</file>

<file path=xl/ctrlProps/ctrlProp732.xml><?xml version="1.0" encoding="utf-8"?>
<formControlPr xmlns="http://schemas.microsoft.com/office/spreadsheetml/2009/9/main" objectType="GBox" noThreeD="1"/>
</file>

<file path=xl/ctrlProps/ctrlProp733.xml><?xml version="1.0" encoding="utf-8"?>
<formControlPr xmlns="http://schemas.microsoft.com/office/spreadsheetml/2009/9/main" objectType="Radio" firstButton="1" fmlaLink="$S$28" lockText="1"/>
</file>

<file path=xl/ctrlProps/ctrlProp734.xml><?xml version="1.0" encoding="utf-8"?>
<formControlPr xmlns="http://schemas.microsoft.com/office/spreadsheetml/2009/9/main" objectType="Radio" lockText="1"/>
</file>

<file path=xl/ctrlProps/ctrlProp735.xml><?xml version="1.0" encoding="utf-8"?>
<formControlPr xmlns="http://schemas.microsoft.com/office/spreadsheetml/2009/9/main" objectType="Radio" lockText="1"/>
</file>

<file path=xl/ctrlProps/ctrlProp736.xml><?xml version="1.0" encoding="utf-8"?>
<formControlPr xmlns="http://schemas.microsoft.com/office/spreadsheetml/2009/9/main" objectType="Radio" lockText="1"/>
</file>

<file path=xl/ctrlProps/ctrlProp737.xml><?xml version="1.0" encoding="utf-8"?>
<formControlPr xmlns="http://schemas.microsoft.com/office/spreadsheetml/2009/9/main" objectType="Radio" lockText="1"/>
</file>

<file path=xl/ctrlProps/ctrlProp738.xml><?xml version="1.0" encoding="utf-8"?>
<formControlPr xmlns="http://schemas.microsoft.com/office/spreadsheetml/2009/9/main" objectType="GBox" noThreeD="1"/>
</file>

<file path=xl/ctrlProps/ctrlProp739.xml><?xml version="1.0" encoding="utf-8"?>
<formControlPr xmlns="http://schemas.microsoft.com/office/spreadsheetml/2009/9/main" objectType="Radio" firstButton="1" fmlaLink="$S$32" lockText="1"/>
</file>

<file path=xl/ctrlProps/ctrlProp740.xml><?xml version="1.0" encoding="utf-8"?>
<formControlPr xmlns="http://schemas.microsoft.com/office/spreadsheetml/2009/9/main" objectType="Radio" lockText="1"/>
</file>

<file path=xl/ctrlProps/ctrlProp741.xml><?xml version="1.0" encoding="utf-8"?>
<formControlPr xmlns="http://schemas.microsoft.com/office/spreadsheetml/2009/9/main" objectType="Radio" lockText="1"/>
</file>

<file path=xl/ctrlProps/ctrlProp742.xml><?xml version="1.0" encoding="utf-8"?>
<formControlPr xmlns="http://schemas.microsoft.com/office/spreadsheetml/2009/9/main" objectType="Radio" lockText="1"/>
</file>

<file path=xl/ctrlProps/ctrlProp743.xml><?xml version="1.0" encoding="utf-8"?>
<formControlPr xmlns="http://schemas.microsoft.com/office/spreadsheetml/2009/9/main" objectType="Radio" lockText="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S$33" lockText="1"/>
</file>

<file path=xl/ctrlProps/ctrlProp746.xml><?xml version="1.0" encoding="utf-8"?>
<formControlPr xmlns="http://schemas.microsoft.com/office/spreadsheetml/2009/9/main" objectType="Radio" lockText="1"/>
</file>

<file path=xl/ctrlProps/ctrlProp747.xml><?xml version="1.0" encoding="utf-8"?>
<formControlPr xmlns="http://schemas.microsoft.com/office/spreadsheetml/2009/9/main" objectType="Radio" lockText="1"/>
</file>

<file path=xl/ctrlProps/ctrlProp748.xml><?xml version="1.0" encoding="utf-8"?>
<formControlPr xmlns="http://schemas.microsoft.com/office/spreadsheetml/2009/9/main" objectType="Radio" lockText="1"/>
</file>

<file path=xl/ctrlProps/ctrlProp749.xml><?xml version="1.0" encoding="utf-8"?>
<formControlPr xmlns="http://schemas.microsoft.com/office/spreadsheetml/2009/9/main" objectType="Radio" lockText="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S$34" lockText="1"/>
</file>

<file path=xl/ctrlProps/ctrlProp752.xml><?xml version="1.0" encoding="utf-8"?>
<formControlPr xmlns="http://schemas.microsoft.com/office/spreadsheetml/2009/9/main" objectType="Radio" lockText="1"/>
</file>

<file path=xl/ctrlProps/ctrlProp753.xml><?xml version="1.0" encoding="utf-8"?>
<formControlPr xmlns="http://schemas.microsoft.com/office/spreadsheetml/2009/9/main" objectType="Radio" lockText="1"/>
</file>

<file path=xl/ctrlProps/ctrlProp754.xml><?xml version="1.0" encoding="utf-8"?>
<formControlPr xmlns="http://schemas.microsoft.com/office/spreadsheetml/2009/9/main" objectType="Radio" lockText="1"/>
</file>

<file path=xl/ctrlProps/ctrlProp755.xml><?xml version="1.0" encoding="utf-8"?>
<formControlPr xmlns="http://schemas.microsoft.com/office/spreadsheetml/2009/9/main" objectType="Radio" lockText="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S$35" lockText="1"/>
</file>

<file path=xl/ctrlProps/ctrlProp758.xml><?xml version="1.0" encoding="utf-8"?>
<formControlPr xmlns="http://schemas.microsoft.com/office/spreadsheetml/2009/9/main" objectType="Radio" lockText="1"/>
</file>

<file path=xl/ctrlProps/ctrlProp759.xml><?xml version="1.0" encoding="utf-8"?>
<formControlPr xmlns="http://schemas.microsoft.com/office/spreadsheetml/2009/9/main" objectType="Radio" lockText="1"/>
</file>

<file path=xl/ctrlProps/ctrlProp760.xml><?xml version="1.0" encoding="utf-8"?>
<formControlPr xmlns="http://schemas.microsoft.com/office/spreadsheetml/2009/9/main" objectType="Radio" lockText="1"/>
</file>

<file path=xl/ctrlProps/ctrlProp761.xml><?xml version="1.0" encoding="utf-8"?>
<formControlPr xmlns="http://schemas.microsoft.com/office/spreadsheetml/2009/9/main" objectType="Radio" lockText="1"/>
</file>

<file path=xl/ctrlProps/ctrlProp762.xml><?xml version="1.0" encoding="utf-8"?>
<formControlPr xmlns="http://schemas.microsoft.com/office/spreadsheetml/2009/9/main" objectType="GBox" noThreeD="1"/>
</file>

<file path=xl/ctrlProps/ctrlProp763.xml><?xml version="1.0" encoding="utf-8"?>
<formControlPr xmlns="http://schemas.microsoft.com/office/spreadsheetml/2009/9/main" objectType="Radio" firstButton="1" fmlaLink="$S$36" lockText="1"/>
</file>

<file path=xl/ctrlProps/ctrlProp764.xml><?xml version="1.0" encoding="utf-8"?>
<formControlPr xmlns="http://schemas.microsoft.com/office/spreadsheetml/2009/9/main" objectType="Radio" lockText="1"/>
</file>

<file path=xl/ctrlProps/ctrlProp765.xml><?xml version="1.0" encoding="utf-8"?>
<formControlPr xmlns="http://schemas.microsoft.com/office/spreadsheetml/2009/9/main" objectType="Radio" lockText="1"/>
</file>

<file path=xl/ctrlProps/ctrlProp766.xml><?xml version="1.0" encoding="utf-8"?>
<formControlPr xmlns="http://schemas.microsoft.com/office/spreadsheetml/2009/9/main" objectType="Radio" lockText="1"/>
</file>

<file path=xl/ctrlProps/ctrlProp767.xml><?xml version="1.0" encoding="utf-8"?>
<formControlPr xmlns="http://schemas.microsoft.com/office/spreadsheetml/2009/9/main" objectType="Radio" lockText="1"/>
</file>

<file path=xl/ctrlProps/ctrlProp768.xml><?xml version="1.0" encoding="utf-8"?>
<formControlPr xmlns="http://schemas.microsoft.com/office/spreadsheetml/2009/9/main" objectType="GBox" noThreeD="1"/>
</file>

<file path=xl/ctrlProps/ctrlProp769.xml><?xml version="1.0" encoding="utf-8"?>
<formControlPr xmlns="http://schemas.microsoft.com/office/spreadsheetml/2009/9/main" objectType="Radio" firstButton="1" fmlaLink="$S$37" lockText="1"/>
</file>

<file path=xl/ctrlProps/ctrlProp770.xml><?xml version="1.0" encoding="utf-8"?>
<formControlPr xmlns="http://schemas.microsoft.com/office/spreadsheetml/2009/9/main" objectType="Radio" lockText="1"/>
</file>

<file path=xl/ctrlProps/ctrlProp771.xml><?xml version="1.0" encoding="utf-8"?>
<formControlPr xmlns="http://schemas.microsoft.com/office/spreadsheetml/2009/9/main" objectType="Radio" lockText="1"/>
</file>

<file path=xl/ctrlProps/ctrlProp772.xml><?xml version="1.0" encoding="utf-8"?>
<formControlPr xmlns="http://schemas.microsoft.com/office/spreadsheetml/2009/9/main" objectType="Radio" lockText="1"/>
</file>

<file path=xl/ctrlProps/ctrlProp773.xml><?xml version="1.0" encoding="utf-8"?>
<formControlPr xmlns="http://schemas.microsoft.com/office/spreadsheetml/2009/9/main" objectType="Radio" lockText="1"/>
</file>

<file path=xl/ctrlProps/ctrlProp774.xml><?xml version="1.0" encoding="utf-8"?>
<formControlPr xmlns="http://schemas.microsoft.com/office/spreadsheetml/2009/9/main" objectType="GBox" noThreeD="1"/>
</file>

<file path=xl/ctrlProps/ctrlProp775.xml><?xml version="1.0" encoding="utf-8"?>
<formControlPr xmlns="http://schemas.microsoft.com/office/spreadsheetml/2009/9/main" objectType="Radio" firstButton="1" fmlaLink="$S$38" lockText="1"/>
</file>

<file path=xl/ctrlProps/ctrlProp776.xml><?xml version="1.0" encoding="utf-8"?>
<formControlPr xmlns="http://schemas.microsoft.com/office/spreadsheetml/2009/9/main" objectType="Radio" lockText="1"/>
</file>

<file path=xl/ctrlProps/ctrlProp777.xml><?xml version="1.0" encoding="utf-8"?>
<formControlPr xmlns="http://schemas.microsoft.com/office/spreadsheetml/2009/9/main" objectType="Radio" lockText="1"/>
</file>

<file path=xl/ctrlProps/ctrlProp778.xml><?xml version="1.0" encoding="utf-8"?>
<formControlPr xmlns="http://schemas.microsoft.com/office/spreadsheetml/2009/9/main" objectType="Radio" lockText="1"/>
</file>

<file path=xl/ctrlProps/ctrlProp779.xml><?xml version="1.0" encoding="utf-8"?>
<formControlPr xmlns="http://schemas.microsoft.com/office/spreadsheetml/2009/9/main" objectType="Radio" lockText="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S$39" lockText="1"/>
</file>

<file path=xl/ctrlProps/ctrlProp782.xml><?xml version="1.0" encoding="utf-8"?>
<formControlPr xmlns="http://schemas.microsoft.com/office/spreadsheetml/2009/9/main" objectType="Radio" lockText="1"/>
</file>

<file path=xl/ctrlProps/ctrlProp783.xml><?xml version="1.0" encoding="utf-8"?>
<formControlPr xmlns="http://schemas.microsoft.com/office/spreadsheetml/2009/9/main" objectType="Radio" lockText="1"/>
</file>

<file path=xl/ctrlProps/ctrlProp784.xml><?xml version="1.0" encoding="utf-8"?>
<formControlPr xmlns="http://schemas.microsoft.com/office/spreadsheetml/2009/9/main" objectType="Radio" lockText="1"/>
</file>

<file path=xl/ctrlProps/ctrlProp785.xml><?xml version="1.0" encoding="utf-8"?>
<formControlPr xmlns="http://schemas.microsoft.com/office/spreadsheetml/2009/9/main" objectType="Radio" lockText="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S$40" lockText="1"/>
</file>

<file path=xl/ctrlProps/ctrlProp788.xml><?xml version="1.0" encoding="utf-8"?>
<formControlPr xmlns="http://schemas.microsoft.com/office/spreadsheetml/2009/9/main" objectType="Radio" lockText="1"/>
</file>

<file path=xl/ctrlProps/ctrlProp789.xml><?xml version="1.0" encoding="utf-8"?>
<formControlPr xmlns="http://schemas.microsoft.com/office/spreadsheetml/2009/9/main" objectType="Radio" lockText="1"/>
</file>

<file path=xl/ctrlProps/ctrlProp790.xml><?xml version="1.0" encoding="utf-8"?>
<formControlPr xmlns="http://schemas.microsoft.com/office/spreadsheetml/2009/9/main" objectType="Radio" lockText="1"/>
</file>

<file path=xl/ctrlProps/ctrlProp791.xml><?xml version="1.0" encoding="utf-8"?>
<formControlPr xmlns="http://schemas.microsoft.com/office/spreadsheetml/2009/9/main" objectType="Radio" lockText="1"/>
</file>

<file path=xl/ctrlProps/ctrlProp792.xml><?xml version="1.0" encoding="utf-8"?>
<formControlPr xmlns="http://schemas.microsoft.com/office/spreadsheetml/2009/9/main" objectType="GBox" noThreeD="1"/>
</file>

<file path=xl/ctrlProps/ctrlProp793.xml><?xml version="1.0" encoding="utf-8"?>
<formControlPr xmlns="http://schemas.microsoft.com/office/spreadsheetml/2009/9/main" objectType="Radio" firstButton="1" fmlaLink="$S$41" lockText="1"/>
</file>

<file path=xl/ctrlProps/ctrlProp794.xml><?xml version="1.0" encoding="utf-8"?>
<formControlPr xmlns="http://schemas.microsoft.com/office/spreadsheetml/2009/9/main" objectType="Radio" lockText="1"/>
</file>

<file path=xl/ctrlProps/ctrlProp795.xml><?xml version="1.0" encoding="utf-8"?>
<formControlPr xmlns="http://schemas.microsoft.com/office/spreadsheetml/2009/9/main" objectType="Radio" lockText="1"/>
</file>

<file path=xl/ctrlProps/ctrlProp796.xml><?xml version="1.0" encoding="utf-8"?>
<formControlPr xmlns="http://schemas.microsoft.com/office/spreadsheetml/2009/9/main" objectType="Radio" lockText="1"/>
</file>

<file path=xl/ctrlProps/ctrlProp797.xml><?xml version="1.0" encoding="utf-8"?>
<formControlPr xmlns="http://schemas.microsoft.com/office/spreadsheetml/2009/9/main" objectType="Radio" lockText="1"/>
</file>

<file path=xl/ctrlProps/ctrlProp798.xml><?xml version="1.0" encoding="utf-8"?>
<formControlPr xmlns="http://schemas.microsoft.com/office/spreadsheetml/2009/9/main" objectType="GBox" noThreeD="1"/>
</file>

<file path=xl/ctrlProps/ctrlProp799.xml><?xml version="1.0" encoding="utf-8"?>
<formControlPr xmlns="http://schemas.microsoft.com/office/spreadsheetml/2009/9/main" objectType="Radio" firstButton="1" fmlaLink="$S$42" lockText="1"/>
</file>

<file path=xl/ctrlProps/ctrlProp800.xml><?xml version="1.0" encoding="utf-8"?>
<formControlPr xmlns="http://schemas.microsoft.com/office/spreadsheetml/2009/9/main" objectType="Radio" lockText="1"/>
</file>

<file path=xl/ctrlProps/ctrlProp801.xml><?xml version="1.0" encoding="utf-8"?>
<formControlPr xmlns="http://schemas.microsoft.com/office/spreadsheetml/2009/9/main" objectType="Radio" lockText="1"/>
</file>

<file path=xl/ctrlProps/ctrlProp802.xml><?xml version="1.0" encoding="utf-8"?>
<formControlPr xmlns="http://schemas.microsoft.com/office/spreadsheetml/2009/9/main" objectType="Radio" lockText="1"/>
</file>

<file path=xl/ctrlProps/ctrlProp803.xml><?xml version="1.0" encoding="utf-8"?>
<formControlPr xmlns="http://schemas.microsoft.com/office/spreadsheetml/2009/9/main" objectType="Radio" lockText="1"/>
</file>

<file path=xl/ctrlProps/ctrlProp804.xml><?xml version="1.0" encoding="utf-8"?>
<formControlPr xmlns="http://schemas.microsoft.com/office/spreadsheetml/2009/9/main" objectType="GBox" noThreeD="1"/>
</file>

<file path=xl/ctrlProps/ctrlProp805.xml><?xml version="1.0" encoding="utf-8"?>
<formControlPr xmlns="http://schemas.microsoft.com/office/spreadsheetml/2009/9/main" objectType="Radio" firstButton="1" fmlaLink="$S$43" lockText="1"/>
</file>

<file path=xl/ctrlProps/ctrlProp806.xml><?xml version="1.0" encoding="utf-8"?>
<formControlPr xmlns="http://schemas.microsoft.com/office/spreadsheetml/2009/9/main" objectType="Radio" lockText="1"/>
</file>

<file path=xl/ctrlProps/ctrlProp807.xml><?xml version="1.0" encoding="utf-8"?>
<formControlPr xmlns="http://schemas.microsoft.com/office/spreadsheetml/2009/9/main" objectType="Radio" lockText="1"/>
</file>

<file path=xl/ctrlProps/ctrlProp808.xml><?xml version="1.0" encoding="utf-8"?>
<formControlPr xmlns="http://schemas.microsoft.com/office/spreadsheetml/2009/9/main" objectType="Radio" lockText="1"/>
</file>

<file path=xl/ctrlProps/ctrlProp809.xml><?xml version="1.0" encoding="utf-8"?>
<formControlPr xmlns="http://schemas.microsoft.com/office/spreadsheetml/2009/9/main" objectType="Radio" lockText="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S$46" lockText="1"/>
</file>

<file path=xl/ctrlProps/ctrlProp812.xml><?xml version="1.0" encoding="utf-8"?>
<formControlPr xmlns="http://schemas.microsoft.com/office/spreadsheetml/2009/9/main" objectType="Radio" lockText="1"/>
</file>

<file path=xl/ctrlProps/ctrlProp813.xml><?xml version="1.0" encoding="utf-8"?>
<formControlPr xmlns="http://schemas.microsoft.com/office/spreadsheetml/2009/9/main" objectType="Radio" lockText="1"/>
</file>

<file path=xl/ctrlProps/ctrlProp814.xml><?xml version="1.0" encoding="utf-8"?>
<formControlPr xmlns="http://schemas.microsoft.com/office/spreadsheetml/2009/9/main" objectType="Radio" lockText="1"/>
</file>

<file path=xl/ctrlProps/ctrlProp815.xml><?xml version="1.0" encoding="utf-8"?>
<formControlPr xmlns="http://schemas.microsoft.com/office/spreadsheetml/2009/9/main" objectType="Radio" lockText="1"/>
</file>

<file path=xl/ctrlProps/ctrlProp816.xml><?xml version="1.0" encoding="utf-8"?>
<formControlPr xmlns="http://schemas.microsoft.com/office/spreadsheetml/2009/9/main" objectType="GBox" noThreeD="1"/>
</file>

<file path=xl/ctrlProps/ctrlProp817.xml><?xml version="1.0" encoding="utf-8"?>
<formControlPr xmlns="http://schemas.microsoft.com/office/spreadsheetml/2009/9/main" objectType="Radio" firstButton="1" fmlaLink="$S$47" lockText="1"/>
</file>

<file path=xl/ctrlProps/ctrlProp818.xml><?xml version="1.0" encoding="utf-8"?>
<formControlPr xmlns="http://schemas.microsoft.com/office/spreadsheetml/2009/9/main" objectType="Radio" lockText="1"/>
</file>

<file path=xl/ctrlProps/ctrlProp819.xml><?xml version="1.0" encoding="utf-8"?>
<formControlPr xmlns="http://schemas.microsoft.com/office/spreadsheetml/2009/9/main" objectType="Radio" lockText="1"/>
</file>

<file path=xl/ctrlProps/ctrlProp820.xml><?xml version="1.0" encoding="utf-8"?>
<formControlPr xmlns="http://schemas.microsoft.com/office/spreadsheetml/2009/9/main" objectType="Radio" lockText="1"/>
</file>

<file path=xl/ctrlProps/ctrlProp821.xml><?xml version="1.0" encoding="utf-8"?>
<formControlPr xmlns="http://schemas.microsoft.com/office/spreadsheetml/2009/9/main" objectType="Radio" lockText="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Radio" firstButton="1" fmlaLink="$S$48" lockText="1"/>
</file>

<file path=xl/ctrlProps/ctrlProp824.xml><?xml version="1.0" encoding="utf-8"?>
<formControlPr xmlns="http://schemas.microsoft.com/office/spreadsheetml/2009/9/main" objectType="Radio" lockText="1"/>
</file>

<file path=xl/ctrlProps/ctrlProp825.xml><?xml version="1.0" encoding="utf-8"?>
<formControlPr xmlns="http://schemas.microsoft.com/office/spreadsheetml/2009/9/main" objectType="Radio" lockText="1"/>
</file>

<file path=xl/ctrlProps/ctrlProp826.xml><?xml version="1.0" encoding="utf-8"?>
<formControlPr xmlns="http://schemas.microsoft.com/office/spreadsheetml/2009/9/main" objectType="Radio" lockText="1"/>
</file>

<file path=xl/ctrlProps/ctrlProp827.xml><?xml version="1.0" encoding="utf-8"?>
<formControlPr xmlns="http://schemas.microsoft.com/office/spreadsheetml/2009/9/main" objectType="Radio" lockText="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Radio" firstButton="1" fmlaLink="$S$45" lockText="1"/>
</file>

<file path=xl/ctrlProps/ctrlProp830.xml><?xml version="1.0" encoding="utf-8"?>
<formControlPr xmlns="http://schemas.microsoft.com/office/spreadsheetml/2009/9/main" objectType="Radio" lockText="1"/>
</file>

<file path=xl/ctrlProps/ctrlProp831.xml><?xml version="1.0" encoding="utf-8"?>
<formControlPr xmlns="http://schemas.microsoft.com/office/spreadsheetml/2009/9/main" objectType="Radio" lockText="1"/>
</file>

<file path=xl/ctrlProps/ctrlProp832.xml><?xml version="1.0" encoding="utf-8"?>
<formControlPr xmlns="http://schemas.microsoft.com/office/spreadsheetml/2009/9/main" objectType="Radio" lockText="1"/>
</file>

<file path=xl/ctrlProps/ctrlProp833.xml><?xml version="1.0" encoding="utf-8"?>
<formControlPr xmlns="http://schemas.microsoft.com/office/spreadsheetml/2009/9/main" objectType="Radio" lockText="1"/>
</file>

<file path=xl/ctrlProps/ctrlProp834.xml><?xml version="1.0" encoding="utf-8"?>
<formControlPr xmlns="http://schemas.microsoft.com/office/spreadsheetml/2009/9/main" objectType="GBox" noThreeD="1"/>
</file>

<file path=xl/ctrlProps/ctrlProp835.xml><?xml version="1.0" encoding="utf-8"?>
<formControlPr xmlns="http://schemas.microsoft.com/office/spreadsheetml/2009/9/main" objectType="Radio" firstButton="1" fmlaLink="$S$49" lockText="1"/>
</file>

<file path=xl/ctrlProps/ctrlProp836.xml><?xml version="1.0" encoding="utf-8"?>
<formControlPr xmlns="http://schemas.microsoft.com/office/spreadsheetml/2009/9/main" objectType="Radio" lockText="1"/>
</file>

<file path=xl/ctrlProps/ctrlProp837.xml><?xml version="1.0" encoding="utf-8"?>
<formControlPr xmlns="http://schemas.microsoft.com/office/spreadsheetml/2009/9/main" objectType="Radio" lockText="1"/>
</file>

<file path=xl/ctrlProps/ctrlProp838.xml><?xml version="1.0" encoding="utf-8"?>
<formControlPr xmlns="http://schemas.microsoft.com/office/spreadsheetml/2009/9/main" objectType="Radio" lockText="1"/>
</file>

<file path=xl/ctrlProps/ctrlProp839.xml><?xml version="1.0" encoding="utf-8"?>
<formControlPr xmlns="http://schemas.microsoft.com/office/spreadsheetml/2009/9/main" objectType="Radio" lockText="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S$50" lockText="1"/>
</file>

<file path=xl/ctrlProps/ctrlProp842.xml><?xml version="1.0" encoding="utf-8"?>
<formControlPr xmlns="http://schemas.microsoft.com/office/spreadsheetml/2009/9/main" objectType="Radio" lockText="1"/>
</file>

<file path=xl/ctrlProps/ctrlProp843.xml><?xml version="1.0" encoding="utf-8"?>
<formControlPr xmlns="http://schemas.microsoft.com/office/spreadsheetml/2009/9/main" objectType="Radio" lockText="1"/>
</file>

<file path=xl/ctrlProps/ctrlProp844.xml><?xml version="1.0" encoding="utf-8"?>
<formControlPr xmlns="http://schemas.microsoft.com/office/spreadsheetml/2009/9/main" objectType="Radio" lockText="1"/>
</file>

<file path=xl/ctrlProps/ctrlProp845.xml><?xml version="1.0" encoding="utf-8"?>
<formControlPr xmlns="http://schemas.microsoft.com/office/spreadsheetml/2009/9/main" objectType="Radio" lockText="1"/>
</file>

<file path=xl/ctrlProps/ctrlProp846.xml><?xml version="1.0" encoding="utf-8"?>
<formControlPr xmlns="http://schemas.microsoft.com/office/spreadsheetml/2009/9/main" objectType="GBox" noThreeD="1"/>
</file>

<file path=xl/ctrlProps/ctrlProp847.xml><?xml version="1.0" encoding="utf-8"?>
<formControlPr xmlns="http://schemas.microsoft.com/office/spreadsheetml/2009/9/main" objectType="Radio" firstButton="1" fmlaLink="$S$51" lockText="1"/>
</file>

<file path=xl/ctrlProps/ctrlProp848.xml><?xml version="1.0" encoding="utf-8"?>
<formControlPr xmlns="http://schemas.microsoft.com/office/spreadsheetml/2009/9/main" objectType="Radio" lockText="1"/>
</file>

<file path=xl/ctrlProps/ctrlProp849.xml><?xml version="1.0" encoding="utf-8"?>
<formControlPr xmlns="http://schemas.microsoft.com/office/spreadsheetml/2009/9/main" objectType="Radio" lockText="1"/>
</file>

<file path=xl/ctrlProps/ctrlProp850.xml><?xml version="1.0" encoding="utf-8"?>
<formControlPr xmlns="http://schemas.microsoft.com/office/spreadsheetml/2009/9/main" objectType="Radio" lockText="1"/>
</file>

<file path=xl/ctrlProps/ctrlProp851.xml><?xml version="1.0" encoding="utf-8"?>
<formControlPr xmlns="http://schemas.microsoft.com/office/spreadsheetml/2009/9/main" objectType="Radio" lockText="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Radio" firstButton="1" fmlaLink="$S$52" lockText="1"/>
</file>

<file path=xl/ctrlProps/ctrlProp854.xml><?xml version="1.0" encoding="utf-8"?>
<formControlPr xmlns="http://schemas.microsoft.com/office/spreadsheetml/2009/9/main" objectType="Radio" lockText="1"/>
</file>

<file path=xl/ctrlProps/ctrlProp855.xml><?xml version="1.0" encoding="utf-8"?>
<formControlPr xmlns="http://schemas.microsoft.com/office/spreadsheetml/2009/9/main" objectType="Radio" lockText="1"/>
</file>

<file path=xl/ctrlProps/ctrlProp856.xml><?xml version="1.0" encoding="utf-8"?>
<formControlPr xmlns="http://schemas.microsoft.com/office/spreadsheetml/2009/9/main" objectType="Radio" lockText="1"/>
</file>

<file path=xl/ctrlProps/ctrlProp857.xml><?xml version="1.0" encoding="utf-8"?>
<formControlPr xmlns="http://schemas.microsoft.com/office/spreadsheetml/2009/9/main" objectType="Radio" lockText="1"/>
</file>

<file path=xl/ctrlProps/ctrlProp858.xml><?xml version="1.0" encoding="utf-8"?>
<formControlPr xmlns="http://schemas.microsoft.com/office/spreadsheetml/2009/9/main" objectType="GBox" noThreeD="1"/>
</file>

<file path=xl/ctrlProps/ctrlProp859.xml><?xml version="1.0" encoding="utf-8"?>
<formControlPr xmlns="http://schemas.microsoft.com/office/spreadsheetml/2009/9/main" objectType="Radio" firstButton="1" fmlaLink="$S$53" lockText="1"/>
</file>

<file path=xl/ctrlProps/ctrlProp860.xml><?xml version="1.0" encoding="utf-8"?>
<formControlPr xmlns="http://schemas.microsoft.com/office/spreadsheetml/2009/9/main" objectType="Radio" lockText="1"/>
</file>

<file path=xl/ctrlProps/ctrlProp861.xml><?xml version="1.0" encoding="utf-8"?>
<formControlPr xmlns="http://schemas.microsoft.com/office/spreadsheetml/2009/9/main" objectType="Radio" lockText="1"/>
</file>

<file path=xl/ctrlProps/ctrlProp862.xml><?xml version="1.0" encoding="utf-8"?>
<formControlPr xmlns="http://schemas.microsoft.com/office/spreadsheetml/2009/9/main" objectType="Radio" lockText="1"/>
</file>

<file path=xl/ctrlProps/ctrlProp863.xml><?xml version="1.0" encoding="utf-8"?>
<formControlPr xmlns="http://schemas.microsoft.com/office/spreadsheetml/2009/9/main" objectType="Radio" lockText="1"/>
</file>

<file path=xl/ctrlProps/ctrlProp864.xml><?xml version="1.0" encoding="utf-8"?>
<formControlPr xmlns="http://schemas.microsoft.com/office/spreadsheetml/2009/9/main" objectType="GBox" noThreeD="1"/>
</file>

<file path=xl/ctrlProps/ctrlProp865.xml><?xml version="1.0" encoding="utf-8"?>
<formControlPr xmlns="http://schemas.microsoft.com/office/spreadsheetml/2009/9/main" objectType="Radio" firstButton="1" fmlaLink="$S$54" lockText="1"/>
</file>

<file path=xl/ctrlProps/ctrlProp866.xml><?xml version="1.0" encoding="utf-8"?>
<formControlPr xmlns="http://schemas.microsoft.com/office/spreadsheetml/2009/9/main" objectType="Radio" lockText="1"/>
</file>

<file path=xl/ctrlProps/ctrlProp867.xml><?xml version="1.0" encoding="utf-8"?>
<formControlPr xmlns="http://schemas.microsoft.com/office/spreadsheetml/2009/9/main" objectType="Radio" lockText="1"/>
</file>

<file path=xl/ctrlProps/ctrlProp868.xml><?xml version="1.0" encoding="utf-8"?>
<formControlPr xmlns="http://schemas.microsoft.com/office/spreadsheetml/2009/9/main" objectType="Radio" lockText="1"/>
</file>

<file path=xl/ctrlProps/ctrlProp869.xml><?xml version="1.0" encoding="utf-8"?>
<formControlPr xmlns="http://schemas.microsoft.com/office/spreadsheetml/2009/9/main" objectType="Radio" lockText="1"/>
</file>

<file path=xl/ctrlProps/ctrlProp870.xml><?xml version="1.0" encoding="utf-8"?>
<formControlPr xmlns="http://schemas.microsoft.com/office/spreadsheetml/2009/9/main" objectType="GBox" noThreeD="1"/>
</file>

<file path=xl/ctrlProps/ctrlProp871.xml><?xml version="1.0" encoding="utf-8"?>
<formControlPr xmlns="http://schemas.microsoft.com/office/spreadsheetml/2009/9/main" objectType="Radio" firstButton="1" fmlaLink="$S$55" lockText="1"/>
</file>

<file path=xl/ctrlProps/ctrlProp872.xml><?xml version="1.0" encoding="utf-8"?>
<formControlPr xmlns="http://schemas.microsoft.com/office/spreadsheetml/2009/9/main" objectType="Radio" lockText="1"/>
</file>

<file path=xl/ctrlProps/ctrlProp873.xml><?xml version="1.0" encoding="utf-8"?>
<formControlPr xmlns="http://schemas.microsoft.com/office/spreadsheetml/2009/9/main" objectType="Radio" lockText="1"/>
</file>

<file path=xl/ctrlProps/ctrlProp874.xml><?xml version="1.0" encoding="utf-8"?>
<formControlPr xmlns="http://schemas.microsoft.com/office/spreadsheetml/2009/9/main" objectType="Radio" lockText="1"/>
</file>

<file path=xl/ctrlProps/ctrlProp875.xml><?xml version="1.0" encoding="utf-8"?>
<formControlPr xmlns="http://schemas.microsoft.com/office/spreadsheetml/2009/9/main" objectType="Radio" lockText="1"/>
</file>

<file path=xl/ctrlProps/ctrlProp876.xml><?xml version="1.0" encoding="utf-8"?>
<formControlPr xmlns="http://schemas.microsoft.com/office/spreadsheetml/2009/9/main" objectType="GBox" noThreeD="1"/>
</file>

<file path=xl/ctrlProps/ctrlProp877.xml><?xml version="1.0" encoding="utf-8"?>
<formControlPr xmlns="http://schemas.microsoft.com/office/spreadsheetml/2009/9/main" objectType="Radio" firstButton="1" fmlaLink="$S$56" lockText="1"/>
</file>

<file path=xl/ctrlProps/ctrlProp878.xml><?xml version="1.0" encoding="utf-8"?>
<formControlPr xmlns="http://schemas.microsoft.com/office/spreadsheetml/2009/9/main" objectType="Radio" lockText="1"/>
</file>

<file path=xl/ctrlProps/ctrlProp879.xml><?xml version="1.0" encoding="utf-8"?>
<formControlPr xmlns="http://schemas.microsoft.com/office/spreadsheetml/2009/9/main" objectType="Radio" lockText="1"/>
</file>

<file path=xl/ctrlProps/ctrlProp880.xml><?xml version="1.0" encoding="utf-8"?>
<formControlPr xmlns="http://schemas.microsoft.com/office/spreadsheetml/2009/9/main" objectType="Radio" lockText="1"/>
</file>

<file path=xl/ctrlProps/ctrlProp881.xml><?xml version="1.0" encoding="utf-8"?>
<formControlPr xmlns="http://schemas.microsoft.com/office/spreadsheetml/2009/9/main" objectType="Radio" lockText="1"/>
</file>

<file path=xl/ctrlProps/ctrlProp882.xml><?xml version="1.0" encoding="utf-8"?>
<formControlPr xmlns="http://schemas.microsoft.com/office/spreadsheetml/2009/9/main" objectType="GBox" noThreeD="1"/>
</file>

<file path=xl/ctrlProps/ctrlProp883.xml><?xml version="1.0" encoding="utf-8"?>
<formControlPr xmlns="http://schemas.microsoft.com/office/spreadsheetml/2009/9/main" objectType="Radio" firstButton="1" fmlaLink="$S$57" lockText="1"/>
</file>

<file path=xl/ctrlProps/ctrlProp884.xml><?xml version="1.0" encoding="utf-8"?>
<formControlPr xmlns="http://schemas.microsoft.com/office/spreadsheetml/2009/9/main" objectType="Radio" lockText="1"/>
</file>

<file path=xl/ctrlProps/ctrlProp885.xml><?xml version="1.0" encoding="utf-8"?>
<formControlPr xmlns="http://schemas.microsoft.com/office/spreadsheetml/2009/9/main" objectType="Radio" lockText="1"/>
</file>

<file path=xl/ctrlProps/ctrlProp886.xml><?xml version="1.0" encoding="utf-8"?>
<formControlPr xmlns="http://schemas.microsoft.com/office/spreadsheetml/2009/9/main" objectType="Radio" lockText="1"/>
</file>

<file path=xl/ctrlProps/ctrlProp887.xml><?xml version="1.0" encoding="utf-8"?>
<formControlPr xmlns="http://schemas.microsoft.com/office/spreadsheetml/2009/9/main" objectType="Radio" lockText="1"/>
</file>

<file path=xl/ctrlProps/ctrlProp888.xml><?xml version="1.0" encoding="utf-8"?>
<formControlPr xmlns="http://schemas.microsoft.com/office/spreadsheetml/2009/9/main" objectType="GBox" noThreeD="1"/>
</file>

<file path=xl/ctrlProps/ctrlProp889.xml><?xml version="1.0" encoding="utf-8"?>
<formControlPr xmlns="http://schemas.microsoft.com/office/spreadsheetml/2009/9/main" objectType="Radio" firstButton="1" fmlaLink="$S$58" lockText="1"/>
</file>

<file path=xl/ctrlProps/ctrlProp890.xml><?xml version="1.0" encoding="utf-8"?>
<formControlPr xmlns="http://schemas.microsoft.com/office/spreadsheetml/2009/9/main" objectType="Radio" lockText="1"/>
</file>

<file path=xl/ctrlProps/ctrlProp891.xml><?xml version="1.0" encoding="utf-8"?>
<formControlPr xmlns="http://schemas.microsoft.com/office/spreadsheetml/2009/9/main" objectType="Radio" lockText="1"/>
</file>

<file path=xl/ctrlProps/ctrlProp892.xml><?xml version="1.0" encoding="utf-8"?>
<formControlPr xmlns="http://schemas.microsoft.com/office/spreadsheetml/2009/9/main" objectType="Radio" lockText="1"/>
</file>

<file path=xl/ctrlProps/ctrlProp893.xml><?xml version="1.0" encoding="utf-8"?>
<formControlPr xmlns="http://schemas.microsoft.com/office/spreadsheetml/2009/9/main" objectType="Radio" lockText="1"/>
</file>

<file path=xl/ctrlProps/ctrlProp894.xml><?xml version="1.0" encoding="utf-8"?>
<formControlPr xmlns="http://schemas.microsoft.com/office/spreadsheetml/2009/9/main" objectType="GBox" noThreeD="1"/>
</file>

<file path=xl/ctrlProps/ctrlProp895.xml><?xml version="1.0" encoding="utf-8"?>
<formControlPr xmlns="http://schemas.microsoft.com/office/spreadsheetml/2009/9/main" objectType="Radio" firstButton="1" fmlaLink="$S$59" lockText="1"/>
</file>

<file path=xl/ctrlProps/ctrlProp896.xml><?xml version="1.0" encoding="utf-8"?>
<formControlPr xmlns="http://schemas.microsoft.com/office/spreadsheetml/2009/9/main" objectType="Radio" lockText="1"/>
</file>

<file path=xl/ctrlProps/ctrlProp897.xml><?xml version="1.0" encoding="utf-8"?>
<formControlPr xmlns="http://schemas.microsoft.com/office/spreadsheetml/2009/9/main" objectType="Radio" lockText="1"/>
</file>

<file path=xl/ctrlProps/ctrlProp898.xml><?xml version="1.0" encoding="utf-8"?>
<formControlPr xmlns="http://schemas.microsoft.com/office/spreadsheetml/2009/9/main" objectType="Radio" lockText="1"/>
</file>

<file path=xl/ctrlProps/ctrlProp899.xml><?xml version="1.0" encoding="utf-8"?>
<formControlPr xmlns="http://schemas.microsoft.com/office/spreadsheetml/2009/9/main" objectType="Radio" lockText="1"/>
</file>

<file path=xl/ctrlProps/ctrlProp900.xml><?xml version="1.0" encoding="utf-8"?>
<formControlPr xmlns="http://schemas.microsoft.com/office/spreadsheetml/2009/9/main" objectType="GBox" noThreeD="1"/>
</file>

<file path=xl/ctrlProps/ctrlProp901.xml><?xml version="1.0" encoding="utf-8"?>
<formControlPr xmlns="http://schemas.microsoft.com/office/spreadsheetml/2009/9/main" objectType="Radio" firstButton="1" fmlaLink="$S$60" lockText="1"/>
</file>

<file path=xl/ctrlProps/ctrlProp902.xml><?xml version="1.0" encoding="utf-8"?>
<formControlPr xmlns="http://schemas.microsoft.com/office/spreadsheetml/2009/9/main" objectType="Radio" lockText="1"/>
</file>

<file path=xl/ctrlProps/ctrlProp903.xml><?xml version="1.0" encoding="utf-8"?>
<formControlPr xmlns="http://schemas.microsoft.com/office/spreadsheetml/2009/9/main" objectType="Radio" lockText="1"/>
</file>

<file path=xl/ctrlProps/ctrlProp904.xml><?xml version="1.0" encoding="utf-8"?>
<formControlPr xmlns="http://schemas.microsoft.com/office/spreadsheetml/2009/9/main" objectType="Radio" lockText="1"/>
</file>

<file path=xl/ctrlProps/ctrlProp905.xml><?xml version="1.0" encoding="utf-8"?>
<formControlPr xmlns="http://schemas.microsoft.com/office/spreadsheetml/2009/9/main" objectType="Radio" lockText="1"/>
</file>

<file path=xl/ctrlProps/ctrlProp906.xml><?xml version="1.0" encoding="utf-8"?>
<formControlPr xmlns="http://schemas.microsoft.com/office/spreadsheetml/2009/9/main" objectType="GBox" noThreeD="1"/>
</file>

<file path=xl/ctrlProps/ctrlProp907.xml><?xml version="1.0" encoding="utf-8"?>
<formControlPr xmlns="http://schemas.microsoft.com/office/spreadsheetml/2009/9/main" objectType="Radio" firstButton="1" fmlaLink="$S$63" lockText="1"/>
</file>

<file path=xl/ctrlProps/ctrlProp908.xml><?xml version="1.0" encoding="utf-8"?>
<formControlPr xmlns="http://schemas.microsoft.com/office/spreadsheetml/2009/9/main" objectType="Radio" lockText="1"/>
</file>

<file path=xl/ctrlProps/ctrlProp909.xml><?xml version="1.0" encoding="utf-8"?>
<formControlPr xmlns="http://schemas.microsoft.com/office/spreadsheetml/2009/9/main" objectType="Radio" lockText="1"/>
</file>

<file path=xl/ctrlProps/ctrlProp910.xml><?xml version="1.0" encoding="utf-8"?>
<formControlPr xmlns="http://schemas.microsoft.com/office/spreadsheetml/2009/9/main" objectType="Radio" lockText="1"/>
</file>

<file path=xl/ctrlProps/ctrlProp911.xml><?xml version="1.0" encoding="utf-8"?>
<formControlPr xmlns="http://schemas.microsoft.com/office/spreadsheetml/2009/9/main" objectType="Radio" lockText="1"/>
</file>

<file path=xl/ctrlProps/ctrlProp912.xml><?xml version="1.0" encoding="utf-8"?>
<formControlPr xmlns="http://schemas.microsoft.com/office/spreadsheetml/2009/9/main" objectType="GBox" noThreeD="1"/>
</file>

<file path=xl/ctrlProps/ctrlProp913.xml><?xml version="1.0" encoding="utf-8"?>
<formControlPr xmlns="http://schemas.microsoft.com/office/spreadsheetml/2009/9/main" objectType="Radio" firstButton="1" fmlaLink="$S$64" lockText="1"/>
</file>

<file path=xl/ctrlProps/ctrlProp914.xml><?xml version="1.0" encoding="utf-8"?>
<formControlPr xmlns="http://schemas.microsoft.com/office/spreadsheetml/2009/9/main" objectType="Radio" lockText="1"/>
</file>

<file path=xl/ctrlProps/ctrlProp915.xml><?xml version="1.0" encoding="utf-8"?>
<formControlPr xmlns="http://schemas.microsoft.com/office/spreadsheetml/2009/9/main" objectType="Radio" lockText="1"/>
</file>

<file path=xl/ctrlProps/ctrlProp916.xml><?xml version="1.0" encoding="utf-8"?>
<formControlPr xmlns="http://schemas.microsoft.com/office/spreadsheetml/2009/9/main" objectType="Radio" lockText="1"/>
</file>

<file path=xl/ctrlProps/ctrlProp917.xml><?xml version="1.0" encoding="utf-8"?>
<formControlPr xmlns="http://schemas.microsoft.com/office/spreadsheetml/2009/9/main" objectType="Radio" lockText="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Radio" firstButton="1" fmlaLink="$S$65" lockText="1"/>
</file>

<file path=xl/ctrlProps/ctrlProp920.xml><?xml version="1.0" encoding="utf-8"?>
<formControlPr xmlns="http://schemas.microsoft.com/office/spreadsheetml/2009/9/main" objectType="Radio" lockText="1"/>
</file>

<file path=xl/ctrlProps/ctrlProp921.xml><?xml version="1.0" encoding="utf-8"?>
<formControlPr xmlns="http://schemas.microsoft.com/office/spreadsheetml/2009/9/main" objectType="Radio" lockText="1"/>
</file>

<file path=xl/ctrlProps/ctrlProp922.xml><?xml version="1.0" encoding="utf-8"?>
<formControlPr xmlns="http://schemas.microsoft.com/office/spreadsheetml/2009/9/main" objectType="Radio" lockText="1"/>
</file>

<file path=xl/ctrlProps/ctrlProp923.xml><?xml version="1.0" encoding="utf-8"?>
<formControlPr xmlns="http://schemas.microsoft.com/office/spreadsheetml/2009/9/main" objectType="Radio" lockText="1"/>
</file>

<file path=xl/ctrlProps/ctrlProp924.xml><?xml version="1.0" encoding="utf-8"?>
<formControlPr xmlns="http://schemas.microsoft.com/office/spreadsheetml/2009/9/main" objectType="GBox" noThreeD="1"/>
</file>

<file path=xl/ctrlProps/ctrlProp925.xml><?xml version="1.0" encoding="utf-8"?>
<formControlPr xmlns="http://schemas.microsoft.com/office/spreadsheetml/2009/9/main" objectType="Radio" firstButton="1" fmlaLink="$S$62" lockText="1"/>
</file>

<file path=xl/ctrlProps/ctrlProp926.xml><?xml version="1.0" encoding="utf-8"?>
<formControlPr xmlns="http://schemas.microsoft.com/office/spreadsheetml/2009/9/main" objectType="Radio" lockText="1"/>
</file>

<file path=xl/ctrlProps/ctrlProp927.xml><?xml version="1.0" encoding="utf-8"?>
<formControlPr xmlns="http://schemas.microsoft.com/office/spreadsheetml/2009/9/main" objectType="Radio" lockText="1"/>
</file>

<file path=xl/ctrlProps/ctrlProp928.xml><?xml version="1.0" encoding="utf-8"?>
<formControlPr xmlns="http://schemas.microsoft.com/office/spreadsheetml/2009/9/main" objectType="Radio" lockText="1"/>
</file>

<file path=xl/ctrlProps/ctrlProp929.xml><?xml version="1.0" encoding="utf-8"?>
<formControlPr xmlns="http://schemas.microsoft.com/office/spreadsheetml/2009/9/main" objectType="Radio" lockText="1"/>
</file>

<file path=xl/ctrlProps/ctrlProp930.xml><?xml version="1.0" encoding="utf-8"?>
<formControlPr xmlns="http://schemas.microsoft.com/office/spreadsheetml/2009/9/main" objectType="GBox" noThreeD="1"/>
</file>

<file path=xl/ctrlProps/ctrlProp931.xml><?xml version="1.0" encoding="utf-8"?>
<formControlPr xmlns="http://schemas.microsoft.com/office/spreadsheetml/2009/9/main" objectType="Radio" firstButton="1" fmlaLink="$S$66" lockText="1"/>
</file>

<file path=xl/ctrlProps/ctrlProp932.xml><?xml version="1.0" encoding="utf-8"?>
<formControlPr xmlns="http://schemas.microsoft.com/office/spreadsheetml/2009/9/main" objectType="Radio" lockText="1"/>
</file>

<file path=xl/ctrlProps/ctrlProp933.xml><?xml version="1.0" encoding="utf-8"?>
<formControlPr xmlns="http://schemas.microsoft.com/office/spreadsheetml/2009/9/main" objectType="Radio" lockText="1"/>
</file>

<file path=xl/ctrlProps/ctrlProp934.xml><?xml version="1.0" encoding="utf-8"?>
<formControlPr xmlns="http://schemas.microsoft.com/office/spreadsheetml/2009/9/main" objectType="Radio" lockText="1"/>
</file>

<file path=xl/ctrlProps/ctrlProp935.xml><?xml version="1.0" encoding="utf-8"?>
<formControlPr xmlns="http://schemas.microsoft.com/office/spreadsheetml/2009/9/main" objectType="Radio" lockText="1"/>
</file>

<file path=xl/ctrlProps/ctrlProp936.xml><?xml version="1.0" encoding="utf-8"?>
<formControlPr xmlns="http://schemas.microsoft.com/office/spreadsheetml/2009/9/main" objectType="GBox" noThreeD="1"/>
</file>

<file path=xl/ctrlProps/ctrlProp937.xml><?xml version="1.0" encoding="utf-8"?>
<formControlPr xmlns="http://schemas.microsoft.com/office/spreadsheetml/2009/9/main" objectType="Radio" firstButton="1" fmlaLink="$S$67" lockText="1"/>
</file>

<file path=xl/ctrlProps/ctrlProp938.xml><?xml version="1.0" encoding="utf-8"?>
<formControlPr xmlns="http://schemas.microsoft.com/office/spreadsheetml/2009/9/main" objectType="Radio" lockText="1"/>
</file>

<file path=xl/ctrlProps/ctrlProp939.xml><?xml version="1.0" encoding="utf-8"?>
<formControlPr xmlns="http://schemas.microsoft.com/office/spreadsheetml/2009/9/main" objectType="Radio" lockText="1"/>
</file>

<file path=xl/ctrlProps/ctrlProp940.xml><?xml version="1.0" encoding="utf-8"?>
<formControlPr xmlns="http://schemas.microsoft.com/office/spreadsheetml/2009/9/main" objectType="Radio" lockText="1"/>
</file>

<file path=xl/ctrlProps/ctrlProp941.xml><?xml version="1.0" encoding="utf-8"?>
<formControlPr xmlns="http://schemas.microsoft.com/office/spreadsheetml/2009/9/main" objectType="Radio" lockText="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Radio" firstButton="1" fmlaLink="$S$68" lockText="1"/>
</file>

<file path=xl/ctrlProps/ctrlProp944.xml><?xml version="1.0" encoding="utf-8"?>
<formControlPr xmlns="http://schemas.microsoft.com/office/spreadsheetml/2009/9/main" objectType="Radio" lockText="1"/>
</file>

<file path=xl/ctrlProps/ctrlProp945.xml><?xml version="1.0" encoding="utf-8"?>
<formControlPr xmlns="http://schemas.microsoft.com/office/spreadsheetml/2009/9/main" objectType="Radio" lockText="1"/>
</file>

<file path=xl/ctrlProps/ctrlProp946.xml><?xml version="1.0" encoding="utf-8"?>
<formControlPr xmlns="http://schemas.microsoft.com/office/spreadsheetml/2009/9/main" objectType="Radio" lockText="1"/>
</file>

<file path=xl/ctrlProps/ctrlProp947.xml><?xml version="1.0" encoding="utf-8"?>
<formControlPr xmlns="http://schemas.microsoft.com/office/spreadsheetml/2009/9/main" objectType="Radio" lockText="1"/>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Radio" firstButton="1" fmlaLink="$S$69" lockText="1"/>
</file>

<file path=xl/ctrlProps/ctrlProp950.xml><?xml version="1.0" encoding="utf-8"?>
<formControlPr xmlns="http://schemas.microsoft.com/office/spreadsheetml/2009/9/main" objectType="Radio" lockText="1"/>
</file>

<file path=xl/ctrlProps/ctrlProp951.xml><?xml version="1.0" encoding="utf-8"?>
<formControlPr xmlns="http://schemas.microsoft.com/office/spreadsheetml/2009/9/main" objectType="Radio" lockText="1"/>
</file>

<file path=xl/ctrlProps/ctrlProp952.xml><?xml version="1.0" encoding="utf-8"?>
<formControlPr xmlns="http://schemas.microsoft.com/office/spreadsheetml/2009/9/main" objectType="Radio" lockText="1"/>
</file>

<file path=xl/ctrlProps/ctrlProp953.xml><?xml version="1.0" encoding="utf-8"?>
<formControlPr xmlns="http://schemas.microsoft.com/office/spreadsheetml/2009/9/main" objectType="Radio" lockText="1"/>
</file>

<file path=xl/ctrlProps/ctrlProp954.xml><?xml version="1.0" encoding="utf-8"?>
<formControlPr xmlns="http://schemas.microsoft.com/office/spreadsheetml/2009/9/main" objectType="GBox" noThreeD="1"/>
</file>

<file path=xl/ctrlProps/ctrlProp955.xml><?xml version="1.0" encoding="utf-8"?>
<formControlPr xmlns="http://schemas.microsoft.com/office/spreadsheetml/2009/9/main" objectType="Radio" firstButton="1" fmlaLink="$S$70" lockText="1"/>
</file>

<file path=xl/ctrlProps/ctrlProp956.xml><?xml version="1.0" encoding="utf-8"?>
<formControlPr xmlns="http://schemas.microsoft.com/office/spreadsheetml/2009/9/main" objectType="Radio" lockText="1"/>
</file>

<file path=xl/ctrlProps/ctrlProp957.xml><?xml version="1.0" encoding="utf-8"?>
<formControlPr xmlns="http://schemas.microsoft.com/office/spreadsheetml/2009/9/main" objectType="Radio" lockText="1"/>
</file>

<file path=xl/ctrlProps/ctrlProp958.xml><?xml version="1.0" encoding="utf-8"?>
<formControlPr xmlns="http://schemas.microsoft.com/office/spreadsheetml/2009/9/main" objectType="Radio" lockText="1"/>
</file>

<file path=xl/ctrlProps/ctrlProp959.xml><?xml version="1.0" encoding="utf-8"?>
<formControlPr xmlns="http://schemas.microsoft.com/office/spreadsheetml/2009/9/main" objectType="Radio" lockText="1"/>
</file>

<file path=xl/ctrlProps/ctrlProp960.xml><?xml version="1.0" encoding="utf-8"?>
<formControlPr xmlns="http://schemas.microsoft.com/office/spreadsheetml/2009/9/main" objectType="GBox" noThreeD="1"/>
</file>

<file path=xl/ctrlProps/ctrlProp961.xml><?xml version="1.0" encoding="utf-8"?>
<formControlPr xmlns="http://schemas.microsoft.com/office/spreadsheetml/2009/9/main" objectType="Radio" firstButton="1" fmlaLink="$S$71" lockText="1"/>
</file>

<file path=xl/ctrlProps/ctrlProp962.xml><?xml version="1.0" encoding="utf-8"?>
<formControlPr xmlns="http://schemas.microsoft.com/office/spreadsheetml/2009/9/main" objectType="Radio" lockText="1"/>
</file>

<file path=xl/ctrlProps/ctrlProp963.xml><?xml version="1.0" encoding="utf-8"?>
<formControlPr xmlns="http://schemas.microsoft.com/office/spreadsheetml/2009/9/main" objectType="Radio" lockText="1"/>
</file>

<file path=xl/ctrlProps/ctrlProp964.xml><?xml version="1.0" encoding="utf-8"?>
<formControlPr xmlns="http://schemas.microsoft.com/office/spreadsheetml/2009/9/main" objectType="Radio" lockText="1"/>
</file>

<file path=xl/ctrlProps/ctrlProp965.xml><?xml version="1.0" encoding="utf-8"?>
<formControlPr xmlns="http://schemas.microsoft.com/office/spreadsheetml/2009/9/main" objectType="Radio" lockText="1"/>
</file>

<file path=xl/ctrlProps/ctrlProp966.xml><?xml version="1.0" encoding="utf-8"?>
<formControlPr xmlns="http://schemas.microsoft.com/office/spreadsheetml/2009/9/main" objectType="GBox" noThreeD="1"/>
</file>

<file path=xl/ctrlProps/ctrlProp967.xml><?xml version="1.0" encoding="utf-8"?>
<formControlPr xmlns="http://schemas.microsoft.com/office/spreadsheetml/2009/9/main" objectType="Radio" firstButton="1" fmlaLink="$S$72" lockText="1"/>
</file>

<file path=xl/ctrlProps/ctrlProp968.xml><?xml version="1.0" encoding="utf-8"?>
<formControlPr xmlns="http://schemas.microsoft.com/office/spreadsheetml/2009/9/main" objectType="Radio" lockText="1"/>
</file>

<file path=xl/ctrlProps/ctrlProp969.xml><?xml version="1.0" encoding="utf-8"?>
<formControlPr xmlns="http://schemas.microsoft.com/office/spreadsheetml/2009/9/main" objectType="Radio" lockText="1"/>
</file>

<file path=xl/ctrlProps/ctrlProp970.xml><?xml version="1.0" encoding="utf-8"?>
<formControlPr xmlns="http://schemas.microsoft.com/office/spreadsheetml/2009/9/main" objectType="Radio" lockText="1"/>
</file>

<file path=xl/ctrlProps/ctrlProp971.xml><?xml version="1.0" encoding="utf-8"?>
<formControlPr xmlns="http://schemas.microsoft.com/office/spreadsheetml/2009/9/main" objectType="Radio" lockText="1"/>
</file>

<file path=xl/ctrlProps/ctrlProp972.xml><?xml version="1.0" encoding="utf-8"?>
<formControlPr xmlns="http://schemas.microsoft.com/office/spreadsheetml/2009/9/main" objectType="GBox" noThreeD="1"/>
</file>

<file path=xl/ctrlProps/ctrlProp973.xml><?xml version="1.0" encoding="utf-8"?>
<formControlPr xmlns="http://schemas.microsoft.com/office/spreadsheetml/2009/9/main" objectType="Radio" firstButton="1" fmlaLink="$S$73" lockText="1"/>
</file>

<file path=xl/ctrlProps/ctrlProp974.xml><?xml version="1.0" encoding="utf-8"?>
<formControlPr xmlns="http://schemas.microsoft.com/office/spreadsheetml/2009/9/main" objectType="Radio" lockText="1"/>
</file>

<file path=xl/ctrlProps/ctrlProp975.xml><?xml version="1.0" encoding="utf-8"?>
<formControlPr xmlns="http://schemas.microsoft.com/office/spreadsheetml/2009/9/main" objectType="Radio" lockText="1"/>
</file>

<file path=xl/ctrlProps/ctrlProp976.xml><?xml version="1.0" encoding="utf-8"?>
<formControlPr xmlns="http://schemas.microsoft.com/office/spreadsheetml/2009/9/main" objectType="Radio" lockText="1"/>
</file>

<file path=xl/ctrlProps/ctrlProp977.xml><?xml version="1.0" encoding="utf-8"?>
<formControlPr xmlns="http://schemas.microsoft.com/office/spreadsheetml/2009/9/main" objectType="Radio" lockText="1"/>
</file>

<file path=xl/ctrlProps/ctrlProp978.xml><?xml version="1.0" encoding="utf-8"?>
<formControlPr xmlns="http://schemas.microsoft.com/office/spreadsheetml/2009/9/main" objectType="GBox" noThreeD="1"/>
</file>

<file path=xl/ctrlProps/ctrlProp979.xml><?xml version="1.0" encoding="utf-8"?>
<formControlPr xmlns="http://schemas.microsoft.com/office/spreadsheetml/2009/9/main" objectType="Radio" firstButton="1" fmlaLink="$S$74" lockText="1"/>
</file>

<file path=xl/ctrlProps/ctrlProp980.xml><?xml version="1.0" encoding="utf-8"?>
<formControlPr xmlns="http://schemas.microsoft.com/office/spreadsheetml/2009/9/main" objectType="Radio" lockText="1"/>
</file>

<file path=xl/ctrlProps/ctrlProp981.xml><?xml version="1.0" encoding="utf-8"?>
<formControlPr xmlns="http://schemas.microsoft.com/office/spreadsheetml/2009/9/main" objectType="Radio" lockText="1"/>
</file>

<file path=xl/ctrlProps/ctrlProp982.xml><?xml version="1.0" encoding="utf-8"?>
<formControlPr xmlns="http://schemas.microsoft.com/office/spreadsheetml/2009/9/main" objectType="Radio" lockText="1"/>
</file>

<file path=xl/ctrlProps/ctrlProp983.xml><?xml version="1.0" encoding="utf-8"?>
<formControlPr xmlns="http://schemas.microsoft.com/office/spreadsheetml/2009/9/main" objectType="Radio" lockText="1"/>
</file>

<file path=xl/ctrlProps/ctrlProp984.xml><?xml version="1.0" encoding="utf-8"?>
<formControlPr xmlns="http://schemas.microsoft.com/office/spreadsheetml/2009/9/main" objectType="GBox" noThreeD="1"/>
</file>

<file path=xl/ctrlProps/ctrlProp985.xml><?xml version="1.0" encoding="utf-8"?>
<formControlPr xmlns="http://schemas.microsoft.com/office/spreadsheetml/2009/9/main" objectType="Radio" firstButton="1" fmlaLink="$S$75" lockText="1"/>
</file>

<file path=xl/ctrlProps/ctrlProp986.xml><?xml version="1.0" encoding="utf-8"?>
<formControlPr xmlns="http://schemas.microsoft.com/office/spreadsheetml/2009/9/main" objectType="Radio" lockText="1"/>
</file>

<file path=xl/ctrlProps/ctrlProp987.xml><?xml version="1.0" encoding="utf-8"?>
<formControlPr xmlns="http://schemas.microsoft.com/office/spreadsheetml/2009/9/main" objectType="Radio" lockText="1"/>
</file>

<file path=xl/ctrlProps/ctrlProp988.xml><?xml version="1.0" encoding="utf-8"?>
<formControlPr xmlns="http://schemas.microsoft.com/office/spreadsheetml/2009/9/main" objectType="Radio" lockText="1"/>
</file>

<file path=xl/ctrlProps/ctrlProp989.xml><?xml version="1.0" encoding="utf-8"?>
<formControlPr xmlns="http://schemas.microsoft.com/office/spreadsheetml/2009/9/main" objectType="Radio" lockText="1"/>
</file>

<file path=xl/ctrlProps/ctrlProp990.xml><?xml version="1.0" encoding="utf-8"?>
<formControlPr xmlns="http://schemas.microsoft.com/office/spreadsheetml/2009/9/main" objectType="GBox" noThreeD="1"/>
</file>

<file path=xl/ctrlProps/ctrlProp991.xml><?xml version="1.0" encoding="utf-8"?>
<formControlPr xmlns="http://schemas.microsoft.com/office/spreadsheetml/2009/9/main" objectType="Radio" firstButton="1" fmlaLink="$S$76" lockText="1"/>
</file>

<file path=xl/ctrlProps/ctrlProp992.xml><?xml version="1.0" encoding="utf-8"?>
<formControlPr xmlns="http://schemas.microsoft.com/office/spreadsheetml/2009/9/main" objectType="Radio" lockText="1"/>
</file>

<file path=xl/ctrlProps/ctrlProp993.xml><?xml version="1.0" encoding="utf-8"?>
<formControlPr xmlns="http://schemas.microsoft.com/office/spreadsheetml/2009/9/main" objectType="Radio" lockText="1"/>
</file>

<file path=xl/ctrlProps/ctrlProp994.xml><?xml version="1.0" encoding="utf-8"?>
<formControlPr xmlns="http://schemas.microsoft.com/office/spreadsheetml/2009/9/main" objectType="Radio" lockText="1"/>
</file>

<file path=xl/ctrlProps/ctrlProp995.xml><?xml version="1.0" encoding="utf-8"?>
<formControlPr xmlns="http://schemas.microsoft.com/office/spreadsheetml/2009/9/main" objectType="Radio" lockText="1"/>
</file>

<file path=xl/ctrlProps/ctrlProp996.xml><?xml version="1.0" encoding="utf-8"?>
<formControlPr xmlns="http://schemas.microsoft.com/office/spreadsheetml/2009/9/main" objectType="GBox" noThreeD="1"/>
</file>

<file path=xl/ctrlProps/ctrlProp997.xml><?xml version="1.0" encoding="utf-8"?>
<formControlPr xmlns="http://schemas.microsoft.com/office/spreadsheetml/2009/9/main" objectType="Radio" firstButton="1" fmlaLink="$S$77" lockText="1"/>
</file>

<file path=xl/ctrlProps/ctrlProp998.xml><?xml version="1.0" encoding="utf-8"?>
<formControlPr xmlns="http://schemas.microsoft.com/office/spreadsheetml/2009/9/main" objectType="Radio" lockText="1"/>
</file>

<file path=xl/ctrlProps/ctrlProp999.xml><?xml version="1.0" encoding="utf-8"?>
<formControlPr xmlns="http://schemas.microsoft.com/office/spreadsheetml/2009/9/main" objectType="Radio" lockText="1"/>
</file>

<file path=xl/ctrlProps/ctrlProp1000.xml><?xml version="1.0" encoding="utf-8"?>
<formControlPr xmlns="http://schemas.microsoft.com/office/spreadsheetml/2009/9/main" objectType="Radio" lockText="1"/>
</file>

<file path=xl/ctrlProps/ctrlProp1001.xml><?xml version="1.0" encoding="utf-8"?>
<formControlPr xmlns="http://schemas.microsoft.com/office/spreadsheetml/2009/9/main" objectType="Radio" lockText="1"/>
</file>

<file path=xl/ctrlProps/ctrlProp1002.xml><?xml version="1.0" encoding="utf-8"?>
<formControlPr xmlns="http://schemas.microsoft.com/office/spreadsheetml/2009/9/main" objectType="GBox" noThreeD="1"/>
</file>

<file path=xl/ctrlProps/ctrlProp1003.xml><?xml version="1.0" encoding="utf-8"?>
<formControlPr xmlns="http://schemas.microsoft.com/office/spreadsheetml/2009/9/main" objectType="Radio" firstButton="1" fmlaLink="$R$12" lockText="1"/>
</file>

<file path=xl/ctrlProps/ctrlProp1004.xml><?xml version="1.0" encoding="utf-8"?>
<formControlPr xmlns="http://schemas.microsoft.com/office/spreadsheetml/2009/9/main" objectType="Radio" lockText="1"/>
</file>

<file path=xl/ctrlProps/ctrlProp1005.xml><?xml version="1.0" encoding="utf-8"?>
<formControlPr xmlns="http://schemas.microsoft.com/office/spreadsheetml/2009/9/main" objectType="Radio" lockText="1"/>
</file>

<file path=xl/ctrlProps/ctrlProp1006.xml><?xml version="1.0" encoding="utf-8"?>
<formControlPr xmlns="http://schemas.microsoft.com/office/spreadsheetml/2009/9/main" objectType="Radio" lockText="1"/>
</file>

<file path=xl/ctrlProps/ctrlProp1007.xml><?xml version="1.0" encoding="utf-8"?>
<formControlPr xmlns="http://schemas.microsoft.com/office/spreadsheetml/2009/9/main" objectType="Radio" lockText="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Radio" firstButton="1" fmlaLink="$R$13" lockText="1"/>
</file>

<file path=xl/ctrlProps/ctrlProp1010.xml><?xml version="1.0" encoding="utf-8"?>
<formControlPr xmlns="http://schemas.microsoft.com/office/spreadsheetml/2009/9/main" objectType="Radio" lockText="1"/>
</file>

<file path=xl/ctrlProps/ctrlProp1011.xml><?xml version="1.0" encoding="utf-8"?>
<formControlPr xmlns="http://schemas.microsoft.com/office/spreadsheetml/2009/9/main" objectType="Radio" lockText="1"/>
</file>

<file path=xl/ctrlProps/ctrlProp1012.xml><?xml version="1.0" encoding="utf-8"?>
<formControlPr xmlns="http://schemas.microsoft.com/office/spreadsheetml/2009/9/main" objectType="Radio" lockText="1"/>
</file>

<file path=xl/ctrlProps/ctrlProp1013.xml><?xml version="1.0" encoding="utf-8"?>
<formControlPr xmlns="http://schemas.microsoft.com/office/spreadsheetml/2009/9/main" objectType="Radio" lockText="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Radio" firstButton="1" fmlaLink="$R$14" lockText="1"/>
</file>

<file path=xl/ctrlProps/ctrlProp1016.xml><?xml version="1.0" encoding="utf-8"?>
<formControlPr xmlns="http://schemas.microsoft.com/office/spreadsheetml/2009/9/main" objectType="Radio" lockText="1"/>
</file>

<file path=xl/ctrlProps/ctrlProp1017.xml><?xml version="1.0" encoding="utf-8"?>
<formControlPr xmlns="http://schemas.microsoft.com/office/spreadsheetml/2009/9/main" objectType="Radio" lockText="1"/>
</file>

<file path=xl/ctrlProps/ctrlProp1018.xml><?xml version="1.0" encoding="utf-8"?>
<formControlPr xmlns="http://schemas.microsoft.com/office/spreadsheetml/2009/9/main" objectType="Radio" lockText="1"/>
</file>

<file path=xl/ctrlProps/ctrlProp1019.xml><?xml version="1.0" encoding="utf-8"?>
<formControlPr xmlns="http://schemas.microsoft.com/office/spreadsheetml/2009/9/main" objectType="Radio" lockText="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Radio" firstButton="1" fmlaLink="$R$11" lockText="1"/>
</file>

<file path=xl/ctrlProps/ctrlProp1022.xml><?xml version="1.0" encoding="utf-8"?>
<formControlPr xmlns="http://schemas.microsoft.com/office/spreadsheetml/2009/9/main" objectType="Radio" lockText="1"/>
</file>

<file path=xl/ctrlProps/ctrlProp1023.xml><?xml version="1.0" encoding="utf-8"?>
<formControlPr xmlns="http://schemas.microsoft.com/office/spreadsheetml/2009/9/main" objectType="Radio" lockText="1"/>
</file>

<file path=xl/ctrlProps/ctrlProp1024.xml><?xml version="1.0" encoding="utf-8"?>
<formControlPr xmlns="http://schemas.microsoft.com/office/spreadsheetml/2009/9/main" objectType="Radio" lockText="1"/>
</file>

<file path=xl/ctrlProps/ctrlProp1025.xml><?xml version="1.0" encoding="utf-8"?>
<formControlPr xmlns="http://schemas.microsoft.com/office/spreadsheetml/2009/9/main" objectType="Radio" lockText="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Radio" firstButton="1" fmlaLink="$R$15" lockText="1"/>
</file>

<file path=xl/ctrlProps/ctrlProp1029.xml><?xml version="1.0" encoding="utf-8"?>
<formControlPr xmlns="http://schemas.microsoft.com/office/spreadsheetml/2009/9/main" objectType="Radio" lockText="1"/>
</file>

<file path=xl/ctrlProps/ctrlProp1030.xml><?xml version="1.0" encoding="utf-8"?>
<formControlPr xmlns="http://schemas.microsoft.com/office/spreadsheetml/2009/9/main" objectType="Radio" lockText="1"/>
</file>

<file path=xl/ctrlProps/ctrlProp1031.xml><?xml version="1.0" encoding="utf-8"?>
<formControlPr xmlns="http://schemas.microsoft.com/office/spreadsheetml/2009/9/main" objectType="Radio" lockText="1"/>
</file>

<file path=xl/ctrlProps/ctrlProp1032.xml><?xml version="1.0" encoding="utf-8"?>
<formControlPr xmlns="http://schemas.microsoft.com/office/spreadsheetml/2009/9/main" objectType="Radio" lockText="1"/>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Radio" firstButton="1" fmlaLink="$R$16" lockText="1"/>
</file>

<file path=xl/ctrlProps/ctrlProp1035.xml><?xml version="1.0" encoding="utf-8"?>
<formControlPr xmlns="http://schemas.microsoft.com/office/spreadsheetml/2009/9/main" objectType="Radio" lockText="1"/>
</file>

<file path=xl/ctrlProps/ctrlProp1036.xml><?xml version="1.0" encoding="utf-8"?>
<formControlPr xmlns="http://schemas.microsoft.com/office/spreadsheetml/2009/9/main" objectType="Radio" lockText="1"/>
</file>

<file path=xl/ctrlProps/ctrlProp1037.xml><?xml version="1.0" encoding="utf-8"?>
<formControlPr xmlns="http://schemas.microsoft.com/office/spreadsheetml/2009/9/main" objectType="Radio" lockText="1"/>
</file>

<file path=xl/ctrlProps/ctrlProp1038.xml><?xml version="1.0" encoding="utf-8"?>
<formControlPr xmlns="http://schemas.microsoft.com/office/spreadsheetml/2009/9/main" objectType="Radio" lockText="1"/>
</file>

<file path=xl/ctrlProps/ctrlProp1039.xml><?xml version="1.0" encoding="utf-8"?>
<formControlPr xmlns="http://schemas.microsoft.com/office/spreadsheetml/2009/9/main" objectType="GBox" noThreeD="1"/>
</file>

<file path=xl/ctrlProps/ctrlProp1040.xml><?xml version="1.0" encoding="utf-8"?>
<formControlPr xmlns="http://schemas.microsoft.com/office/spreadsheetml/2009/9/main" objectType="Radio" firstButton="1" fmlaLink="$R$17" lockText="1"/>
</file>

<file path=xl/ctrlProps/ctrlProp1041.xml><?xml version="1.0" encoding="utf-8"?>
<formControlPr xmlns="http://schemas.microsoft.com/office/spreadsheetml/2009/9/main" objectType="Radio" lockText="1"/>
</file>

<file path=xl/ctrlProps/ctrlProp1042.xml><?xml version="1.0" encoding="utf-8"?>
<formControlPr xmlns="http://schemas.microsoft.com/office/spreadsheetml/2009/9/main" objectType="Radio" lockText="1"/>
</file>

<file path=xl/ctrlProps/ctrlProp1043.xml><?xml version="1.0" encoding="utf-8"?>
<formControlPr xmlns="http://schemas.microsoft.com/office/spreadsheetml/2009/9/main" objectType="Radio" lockText="1"/>
</file>

<file path=xl/ctrlProps/ctrlProp1044.xml><?xml version="1.0" encoding="utf-8"?>
<formControlPr xmlns="http://schemas.microsoft.com/office/spreadsheetml/2009/9/main" objectType="Radio" lockText="1"/>
</file>

<file path=xl/ctrlProps/ctrlProp1045.xml><?xml version="1.0" encoding="utf-8"?>
<formControlPr xmlns="http://schemas.microsoft.com/office/spreadsheetml/2009/9/main" objectType="GBox" noThreeD="1"/>
</file>

<file path=xl/ctrlProps/ctrlProp1046.xml><?xml version="1.0" encoding="utf-8"?>
<formControlPr xmlns="http://schemas.microsoft.com/office/spreadsheetml/2009/9/main" objectType="Radio" firstButton="1" fmlaLink="$R$18" lockText="1"/>
</file>

<file path=xl/ctrlProps/ctrlProp1047.xml><?xml version="1.0" encoding="utf-8"?>
<formControlPr xmlns="http://schemas.microsoft.com/office/spreadsheetml/2009/9/main" objectType="Radio" lockText="1"/>
</file>

<file path=xl/ctrlProps/ctrlProp1048.xml><?xml version="1.0" encoding="utf-8"?>
<formControlPr xmlns="http://schemas.microsoft.com/office/spreadsheetml/2009/9/main" objectType="Radio" lockText="1"/>
</file>

<file path=xl/ctrlProps/ctrlProp1049.xml><?xml version="1.0" encoding="utf-8"?>
<formControlPr xmlns="http://schemas.microsoft.com/office/spreadsheetml/2009/9/main" objectType="Radio" lockText="1"/>
</file>

<file path=xl/ctrlProps/ctrlProp1050.xml><?xml version="1.0" encoding="utf-8"?>
<formControlPr xmlns="http://schemas.microsoft.com/office/spreadsheetml/2009/9/main" objectType="Radio" lockText="1"/>
</file>

<file path=xl/ctrlProps/ctrlProp1051.xml><?xml version="1.0" encoding="utf-8"?>
<formControlPr xmlns="http://schemas.microsoft.com/office/spreadsheetml/2009/9/main" objectType="GBox" noThreeD="1"/>
</file>

<file path=xl/ctrlProps/ctrlProp1052.xml><?xml version="1.0" encoding="utf-8"?>
<formControlPr xmlns="http://schemas.microsoft.com/office/spreadsheetml/2009/9/main" objectType="Radio" firstButton="1" fmlaLink="$R$19" lockText="1"/>
</file>

<file path=xl/ctrlProps/ctrlProp1053.xml><?xml version="1.0" encoding="utf-8"?>
<formControlPr xmlns="http://schemas.microsoft.com/office/spreadsheetml/2009/9/main" objectType="Radio" lockText="1"/>
</file>

<file path=xl/ctrlProps/ctrlProp1054.xml><?xml version="1.0" encoding="utf-8"?>
<formControlPr xmlns="http://schemas.microsoft.com/office/spreadsheetml/2009/9/main" objectType="Radio" lockText="1"/>
</file>

<file path=xl/ctrlProps/ctrlProp1055.xml><?xml version="1.0" encoding="utf-8"?>
<formControlPr xmlns="http://schemas.microsoft.com/office/spreadsheetml/2009/9/main" objectType="Radio" lockText="1"/>
</file>

<file path=xl/ctrlProps/ctrlProp1056.xml><?xml version="1.0" encoding="utf-8"?>
<formControlPr xmlns="http://schemas.microsoft.com/office/spreadsheetml/2009/9/main" objectType="Radio" lockText="1"/>
</file>

<file path=xl/ctrlProps/ctrlProp1057.xml><?xml version="1.0" encoding="utf-8"?>
<formControlPr xmlns="http://schemas.microsoft.com/office/spreadsheetml/2009/9/main" objectType="GBox" noThreeD="1"/>
</file>

<file path=xl/ctrlProps/ctrlProp1058.xml><?xml version="1.0" encoding="utf-8"?>
<formControlPr xmlns="http://schemas.microsoft.com/office/spreadsheetml/2009/9/main" objectType="Radio" firstButton="1" fmlaLink="$R$20" lockText="1"/>
</file>

<file path=xl/ctrlProps/ctrlProp1059.xml><?xml version="1.0" encoding="utf-8"?>
<formControlPr xmlns="http://schemas.microsoft.com/office/spreadsheetml/2009/9/main" objectType="Radio" lockText="1"/>
</file>

<file path=xl/ctrlProps/ctrlProp1060.xml><?xml version="1.0" encoding="utf-8"?>
<formControlPr xmlns="http://schemas.microsoft.com/office/spreadsheetml/2009/9/main" objectType="Radio" lockText="1"/>
</file>

<file path=xl/ctrlProps/ctrlProp1061.xml><?xml version="1.0" encoding="utf-8"?>
<formControlPr xmlns="http://schemas.microsoft.com/office/spreadsheetml/2009/9/main" objectType="Radio" lockText="1"/>
</file>

<file path=xl/ctrlProps/ctrlProp1062.xml><?xml version="1.0" encoding="utf-8"?>
<formControlPr xmlns="http://schemas.microsoft.com/office/spreadsheetml/2009/9/main" objectType="Radio" lockText="1"/>
</file>

<file path=xl/ctrlProps/ctrlProp1063.xml><?xml version="1.0" encoding="utf-8"?>
<formControlPr xmlns="http://schemas.microsoft.com/office/spreadsheetml/2009/9/main" objectType="GBox" noThreeD="1"/>
</file>

<file path=xl/ctrlProps/ctrlProp1064.xml><?xml version="1.0" encoding="utf-8"?>
<formControlPr xmlns="http://schemas.microsoft.com/office/spreadsheetml/2009/9/main" objectType="Radio" firstButton="1" fmlaLink="$R$21" lockText="1"/>
</file>

<file path=xl/ctrlProps/ctrlProp1065.xml><?xml version="1.0" encoding="utf-8"?>
<formControlPr xmlns="http://schemas.microsoft.com/office/spreadsheetml/2009/9/main" objectType="Radio" lockText="1"/>
</file>

<file path=xl/ctrlProps/ctrlProp1066.xml><?xml version="1.0" encoding="utf-8"?>
<formControlPr xmlns="http://schemas.microsoft.com/office/spreadsheetml/2009/9/main" objectType="Radio" lockText="1"/>
</file>

<file path=xl/ctrlProps/ctrlProp1067.xml><?xml version="1.0" encoding="utf-8"?>
<formControlPr xmlns="http://schemas.microsoft.com/office/spreadsheetml/2009/9/main" objectType="Radio" lockText="1"/>
</file>

<file path=xl/ctrlProps/ctrlProp1068.xml><?xml version="1.0" encoding="utf-8"?>
<formControlPr xmlns="http://schemas.microsoft.com/office/spreadsheetml/2009/9/main" objectType="Radio" lockText="1"/>
</file>

<file path=xl/ctrlProps/ctrlProp1069.xml><?xml version="1.0" encoding="utf-8"?>
<formControlPr xmlns="http://schemas.microsoft.com/office/spreadsheetml/2009/9/main" objectType="GBox" noThreeD="1"/>
</file>

<file path=xl/ctrlProps/ctrlProp1070.xml><?xml version="1.0" encoding="utf-8"?>
<formControlPr xmlns="http://schemas.microsoft.com/office/spreadsheetml/2009/9/main" objectType="Radio" firstButton="1" fmlaLink="$R$22" lockText="1"/>
</file>

<file path=xl/ctrlProps/ctrlProp1071.xml><?xml version="1.0" encoding="utf-8"?>
<formControlPr xmlns="http://schemas.microsoft.com/office/spreadsheetml/2009/9/main" objectType="Radio" lockText="1"/>
</file>

<file path=xl/ctrlProps/ctrlProp1072.xml><?xml version="1.0" encoding="utf-8"?>
<formControlPr xmlns="http://schemas.microsoft.com/office/spreadsheetml/2009/9/main" objectType="Radio" lockText="1"/>
</file>

<file path=xl/ctrlProps/ctrlProp1073.xml><?xml version="1.0" encoding="utf-8"?>
<formControlPr xmlns="http://schemas.microsoft.com/office/spreadsheetml/2009/9/main" objectType="Radio" lockText="1"/>
</file>

<file path=xl/ctrlProps/ctrlProp1074.xml><?xml version="1.0" encoding="utf-8"?>
<formControlPr xmlns="http://schemas.microsoft.com/office/spreadsheetml/2009/9/main" objectType="Radio" lockText="1"/>
</file>

<file path=xl/ctrlProps/ctrlProp1075.xml><?xml version="1.0" encoding="utf-8"?>
<formControlPr xmlns="http://schemas.microsoft.com/office/spreadsheetml/2009/9/main" objectType="GBox" noThreeD="1"/>
</file>

<file path=xl/ctrlProps/ctrlProp1076.xml><?xml version="1.0" encoding="utf-8"?>
<formControlPr xmlns="http://schemas.microsoft.com/office/spreadsheetml/2009/9/main" objectType="Radio" firstButton="1" fmlaLink="$R$23" lockText="1"/>
</file>

<file path=xl/ctrlProps/ctrlProp1077.xml><?xml version="1.0" encoding="utf-8"?>
<formControlPr xmlns="http://schemas.microsoft.com/office/spreadsheetml/2009/9/main" objectType="Radio" lockText="1"/>
</file>

<file path=xl/ctrlProps/ctrlProp1078.xml><?xml version="1.0" encoding="utf-8"?>
<formControlPr xmlns="http://schemas.microsoft.com/office/spreadsheetml/2009/9/main" objectType="Radio" lockText="1"/>
</file>

<file path=xl/ctrlProps/ctrlProp1079.xml><?xml version="1.0" encoding="utf-8"?>
<formControlPr xmlns="http://schemas.microsoft.com/office/spreadsheetml/2009/9/main" objectType="Radio" lockText="1"/>
</file>

<file path=xl/ctrlProps/ctrlProp1080.xml><?xml version="1.0" encoding="utf-8"?>
<formControlPr xmlns="http://schemas.microsoft.com/office/spreadsheetml/2009/9/main" objectType="Radio" lockText="1"/>
</file>

<file path=xl/ctrlProps/ctrlProp1081.xml><?xml version="1.0" encoding="utf-8"?>
<formControlPr xmlns="http://schemas.microsoft.com/office/spreadsheetml/2009/9/main" objectType="GBox" noThreeD="1"/>
</file>

<file path=xl/ctrlProps/ctrlProp1082.xml><?xml version="1.0" encoding="utf-8"?>
<formControlPr xmlns="http://schemas.microsoft.com/office/spreadsheetml/2009/9/main" objectType="Radio" firstButton="1" fmlaLink="$R$24" lockText="1"/>
</file>

<file path=xl/ctrlProps/ctrlProp1083.xml><?xml version="1.0" encoding="utf-8"?>
<formControlPr xmlns="http://schemas.microsoft.com/office/spreadsheetml/2009/9/main" objectType="Radio" lockText="1"/>
</file>

<file path=xl/ctrlProps/ctrlProp1084.xml><?xml version="1.0" encoding="utf-8"?>
<formControlPr xmlns="http://schemas.microsoft.com/office/spreadsheetml/2009/9/main" objectType="Radio" lockText="1"/>
</file>

<file path=xl/ctrlProps/ctrlProp1085.xml><?xml version="1.0" encoding="utf-8"?>
<formControlPr xmlns="http://schemas.microsoft.com/office/spreadsheetml/2009/9/main" objectType="Radio" lockText="1"/>
</file>

<file path=xl/ctrlProps/ctrlProp1086.xml><?xml version="1.0" encoding="utf-8"?>
<formControlPr xmlns="http://schemas.microsoft.com/office/spreadsheetml/2009/9/main" objectType="Radio" lockText="1"/>
</file>

<file path=xl/ctrlProps/ctrlProp1087.xml><?xml version="1.0" encoding="utf-8"?>
<formControlPr xmlns="http://schemas.microsoft.com/office/spreadsheetml/2009/9/main" objectType="GBox" noThreeD="1"/>
</file>

<file path=xl/ctrlProps/ctrlProp1088.xml><?xml version="1.0" encoding="utf-8"?>
<formControlPr xmlns="http://schemas.microsoft.com/office/spreadsheetml/2009/9/main" objectType="Radio" firstButton="1" fmlaLink="$R$25" lockText="1"/>
</file>

<file path=xl/ctrlProps/ctrlProp1089.xml><?xml version="1.0" encoding="utf-8"?>
<formControlPr xmlns="http://schemas.microsoft.com/office/spreadsheetml/2009/9/main" objectType="Radio" lockText="1"/>
</file>

<file path=xl/ctrlProps/ctrlProp1090.xml><?xml version="1.0" encoding="utf-8"?>
<formControlPr xmlns="http://schemas.microsoft.com/office/spreadsheetml/2009/9/main" objectType="Radio" lockText="1"/>
</file>

<file path=xl/ctrlProps/ctrlProp1091.xml><?xml version="1.0" encoding="utf-8"?>
<formControlPr xmlns="http://schemas.microsoft.com/office/spreadsheetml/2009/9/main" objectType="Radio" lockText="1"/>
</file>

<file path=xl/ctrlProps/ctrlProp1092.xml><?xml version="1.0" encoding="utf-8"?>
<formControlPr xmlns="http://schemas.microsoft.com/office/spreadsheetml/2009/9/main" objectType="Radio" lockText="1"/>
</file>

<file path=xl/ctrlProps/ctrlProp1093.xml><?xml version="1.0" encoding="utf-8"?>
<formControlPr xmlns="http://schemas.microsoft.com/office/spreadsheetml/2009/9/main" objectType="GBox" noThreeD="1"/>
</file>

<file path=xl/ctrlProps/ctrlProp1094.xml><?xml version="1.0" encoding="utf-8"?>
<formControlPr xmlns="http://schemas.microsoft.com/office/spreadsheetml/2009/9/main" objectType="Radio" firstButton="1" fmlaLink="$R$26" lockText="1"/>
</file>

<file path=xl/ctrlProps/ctrlProp1095.xml><?xml version="1.0" encoding="utf-8"?>
<formControlPr xmlns="http://schemas.microsoft.com/office/spreadsheetml/2009/9/main" objectType="Radio" lockText="1"/>
</file>

<file path=xl/ctrlProps/ctrlProp1096.xml><?xml version="1.0" encoding="utf-8"?>
<formControlPr xmlns="http://schemas.microsoft.com/office/spreadsheetml/2009/9/main" objectType="Radio" lockText="1"/>
</file>

<file path=xl/ctrlProps/ctrlProp1097.xml><?xml version="1.0" encoding="utf-8"?>
<formControlPr xmlns="http://schemas.microsoft.com/office/spreadsheetml/2009/9/main" objectType="Radio" lockText="1"/>
</file>

<file path=xl/ctrlProps/ctrlProp1098.xml><?xml version="1.0" encoding="utf-8"?>
<formControlPr xmlns="http://schemas.microsoft.com/office/spreadsheetml/2009/9/main" objectType="Radio" lockText="1"/>
</file>

<file path=xl/ctrlProps/ctrlProp1099.xml><?xml version="1.0" encoding="utf-8"?>
<formControlPr xmlns="http://schemas.microsoft.com/office/spreadsheetml/2009/9/main" objectType="GBox" noThreeD="1"/>
</file>

<file path=xl/ctrlProps/ctrlProp1100.xml><?xml version="1.0" encoding="utf-8"?>
<formControlPr xmlns="http://schemas.microsoft.com/office/spreadsheetml/2009/9/main" objectType="Radio" firstButton="1" fmlaLink="$R$29" lockText="1"/>
</file>

<file path=xl/ctrlProps/ctrlProp1101.xml><?xml version="1.0" encoding="utf-8"?>
<formControlPr xmlns="http://schemas.microsoft.com/office/spreadsheetml/2009/9/main" objectType="Radio" lockText="1"/>
</file>

<file path=xl/ctrlProps/ctrlProp1102.xml><?xml version="1.0" encoding="utf-8"?>
<formControlPr xmlns="http://schemas.microsoft.com/office/spreadsheetml/2009/9/main" objectType="Radio" lockText="1"/>
</file>

<file path=xl/ctrlProps/ctrlProp1103.xml><?xml version="1.0" encoding="utf-8"?>
<formControlPr xmlns="http://schemas.microsoft.com/office/spreadsheetml/2009/9/main" objectType="Radio" lockText="1"/>
</file>

<file path=xl/ctrlProps/ctrlProp1104.xml><?xml version="1.0" encoding="utf-8"?>
<formControlPr xmlns="http://schemas.microsoft.com/office/spreadsheetml/2009/9/main" objectType="Radio" lockText="1"/>
</file>

<file path=xl/ctrlProps/ctrlProp1105.xml><?xml version="1.0" encoding="utf-8"?>
<formControlPr xmlns="http://schemas.microsoft.com/office/spreadsheetml/2009/9/main" objectType="GBox" noThreeD="1"/>
</file>

<file path=xl/ctrlProps/ctrlProp1106.xml><?xml version="1.0" encoding="utf-8"?>
<formControlPr xmlns="http://schemas.microsoft.com/office/spreadsheetml/2009/9/main" objectType="Radio" firstButton="1" fmlaLink="$R$30" lockText="1"/>
</file>

<file path=xl/ctrlProps/ctrlProp1107.xml><?xml version="1.0" encoding="utf-8"?>
<formControlPr xmlns="http://schemas.microsoft.com/office/spreadsheetml/2009/9/main" objectType="Radio" lockText="1"/>
</file>

<file path=xl/ctrlProps/ctrlProp1108.xml><?xml version="1.0" encoding="utf-8"?>
<formControlPr xmlns="http://schemas.microsoft.com/office/spreadsheetml/2009/9/main" objectType="Radio" lockText="1"/>
</file>

<file path=xl/ctrlProps/ctrlProp1109.xml><?xml version="1.0" encoding="utf-8"?>
<formControlPr xmlns="http://schemas.microsoft.com/office/spreadsheetml/2009/9/main" objectType="Radio" lockText="1"/>
</file>

<file path=xl/ctrlProps/ctrlProp1110.xml><?xml version="1.0" encoding="utf-8"?>
<formControlPr xmlns="http://schemas.microsoft.com/office/spreadsheetml/2009/9/main" objectType="Radio" lockText="1"/>
</file>

<file path=xl/ctrlProps/ctrlProp1111.xml><?xml version="1.0" encoding="utf-8"?>
<formControlPr xmlns="http://schemas.microsoft.com/office/spreadsheetml/2009/9/main" objectType="GBox" noThreeD="1"/>
</file>

<file path=xl/ctrlProps/ctrlProp1112.xml><?xml version="1.0" encoding="utf-8"?>
<formControlPr xmlns="http://schemas.microsoft.com/office/spreadsheetml/2009/9/main" objectType="Radio" firstButton="1" fmlaLink="$R$31" lockText="1"/>
</file>

<file path=xl/ctrlProps/ctrlProp1113.xml><?xml version="1.0" encoding="utf-8"?>
<formControlPr xmlns="http://schemas.microsoft.com/office/spreadsheetml/2009/9/main" objectType="Radio" lockText="1"/>
</file>

<file path=xl/ctrlProps/ctrlProp1114.xml><?xml version="1.0" encoding="utf-8"?>
<formControlPr xmlns="http://schemas.microsoft.com/office/spreadsheetml/2009/9/main" objectType="Radio" lockText="1"/>
</file>

<file path=xl/ctrlProps/ctrlProp1115.xml><?xml version="1.0" encoding="utf-8"?>
<formControlPr xmlns="http://schemas.microsoft.com/office/spreadsheetml/2009/9/main" objectType="Radio" lockText="1"/>
</file>

<file path=xl/ctrlProps/ctrlProp1116.xml><?xml version="1.0" encoding="utf-8"?>
<formControlPr xmlns="http://schemas.microsoft.com/office/spreadsheetml/2009/9/main" objectType="Radio" lockText="1"/>
</file>

<file path=xl/ctrlProps/ctrlProp1117.xml><?xml version="1.0" encoding="utf-8"?>
<formControlPr xmlns="http://schemas.microsoft.com/office/spreadsheetml/2009/9/main" objectType="GBox" noThreeD="1"/>
</file>

<file path=xl/ctrlProps/ctrlProp1118.xml><?xml version="1.0" encoding="utf-8"?>
<formControlPr xmlns="http://schemas.microsoft.com/office/spreadsheetml/2009/9/main" objectType="Radio" firstButton="1" fmlaLink="$R$28" lockText="1"/>
</file>

<file path=xl/ctrlProps/ctrlProp1119.xml><?xml version="1.0" encoding="utf-8"?>
<formControlPr xmlns="http://schemas.microsoft.com/office/spreadsheetml/2009/9/main" objectType="Radio" lockText="1"/>
</file>

<file path=xl/ctrlProps/ctrlProp1120.xml><?xml version="1.0" encoding="utf-8"?>
<formControlPr xmlns="http://schemas.microsoft.com/office/spreadsheetml/2009/9/main" objectType="Radio" lockText="1"/>
</file>

<file path=xl/ctrlProps/ctrlProp1121.xml><?xml version="1.0" encoding="utf-8"?>
<formControlPr xmlns="http://schemas.microsoft.com/office/spreadsheetml/2009/9/main" objectType="Radio" lockText="1"/>
</file>

<file path=xl/ctrlProps/ctrlProp1122.xml><?xml version="1.0" encoding="utf-8"?>
<formControlPr xmlns="http://schemas.microsoft.com/office/spreadsheetml/2009/9/main" objectType="Radio" lockText="1"/>
</file>

<file path=xl/ctrlProps/ctrlProp1123.xml><?xml version="1.0" encoding="utf-8"?>
<formControlPr xmlns="http://schemas.microsoft.com/office/spreadsheetml/2009/9/main" objectType="GBox" noThreeD="1"/>
</file>

<file path=xl/ctrlProps/ctrlProp1124.xml><?xml version="1.0" encoding="utf-8"?>
<formControlPr xmlns="http://schemas.microsoft.com/office/spreadsheetml/2009/9/main" objectType="Radio" firstButton="1" fmlaLink="$R$32" lockText="1"/>
</file>

<file path=xl/ctrlProps/ctrlProp1125.xml><?xml version="1.0" encoding="utf-8"?>
<formControlPr xmlns="http://schemas.microsoft.com/office/spreadsheetml/2009/9/main" objectType="Radio" lockText="1"/>
</file>

<file path=xl/ctrlProps/ctrlProp1126.xml><?xml version="1.0" encoding="utf-8"?>
<formControlPr xmlns="http://schemas.microsoft.com/office/spreadsheetml/2009/9/main" objectType="Radio" lockText="1"/>
</file>

<file path=xl/ctrlProps/ctrlProp1127.xml><?xml version="1.0" encoding="utf-8"?>
<formControlPr xmlns="http://schemas.microsoft.com/office/spreadsheetml/2009/9/main" objectType="Radio" lockText="1"/>
</file>

<file path=xl/ctrlProps/ctrlProp1128.xml><?xml version="1.0" encoding="utf-8"?>
<formControlPr xmlns="http://schemas.microsoft.com/office/spreadsheetml/2009/9/main" objectType="Radio" lockText="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Radio" firstButton="1" fmlaLink="$R$33" lockText="1"/>
</file>

<file path=xl/ctrlProps/ctrlProp1131.xml><?xml version="1.0" encoding="utf-8"?>
<formControlPr xmlns="http://schemas.microsoft.com/office/spreadsheetml/2009/9/main" objectType="Radio" lockText="1"/>
</file>

<file path=xl/ctrlProps/ctrlProp1132.xml><?xml version="1.0" encoding="utf-8"?>
<formControlPr xmlns="http://schemas.microsoft.com/office/spreadsheetml/2009/9/main" objectType="Radio" lockText="1"/>
</file>

<file path=xl/ctrlProps/ctrlProp1133.xml><?xml version="1.0" encoding="utf-8"?>
<formControlPr xmlns="http://schemas.microsoft.com/office/spreadsheetml/2009/9/main" objectType="Radio" lockText="1"/>
</file>

<file path=xl/ctrlProps/ctrlProp1134.xml><?xml version="1.0" encoding="utf-8"?>
<formControlPr xmlns="http://schemas.microsoft.com/office/spreadsheetml/2009/9/main" objectType="Radio" lockText="1"/>
</file>

<file path=xl/ctrlProps/ctrlProp1135.xml><?xml version="1.0" encoding="utf-8"?>
<formControlPr xmlns="http://schemas.microsoft.com/office/spreadsheetml/2009/9/main" objectType="GBox" noThreeD="1"/>
</file>

<file path=xl/ctrlProps/ctrlProp1136.xml><?xml version="1.0" encoding="utf-8"?>
<formControlPr xmlns="http://schemas.microsoft.com/office/spreadsheetml/2009/9/main" objectType="Radio" firstButton="1" fmlaLink="$R$34" lockText="1"/>
</file>

<file path=xl/ctrlProps/ctrlProp1137.xml><?xml version="1.0" encoding="utf-8"?>
<formControlPr xmlns="http://schemas.microsoft.com/office/spreadsheetml/2009/9/main" objectType="Radio" lockText="1"/>
</file>

<file path=xl/ctrlProps/ctrlProp1138.xml><?xml version="1.0" encoding="utf-8"?>
<formControlPr xmlns="http://schemas.microsoft.com/office/spreadsheetml/2009/9/main" objectType="Radio" lockText="1"/>
</file>

<file path=xl/ctrlProps/ctrlProp1139.xml><?xml version="1.0" encoding="utf-8"?>
<formControlPr xmlns="http://schemas.microsoft.com/office/spreadsheetml/2009/9/main" objectType="Radio" lockText="1"/>
</file>

<file path=xl/ctrlProps/ctrlProp1140.xml><?xml version="1.0" encoding="utf-8"?>
<formControlPr xmlns="http://schemas.microsoft.com/office/spreadsheetml/2009/9/main" objectType="Radio" lockText="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Radio" firstButton="1" fmlaLink="$R$35" lockText="1"/>
</file>

<file path=xl/ctrlProps/ctrlProp1143.xml><?xml version="1.0" encoding="utf-8"?>
<formControlPr xmlns="http://schemas.microsoft.com/office/spreadsheetml/2009/9/main" objectType="Radio" lockText="1"/>
</file>

<file path=xl/ctrlProps/ctrlProp1144.xml><?xml version="1.0" encoding="utf-8"?>
<formControlPr xmlns="http://schemas.microsoft.com/office/spreadsheetml/2009/9/main" objectType="Radio" lockText="1"/>
</file>

<file path=xl/ctrlProps/ctrlProp1145.xml><?xml version="1.0" encoding="utf-8"?>
<formControlPr xmlns="http://schemas.microsoft.com/office/spreadsheetml/2009/9/main" objectType="Radio" lockText="1"/>
</file>

<file path=xl/ctrlProps/ctrlProp1146.xml><?xml version="1.0" encoding="utf-8"?>
<formControlPr xmlns="http://schemas.microsoft.com/office/spreadsheetml/2009/9/main" objectType="Radio" lockText="1"/>
</file>

<file path=xl/ctrlProps/ctrlProp1147.xml><?xml version="1.0" encoding="utf-8"?>
<formControlPr xmlns="http://schemas.microsoft.com/office/spreadsheetml/2009/9/main" objectType="GBox" noThreeD="1"/>
</file>

<file path=xl/ctrlProps/ctrlProp1148.xml><?xml version="1.0" encoding="utf-8"?>
<formControlPr xmlns="http://schemas.microsoft.com/office/spreadsheetml/2009/9/main" objectType="Radio" firstButton="1" fmlaLink="$R$36" lockText="1"/>
</file>

<file path=xl/ctrlProps/ctrlProp1149.xml><?xml version="1.0" encoding="utf-8"?>
<formControlPr xmlns="http://schemas.microsoft.com/office/spreadsheetml/2009/9/main" objectType="Radio" lockText="1"/>
</file>

<file path=xl/ctrlProps/ctrlProp1150.xml><?xml version="1.0" encoding="utf-8"?>
<formControlPr xmlns="http://schemas.microsoft.com/office/spreadsheetml/2009/9/main" objectType="Radio" lockText="1"/>
</file>

<file path=xl/ctrlProps/ctrlProp1151.xml><?xml version="1.0" encoding="utf-8"?>
<formControlPr xmlns="http://schemas.microsoft.com/office/spreadsheetml/2009/9/main" objectType="Radio" lockText="1"/>
</file>

<file path=xl/ctrlProps/ctrlProp1152.xml><?xml version="1.0" encoding="utf-8"?>
<formControlPr xmlns="http://schemas.microsoft.com/office/spreadsheetml/2009/9/main" objectType="Radio" lockText="1"/>
</file>

<file path=xl/ctrlProps/ctrlProp1153.xml><?xml version="1.0" encoding="utf-8"?>
<formControlPr xmlns="http://schemas.microsoft.com/office/spreadsheetml/2009/9/main" objectType="GBox" noThreeD="1"/>
</file>

<file path=xl/ctrlProps/ctrlProp1154.xml><?xml version="1.0" encoding="utf-8"?>
<formControlPr xmlns="http://schemas.microsoft.com/office/spreadsheetml/2009/9/main" objectType="Radio" firstButton="1" fmlaLink="$R$37" lockText="1"/>
</file>

<file path=xl/ctrlProps/ctrlProp1155.xml><?xml version="1.0" encoding="utf-8"?>
<formControlPr xmlns="http://schemas.microsoft.com/office/spreadsheetml/2009/9/main" objectType="Radio" lockText="1"/>
</file>

<file path=xl/ctrlProps/ctrlProp1156.xml><?xml version="1.0" encoding="utf-8"?>
<formControlPr xmlns="http://schemas.microsoft.com/office/spreadsheetml/2009/9/main" objectType="Radio" lockText="1"/>
</file>

<file path=xl/ctrlProps/ctrlProp1157.xml><?xml version="1.0" encoding="utf-8"?>
<formControlPr xmlns="http://schemas.microsoft.com/office/spreadsheetml/2009/9/main" objectType="Radio" lockText="1"/>
</file>

<file path=xl/ctrlProps/ctrlProp1158.xml><?xml version="1.0" encoding="utf-8"?>
<formControlPr xmlns="http://schemas.microsoft.com/office/spreadsheetml/2009/9/main" objectType="Radio" lockText="1"/>
</file>

<file path=xl/ctrlProps/ctrlProp1159.xml><?xml version="1.0" encoding="utf-8"?>
<formControlPr xmlns="http://schemas.microsoft.com/office/spreadsheetml/2009/9/main" objectType="GBox" noThreeD="1"/>
</file>

<file path=xl/ctrlProps/ctrlProp1160.xml><?xml version="1.0" encoding="utf-8"?>
<formControlPr xmlns="http://schemas.microsoft.com/office/spreadsheetml/2009/9/main" objectType="Radio" firstButton="1" fmlaLink="$R$38" lockText="1"/>
</file>

<file path=xl/ctrlProps/ctrlProp1161.xml><?xml version="1.0" encoding="utf-8"?>
<formControlPr xmlns="http://schemas.microsoft.com/office/spreadsheetml/2009/9/main" objectType="Radio" lockText="1"/>
</file>

<file path=xl/ctrlProps/ctrlProp1162.xml><?xml version="1.0" encoding="utf-8"?>
<formControlPr xmlns="http://schemas.microsoft.com/office/spreadsheetml/2009/9/main" objectType="Radio" lockText="1"/>
</file>

<file path=xl/ctrlProps/ctrlProp1163.xml><?xml version="1.0" encoding="utf-8"?>
<formControlPr xmlns="http://schemas.microsoft.com/office/spreadsheetml/2009/9/main" objectType="Radio" lockText="1"/>
</file>

<file path=xl/ctrlProps/ctrlProp1164.xml><?xml version="1.0" encoding="utf-8"?>
<formControlPr xmlns="http://schemas.microsoft.com/office/spreadsheetml/2009/9/main" objectType="Radio" lockText="1"/>
</file>

<file path=xl/ctrlProps/ctrlProp1165.xml><?xml version="1.0" encoding="utf-8"?>
<formControlPr xmlns="http://schemas.microsoft.com/office/spreadsheetml/2009/9/main" objectType="GBox" noThreeD="1"/>
</file>

<file path=xl/ctrlProps/ctrlProp1166.xml><?xml version="1.0" encoding="utf-8"?>
<formControlPr xmlns="http://schemas.microsoft.com/office/spreadsheetml/2009/9/main" objectType="Radio" firstButton="1" fmlaLink="$R$39" lockText="1"/>
</file>

<file path=xl/ctrlProps/ctrlProp1167.xml><?xml version="1.0" encoding="utf-8"?>
<formControlPr xmlns="http://schemas.microsoft.com/office/spreadsheetml/2009/9/main" objectType="Radio" lockText="1"/>
</file>

<file path=xl/ctrlProps/ctrlProp1168.xml><?xml version="1.0" encoding="utf-8"?>
<formControlPr xmlns="http://schemas.microsoft.com/office/spreadsheetml/2009/9/main" objectType="Radio" lockText="1"/>
</file>

<file path=xl/ctrlProps/ctrlProp1169.xml><?xml version="1.0" encoding="utf-8"?>
<formControlPr xmlns="http://schemas.microsoft.com/office/spreadsheetml/2009/9/main" objectType="Radio" lockText="1"/>
</file>

<file path=xl/ctrlProps/ctrlProp1170.xml><?xml version="1.0" encoding="utf-8"?>
<formControlPr xmlns="http://schemas.microsoft.com/office/spreadsheetml/2009/9/main" objectType="Radio" lockText="1"/>
</file>

<file path=xl/ctrlProps/ctrlProp1171.xml><?xml version="1.0" encoding="utf-8"?>
<formControlPr xmlns="http://schemas.microsoft.com/office/spreadsheetml/2009/9/main" objectType="GBox" noThreeD="1"/>
</file>

<file path=xl/ctrlProps/ctrlProp1172.xml><?xml version="1.0" encoding="utf-8"?>
<formControlPr xmlns="http://schemas.microsoft.com/office/spreadsheetml/2009/9/main" objectType="Radio" firstButton="1" fmlaLink="$R$40" lockText="1"/>
</file>

<file path=xl/ctrlProps/ctrlProp1173.xml><?xml version="1.0" encoding="utf-8"?>
<formControlPr xmlns="http://schemas.microsoft.com/office/spreadsheetml/2009/9/main" objectType="Radio" lockText="1"/>
</file>

<file path=xl/ctrlProps/ctrlProp1174.xml><?xml version="1.0" encoding="utf-8"?>
<formControlPr xmlns="http://schemas.microsoft.com/office/spreadsheetml/2009/9/main" objectType="Radio" lockText="1"/>
</file>

<file path=xl/ctrlProps/ctrlProp1175.xml><?xml version="1.0" encoding="utf-8"?>
<formControlPr xmlns="http://schemas.microsoft.com/office/spreadsheetml/2009/9/main" objectType="Radio" lockText="1"/>
</file>

<file path=xl/ctrlProps/ctrlProp1176.xml><?xml version="1.0" encoding="utf-8"?>
<formControlPr xmlns="http://schemas.microsoft.com/office/spreadsheetml/2009/9/main" objectType="Radio" lockText="1"/>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Radio" firstButton="1" fmlaLink="$R$41" lockText="1"/>
</file>

<file path=xl/ctrlProps/ctrlProp1179.xml><?xml version="1.0" encoding="utf-8"?>
<formControlPr xmlns="http://schemas.microsoft.com/office/spreadsheetml/2009/9/main" objectType="Radio" lockText="1"/>
</file>

<file path=xl/ctrlProps/ctrlProp1180.xml><?xml version="1.0" encoding="utf-8"?>
<formControlPr xmlns="http://schemas.microsoft.com/office/spreadsheetml/2009/9/main" objectType="Radio" lockText="1"/>
</file>

<file path=xl/ctrlProps/ctrlProp1181.xml><?xml version="1.0" encoding="utf-8"?>
<formControlPr xmlns="http://schemas.microsoft.com/office/spreadsheetml/2009/9/main" objectType="Radio" lockText="1"/>
</file>

<file path=xl/ctrlProps/ctrlProp1182.xml><?xml version="1.0" encoding="utf-8"?>
<formControlPr xmlns="http://schemas.microsoft.com/office/spreadsheetml/2009/9/main" objectType="Radio" lockText="1"/>
</file>

<file path=xl/ctrlProps/ctrlProp1183.xml><?xml version="1.0" encoding="utf-8"?>
<formControlPr xmlns="http://schemas.microsoft.com/office/spreadsheetml/2009/9/main" objectType="GBox" noThreeD="1"/>
</file>

<file path=xl/ctrlProps/ctrlProp1184.xml><?xml version="1.0" encoding="utf-8"?>
<formControlPr xmlns="http://schemas.microsoft.com/office/spreadsheetml/2009/9/main" objectType="Radio" firstButton="1" fmlaLink="$R$42" lockText="1"/>
</file>

<file path=xl/ctrlProps/ctrlProp1185.xml><?xml version="1.0" encoding="utf-8"?>
<formControlPr xmlns="http://schemas.microsoft.com/office/spreadsheetml/2009/9/main" objectType="Radio" lockText="1"/>
</file>

<file path=xl/ctrlProps/ctrlProp1186.xml><?xml version="1.0" encoding="utf-8"?>
<formControlPr xmlns="http://schemas.microsoft.com/office/spreadsheetml/2009/9/main" objectType="Radio" lockText="1"/>
</file>

<file path=xl/ctrlProps/ctrlProp1187.xml><?xml version="1.0" encoding="utf-8"?>
<formControlPr xmlns="http://schemas.microsoft.com/office/spreadsheetml/2009/9/main" objectType="Radio" lockText="1"/>
</file>

<file path=xl/ctrlProps/ctrlProp1188.xml><?xml version="1.0" encoding="utf-8"?>
<formControlPr xmlns="http://schemas.microsoft.com/office/spreadsheetml/2009/9/main" objectType="Radio" lockText="1"/>
</file>

<file path=xl/ctrlProps/ctrlProp1189.xml><?xml version="1.0" encoding="utf-8"?>
<formControlPr xmlns="http://schemas.microsoft.com/office/spreadsheetml/2009/9/main" objectType="GBox" noThreeD="1"/>
</file>

<file path=xl/ctrlProps/ctrlProp1190.xml><?xml version="1.0" encoding="utf-8"?>
<formControlPr xmlns="http://schemas.microsoft.com/office/spreadsheetml/2009/9/main" objectType="Radio" firstButton="1" fmlaLink="$R$43" lockText="1"/>
</file>

<file path=xl/ctrlProps/ctrlProp1191.xml><?xml version="1.0" encoding="utf-8"?>
<formControlPr xmlns="http://schemas.microsoft.com/office/spreadsheetml/2009/9/main" objectType="Radio" lockText="1"/>
</file>

<file path=xl/ctrlProps/ctrlProp1192.xml><?xml version="1.0" encoding="utf-8"?>
<formControlPr xmlns="http://schemas.microsoft.com/office/spreadsheetml/2009/9/main" objectType="Radio" lockText="1"/>
</file>

<file path=xl/ctrlProps/ctrlProp1193.xml><?xml version="1.0" encoding="utf-8"?>
<formControlPr xmlns="http://schemas.microsoft.com/office/spreadsheetml/2009/9/main" objectType="Radio" lockText="1"/>
</file>

<file path=xl/ctrlProps/ctrlProp1194.xml><?xml version="1.0" encoding="utf-8"?>
<formControlPr xmlns="http://schemas.microsoft.com/office/spreadsheetml/2009/9/main" objectType="Radio" lockText="1"/>
</file>

<file path=xl/ctrlProps/ctrlProp1195.xml><?xml version="1.0" encoding="utf-8"?>
<formControlPr xmlns="http://schemas.microsoft.com/office/spreadsheetml/2009/9/main" objectType="GBox" noThreeD="1"/>
</file>

<file path=xl/ctrlProps/ctrlProp1196.xml><?xml version="1.0" encoding="utf-8"?>
<formControlPr xmlns="http://schemas.microsoft.com/office/spreadsheetml/2009/9/main" objectType="Radio" firstButton="1" fmlaLink="$R$46" lockText="1"/>
</file>

<file path=xl/ctrlProps/ctrlProp1197.xml><?xml version="1.0" encoding="utf-8"?>
<formControlPr xmlns="http://schemas.microsoft.com/office/spreadsheetml/2009/9/main" objectType="Radio" lockText="1"/>
</file>

<file path=xl/ctrlProps/ctrlProp1198.xml><?xml version="1.0" encoding="utf-8"?>
<formControlPr xmlns="http://schemas.microsoft.com/office/spreadsheetml/2009/9/main" objectType="Radio" lockText="1"/>
</file>

<file path=xl/ctrlProps/ctrlProp1199.xml><?xml version="1.0" encoding="utf-8"?>
<formControlPr xmlns="http://schemas.microsoft.com/office/spreadsheetml/2009/9/main" objectType="Radio" lockText="1"/>
</file>

<file path=xl/ctrlProps/ctrlProp1200.xml><?xml version="1.0" encoding="utf-8"?>
<formControlPr xmlns="http://schemas.microsoft.com/office/spreadsheetml/2009/9/main" objectType="Radio" lockText="1"/>
</file>

<file path=xl/ctrlProps/ctrlProp1201.xml><?xml version="1.0" encoding="utf-8"?>
<formControlPr xmlns="http://schemas.microsoft.com/office/spreadsheetml/2009/9/main" objectType="GBox" noThreeD="1"/>
</file>

<file path=xl/ctrlProps/ctrlProp1202.xml><?xml version="1.0" encoding="utf-8"?>
<formControlPr xmlns="http://schemas.microsoft.com/office/spreadsheetml/2009/9/main" objectType="Radio" firstButton="1" fmlaLink="$R$47" lockText="1"/>
</file>

<file path=xl/ctrlProps/ctrlProp1203.xml><?xml version="1.0" encoding="utf-8"?>
<formControlPr xmlns="http://schemas.microsoft.com/office/spreadsheetml/2009/9/main" objectType="Radio" lockText="1"/>
</file>

<file path=xl/ctrlProps/ctrlProp1204.xml><?xml version="1.0" encoding="utf-8"?>
<formControlPr xmlns="http://schemas.microsoft.com/office/spreadsheetml/2009/9/main" objectType="Radio" lockText="1"/>
</file>

<file path=xl/ctrlProps/ctrlProp1205.xml><?xml version="1.0" encoding="utf-8"?>
<formControlPr xmlns="http://schemas.microsoft.com/office/spreadsheetml/2009/9/main" objectType="Radio" lockText="1"/>
</file>

<file path=xl/ctrlProps/ctrlProp1206.xml><?xml version="1.0" encoding="utf-8"?>
<formControlPr xmlns="http://schemas.microsoft.com/office/spreadsheetml/2009/9/main" objectType="Radio" lockText="1"/>
</file>

<file path=xl/ctrlProps/ctrlProp1207.xml><?xml version="1.0" encoding="utf-8"?>
<formControlPr xmlns="http://schemas.microsoft.com/office/spreadsheetml/2009/9/main" objectType="GBox" noThreeD="1"/>
</file>

<file path=xl/ctrlProps/ctrlProp1208.xml><?xml version="1.0" encoding="utf-8"?>
<formControlPr xmlns="http://schemas.microsoft.com/office/spreadsheetml/2009/9/main" objectType="Radio" firstButton="1" fmlaLink="$R$48" lockText="1"/>
</file>

<file path=xl/ctrlProps/ctrlProp1209.xml><?xml version="1.0" encoding="utf-8"?>
<formControlPr xmlns="http://schemas.microsoft.com/office/spreadsheetml/2009/9/main" objectType="Radio" lockText="1"/>
</file>

<file path=xl/ctrlProps/ctrlProp1210.xml><?xml version="1.0" encoding="utf-8"?>
<formControlPr xmlns="http://schemas.microsoft.com/office/spreadsheetml/2009/9/main" objectType="Radio" lockText="1"/>
</file>

<file path=xl/ctrlProps/ctrlProp1211.xml><?xml version="1.0" encoding="utf-8"?>
<formControlPr xmlns="http://schemas.microsoft.com/office/spreadsheetml/2009/9/main" objectType="Radio" lockText="1"/>
</file>

<file path=xl/ctrlProps/ctrlProp1212.xml><?xml version="1.0" encoding="utf-8"?>
<formControlPr xmlns="http://schemas.microsoft.com/office/spreadsheetml/2009/9/main" objectType="Radio" lockText="1"/>
</file>

<file path=xl/ctrlProps/ctrlProp1213.xml><?xml version="1.0" encoding="utf-8"?>
<formControlPr xmlns="http://schemas.microsoft.com/office/spreadsheetml/2009/9/main" objectType="GBox" noThreeD="1"/>
</file>

<file path=xl/ctrlProps/ctrlProp1214.xml><?xml version="1.0" encoding="utf-8"?>
<formControlPr xmlns="http://schemas.microsoft.com/office/spreadsheetml/2009/9/main" objectType="Radio" firstButton="1" fmlaLink="$R$45" lockText="1"/>
</file>

<file path=xl/ctrlProps/ctrlProp1215.xml><?xml version="1.0" encoding="utf-8"?>
<formControlPr xmlns="http://schemas.microsoft.com/office/spreadsheetml/2009/9/main" objectType="Radio" lockText="1"/>
</file>

<file path=xl/ctrlProps/ctrlProp1216.xml><?xml version="1.0" encoding="utf-8"?>
<formControlPr xmlns="http://schemas.microsoft.com/office/spreadsheetml/2009/9/main" objectType="Radio" lockText="1"/>
</file>

<file path=xl/ctrlProps/ctrlProp1217.xml><?xml version="1.0" encoding="utf-8"?>
<formControlPr xmlns="http://schemas.microsoft.com/office/spreadsheetml/2009/9/main" objectType="Radio" lockText="1"/>
</file>

<file path=xl/ctrlProps/ctrlProp1218.xml><?xml version="1.0" encoding="utf-8"?>
<formControlPr xmlns="http://schemas.microsoft.com/office/spreadsheetml/2009/9/main" objectType="Radio" lockText="1"/>
</file>

<file path=xl/ctrlProps/ctrlProp1219.xml><?xml version="1.0" encoding="utf-8"?>
<formControlPr xmlns="http://schemas.microsoft.com/office/spreadsheetml/2009/9/main" objectType="GBox" noThreeD="1"/>
</file>

<file path=xl/ctrlProps/ctrlProp1220.xml><?xml version="1.0" encoding="utf-8"?>
<formControlPr xmlns="http://schemas.microsoft.com/office/spreadsheetml/2009/9/main" objectType="Radio" firstButton="1" fmlaLink="$R$49" lockText="1"/>
</file>

<file path=xl/ctrlProps/ctrlProp1221.xml><?xml version="1.0" encoding="utf-8"?>
<formControlPr xmlns="http://schemas.microsoft.com/office/spreadsheetml/2009/9/main" objectType="Radio" lockText="1"/>
</file>

<file path=xl/ctrlProps/ctrlProp1222.xml><?xml version="1.0" encoding="utf-8"?>
<formControlPr xmlns="http://schemas.microsoft.com/office/spreadsheetml/2009/9/main" objectType="Radio" lockText="1"/>
</file>

<file path=xl/ctrlProps/ctrlProp1223.xml><?xml version="1.0" encoding="utf-8"?>
<formControlPr xmlns="http://schemas.microsoft.com/office/spreadsheetml/2009/9/main" objectType="Radio" lockText="1"/>
</file>

<file path=xl/ctrlProps/ctrlProp1224.xml><?xml version="1.0" encoding="utf-8"?>
<formControlPr xmlns="http://schemas.microsoft.com/office/spreadsheetml/2009/9/main" objectType="Radio" lockText="1"/>
</file>

<file path=xl/ctrlProps/ctrlProp1225.xml><?xml version="1.0" encoding="utf-8"?>
<formControlPr xmlns="http://schemas.microsoft.com/office/spreadsheetml/2009/9/main" objectType="GBox" noThreeD="1"/>
</file>

<file path=xl/ctrlProps/ctrlProp1226.xml><?xml version="1.0" encoding="utf-8"?>
<formControlPr xmlns="http://schemas.microsoft.com/office/spreadsheetml/2009/9/main" objectType="Radio" firstButton="1" fmlaLink="$R$50" lockText="1"/>
</file>

<file path=xl/ctrlProps/ctrlProp1227.xml><?xml version="1.0" encoding="utf-8"?>
<formControlPr xmlns="http://schemas.microsoft.com/office/spreadsheetml/2009/9/main" objectType="Radio" lockText="1"/>
</file>

<file path=xl/ctrlProps/ctrlProp1228.xml><?xml version="1.0" encoding="utf-8"?>
<formControlPr xmlns="http://schemas.microsoft.com/office/spreadsheetml/2009/9/main" objectType="Radio" lockText="1"/>
</file>

<file path=xl/ctrlProps/ctrlProp1229.xml><?xml version="1.0" encoding="utf-8"?>
<formControlPr xmlns="http://schemas.microsoft.com/office/spreadsheetml/2009/9/main" objectType="Radio" lockText="1"/>
</file>

<file path=xl/ctrlProps/ctrlProp1230.xml><?xml version="1.0" encoding="utf-8"?>
<formControlPr xmlns="http://schemas.microsoft.com/office/spreadsheetml/2009/9/main" objectType="Radio" lockText="1"/>
</file>

<file path=xl/ctrlProps/ctrlProp1231.xml><?xml version="1.0" encoding="utf-8"?>
<formControlPr xmlns="http://schemas.microsoft.com/office/spreadsheetml/2009/9/main" objectType="GBox" noThreeD="1"/>
</file>

<file path=xl/ctrlProps/ctrlProp1232.xml><?xml version="1.0" encoding="utf-8"?>
<formControlPr xmlns="http://schemas.microsoft.com/office/spreadsheetml/2009/9/main" objectType="Radio" firstButton="1" fmlaLink="$R$51" lockText="1"/>
</file>

<file path=xl/ctrlProps/ctrlProp1233.xml><?xml version="1.0" encoding="utf-8"?>
<formControlPr xmlns="http://schemas.microsoft.com/office/spreadsheetml/2009/9/main" objectType="Radio" lockText="1"/>
</file>

<file path=xl/ctrlProps/ctrlProp1234.xml><?xml version="1.0" encoding="utf-8"?>
<formControlPr xmlns="http://schemas.microsoft.com/office/spreadsheetml/2009/9/main" objectType="Radio" lockText="1"/>
</file>

<file path=xl/ctrlProps/ctrlProp1235.xml><?xml version="1.0" encoding="utf-8"?>
<formControlPr xmlns="http://schemas.microsoft.com/office/spreadsheetml/2009/9/main" objectType="Radio" lockText="1"/>
</file>

<file path=xl/ctrlProps/ctrlProp1236.xml><?xml version="1.0" encoding="utf-8"?>
<formControlPr xmlns="http://schemas.microsoft.com/office/spreadsheetml/2009/9/main" objectType="Radio" lockText="1"/>
</file>

<file path=xl/ctrlProps/ctrlProp1237.xml><?xml version="1.0" encoding="utf-8"?>
<formControlPr xmlns="http://schemas.microsoft.com/office/spreadsheetml/2009/9/main" objectType="GBox" noThreeD="1"/>
</file>

<file path=xl/ctrlProps/ctrlProp1238.xml><?xml version="1.0" encoding="utf-8"?>
<formControlPr xmlns="http://schemas.microsoft.com/office/spreadsheetml/2009/9/main" objectType="Radio" firstButton="1" fmlaLink="$R$52" lockText="1"/>
</file>

<file path=xl/ctrlProps/ctrlProp1239.xml><?xml version="1.0" encoding="utf-8"?>
<formControlPr xmlns="http://schemas.microsoft.com/office/spreadsheetml/2009/9/main" objectType="Radio" lockText="1"/>
</file>

<file path=xl/ctrlProps/ctrlProp1240.xml><?xml version="1.0" encoding="utf-8"?>
<formControlPr xmlns="http://schemas.microsoft.com/office/spreadsheetml/2009/9/main" objectType="Radio" lockText="1"/>
</file>

<file path=xl/ctrlProps/ctrlProp1241.xml><?xml version="1.0" encoding="utf-8"?>
<formControlPr xmlns="http://schemas.microsoft.com/office/spreadsheetml/2009/9/main" objectType="Radio" lockText="1"/>
</file>

<file path=xl/ctrlProps/ctrlProp1242.xml><?xml version="1.0" encoding="utf-8"?>
<formControlPr xmlns="http://schemas.microsoft.com/office/spreadsheetml/2009/9/main" objectType="Radio" lockText="1"/>
</file>

<file path=xl/ctrlProps/ctrlProp1243.xml><?xml version="1.0" encoding="utf-8"?>
<formControlPr xmlns="http://schemas.microsoft.com/office/spreadsheetml/2009/9/main" objectType="GBox" noThreeD="1"/>
</file>

<file path=xl/ctrlProps/ctrlProp1244.xml><?xml version="1.0" encoding="utf-8"?>
<formControlPr xmlns="http://schemas.microsoft.com/office/spreadsheetml/2009/9/main" objectType="Radio" firstButton="1" fmlaLink="$R$53" lockText="1"/>
</file>

<file path=xl/ctrlProps/ctrlProp1245.xml><?xml version="1.0" encoding="utf-8"?>
<formControlPr xmlns="http://schemas.microsoft.com/office/spreadsheetml/2009/9/main" objectType="Radio" lockText="1"/>
</file>

<file path=xl/ctrlProps/ctrlProp1246.xml><?xml version="1.0" encoding="utf-8"?>
<formControlPr xmlns="http://schemas.microsoft.com/office/spreadsheetml/2009/9/main" objectType="Radio" lockText="1"/>
</file>

<file path=xl/ctrlProps/ctrlProp1247.xml><?xml version="1.0" encoding="utf-8"?>
<formControlPr xmlns="http://schemas.microsoft.com/office/spreadsheetml/2009/9/main" objectType="Radio" lockText="1"/>
</file>

<file path=xl/ctrlProps/ctrlProp1248.xml><?xml version="1.0" encoding="utf-8"?>
<formControlPr xmlns="http://schemas.microsoft.com/office/spreadsheetml/2009/9/main" objectType="Radio" lockText="1"/>
</file>

<file path=xl/ctrlProps/ctrlProp1249.xml><?xml version="1.0" encoding="utf-8"?>
<formControlPr xmlns="http://schemas.microsoft.com/office/spreadsheetml/2009/9/main" objectType="GBox" noThreeD="1"/>
</file>

<file path=xl/ctrlProps/ctrlProp1250.xml><?xml version="1.0" encoding="utf-8"?>
<formControlPr xmlns="http://schemas.microsoft.com/office/spreadsheetml/2009/9/main" objectType="Radio" firstButton="1" fmlaLink="$R$54" lockText="1"/>
</file>

<file path=xl/ctrlProps/ctrlProp1251.xml><?xml version="1.0" encoding="utf-8"?>
<formControlPr xmlns="http://schemas.microsoft.com/office/spreadsheetml/2009/9/main" objectType="Radio" lockText="1"/>
</file>

<file path=xl/ctrlProps/ctrlProp1252.xml><?xml version="1.0" encoding="utf-8"?>
<formControlPr xmlns="http://schemas.microsoft.com/office/spreadsheetml/2009/9/main" objectType="Radio" lockText="1"/>
</file>

<file path=xl/ctrlProps/ctrlProp1253.xml><?xml version="1.0" encoding="utf-8"?>
<formControlPr xmlns="http://schemas.microsoft.com/office/spreadsheetml/2009/9/main" objectType="Radio" lockText="1"/>
</file>

<file path=xl/ctrlProps/ctrlProp1254.xml><?xml version="1.0" encoding="utf-8"?>
<formControlPr xmlns="http://schemas.microsoft.com/office/spreadsheetml/2009/9/main" objectType="Radio" lockText="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Radio" firstButton="1" fmlaLink="$R$55" lockText="1"/>
</file>

<file path=xl/ctrlProps/ctrlProp1257.xml><?xml version="1.0" encoding="utf-8"?>
<formControlPr xmlns="http://schemas.microsoft.com/office/spreadsheetml/2009/9/main" objectType="Radio" lockText="1"/>
</file>

<file path=xl/ctrlProps/ctrlProp1258.xml><?xml version="1.0" encoding="utf-8"?>
<formControlPr xmlns="http://schemas.microsoft.com/office/spreadsheetml/2009/9/main" objectType="Radio" lockText="1"/>
</file>

<file path=xl/ctrlProps/ctrlProp1259.xml><?xml version="1.0" encoding="utf-8"?>
<formControlPr xmlns="http://schemas.microsoft.com/office/spreadsheetml/2009/9/main" objectType="Radio" lockText="1"/>
</file>

<file path=xl/ctrlProps/ctrlProp1260.xml><?xml version="1.0" encoding="utf-8"?>
<formControlPr xmlns="http://schemas.microsoft.com/office/spreadsheetml/2009/9/main" objectType="Radio" lockText="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Radio" firstButton="1" fmlaLink="$R$56" lockText="1"/>
</file>

<file path=xl/ctrlProps/ctrlProp1263.xml><?xml version="1.0" encoding="utf-8"?>
<formControlPr xmlns="http://schemas.microsoft.com/office/spreadsheetml/2009/9/main" objectType="Radio" lockText="1"/>
</file>

<file path=xl/ctrlProps/ctrlProp1264.xml><?xml version="1.0" encoding="utf-8"?>
<formControlPr xmlns="http://schemas.microsoft.com/office/spreadsheetml/2009/9/main" objectType="Radio" lockText="1"/>
</file>

<file path=xl/ctrlProps/ctrlProp1265.xml><?xml version="1.0" encoding="utf-8"?>
<formControlPr xmlns="http://schemas.microsoft.com/office/spreadsheetml/2009/9/main" objectType="Radio" lockText="1"/>
</file>

<file path=xl/ctrlProps/ctrlProp1266.xml><?xml version="1.0" encoding="utf-8"?>
<formControlPr xmlns="http://schemas.microsoft.com/office/spreadsheetml/2009/9/main" objectType="Radio" lockText="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Radio" firstButton="1" fmlaLink="$R$57" lockText="1"/>
</file>

<file path=xl/ctrlProps/ctrlProp1269.xml><?xml version="1.0" encoding="utf-8"?>
<formControlPr xmlns="http://schemas.microsoft.com/office/spreadsheetml/2009/9/main" objectType="Radio" lockText="1"/>
</file>

<file path=xl/ctrlProps/ctrlProp1270.xml><?xml version="1.0" encoding="utf-8"?>
<formControlPr xmlns="http://schemas.microsoft.com/office/spreadsheetml/2009/9/main" objectType="Radio" lockText="1"/>
</file>

<file path=xl/ctrlProps/ctrlProp1271.xml><?xml version="1.0" encoding="utf-8"?>
<formControlPr xmlns="http://schemas.microsoft.com/office/spreadsheetml/2009/9/main" objectType="Radio" lockText="1"/>
</file>

<file path=xl/ctrlProps/ctrlProp1272.xml><?xml version="1.0" encoding="utf-8"?>
<formControlPr xmlns="http://schemas.microsoft.com/office/spreadsheetml/2009/9/main" objectType="Radio" lockText="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Radio" firstButton="1" fmlaLink="$R$58" lockText="1"/>
</file>

<file path=xl/ctrlProps/ctrlProp1275.xml><?xml version="1.0" encoding="utf-8"?>
<formControlPr xmlns="http://schemas.microsoft.com/office/spreadsheetml/2009/9/main" objectType="Radio" lockText="1"/>
</file>

<file path=xl/ctrlProps/ctrlProp1276.xml><?xml version="1.0" encoding="utf-8"?>
<formControlPr xmlns="http://schemas.microsoft.com/office/spreadsheetml/2009/9/main" objectType="Radio" lockText="1"/>
</file>

<file path=xl/ctrlProps/ctrlProp1277.xml><?xml version="1.0" encoding="utf-8"?>
<formControlPr xmlns="http://schemas.microsoft.com/office/spreadsheetml/2009/9/main" objectType="Radio" lockText="1"/>
</file>

<file path=xl/ctrlProps/ctrlProp1278.xml><?xml version="1.0" encoding="utf-8"?>
<formControlPr xmlns="http://schemas.microsoft.com/office/spreadsheetml/2009/9/main" objectType="Radio" lockText="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Radio" firstButton="1" fmlaLink="$R$59" lockText="1"/>
</file>

<file path=xl/ctrlProps/ctrlProp1281.xml><?xml version="1.0" encoding="utf-8"?>
<formControlPr xmlns="http://schemas.microsoft.com/office/spreadsheetml/2009/9/main" objectType="Radio" lockText="1"/>
</file>

<file path=xl/ctrlProps/ctrlProp1282.xml><?xml version="1.0" encoding="utf-8"?>
<formControlPr xmlns="http://schemas.microsoft.com/office/spreadsheetml/2009/9/main" objectType="Radio" lockText="1"/>
</file>

<file path=xl/ctrlProps/ctrlProp1283.xml><?xml version="1.0" encoding="utf-8"?>
<formControlPr xmlns="http://schemas.microsoft.com/office/spreadsheetml/2009/9/main" objectType="Radio" lockText="1"/>
</file>

<file path=xl/ctrlProps/ctrlProp1284.xml><?xml version="1.0" encoding="utf-8"?>
<formControlPr xmlns="http://schemas.microsoft.com/office/spreadsheetml/2009/9/main" objectType="Radio" lockText="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Radio" firstButton="1" fmlaLink="$R$60" lockText="1"/>
</file>

<file path=xl/ctrlProps/ctrlProp1287.xml><?xml version="1.0" encoding="utf-8"?>
<formControlPr xmlns="http://schemas.microsoft.com/office/spreadsheetml/2009/9/main" objectType="Radio" lockText="1"/>
</file>

<file path=xl/ctrlProps/ctrlProp1288.xml><?xml version="1.0" encoding="utf-8"?>
<formControlPr xmlns="http://schemas.microsoft.com/office/spreadsheetml/2009/9/main" objectType="Radio" lockText="1"/>
</file>

<file path=xl/ctrlProps/ctrlProp1289.xml><?xml version="1.0" encoding="utf-8"?>
<formControlPr xmlns="http://schemas.microsoft.com/office/spreadsheetml/2009/9/main" objectType="Radio" lockText="1"/>
</file>

<file path=xl/ctrlProps/ctrlProp1290.xml><?xml version="1.0" encoding="utf-8"?>
<formControlPr xmlns="http://schemas.microsoft.com/office/spreadsheetml/2009/9/main" objectType="Radio" lockText="1"/>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Radio" firstButton="1" fmlaLink="$R$63" lockText="1"/>
</file>

<file path=xl/ctrlProps/ctrlProp1293.xml><?xml version="1.0" encoding="utf-8"?>
<formControlPr xmlns="http://schemas.microsoft.com/office/spreadsheetml/2009/9/main" objectType="Radio" lockText="1"/>
</file>

<file path=xl/ctrlProps/ctrlProp1294.xml><?xml version="1.0" encoding="utf-8"?>
<formControlPr xmlns="http://schemas.microsoft.com/office/spreadsheetml/2009/9/main" objectType="Radio" lockText="1"/>
</file>

<file path=xl/ctrlProps/ctrlProp1295.xml><?xml version="1.0" encoding="utf-8"?>
<formControlPr xmlns="http://schemas.microsoft.com/office/spreadsheetml/2009/9/main" objectType="Radio" lockText="1"/>
</file>

<file path=xl/ctrlProps/ctrlProp1296.xml><?xml version="1.0" encoding="utf-8"?>
<formControlPr xmlns="http://schemas.microsoft.com/office/spreadsheetml/2009/9/main" objectType="Radio" lockText="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firstButton="1" fmlaLink="$R$64" lockText="1"/>
</file>

<file path=xl/ctrlProps/ctrlProp1299.xml><?xml version="1.0" encoding="utf-8"?>
<formControlPr xmlns="http://schemas.microsoft.com/office/spreadsheetml/2009/9/main" objectType="Radio" lockText="1"/>
</file>

<file path=xl/ctrlProps/ctrlProp1300.xml><?xml version="1.0" encoding="utf-8"?>
<formControlPr xmlns="http://schemas.microsoft.com/office/spreadsheetml/2009/9/main" objectType="Radio" lockText="1"/>
</file>

<file path=xl/ctrlProps/ctrlProp1301.xml><?xml version="1.0" encoding="utf-8"?>
<formControlPr xmlns="http://schemas.microsoft.com/office/spreadsheetml/2009/9/main" objectType="Radio" lockText="1"/>
</file>

<file path=xl/ctrlProps/ctrlProp1302.xml><?xml version="1.0" encoding="utf-8"?>
<formControlPr xmlns="http://schemas.microsoft.com/office/spreadsheetml/2009/9/main" objectType="Radio" lockText="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Radio" firstButton="1" fmlaLink="$R$65" lockText="1"/>
</file>

<file path=xl/ctrlProps/ctrlProp1305.xml><?xml version="1.0" encoding="utf-8"?>
<formControlPr xmlns="http://schemas.microsoft.com/office/spreadsheetml/2009/9/main" objectType="Radio" lockText="1"/>
</file>

<file path=xl/ctrlProps/ctrlProp1306.xml><?xml version="1.0" encoding="utf-8"?>
<formControlPr xmlns="http://schemas.microsoft.com/office/spreadsheetml/2009/9/main" objectType="Radio" lockText="1"/>
</file>

<file path=xl/ctrlProps/ctrlProp1307.xml><?xml version="1.0" encoding="utf-8"?>
<formControlPr xmlns="http://schemas.microsoft.com/office/spreadsheetml/2009/9/main" objectType="Radio" lockText="1"/>
</file>

<file path=xl/ctrlProps/ctrlProp1308.xml><?xml version="1.0" encoding="utf-8"?>
<formControlPr xmlns="http://schemas.microsoft.com/office/spreadsheetml/2009/9/main" objectType="Radio" lockText="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Radio" firstButton="1" fmlaLink="$R$62" lockText="1"/>
</file>

<file path=xl/ctrlProps/ctrlProp1311.xml><?xml version="1.0" encoding="utf-8"?>
<formControlPr xmlns="http://schemas.microsoft.com/office/spreadsheetml/2009/9/main" objectType="Radio" lockText="1"/>
</file>

<file path=xl/ctrlProps/ctrlProp1312.xml><?xml version="1.0" encoding="utf-8"?>
<formControlPr xmlns="http://schemas.microsoft.com/office/spreadsheetml/2009/9/main" objectType="Radio" lockText="1"/>
</file>

<file path=xl/ctrlProps/ctrlProp1313.xml><?xml version="1.0" encoding="utf-8"?>
<formControlPr xmlns="http://schemas.microsoft.com/office/spreadsheetml/2009/9/main" objectType="Radio" lockText="1"/>
</file>

<file path=xl/ctrlProps/ctrlProp1314.xml><?xml version="1.0" encoding="utf-8"?>
<formControlPr xmlns="http://schemas.microsoft.com/office/spreadsheetml/2009/9/main" objectType="Radio" lockText="1"/>
</file>

<file path=xl/ctrlProps/ctrlProp1315.xml><?xml version="1.0" encoding="utf-8"?>
<formControlPr xmlns="http://schemas.microsoft.com/office/spreadsheetml/2009/9/main" objectType="GBox" noThreeD="1"/>
</file>

<file path=xl/ctrlProps/ctrlProp1316.xml><?xml version="1.0" encoding="utf-8"?>
<formControlPr xmlns="http://schemas.microsoft.com/office/spreadsheetml/2009/9/main" objectType="Radio" firstButton="1" fmlaLink="$R$66" lockText="1"/>
</file>

<file path=xl/ctrlProps/ctrlProp1317.xml><?xml version="1.0" encoding="utf-8"?>
<formControlPr xmlns="http://schemas.microsoft.com/office/spreadsheetml/2009/9/main" objectType="Radio" lockText="1"/>
</file>

<file path=xl/ctrlProps/ctrlProp1318.xml><?xml version="1.0" encoding="utf-8"?>
<formControlPr xmlns="http://schemas.microsoft.com/office/spreadsheetml/2009/9/main" objectType="Radio" lockText="1"/>
</file>

<file path=xl/ctrlProps/ctrlProp1319.xml><?xml version="1.0" encoding="utf-8"?>
<formControlPr xmlns="http://schemas.microsoft.com/office/spreadsheetml/2009/9/main" objectType="Radio" lockText="1"/>
</file>

<file path=xl/ctrlProps/ctrlProp1320.xml><?xml version="1.0" encoding="utf-8"?>
<formControlPr xmlns="http://schemas.microsoft.com/office/spreadsheetml/2009/9/main" objectType="Radio" lockText="1"/>
</file>

<file path=xl/ctrlProps/ctrlProp1321.xml><?xml version="1.0" encoding="utf-8"?>
<formControlPr xmlns="http://schemas.microsoft.com/office/spreadsheetml/2009/9/main" objectType="GBox" noThreeD="1"/>
</file>

<file path=xl/ctrlProps/ctrlProp1322.xml><?xml version="1.0" encoding="utf-8"?>
<formControlPr xmlns="http://schemas.microsoft.com/office/spreadsheetml/2009/9/main" objectType="Radio" firstButton="1" fmlaLink="$R$67" lockText="1"/>
</file>

<file path=xl/ctrlProps/ctrlProp1323.xml><?xml version="1.0" encoding="utf-8"?>
<formControlPr xmlns="http://schemas.microsoft.com/office/spreadsheetml/2009/9/main" objectType="Radio" lockText="1"/>
</file>

<file path=xl/ctrlProps/ctrlProp1324.xml><?xml version="1.0" encoding="utf-8"?>
<formControlPr xmlns="http://schemas.microsoft.com/office/spreadsheetml/2009/9/main" objectType="Radio" lockText="1"/>
</file>

<file path=xl/ctrlProps/ctrlProp1325.xml><?xml version="1.0" encoding="utf-8"?>
<formControlPr xmlns="http://schemas.microsoft.com/office/spreadsheetml/2009/9/main" objectType="Radio" lockText="1"/>
</file>

<file path=xl/ctrlProps/ctrlProp1326.xml><?xml version="1.0" encoding="utf-8"?>
<formControlPr xmlns="http://schemas.microsoft.com/office/spreadsheetml/2009/9/main" objectType="Radio" lockText="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Radio" firstButton="1" fmlaLink="$R$68" lockText="1"/>
</file>

<file path=xl/ctrlProps/ctrlProp1329.xml><?xml version="1.0" encoding="utf-8"?>
<formControlPr xmlns="http://schemas.microsoft.com/office/spreadsheetml/2009/9/main" objectType="Radio" lockText="1"/>
</file>

<file path=xl/ctrlProps/ctrlProp1330.xml><?xml version="1.0" encoding="utf-8"?>
<formControlPr xmlns="http://schemas.microsoft.com/office/spreadsheetml/2009/9/main" objectType="Radio" lockText="1"/>
</file>

<file path=xl/ctrlProps/ctrlProp1331.xml><?xml version="1.0" encoding="utf-8"?>
<formControlPr xmlns="http://schemas.microsoft.com/office/spreadsheetml/2009/9/main" objectType="Radio" lockText="1"/>
</file>

<file path=xl/ctrlProps/ctrlProp1332.xml><?xml version="1.0" encoding="utf-8"?>
<formControlPr xmlns="http://schemas.microsoft.com/office/spreadsheetml/2009/9/main" objectType="Radio" lockText="1"/>
</file>

<file path=xl/ctrlProps/ctrlProp1333.xml><?xml version="1.0" encoding="utf-8"?>
<formControlPr xmlns="http://schemas.microsoft.com/office/spreadsheetml/2009/9/main" objectType="GBox" noThreeD="1"/>
</file>

<file path=xl/ctrlProps/ctrlProp1334.xml><?xml version="1.0" encoding="utf-8"?>
<formControlPr xmlns="http://schemas.microsoft.com/office/spreadsheetml/2009/9/main" objectType="Radio" firstButton="1" fmlaLink="$R$69" lockText="1"/>
</file>

<file path=xl/ctrlProps/ctrlProp1335.xml><?xml version="1.0" encoding="utf-8"?>
<formControlPr xmlns="http://schemas.microsoft.com/office/spreadsheetml/2009/9/main" objectType="Radio" lockText="1"/>
</file>

<file path=xl/ctrlProps/ctrlProp1336.xml><?xml version="1.0" encoding="utf-8"?>
<formControlPr xmlns="http://schemas.microsoft.com/office/spreadsheetml/2009/9/main" objectType="Radio" lockText="1"/>
</file>

<file path=xl/ctrlProps/ctrlProp1337.xml><?xml version="1.0" encoding="utf-8"?>
<formControlPr xmlns="http://schemas.microsoft.com/office/spreadsheetml/2009/9/main" objectType="Radio" lockText="1"/>
</file>

<file path=xl/ctrlProps/ctrlProp1338.xml><?xml version="1.0" encoding="utf-8"?>
<formControlPr xmlns="http://schemas.microsoft.com/office/spreadsheetml/2009/9/main" objectType="Radio" lockText="1"/>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Radio" firstButton="1" fmlaLink="$R$70" lockText="1"/>
</file>

<file path=xl/ctrlProps/ctrlProp1341.xml><?xml version="1.0" encoding="utf-8"?>
<formControlPr xmlns="http://schemas.microsoft.com/office/spreadsheetml/2009/9/main" objectType="Radio" lockText="1"/>
</file>

<file path=xl/ctrlProps/ctrlProp1342.xml><?xml version="1.0" encoding="utf-8"?>
<formControlPr xmlns="http://schemas.microsoft.com/office/spreadsheetml/2009/9/main" objectType="Radio" lockText="1"/>
</file>

<file path=xl/ctrlProps/ctrlProp1343.xml><?xml version="1.0" encoding="utf-8"?>
<formControlPr xmlns="http://schemas.microsoft.com/office/spreadsheetml/2009/9/main" objectType="Radio" lockText="1"/>
</file>

<file path=xl/ctrlProps/ctrlProp1344.xml><?xml version="1.0" encoding="utf-8"?>
<formControlPr xmlns="http://schemas.microsoft.com/office/spreadsheetml/2009/9/main" objectType="Radio" lockText="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Radio" firstButton="1" fmlaLink="$R$71" lockText="1"/>
</file>

<file path=xl/ctrlProps/ctrlProp1347.xml><?xml version="1.0" encoding="utf-8"?>
<formControlPr xmlns="http://schemas.microsoft.com/office/spreadsheetml/2009/9/main" objectType="Radio" lockText="1"/>
</file>

<file path=xl/ctrlProps/ctrlProp1348.xml><?xml version="1.0" encoding="utf-8"?>
<formControlPr xmlns="http://schemas.microsoft.com/office/spreadsheetml/2009/9/main" objectType="Radio" lockText="1"/>
</file>

<file path=xl/ctrlProps/ctrlProp1349.xml><?xml version="1.0" encoding="utf-8"?>
<formControlPr xmlns="http://schemas.microsoft.com/office/spreadsheetml/2009/9/main" objectType="Radio" lockText="1"/>
</file>

<file path=xl/ctrlProps/ctrlProp1350.xml><?xml version="1.0" encoding="utf-8"?>
<formControlPr xmlns="http://schemas.microsoft.com/office/spreadsheetml/2009/9/main" objectType="Radio" lockText="1"/>
</file>

<file path=xl/ctrlProps/ctrlProp1351.xml><?xml version="1.0" encoding="utf-8"?>
<formControlPr xmlns="http://schemas.microsoft.com/office/spreadsheetml/2009/9/main" objectType="GBox" noThreeD="1"/>
</file>

<file path=xl/ctrlProps/ctrlProp1352.xml><?xml version="1.0" encoding="utf-8"?>
<formControlPr xmlns="http://schemas.microsoft.com/office/spreadsheetml/2009/9/main" objectType="Radio" firstButton="1" fmlaLink="$R$72" lockText="1"/>
</file>

<file path=xl/ctrlProps/ctrlProp1353.xml><?xml version="1.0" encoding="utf-8"?>
<formControlPr xmlns="http://schemas.microsoft.com/office/spreadsheetml/2009/9/main" objectType="Radio" lockText="1"/>
</file>

<file path=xl/ctrlProps/ctrlProp1354.xml><?xml version="1.0" encoding="utf-8"?>
<formControlPr xmlns="http://schemas.microsoft.com/office/spreadsheetml/2009/9/main" objectType="Radio" lockText="1"/>
</file>

<file path=xl/ctrlProps/ctrlProp1355.xml><?xml version="1.0" encoding="utf-8"?>
<formControlPr xmlns="http://schemas.microsoft.com/office/spreadsheetml/2009/9/main" objectType="Radio" lockText="1"/>
</file>

<file path=xl/ctrlProps/ctrlProp1356.xml><?xml version="1.0" encoding="utf-8"?>
<formControlPr xmlns="http://schemas.microsoft.com/office/spreadsheetml/2009/9/main" objectType="Radio" lockText="1"/>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Radio" firstButton="1" fmlaLink="$R$73" lockText="1"/>
</file>

<file path=xl/ctrlProps/ctrlProp1359.xml><?xml version="1.0" encoding="utf-8"?>
<formControlPr xmlns="http://schemas.microsoft.com/office/spreadsheetml/2009/9/main" objectType="Radio" lockText="1"/>
</file>

<file path=xl/ctrlProps/ctrlProp1360.xml><?xml version="1.0" encoding="utf-8"?>
<formControlPr xmlns="http://schemas.microsoft.com/office/spreadsheetml/2009/9/main" objectType="Radio" lockText="1"/>
</file>

<file path=xl/ctrlProps/ctrlProp1361.xml><?xml version="1.0" encoding="utf-8"?>
<formControlPr xmlns="http://schemas.microsoft.com/office/spreadsheetml/2009/9/main" objectType="Radio" lockText="1"/>
</file>

<file path=xl/ctrlProps/ctrlProp1362.xml><?xml version="1.0" encoding="utf-8"?>
<formControlPr xmlns="http://schemas.microsoft.com/office/spreadsheetml/2009/9/main" objectType="Radio" lockText="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Radio" firstButton="1" fmlaLink="$R$74" lockText="1"/>
</file>

<file path=xl/ctrlProps/ctrlProp1365.xml><?xml version="1.0" encoding="utf-8"?>
<formControlPr xmlns="http://schemas.microsoft.com/office/spreadsheetml/2009/9/main" objectType="Radio" lockText="1"/>
</file>

<file path=xl/ctrlProps/ctrlProp1366.xml><?xml version="1.0" encoding="utf-8"?>
<formControlPr xmlns="http://schemas.microsoft.com/office/spreadsheetml/2009/9/main" objectType="Radio" lockText="1"/>
</file>

<file path=xl/ctrlProps/ctrlProp1367.xml><?xml version="1.0" encoding="utf-8"?>
<formControlPr xmlns="http://schemas.microsoft.com/office/spreadsheetml/2009/9/main" objectType="Radio" lockText="1"/>
</file>

<file path=xl/ctrlProps/ctrlProp1368.xml><?xml version="1.0" encoding="utf-8"?>
<formControlPr xmlns="http://schemas.microsoft.com/office/spreadsheetml/2009/9/main" objectType="Radio" lockText="1"/>
</file>

<file path=xl/ctrlProps/ctrlProp1369.xml><?xml version="1.0" encoding="utf-8"?>
<formControlPr xmlns="http://schemas.microsoft.com/office/spreadsheetml/2009/9/main" objectType="GBox" noThreeD="1"/>
</file>

<file path=xl/ctrlProps/ctrlProp1370.xml><?xml version="1.0" encoding="utf-8"?>
<formControlPr xmlns="http://schemas.microsoft.com/office/spreadsheetml/2009/9/main" objectType="Radio" firstButton="1" fmlaLink="$R$75" lockText="1"/>
</file>

<file path=xl/ctrlProps/ctrlProp1371.xml><?xml version="1.0" encoding="utf-8"?>
<formControlPr xmlns="http://schemas.microsoft.com/office/spreadsheetml/2009/9/main" objectType="Radio" lockText="1"/>
</file>

<file path=xl/ctrlProps/ctrlProp1372.xml><?xml version="1.0" encoding="utf-8"?>
<formControlPr xmlns="http://schemas.microsoft.com/office/spreadsheetml/2009/9/main" objectType="Radio" lockText="1"/>
</file>

<file path=xl/ctrlProps/ctrlProp1373.xml><?xml version="1.0" encoding="utf-8"?>
<formControlPr xmlns="http://schemas.microsoft.com/office/spreadsheetml/2009/9/main" objectType="Radio" lockText="1"/>
</file>

<file path=xl/ctrlProps/ctrlProp1374.xml><?xml version="1.0" encoding="utf-8"?>
<formControlPr xmlns="http://schemas.microsoft.com/office/spreadsheetml/2009/9/main" objectType="Radio" lockText="1"/>
</file>

<file path=xl/ctrlProps/ctrlProp1375.xml><?xml version="1.0" encoding="utf-8"?>
<formControlPr xmlns="http://schemas.microsoft.com/office/spreadsheetml/2009/9/main" objectType="GBox" noThreeD="1"/>
</file>

<file path=xl/ctrlProps/ctrlProp1376.xml><?xml version="1.0" encoding="utf-8"?>
<formControlPr xmlns="http://schemas.microsoft.com/office/spreadsheetml/2009/9/main" objectType="Radio" firstButton="1" fmlaLink="$R$76" lockText="1"/>
</file>

<file path=xl/ctrlProps/ctrlProp1377.xml><?xml version="1.0" encoding="utf-8"?>
<formControlPr xmlns="http://schemas.microsoft.com/office/spreadsheetml/2009/9/main" objectType="Radio" lockText="1"/>
</file>

<file path=xl/ctrlProps/ctrlProp1378.xml><?xml version="1.0" encoding="utf-8"?>
<formControlPr xmlns="http://schemas.microsoft.com/office/spreadsheetml/2009/9/main" objectType="Radio" lockText="1"/>
</file>

<file path=xl/ctrlProps/ctrlProp1379.xml><?xml version="1.0" encoding="utf-8"?>
<formControlPr xmlns="http://schemas.microsoft.com/office/spreadsheetml/2009/9/main" objectType="Radio" lockText="1"/>
</file>

<file path=xl/ctrlProps/ctrlProp1380.xml><?xml version="1.0" encoding="utf-8"?>
<formControlPr xmlns="http://schemas.microsoft.com/office/spreadsheetml/2009/9/main" objectType="Radio" lockText="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Radio" firstButton="1" fmlaLink="$R$77" lockText="1"/>
</file>

<file path=xl/ctrlProps/ctrlProp1383.xml><?xml version="1.0" encoding="utf-8"?>
<formControlPr xmlns="http://schemas.microsoft.com/office/spreadsheetml/2009/9/main" objectType="Radio" lockText="1"/>
</file>

<file path=xl/ctrlProps/ctrlProp1384.xml><?xml version="1.0" encoding="utf-8"?>
<formControlPr xmlns="http://schemas.microsoft.com/office/spreadsheetml/2009/9/main" objectType="Radio" lockText="1"/>
</file>

<file path=xl/ctrlProps/ctrlProp1385.xml><?xml version="1.0" encoding="utf-8"?>
<formControlPr xmlns="http://schemas.microsoft.com/office/spreadsheetml/2009/9/main" objectType="Radio" lockText="1"/>
</file>

<file path=xl/ctrlProps/ctrlProp1386.xml><?xml version="1.0" encoding="utf-8"?>
<formControlPr xmlns="http://schemas.microsoft.com/office/spreadsheetml/2009/9/main" objectType="Radio" lockText="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firstButton="1" fmlaLink="$I$8" lockText="1"/>
</file>

<file path=xl/ctrlProps/ctrlProp1389.xml><?xml version="1.0" encoding="utf-8"?>
<formControlPr xmlns="http://schemas.microsoft.com/office/spreadsheetml/2009/9/main" objectType="Radio" lockText="1"/>
</file>

<file path=xl/ctrlProps/ctrlProp1390.xml><?xml version="1.0" encoding="utf-8"?>
<formControlPr xmlns="http://schemas.microsoft.com/office/spreadsheetml/2009/9/main" objectType="Radio" lockText="1"/>
</file>

<file path=xl/ctrlProps/ctrlProp1391.xml><?xml version="1.0" encoding="utf-8"?>
<formControlPr xmlns="http://schemas.microsoft.com/office/spreadsheetml/2009/9/main" objectType="Radio" checked="Checked" lockText="1"/>
</file>

<file path=xl/ctrlProps/ctrlProp1392.xml><?xml version="1.0" encoding="utf-8"?>
<formControlPr xmlns="http://schemas.microsoft.com/office/spreadsheetml/2009/9/main" objectType="Radio" lockText="1"/>
</file>

<file path=xl/ctrlProps/ctrlProp1393.xml><?xml version="1.0" encoding="utf-8"?>
<formControlPr xmlns="http://schemas.microsoft.com/office/spreadsheetml/2009/9/main" objectType="Radio" lockText="1"/>
</file>

<file path=xl/ctrlProps/ctrlProp1394.xml><?xml version="1.0" encoding="utf-8"?>
<formControlPr xmlns="http://schemas.microsoft.com/office/spreadsheetml/2009/9/main" objectType="Radio" firstButton="1" fmlaLink="$I$16" lockText="1"/>
</file>

<file path=xl/ctrlProps/ctrlProp1395.xml><?xml version="1.0" encoding="utf-8"?>
<formControlPr xmlns="http://schemas.microsoft.com/office/spreadsheetml/2009/9/main" objectType="Radio" lockText="1"/>
</file>

<file path=xl/ctrlProps/ctrlProp1396.xml><?xml version="1.0" encoding="utf-8"?>
<formControlPr xmlns="http://schemas.microsoft.com/office/spreadsheetml/2009/9/main" objectType="Radio" checked="Checked" lockText="1"/>
</file>

<file path=xl/ctrlProps/ctrlProp1397.xml><?xml version="1.0" encoding="utf-8"?>
<formControlPr xmlns="http://schemas.microsoft.com/office/spreadsheetml/2009/9/main" objectType="Radio" lockText="1"/>
</file>

<file path=xl/ctrlProps/ctrlProp1398.xml><?xml version="1.0" encoding="utf-8"?>
<formControlPr xmlns="http://schemas.microsoft.com/office/spreadsheetml/2009/9/main" objectType="Radio" lockText="1"/>
</file>

<file path=xl/ctrlProps/ctrlProp1399.xml><?xml version="1.0" encoding="utf-8"?>
<formControlPr xmlns="http://schemas.microsoft.com/office/spreadsheetml/2009/9/main" objectType="Radio" lockText="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Radio" firstButton="1" fmlaLink="$I$24" lockText="1"/>
</file>

<file path=xl/ctrlProps/ctrlProp1404.xml><?xml version="1.0" encoding="utf-8"?>
<formControlPr xmlns="http://schemas.microsoft.com/office/spreadsheetml/2009/9/main" objectType="Radio" checked="Checked" lockText="1"/>
</file>

<file path=xl/ctrlProps/ctrlProp1405.xml><?xml version="1.0" encoding="utf-8"?>
<formControlPr xmlns="http://schemas.microsoft.com/office/spreadsheetml/2009/9/main" objectType="Radio" lockText="1"/>
</file>

<file path=xl/ctrlProps/ctrlProp1406.xml><?xml version="1.0" encoding="utf-8"?>
<formControlPr xmlns="http://schemas.microsoft.com/office/spreadsheetml/2009/9/main" objectType="Radio" lockText="1"/>
</file>

<file path=xl/ctrlProps/ctrlProp1407.xml><?xml version="1.0" encoding="utf-8"?>
<formControlPr xmlns="http://schemas.microsoft.com/office/spreadsheetml/2009/9/main" objectType="Radio" lockText="1"/>
</file>

<file path=xl/ctrlProps/ctrlProp1408.xml><?xml version="1.0" encoding="utf-8"?>
<formControlPr xmlns="http://schemas.microsoft.com/office/spreadsheetml/2009/9/main" objectType="Radio" lockText="1"/>
</file>

<file path=xl/ctrlProps/ctrlProp1409.xml><?xml version="1.0" encoding="utf-8"?>
<formControlPr xmlns="http://schemas.microsoft.com/office/spreadsheetml/2009/9/main" objectType="Radio" firstButton="1" fmlaLink="$I$32" lockText="1"/>
</file>

<file path=xl/ctrlProps/ctrlProp1410.xml><?xml version="1.0" encoding="utf-8"?>
<formControlPr xmlns="http://schemas.microsoft.com/office/spreadsheetml/2009/9/main" objectType="Radio" checked="Checked" lockText="1"/>
</file>

<file path=xl/ctrlProps/ctrlProp1411.xml><?xml version="1.0" encoding="utf-8"?>
<formControlPr xmlns="http://schemas.microsoft.com/office/spreadsheetml/2009/9/main" objectType="Radio" lockText="1"/>
</file>

<file path=xl/ctrlProps/ctrlProp1412.xml><?xml version="1.0" encoding="utf-8"?>
<formControlPr xmlns="http://schemas.microsoft.com/office/spreadsheetml/2009/9/main" objectType="Radio" lockText="1"/>
</file>

<file path=xl/ctrlProps/ctrlProp1413.xml><?xml version="1.0" encoding="utf-8"?>
<formControlPr xmlns="http://schemas.microsoft.com/office/spreadsheetml/2009/9/main" objectType="Radio" lockText="1"/>
</file>

<file path=xl/ctrlProps/ctrlProp1414.xml><?xml version="1.0" encoding="utf-8"?>
<formControlPr xmlns="http://schemas.microsoft.com/office/spreadsheetml/2009/9/main" objectType="Radio" lockText="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Radio" firstButton="1" fmlaLink="$I$40" lockText="1"/>
</file>

<file path=xl/ctrlProps/ctrlProp1417.xml><?xml version="1.0" encoding="utf-8"?>
<formControlPr xmlns="http://schemas.microsoft.com/office/spreadsheetml/2009/9/main" objectType="Radio" lockText="1"/>
</file>

<file path=xl/ctrlProps/ctrlProp1418.xml><?xml version="1.0" encoding="utf-8"?>
<formControlPr xmlns="http://schemas.microsoft.com/office/spreadsheetml/2009/9/main" objectType="Radio" lockText="1"/>
</file>

<file path=xl/ctrlProps/ctrlProp1419.xml><?xml version="1.0" encoding="utf-8"?>
<formControlPr xmlns="http://schemas.microsoft.com/office/spreadsheetml/2009/9/main" objectType="Radio" lockText="1"/>
</file>

<file path=xl/ctrlProps/ctrlProp1420.xml><?xml version="1.0" encoding="utf-8"?>
<formControlPr xmlns="http://schemas.microsoft.com/office/spreadsheetml/2009/9/main" objectType="Radio" checked="Checked" lockText="1"/>
</file>

<file path=xl/ctrlProps/ctrlProp1421.xml><?xml version="1.0" encoding="utf-8"?>
<formControlPr xmlns="http://schemas.microsoft.com/office/spreadsheetml/2009/9/main" objectType="Radio" lockText="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Radio" firstButton="1" fmlaLink="$I$48" lockText="1"/>
</file>

<file path=xl/ctrlProps/ctrlProp1428.xml><?xml version="1.0" encoding="utf-8"?>
<formControlPr xmlns="http://schemas.microsoft.com/office/spreadsheetml/2009/9/main" objectType="Radio" lockText="1"/>
</file>

<file path=xl/ctrlProps/ctrlProp1429.xml><?xml version="1.0" encoding="utf-8"?>
<formControlPr xmlns="http://schemas.microsoft.com/office/spreadsheetml/2009/9/main" objectType="Radio" checked="Checked" lockText="1"/>
</file>

<file path=xl/ctrlProps/ctrlProp1430.xml><?xml version="1.0" encoding="utf-8"?>
<formControlPr xmlns="http://schemas.microsoft.com/office/spreadsheetml/2009/9/main" objectType="Radio" lockText="1"/>
</file>

<file path=xl/ctrlProps/ctrlProp1431.xml><?xml version="1.0" encoding="utf-8"?>
<formControlPr xmlns="http://schemas.microsoft.com/office/spreadsheetml/2009/9/main" objectType="Radio" lockText="1"/>
</file>

<file path=xl/ctrlProps/ctrlProp1432.xml><?xml version="1.0" encoding="utf-8"?>
<formControlPr xmlns="http://schemas.microsoft.com/office/spreadsheetml/2009/9/main" objectType="Radio" lockText="1"/>
</file>

<file path=xl/ctrlProps/ctrlProp1433.xml><?xml version="1.0" encoding="utf-8"?>
<formControlPr xmlns="http://schemas.microsoft.com/office/spreadsheetml/2009/9/main" objectType="Radio" firstButton="1" fmlaLink="$I$56" lockText="1"/>
</file>

<file path=xl/ctrlProps/ctrlProp1434.xml><?xml version="1.0" encoding="utf-8"?>
<formControlPr xmlns="http://schemas.microsoft.com/office/spreadsheetml/2009/9/main" objectType="Radio" lockText="1"/>
</file>

<file path=xl/ctrlProps/ctrlProp1435.xml><?xml version="1.0" encoding="utf-8"?>
<formControlPr xmlns="http://schemas.microsoft.com/office/spreadsheetml/2009/9/main" objectType="Radio" lockText="1"/>
</file>

<file path=xl/ctrlProps/ctrlProp1436.xml><?xml version="1.0" encoding="utf-8"?>
<formControlPr xmlns="http://schemas.microsoft.com/office/spreadsheetml/2009/9/main" objectType="Radio" checked="Checked" lockText="1"/>
</file>

<file path=xl/ctrlProps/ctrlProp1437.xml><?xml version="1.0" encoding="utf-8"?>
<formControlPr xmlns="http://schemas.microsoft.com/office/spreadsheetml/2009/9/main" objectType="Radio" lockText="1"/>
</file>

<file path=xl/ctrlProps/ctrlProp1438.xml><?xml version="1.0" encoding="utf-8"?>
<formControlPr xmlns="http://schemas.microsoft.com/office/spreadsheetml/2009/9/main" objectType="Radio" lockText="1"/>
</file>

<file path=xl/ctrlProps/ctrlProp1439.xml><?xml version="1.0" encoding="utf-8"?>
<formControlPr xmlns="http://schemas.microsoft.com/office/spreadsheetml/2009/9/main" objectType="Radio" firstButton="1" fmlaLink="$I$64" lockText="1"/>
</file>

<file path=xl/ctrlProps/ctrlProp1440.xml><?xml version="1.0" encoding="utf-8"?>
<formControlPr xmlns="http://schemas.microsoft.com/office/spreadsheetml/2009/9/main" objectType="Radio" lockText="1"/>
</file>

<file path=xl/ctrlProps/ctrlProp1441.xml><?xml version="1.0" encoding="utf-8"?>
<formControlPr xmlns="http://schemas.microsoft.com/office/spreadsheetml/2009/9/main" objectType="Radio" lockText="1"/>
</file>

<file path=xl/ctrlProps/ctrlProp1442.xml><?xml version="1.0" encoding="utf-8"?>
<formControlPr xmlns="http://schemas.microsoft.com/office/spreadsheetml/2009/9/main" objectType="Radio" checked="Checked" lockText="1"/>
</file>

<file path=xl/ctrlProps/ctrlProp1443.xml><?xml version="1.0" encoding="utf-8"?>
<formControlPr xmlns="http://schemas.microsoft.com/office/spreadsheetml/2009/9/main" objectType="Radio" lockText="1"/>
</file>

<file path=xl/ctrlProps/ctrlProp1444.xml><?xml version="1.0" encoding="utf-8"?>
<formControlPr xmlns="http://schemas.microsoft.com/office/spreadsheetml/2009/9/main" objectType="Radio" lockText="1"/>
</file>

<file path=xl/ctrlProps/ctrlProp1445.xml><?xml version="1.0" encoding="utf-8"?>
<formControlPr xmlns="http://schemas.microsoft.com/office/spreadsheetml/2009/9/main" objectType="Radio" firstButton="1" fmlaLink="$I$72" lockText="1"/>
</file>

<file path=xl/ctrlProps/ctrlProp1446.xml><?xml version="1.0" encoding="utf-8"?>
<formControlPr xmlns="http://schemas.microsoft.com/office/spreadsheetml/2009/9/main" objectType="Radio" lockText="1"/>
</file>

<file path=xl/ctrlProps/ctrlProp1447.xml><?xml version="1.0" encoding="utf-8"?>
<formControlPr xmlns="http://schemas.microsoft.com/office/spreadsheetml/2009/9/main" objectType="Radio" lockText="1"/>
</file>

<file path=xl/ctrlProps/ctrlProp1448.xml><?xml version="1.0" encoding="utf-8"?>
<formControlPr xmlns="http://schemas.microsoft.com/office/spreadsheetml/2009/9/main" objectType="Radio" checked="Checked" lockText="1"/>
</file>

<file path=xl/ctrlProps/ctrlProp1449.xml><?xml version="1.0" encoding="utf-8"?>
<formControlPr xmlns="http://schemas.microsoft.com/office/spreadsheetml/2009/9/main" objectType="Radio" lockText="1"/>
</file>

<file path=xl/ctrlProps/ctrlProp1450.xml><?xml version="1.0" encoding="utf-8"?>
<formControlPr xmlns="http://schemas.microsoft.com/office/spreadsheetml/2009/9/main" objectType="Radio" lockText="1"/>
</file>

<file path=xl/ctrlProps/ctrlProp1451.xml><?xml version="1.0" encoding="utf-8"?>
<formControlPr xmlns="http://schemas.microsoft.com/office/spreadsheetml/2009/9/main" objectType="Radio" firstButton="1" fmlaLink="$I$80" lockText="1"/>
</file>

<file path=xl/ctrlProps/ctrlProp1452.xml><?xml version="1.0" encoding="utf-8"?>
<formControlPr xmlns="http://schemas.microsoft.com/office/spreadsheetml/2009/9/main" objectType="Radio" lockText="1"/>
</file>

<file path=xl/ctrlProps/ctrlProp1453.xml><?xml version="1.0" encoding="utf-8"?>
<formControlPr xmlns="http://schemas.microsoft.com/office/spreadsheetml/2009/9/main" objectType="Radio" checked="Checked" lockText="1"/>
</file>

<file path=xl/ctrlProps/ctrlProp1454.xml><?xml version="1.0" encoding="utf-8"?>
<formControlPr xmlns="http://schemas.microsoft.com/office/spreadsheetml/2009/9/main" objectType="Radio" lockText="1"/>
</file>

<file path=xl/ctrlProps/ctrlProp1455.xml><?xml version="1.0" encoding="utf-8"?>
<formControlPr xmlns="http://schemas.microsoft.com/office/spreadsheetml/2009/9/main" objectType="Radio" lockText="1"/>
</file>

<file path=xl/ctrlProps/ctrlProp1456.xml><?xml version="1.0" encoding="utf-8"?>
<formControlPr xmlns="http://schemas.microsoft.com/office/spreadsheetml/2009/9/main" objectType="Radio" lockText="1"/>
</file>

<file path=xl/ctrlProps/ctrlProp1457.xml><?xml version="1.0" encoding="utf-8"?>
<formControlPr xmlns="http://schemas.microsoft.com/office/spreadsheetml/2009/9/main" objectType="Drop" dropLines="2" dropStyle="combo" dx="16" fmlaLink="' '!$B$4" fmlaRange="' '!$Z$7:$Z$8" noThreeD="1" sel="2" val="0"/>
</file>

<file path=xl/drawings/_rels/drawing1.xml.rels><?xml version="1.0" encoding="UTF-8" standalone="yes"?>
<Relationships xmlns="http://schemas.openxmlformats.org/package/2006/relationships"><Relationship Id="rId8" Type="http://schemas.openxmlformats.org/officeDocument/2006/relationships/hyperlink" Target="#Fuehrung!A1"/><Relationship Id="rId3" Type="http://schemas.openxmlformats.org/officeDocument/2006/relationships/hyperlink" Target="#Gewinnung!A1"/><Relationship Id="rId7" Type="http://schemas.openxmlformats.org/officeDocument/2006/relationships/hyperlink" Target="#Austritt!A1"/><Relationship Id="rId12"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image" Target="../media/image1.jpg"/><Relationship Id="rId6" Type="http://schemas.openxmlformats.org/officeDocument/2006/relationships/hyperlink" Target="#Entwicklung!A1"/><Relationship Id="rId11" Type="http://schemas.openxmlformats.org/officeDocument/2006/relationships/hyperlink" Target="#Logo!D6"/><Relationship Id="rId5" Type="http://schemas.openxmlformats.org/officeDocument/2006/relationships/hyperlink" Target="#Beurteilung!A1"/><Relationship Id="rId10" Type="http://schemas.openxmlformats.org/officeDocument/2006/relationships/hyperlink" Target="#Marketing!A1"/><Relationship Id="rId4" Type="http://schemas.openxmlformats.org/officeDocument/2006/relationships/hyperlink" Target="#Einsatz!A1"/><Relationship Id="rId9" Type="http://schemas.openxmlformats.org/officeDocument/2006/relationships/hyperlink" Target="#Admin!A1"/></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heckZielvereinbarung!A1"/><Relationship Id="rId1" Type="http://schemas.openxmlformats.org/officeDocument/2006/relationships/hyperlink" Target="#UebersichtZielvereinbarung!A1"/><Relationship Id="rId4" Type="http://schemas.openxmlformats.org/officeDocument/2006/relationships/hyperlink" Target="http://www.2imanagement.ch/?id=57&amp;helpdesk&amp;topic=116" TargetMode="External"/></Relationships>
</file>

<file path=xl/drawings/_rels/drawing3.xml.rels><?xml version="1.0" encoding="UTF-8" standalone="yes"?>
<Relationships xmlns="http://schemas.openxmlformats.org/package/2006/relationships"><Relationship Id="rId8" Type="http://schemas.openxmlformats.org/officeDocument/2006/relationships/hyperlink" Target="#Markt!A1"/><Relationship Id="rId3" Type="http://schemas.openxmlformats.org/officeDocument/2006/relationships/image" Target="../media/image5.png"/><Relationship Id="rId7" Type="http://schemas.openxmlformats.org/officeDocument/2006/relationships/hyperlink" Target="#MarketingExtern!A1"/><Relationship Id="rId12" Type="http://schemas.openxmlformats.org/officeDocument/2006/relationships/image" Target="../media/image2.emf"/><Relationship Id="rId2" Type="http://schemas.openxmlformats.org/officeDocument/2006/relationships/hyperlink" Target="#MenuHRM!A1"/><Relationship Id="rId1" Type="http://schemas.openxmlformats.org/officeDocument/2006/relationships/image" Target="../media/image4.jpg"/><Relationship Id="rId6" Type="http://schemas.openxmlformats.org/officeDocument/2006/relationships/hyperlink" Target="#MarketingIntern!A1"/><Relationship Id="rId11" Type="http://schemas.openxmlformats.org/officeDocument/2006/relationships/hyperlink" Target="#Trends!A1"/><Relationship Id="rId5" Type="http://schemas.openxmlformats.org/officeDocument/2006/relationships/hyperlink" Target="#Kommunikation!A1"/><Relationship Id="rId10" Type="http://schemas.openxmlformats.org/officeDocument/2006/relationships/hyperlink" Target="#Benchmark!A1"/><Relationship Id="rId4" Type="http://schemas.openxmlformats.org/officeDocument/2006/relationships/hyperlink" Target="http://www.2imanagement.ch/?id=57&amp;helpdesk&amp;topic=116" TargetMode="External"/><Relationship Id="rId9" Type="http://schemas.openxmlformats.org/officeDocument/2006/relationships/hyperlink" Target="#'2Marketing'!A1"/></Relationships>
</file>

<file path=xl/drawings/_rels/drawing4.xml.rels><?xml version="1.0" encoding="UTF-8" standalone="yes"?>
<Relationships xmlns="http://schemas.openxmlformats.org/package/2006/relationships"><Relationship Id="rId3" Type="http://schemas.openxmlformats.org/officeDocument/2006/relationships/image" Target="../media/image6.gif"/><Relationship Id="rId7" Type="http://schemas.openxmlformats.org/officeDocument/2006/relationships/image" Target="../media/image2.emf"/><Relationship Id="rId2" Type="http://schemas.openxmlformats.org/officeDocument/2006/relationships/hyperlink" Target="#Graph_Kunden"/><Relationship Id="rId1" Type="http://schemas.openxmlformats.org/officeDocument/2006/relationships/hyperlink" Target="http://www.2imanagement.ch/?id=57&amp;helpdesk&amp;topic=116" TargetMode="External"/><Relationship Id="rId6" Type="http://schemas.openxmlformats.org/officeDocument/2006/relationships/chart" Target="../charts/chart1.xml"/><Relationship Id="rId5" Type="http://schemas.openxmlformats.org/officeDocument/2006/relationships/hyperlink" Target="#Marketing!A1"/><Relationship Id="rId4" Type="http://schemas.openxmlformats.org/officeDocument/2006/relationships/hyperlink" Target="#top_markt2"/></Relationships>
</file>

<file path=xl/drawings/_rels/drawing5.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Marketing!A1"/></Relationships>
</file>

<file path=xl/drawings/_rels/drawing6.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Marketing!A1"/></Relationships>
</file>

<file path=xl/drawings/_rels/drawing7.xml.rels><?xml version="1.0" encoding="UTF-8" standalone="yes"?>
<Relationships xmlns="http://schemas.openxmlformats.org/package/2006/relationships"><Relationship Id="rId8" Type="http://schemas.openxmlformats.org/officeDocument/2006/relationships/chart" Target="../charts/chart4.xml"/><Relationship Id="rId13" Type="http://schemas.openxmlformats.org/officeDocument/2006/relationships/hyperlink" Target="#Kommunikation!C83"/><Relationship Id="rId3" Type="http://schemas.openxmlformats.org/officeDocument/2006/relationships/hyperlink" Target="#Kommunikation!C13"/><Relationship Id="rId7" Type="http://schemas.openxmlformats.org/officeDocument/2006/relationships/hyperlink" Target="#Kommunikation!C44"/><Relationship Id="rId12" Type="http://schemas.openxmlformats.org/officeDocument/2006/relationships/chart" Target="../charts/chart6.xml"/><Relationship Id="rId2" Type="http://schemas.openxmlformats.org/officeDocument/2006/relationships/hyperlink" Target="#top_Porter"/><Relationship Id="rId16" Type="http://schemas.openxmlformats.org/officeDocument/2006/relationships/image" Target="../media/image2.emf"/><Relationship Id="rId1" Type="http://schemas.openxmlformats.org/officeDocument/2006/relationships/hyperlink" Target="http://www.2imanagement.ch/?id=57&amp;helpdesk&amp;topic=116" TargetMode="External"/><Relationship Id="rId6" Type="http://schemas.openxmlformats.org/officeDocument/2006/relationships/chart" Target="../charts/chart3.xml"/><Relationship Id="rId11" Type="http://schemas.openxmlformats.org/officeDocument/2006/relationships/hyperlink" Target="#Kommunikation!C70"/><Relationship Id="rId5" Type="http://schemas.openxmlformats.org/officeDocument/2006/relationships/hyperlink" Target="#Kommunikation!C31"/><Relationship Id="rId15" Type="http://schemas.openxmlformats.org/officeDocument/2006/relationships/hyperlink" Target="#Marketing!A1"/><Relationship Id="rId10" Type="http://schemas.openxmlformats.org/officeDocument/2006/relationships/chart" Target="../charts/chart5.xml"/><Relationship Id="rId4" Type="http://schemas.openxmlformats.org/officeDocument/2006/relationships/chart" Target="../charts/chart2.xml"/><Relationship Id="rId9" Type="http://schemas.openxmlformats.org/officeDocument/2006/relationships/hyperlink" Target="#Kommunikation!C57"/><Relationship Id="rId14" Type="http://schemas.openxmlformats.org/officeDocument/2006/relationships/chart" Target="../charts/chart7.xml"/></Relationships>
</file>

<file path=xl/drawings/_rels/drawing8.xml.rels><?xml version="1.0" encoding="UTF-8" standalone="yes"?>
<Relationships xmlns="http://schemas.openxmlformats.org/package/2006/relationships"><Relationship Id="rId3" Type="http://schemas.openxmlformats.org/officeDocument/2006/relationships/hyperlink" Target="http://www.2imanagement.ch/?id=57&amp;helpdesk&amp;topic=116" TargetMode="External"/><Relationship Id="rId2" Type="http://schemas.openxmlformats.org/officeDocument/2006/relationships/chart" Target="../charts/chart8.xml"/><Relationship Id="rId1" Type="http://schemas.openxmlformats.org/officeDocument/2006/relationships/image" Target="../media/image7.emf"/><Relationship Id="rId5" Type="http://schemas.openxmlformats.org/officeDocument/2006/relationships/image" Target="../media/image2.emf"/><Relationship Id="rId4" Type="http://schemas.openxmlformats.org/officeDocument/2006/relationships/hyperlink" Target="#Marketing!A1"/></Relationships>
</file>

<file path=xl/drawings/_rels/drawing9.xml.rels><?xml version="1.0" encoding="UTF-8" standalone="yes"?>
<Relationships xmlns="http://schemas.openxmlformats.org/package/2006/relationships"><Relationship Id="rId8" Type="http://schemas.openxmlformats.org/officeDocument/2006/relationships/hyperlink" Target="#top"/><Relationship Id="rId3" Type="http://schemas.openxmlformats.org/officeDocument/2006/relationships/hyperlink" Target="#Trends!C54"/><Relationship Id="rId7" Type="http://schemas.openxmlformats.org/officeDocument/2006/relationships/hyperlink" Target="#Trends!C26"/><Relationship Id="rId2" Type="http://schemas.openxmlformats.org/officeDocument/2006/relationships/hyperlink" Target="#Trends!C40"/><Relationship Id="rId1" Type="http://schemas.openxmlformats.org/officeDocument/2006/relationships/chart" Target="../charts/chart9.xml"/><Relationship Id="rId6" Type="http://schemas.openxmlformats.org/officeDocument/2006/relationships/hyperlink" Target="#Trends!C96"/><Relationship Id="rId11" Type="http://schemas.openxmlformats.org/officeDocument/2006/relationships/image" Target="../media/image2.emf"/><Relationship Id="rId5" Type="http://schemas.openxmlformats.org/officeDocument/2006/relationships/hyperlink" Target="#Trends!C82"/><Relationship Id="rId10" Type="http://schemas.openxmlformats.org/officeDocument/2006/relationships/hyperlink" Target="#Marketing!A1"/><Relationship Id="rId4" Type="http://schemas.openxmlformats.org/officeDocument/2006/relationships/hyperlink" Target="#Trends!C68"/><Relationship Id="rId9" Type="http://schemas.openxmlformats.org/officeDocument/2006/relationships/hyperlink" Target="http://www.2imanagement.ch/?id=57&amp;helpdesk&amp;topic=116" TargetMode="External"/></Relationships>
</file>

<file path=xl/drawings/_rels/drawing10.xml.rels><?xml version="1.0" encoding="UTF-8" standalone="yes"?>
<Relationships xmlns="http://schemas.openxmlformats.org/package/2006/relationships"><Relationship Id="rId8" Type="http://schemas.openxmlformats.org/officeDocument/2006/relationships/hyperlink" Target="#UebersichtVorselektion!A1"/><Relationship Id="rId3" Type="http://schemas.openxmlformats.org/officeDocument/2006/relationships/image" Target="../media/image5.png"/><Relationship Id="rId7" Type="http://schemas.openxmlformats.org/officeDocument/2006/relationships/hyperlink" Target="#CheckStellenauschreibung!A1"/><Relationship Id="rId2" Type="http://schemas.openxmlformats.org/officeDocument/2006/relationships/hyperlink" Target="#MenuHRM!A1"/><Relationship Id="rId1" Type="http://schemas.openxmlformats.org/officeDocument/2006/relationships/image" Target="../media/image4.jpg"/><Relationship Id="rId6" Type="http://schemas.openxmlformats.org/officeDocument/2006/relationships/hyperlink" Target="#UebersichtStellenbeschrieb!A1"/><Relationship Id="rId11" Type="http://schemas.openxmlformats.org/officeDocument/2006/relationships/image" Target="../media/image2.emf"/><Relationship Id="rId5" Type="http://schemas.openxmlformats.org/officeDocument/2006/relationships/hyperlink" Target="#UebersichtAnforderung!A1"/><Relationship Id="rId10" Type="http://schemas.openxmlformats.org/officeDocument/2006/relationships/hyperlink" Target="#CheckEinarbeitung!A1"/><Relationship Id="rId4" Type="http://schemas.openxmlformats.org/officeDocument/2006/relationships/hyperlink" Target="http://www.2imanagement.ch/?id=57&amp;helpdesk&amp;topic=116" TargetMode="External"/><Relationship Id="rId9" Type="http://schemas.openxmlformats.org/officeDocument/2006/relationships/hyperlink" Target="#UebersichtBGespr&#228;ch!A1"/></Relationships>
</file>

<file path=xl/drawings/_rels/drawing1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Gewinnung!A1"/><Relationship Id="rId1" Type="http://schemas.openxmlformats.org/officeDocument/2006/relationships/hyperlink" Target="http://www.2imanagement.ch/?id=57&amp;helpdesk&amp;topic=116" TargetMode="External"/></Relationships>
</file>

<file path=xl/drawings/_rels/drawing12.xml.rels><?xml version="1.0" encoding="UTF-8" standalone="yes"?>
<Relationships xmlns="http://schemas.openxmlformats.org/package/2006/relationships"><Relationship Id="rId8" Type="http://schemas.openxmlformats.org/officeDocument/2006/relationships/chart" Target="../charts/chart12.xml"/><Relationship Id="rId3" Type="http://schemas.openxmlformats.org/officeDocument/2006/relationships/chart" Target="../charts/chart10.xml"/><Relationship Id="rId7" Type="http://schemas.openxmlformats.org/officeDocument/2006/relationships/hyperlink" Target="#Anforderungsprofil!C44"/><Relationship Id="rId12" Type="http://schemas.openxmlformats.org/officeDocument/2006/relationships/image" Target="../media/image2.emf"/><Relationship Id="rId2" Type="http://schemas.openxmlformats.org/officeDocument/2006/relationships/hyperlink" Target="#UebersichtAnforderung!A1"/><Relationship Id="rId1" Type="http://schemas.openxmlformats.org/officeDocument/2006/relationships/hyperlink" Target="#top_Porter"/><Relationship Id="rId6" Type="http://schemas.openxmlformats.org/officeDocument/2006/relationships/chart" Target="../charts/chart11.xml"/><Relationship Id="rId11" Type="http://schemas.openxmlformats.org/officeDocument/2006/relationships/hyperlink" Target="http://www.2imanagement.ch/?id=57&amp;helpdesk&amp;topic=116" TargetMode="External"/><Relationship Id="rId5" Type="http://schemas.openxmlformats.org/officeDocument/2006/relationships/hyperlink" Target="#Anforderungsprofil!C31"/><Relationship Id="rId10" Type="http://schemas.openxmlformats.org/officeDocument/2006/relationships/chart" Target="../charts/chart13.xml"/><Relationship Id="rId4" Type="http://schemas.openxmlformats.org/officeDocument/2006/relationships/hyperlink" Target="#Anforderungsprofil!C9"/><Relationship Id="rId9" Type="http://schemas.openxmlformats.org/officeDocument/2006/relationships/hyperlink" Target="#Anforderungsprofil!C57"/></Relationships>
</file>

<file path=xl/drawings/_rels/drawing1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Gewinnung!A1"/><Relationship Id="rId1" Type="http://schemas.openxmlformats.org/officeDocument/2006/relationships/hyperlink" Target="http://www.2imanagement.ch/?id=57&amp;helpdesk&amp;topic=116" TargetMode="External"/></Relationships>
</file>

<file path=xl/drawings/_rels/drawing1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UebersichtStellenbeschrieb!A1"/></Relationships>
</file>

<file path=xl/drawings/_rels/drawing15.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Gewinnung!A1"/></Relationships>
</file>

<file path=xl/drawings/_rels/drawing16.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Gewinnung!A1"/><Relationship Id="rId1" Type="http://schemas.openxmlformats.org/officeDocument/2006/relationships/hyperlink" Target="http://www.2imanagement.ch/?id=57&amp;helpdesk&amp;topic=116" TargetMode="External"/></Relationships>
</file>

<file path=xl/drawings/_rels/drawing17.xml.rels><?xml version="1.0" encoding="UTF-8" standalone="yes"?>
<Relationships xmlns="http://schemas.openxmlformats.org/package/2006/relationships"><Relationship Id="rId3" Type="http://schemas.openxmlformats.org/officeDocument/2006/relationships/hyperlink" Target="#Vorselektion!K10"/><Relationship Id="rId2" Type="http://schemas.openxmlformats.org/officeDocument/2006/relationships/hyperlink" Target="#UebersichtVorselektion!A1"/><Relationship Id="rId1" Type="http://schemas.openxmlformats.org/officeDocument/2006/relationships/hyperlink" Target="#Vorselektion!A118"/><Relationship Id="rId6" Type="http://schemas.openxmlformats.org/officeDocument/2006/relationships/image" Target="../media/image2.emf"/><Relationship Id="rId5" Type="http://schemas.openxmlformats.org/officeDocument/2006/relationships/hyperlink" Target="#UebersichtAnforderung!A1"/><Relationship Id="rId4" Type="http://schemas.openxmlformats.org/officeDocument/2006/relationships/hyperlink" Target="http://www.2imanagement.ch/?id=57&amp;helpdesk&amp;topic=116" TargetMode="External"/></Relationships>
</file>

<file path=xl/drawings/_rels/drawing18.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Gewinnung!A1"/><Relationship Id="rId1" Type="http://schemas.openxmlformats.org/officeDocument/2006/relationships/hyperlink" Target="http://www.2imanagement.ch/?id=57&amp;helpdesk&amp;topic=116" TargetMode="External"/></Relationships>
</file>

<file path=xl/drawings/_rels/drawing19.xml.rels><?xml version="1.0" encoding="UTF-8" standalone="yes"?>
<Relationships xmlns="http://schemas.openxmlformats.org/package/2006/relationships"><Relationship Id="rId3" Type="http://schemas.openxmlformats.org/officeDocument/2006/relationships/hyperlink" Target="#BGespr&#228;ch!K10"/><Relationship Id="rId7" Type="http://schemas.openxmlformats.org/officeDocument/2006/relationships/image" Target="../media/image2.emf"/><Relationship Id="rId2" Type="http://schemas.openxmlformats.org/officeDocument/2006/relationships/hyperlink" Target="#UebersichtBGespr&#228;ch!A1"/><Relationship Id="rId1" Type="http://schemas.openxmlformats.org/officeDocument/2006/relationships/hyperlink" Target="#BGespr&#228;ch!A130"/><Relationship Id="rId6" Type="http://schemas.openxmlformats.org/officeDocument/2006/relationships/hyperlink" Target="http://www.2imanagement.ch/?id=57&amp;helpdesk&amp;topic=116" TargetMode="External"/><Relationship Id="rId5" Type="http://schemas.openxmlformats.org/officeDocument/2006/relationships/hyperlink" Target="#UebersichtAnforderung!A1"/><Relationship Id="rId4" Type="http://schemas.openxmlformats.org/officeDocument/2006/relationships/hyperlink" Target="#Vorselektion!K10"/></Relationships>
</file>

<file path=xl/drawings/_rels/drawing20.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Gewinnung!A1"/></Relationships>
</file>

<file path=xl/drawings/_rels/drawing21.xml.rels><?xml version="1.0" encoding="UTF-8" standalone="yes"?>
<Relationships xmlns="http://schemas.openxmlformats.org/package/2006/relationships"><Relationship Id="rId8" Type="http://schemas.openxmlformats.org/officeDocument/2006/relationships/hyperlink" Target="#Johari!A1"/><Relationship Id="rId3" Type="http://schemas.openxmlformats.org/officeDocument/2006/relationships/image" Target="../media/image5.png"/><Relationship Id="rId7" Type="http://schemas.openxmlformats.org/officeDocument/2006/relationships/hyperlink" Target="#Gespr&#228;chsFormular!A1"/><Relationship Id="rId2" Type="http://schemas.openxmlformats.org/officeDocument/2006/relationships/hyperlink" Target="#MenuHRM!A1"/><Relationship Id="rId1" Type="http://schemas.openxmlformats.org/officeDocument/2006/relationships/image" Target="../media/image9.jpg"/><Relationship Id="rId6" Type="http://schemas.openxmlformats.org/officeDocument/2006/relationships/hyperlink" Target="#Feedback!A1"/><Relationship Id="rId11" Type="http://schemas.openxmlformats.org/officeDocument/2006/relationships/image" Target="../media/image2.emf"/><Relationship Id="rId5" Type="http://schemas.openxmlformats.org/officeDocument/2006/relationships/hyperlink" Target="#Motivationstheorien!A1"/><Relationship Id="rId10" Type="http://schemas.openxmlformats.org/officeDocument/2006/relationships/hyperlink" Target="#Selbstkonzept!A1"/><Relationship Id="rId4" Type="http://schemas.openxmlformats.org/officeDocument/2006/relationships/hyperlink" Target="http://www.2imanagement.ch/?id=57&amp;helpdesk&amp;topic=116" TargetMode="External"/><Relationship Id="rId9" Type="http://schemas.openxmlformats.org/officeDocument/2006/relationships/hyperlink" Target="#iCanvas!A1"/></Relationships>
</file>

<file path=xl/drawings/_rels/drawing22.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17.png"/><Relationship Id="rId3" Type="http://schemas.openxmlformats.org/officeDocument/2006/relationships/image" Target="../media/image10.png"/><Relationship Id="rId7" Type="http://schemas.openxmlformats.org/officeDocument/2006/relationships/image" Target="../media/image12.png"/><Relationship Id="rId12" Type="http://schemas.openxmlformats.org/officeDocument/2006/relationships/image" Target="../media/image16.png"/><Relationship Id="rId2" Type="http://schemas.openxmlformats.org/officeDocument/2006/relationships/hyperlink" Target="#Einsatz!A1"/><Relationship Id="rId1" Type="http://schemas.openxmlformats.org/officeDocument/2006/relationships/hyperlink" Target="http://www.2imanagement.ch/?id=57&amp;helpdesk&amp;topic=116" TargetMode="External"/><Relationship Id="rId6" Type="http://schemas.microsoft.com/office/2007/relationships/hdphoto" Target="../media/hdphoto2.wdp"/><Relationship Id="rId11" Type="http://schemas.openxmlformats.org/officeDocument/2006/relationships/image" Target="../media/image15.png"/><Relationship Id="rId5" Type="http://schemas.openxmlformats.org/officeDocument/2006/relationships/image" Target="../media/image11.png"/><Relationship Id="rId15" Type="http://schemas.openxmlformats.org/officeDocument/2006/relationships/image" Target="../media/image2.emf"/><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 Id="rId14" Type="http://schemas.openxmlformats.org/officeDocument/2006/relationships/image" Target="../media/image18.png"/></Relationships>
</file>

<file path=xl/drawings/_rels/drawing23.xml.rels><?xml version="1.0" encoding="UTF-8" standalone="yes"?>
<Relationships xmlns="http://schemas.openxmlformats.org/package/2006/relationships"><Relationship Id="rId8" Type="http://schemas.openxmlformats.org/officeDocument/2006/relationships/hyperlink" Target="#Barbuto!A1"/><Relationship Id="rId3" Type="http://schemas.openxmlformats.org/officeDocument/2006/relationships/hyperlink" Target="#Alderfer!A1"/><Relationship Id="rId7" Type="http://schemas.openxmlformats.org/officeDocument/2006/relationships/hyperlink" Target="#McGregor!A1"/><Relationship Id="rId2" Type="http://schemas.openxmlformats.org/officeDocument/2006/relationships/hyperlink" Target="#Einsatz!A1"/><Relationship Id="rId1" Type="http://schemas.openxmlformats.org/officeDocument/2006/relationships/hyperlink" Target="http://www.2imanagement.ch/?id=57&amp;helpdesk&amp;topic=116" TargetMode="External"/><Relationship Id="rId6" Type="http://schemas.openxmlformats.org/officeDocument/2006/relationships/hyperlink" Target="#Herzberg!A1"/><Relationship Id="rId11" Type="http://schemas.openxmlformats.org/officeDocument/2006/relationships/image" Target="../media/image2.emf"/><Relationship Id="rId5" Type="http://schemas.openxmlformats.org/officeDocument/2006/relationships/hyperlink" Target="#McClelland!A1"/><Relationship Id="rId10" Type="http://schemas.openxmlformats.org/officeDocument/2006/relationships/hyperlink" Target="#Volition!A1"/><Relationship Id="rId4" Type="http://schemas.openxmlformats.org/officeDocument/2006/relationships/hyperlink" Target="#Maslow!A1"/><Relationship Id="rId9" Type="http://schemas.openxmlformats.org/officeDocument/2006/relationships/hyperlink" Target="#Flow!A1"/></Relationships>
</file>

<file path=xl/drawings/_rels/drawing24.xml.rels><?xml version="1.0" encoding="UTF-8" standalone="yes"?>
<Relationships xmlns="http://schemas.openxmlformats.org/package/2006/relationships"><Relationship Id="rId3" Type="http://schemas.openxmlformats.org/officeDocument/2006/relationships/hyperlink" Target="#Motivationstheorien!A1"/><Relationship Id="rId2" Type="http://schemas.openxmlformats.org/officeDocument/2006/relationships/hyperlink" Target="http://www.2imanagement.ch/?id=57&amp;helpdesk&amp;topic=116" TargetMode="External"/><Relationship Id="rId1" Type="http://schemas.openxmlformats.org/officeDocument/2006/relationships/image" Target="../media/image19.png"/><Relationship Id="rId4" Type="http://schemas.openxmlformats.org/officeDocument/2006/relationships/image" Target="../media/image2.emf"/></Relationships>
</file>

<file path=xl/drawings/_rels/drawing25.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26.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2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Motivationstheorien!A1"/></Relationships>
</file>

<file path=xl/drawings/_rels/drawing28.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29.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30.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31.xml.rels><?xml version="1.0" encoding="UTF-8" standalone="yes"?>
<Relationships xmlns="http://schemas.openxmlformats.org/package/2006/relationships"><Relationship Id="rId3" Type="http://schemas.openxmlformats.org/officeDocument/2006/relationships/hyperlink" Target="#Motivationstheorien!A1"/><Relationship Id="rId2" Type="http://schemas.openxmlformats.org/officeDocument/2006/relationships/hyperlink" Target="http://www.2imanagement.ch/?id=57&amp;helpdesk&amp;topic=116" TargetMode="External"/><Relationship Id="rId1" Type="http://schemas.openxmlformats.org/officeDocument/2006/relationships/hyperlink" Target="#Team!A1"/><Relationship Id="rId4" Type="http://schemas.openxmlformats.org/officeDocument/2006/relationships/image" Target="../media/image2.emf"/></Relationships>
</file>

<file path=xl/drawings/_rels/drawing3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Motivationstheorien!A1"/><Relationship Id="rId1" Type="http://schemas.openxmlformats.org/officeDocument/2006/relationships/hyperlink" Target="http://www.2imanagement.ch/?id=57&amp;helpdesk&amp;topic=116" TargetMode="External"/></Relationships>
</file>

<file path=xl/drawings/_rels/drawing33.xml.rels><?xml version="1.0" encoding="UTF-8" standalone="yes"?>
<Relationships xmlns="http://schemas.openxmlformats.org/package/2006/relationships"><Relationship Id="rId3" Type="http://schemas.openxmlformats.org/officeDocument/2006/relationships/hyperlink" Target="#GespraechVorbereiten!A1"/><Relationship Id="rId2" Type="http://schemas.openxmlformats.org/officeDocument/2006/relationships/hyperlink" Target="http://www.2imanagement.ch/?id=57&amp;helpdesk&amp;topic=116" TargetMode="External"/><Relationship Id="rId1" Type="http://schemas.openxmlformats.org/officeDocument/2006/relationships/hyperlink" Target="#Einsatz!A1"/><Relationship Id="rId5" Type="http://schemas.openxmlformats.org/officeDocument/2006/relationships/image" Target="../media/image2.emf"/><Relationship Id="rId4" Type="http://schemas.openxmlformats.org/officeDocument/2006/relationships/hyperlink" Target="#RegelnFeedback!A1"/></Relationships>
</file>

<file path=xl/drawings/_rels/drawing3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Gespr&#228;chsFormular!A1"/></Relationships>
</file>

<file path=xl/drawings/_rels/drawing35.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hyperlink" Target="#Feedback!A1"/><Relationship Id="rId7" Type="http://schemas.openxmlformats.org/officeDocument/2006/relationships/hyperlink" Target="#RegelnFeedback!A1"/><Relationship Id="rId2" Type="http://schemas.openxmlformats.org/officeDocument/2006/relationships/hyperlink" Target="#top_forces"/><Relationship Id="rId1" Type="http://schemas.openxmlformats.org/officeDocument/2006/relationships/hyperlink" Target="http://www.2imanagement.ch/?id=57&amp;helpdesk&amp;topic=116" TargetMode="External"/><Relationship Id="rId6" Type="http://schemas.openxmlformats.org/officeDocument/2006/relationships/hyperlink" Target="#Vorselektion!K10"/><Relationship Id="rId5" Type="http://schemas.openxmlformats.org/officeDocument/2006/relationships/hyperlink" Target="#FragenFeedback!A57"/><Relationship Id="rId4" Type="http://schemas.openxmlformats.org/officeDocument/2006/relationships/chart" Target="../charts/chart14.xml"/></Relationships>
</file>

<file path=xl/drawings/_rels/drawing36.xml.rels><?xml version="1.0" encoding="UTF-8" standalone="yes"?>
<Relationships xmlns="http://schemas.openxmlformats.org/package/2006/relationships"><Relationship Id="rId3" Type="http://schemas.openxmlformats.org/officeDocument/2006/relationships/hyperlink" Target="#FragenFeedback!A1"/><Relationship Id="rId2" Type="http://schemas.openxmlformats.org/officeDocument/2006/relationships/hyperlink" Target="http://www.2imanagement.ch/?id=57&amp;helpdesk&amp;topic=116" TargetMode="External"/><Relationship Id="rId1" Type="http://schemas.openxmlformats.org/officeDocument/2006/relationships/image" Target="../media/image20.jpeg"/><Relationship Id="rId6" Type="http://schemas.openxmlformats.org/officeDocument/2006/relationships/image" Target="../media/image2.emf"/><Relationship Id="rId5" Type="http://schemas.openxmlformats.org/officeDocument/2006/relationships/hyperlink" Target="#Einsatz!A1"/><Relationship Id="rId4" Type="http://schemas.openxmlformats.org/officeDocument/2006/relationships/hyperlink" Target="#Entwicklungsmassnahmen!A1"/></Relationships>
</file>

<file path=xl/drawings/_rels/drawing37.xml.rels><?xml version="1.0" encoding="UTF-8" standalone="yes"?>
<Relationships xmlns="http://schemas.openxmlformats.org/package/2006/relationships"><Relationship Id="rId2" Type="http://schemas.openxmlformats.org/officeDocument/2006/relationships/hyperlink" Target="http://www.2imanagement.ch/?id=57&amp;helpdesk&amp;topic=116" TargetMode="External"/><Relationship Id="rId1" Type="http://schemas.openxmlformats.org/officeDocument/2006/relationships/hyperlink" Target="#RegelnFeedback!A1"/></Relationships>
</file>

<file path=xl/drawings/_rels/drawing38.xml.rels><?xml version="1.0" encoding="UTF-8" standalone="yes"?>
<Relationships xmlns="http://schemas.openxmlformats.org/package/2006/relationships"><Relationship Id="rId2" Type="http://schemas.openxmlformats.org/officeDocument/2006/relationships/hyperlink" Target="http://www.2imanagement.ch/?id=57&amp;helpdesk&amp;topic=116" TargetMode="External"/><Relationship Id="rId1" Type="http://schemas.openxmlformats.org/officeDocument/2006/relationships/hyperlink" Target="#RegelnFeedback!A1"/></Relationships>
</file>

<file path=xl/drawings/_rels/drawing39.xml.rels><?xml version="1.0" encoding="UTF-8" standalone="yes"?>
<Relationships xmlns="http://schemas.openxmlformats.org/package/2006/relationships"><Relationship Id="rId3" Type="http://schemas.openxmlformats.org/officeDocument/2006/relationships/hyperlink" Target="#FeedbackGeben!A1"/><Relationship Id="rId2" Type="http://schemas.openxmlformats.org/officeDocument/2006/relationships/hyperlink" Target="http://www.2imanagement.ch/?id=57&amp;helpdesk&amp;topic=116" TargetMode="External"/><Relationship Id="rId1" Type="http://schemas.openxmlformats.org/officeDocument/2006/relationships/hyperlink" Target="#Gespr&#228;chsFormular!A1"/><Relationship Id="rId5" Type="http://schemas.openxmlformats.org/officeDocument/2006/relationships/image" Target="../media/image2.emf"/><Relationship Id="rId4" Type="http://schemas.openxmlformats.org/officeDocument/2006/relationships/hyperlink" Target="#FeedbackEmpfangen!A1"/></Relationships>
</file>

<file path=xl/drawings/_rels/drawing40.xml.rels><?xml version="1.0" encoding="UTF-8" standalone="yes"?>
<Relationships xmlns="http://schemas.openxmlformats.org/package/2006/relationships"><Relationship Id="rId3" Type="http://schemas.openxmlformats.org/officeDocument/2006/relationships/hyperlink" Target="#iCanvas!A1"/><Relationship Id="rId2" Type="http://schemas.openxmlformats.org/officeDocument/2006/relationships/hyperlink" Target="#Einsatz!A1"/><Relationship Id="rId1" Type="http://schemas.openxmlformats.org/officeDocument/2006/relationships/hyperlink" Target="http://www.2imanagement.ch/?id=57&amp;helpdesk&amp;topic=116" TargetMode="External"/><Relationship Id="rId5" Type="http://schemas.openxmlformats.org/officeDocument/2006/relationships/image" Target="../media/image2.emf"/><Relationship Id="rId4" Type="http://schemas.openxmlformats.org/officeDocument/2006/relationships/hyperlink" Target="#Johari!A1"/></Relationships>
</file>

<file path=xl/drawings/_rels/drawing4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hyperlink" Target="#Johari2!A1"/><Relationship Id="rId7" Type="http://schemas.openxmlformats.org/officeDocument/2006/relationships/image" Target="../media/image24.png"/><Relationship Id="rId2" Type="http://schemas.openxmlformats.org/officeDocument/2006/relationships/hyperlink" Target="#Einsatz!A1"/><Relationship Id="rId1" Type="http://schemas.openxmlformats.org/officeDocument/2006/relationships/hyperlink" Target="http://www.2imanagement.ch/?id=57&amp;helpdesk&amp;topic=116" TargetMode="External"/><Relationship Id="rId6" Type="http://schemas.openxmlformats.org/officeDocument/2006/relationships/image" Target="../media/image23.png"/><Relationship Id="rId5" Type="http://schemas.openxmlformats.org/officeDocument/2006/relationships/image" Target="../media/image22.png"/><Relationship Id="rId4" Type="http://schemas.openxmlformats.org/officeDocument/2006/relationships/image" Target="../media/image21.png"/></Relationships>
</file>

<file path=xl/drawings/_rels/drawing42.xml.rels><?xml version="1.0" encoding="UTF-8" standalone="yes"?>
<Relationships xmlns="http://schemas.openxmlformats.org/package/2006/relationships"><Relationship Id="rId3" Type="http://schemas.openxmlformats.org/officeDocument/2006/relationships/image" Target="../media/image25.png"/><Relationship Id="rId7" Type="http://schemas.openxmlformats.org/officeDocument/2006/relationships/image" Target="../media/image2.emf"/><Relationship Id="rId2" Type="http://schemas.openxmlformats.org/officeDocument/2006/relationships/hyperlink" Target="#Johari!A1"/><Relationship Id="rId1" Type="http://schemas.openxmlformats.org/officeDocument/2006/relationships/hyperlink" Target="http://www.2imanagement.ch/?id=57&amp;helpdesk&amp;topic=116" TargetMode="External"/><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2.png"/></Relationships>
</file>

<file path=xl/drawings/_rels/drawing43.xml.rels><?xml version="1.0" encoding="UTF-8" standalone="yes"?>
<Relationships xmlns="http://schemas.openxmlformats.org/package/2006/relationships"><Relationship Id="rId8" Type="http://schemas.openxmlformats.org/officeDocument/2006/relationships/hyperlink" Target="#WinWin!A1"/><Relationship Id="rId13" Type="http://schemas.openxmlformats.org/officeDocument/2006/relationships/image" Target="../media/image2.emf"/><Relationship Id="rId3" Type="http://schemas.openxmlformats.org/officeDocument/2006/relationships/image" Target="../media/image5.png"/><Relationship Id="rId7" Type="http://schemas.openxmlformats.org/officeDocument/2006/relationships/hyperlink" Target="#Team!A1"/><Relationship Id="rId12" Type="http://schemas.openxmlformats.org/officeDocument/2006/relationships/hyperlink" Target="#Kernkompetenzen!A1"/><Relationship Id="rId2" Type="http://schemas.openxmlformats.org/officeDocument/2006/relationships/hyperlink" Target="#MenuHRM!A1"/><Relationship Id="rId1" Type="http://schemas.openxmlformats.org/officeDocument/2006/relationships/image" Target="../media/image28.jpg"/><Relationship Id="rId6" Type="http://schemas.openxmlformats.org/officeDocument/2006/relationships/hyperlink" Target="#Entwicklungsmassnahmen!A1"/><Relationship Id="rId11" Type="http://schemas.openxmlformats.org/officeDocument/2006/relationships/hyperlink" Target="#UebersichtEntwicklung!A1"/><Relationship Id="rId5" Type="http://schemas.openxmlformats.org/officeDocument/2006/relationships/hyperlink" Target="#'Swot-Analyse'!A1"/><Relationship Id="rId10" Type="http://schemas.openxmlformats.org/officeDocument/2006/relationships/hyperlink" Target="#'2Change'!A1"/><Relationship Id="rId4" Type="http://schemas.openxmlformats.org/officeDocument/2006/relationships/hyperlink" Target="http://www.2imanagement.ch/?id=57&amp;helpdesk&amp;topic=116" TargetMode="External"/><Relationship Id="rId9" Type="http://schemas.openxmlformats.org/officeDocument/2006/relationships/hyperlink" Target="#Kommunikationsquadrat!A1"/></Relationships>
</file>

<file path=xl/drawings/_rels/drawing44.xml.rels><?xml version="1.0" encoding="UTF-8" standalone="yes"?>
<Relationships xmlns="http://schemas.openxmlformats.org/package/2006/relationships"><Relationship Id="rId3" Type="http://schemas.openxmlformats.org/officeDocument/2006/relationships/image" Target="../media/image29.jpeg"/><Relationship Id="rId2" Type="http://schemas.openxmlformats.org/officeDocument/2006/relationships/hyperlink" Target="#Entwicklung!A1"/><Relationship Id="rId1" Type="http://schemas.openxmlformats.org/officeDocument/2006/relationships/hyperlink" Target="http://www.2imanagement.ch/?id=57&amp;helpdesk&amp;topic=116" TargetMode="External"/><Relationship Id="rId4" Type="http://schemas.openxmlformats.org/officeDocument/2006/relationships/hyperlink" Target="#Massnahmen!M7"/></Relationships>
</file>

<file path=xl/drawings/_rels/drawing45.xml.rels><?xml version="1.0" encoding="UTF-8" standalone="yes"?>
<Relationships xmlns="http://schemas.openxmlformats.org/package/2006/relationships"><Relationship Id="rId3" Type="http://schemas.openxmlformats.org/officeDocument/2006/relationships/chart" Target="../charts/chart15.xml"/><Relationship Id="rId7" Type="http://schemas.openxmlformats.org/officeDocument/2006/relationships/image" Target="../media/image2.emf"/><Relationship Id="rId2" Type="http://schemas.openxmlformats.org/officeDocument/2006/relationships/hyperlink" Target="#top_swot"/><Relationship Id="rId1" Type="http://schemas.openxmlformats.org/officeDocument/2006/relationships/hyperlink" Target="http://www.2imanagement.ch/?id=57&amp;helpdesk&amp;topic=116" TargetMode="External"/><Relationship Id="rId6" Type="http://schemas.openxmlformats.org/officeDocument/2006/relationships/hyperlink" Target="#Selbst!A1"/><Relationship Id="rId5" Type="http://schemas.openxmlformats.org/officeDocument/2006/relationships/hyperlink" Target="#Entwicklung!A1"/><Relationship Id="rId4" Type="http://schemas.openxmlformats.org/officeDocument/2006/relationships/image" Target="../media/image30.emf"/></Relationships>
</file>

<file path=xl/drawings/_rels/drawing46.xml.rels><?xml version="1.0" encoding="UTF-8" standalone="yes"?>
<Relationships xmlns="http://schemas.openxmlformats.org/package/2006/relationships"><Relationship Id="rId8" Type="http://schemas.openxmlformats.org/officeDocument/2006/relationships/chart" Target="../charts/chart17.xml"/><Relationship Id="rId13" Type="http://schemas.openxmlformats.org/officeDocument/2006/relationships/hyperlink" Target="#Selbst!A131"/><Relationship Id="rId18" Type="http://schemas.openxmlformats.org/officeDocument/2006/relationships/image" Target="../media/image35.emf"/><Relationship Id="rId3" Type="http://schemas.openxmlformats.org/officeDocument/2006/relationships/hyperlink" Target="#top_forces"/><Relationship Id="rId7" Type="http://schemas.openxmlformats.org/officeDocument/2006/relationships/image" Target="../media/image6.gif"/><Relationship Id="rId12" Type="http://schemas.openxmlformats.org/officeDocument/2006/relationships/hyperlink" Target="#Fremd!A1"/><Relationship Id="rId17" Type="http://schemas.openxmlformats.org/officeDocument/2006/relationships/image" Target="../media/image34.emf"/><Relationship Id="rId2" Type="http://schemas.openxmlformats.org/officeDocument/2006/relationships/hyperlink" Target="http://www.2imanagement.ch/?id=57&amp;helpdesk&amp;topic=116" TargetMode="External"/><Relationship Id="rId16" Type="http://schemas.openxmlformats.org/officeDocument/2006/relationships/image" Target="../media/image33.emf"/><Relationship Id="rId1" Type="http://schemas.openxmlformats.org/officeDocument/2006/relationships/image" Target="../media/image32.emf"/><Relationship Id="rId6" Type="http://schemas.openxmlformats.org/officeDocument/2006/relationships/hyperlink" Target="#graph_forces"/><Relationship Id="rId11" Type="http://schemas.openxmlformats.org/officeDocument/2006/relationships/chart" Target="../charts/chart20.xml"/><Relationship Id="rId5" Type="http://schemas.openxmlformats.org/officeDocument/2006/relationships/chart" Target="../charts/chart16.xml"/><Relationship Id="rId15" Type="http://schemas.openxmlformats.org/officeDocument/2006/relationships/chart" Target="../charts/chart21.xml"/><Relationship Id="rId10" Type="http://schemas.openxmlformats.org/officeDocument/2006/relationships/chart" Target="../charts/chart19.xml"/><Relationship Id="rId19" Type="http://schemas.openxmlformats.org/officeDocument/2006/relationships/image" Target="../media/image2.emf"/><Relationship Id="rId4" Type="http://schemas.openxmlformats.org/officeDocument/2006/relationships/hyperlink" Target="#Beurteilung!A1"/><Relationship Id="rId9" Type="http://schemas.openxmlformats.org/officeDocument/2006/relationships/chart" Target="../charts/chart18.xml"/><Relationship Id="rId14" Type="http://schemas.openxmlformats.org/officeDocument/2006/relationships/hyperlink" Target="#Vorselektion!K10"/></Relationships>
</file>

<file path=xl/drawings/_rels/drawing47.xml.rels><?xml version="1.0" encoding="UTF-8" standalone="yes"?>
<Relationships xmlns="http://schemas.openxmlformats.org/package/2006/relationships"><Relationship Id="rId8" Type="http://schemas.openxmlformats.org/officeDocument/2006/relationships/chart" Target="../charts/chart24.xml"/><Relationship Id="rId13" Type="http://schemas.openxmlformats.org/officeDocument/2006/relationships/chart" Target="../charts/chart26.xml"/><Relationship Id="rId3" Type="http://schemas.openxmlformats.org/officeDocument/2006/relationships/hyperlink" Target="http://www.2imanagement.ch/?id=57&amp;helpdesk&amp;topic=116" TargetMode="External"/><Relationship Id="rId7" Type="http://schemas.openxmlformats.org/officeDocument/2006/relationships/chart" Target="../charts/chart23.xml"/><Relationship Id="rId12" Type="http://schemas.openxmlformats.org/officeDocument/2006/relationships/image" Target="../media/image42.emf"/><Relationship Id="rId2" Type="http://schemas.openxmlformats.org/officeDocument/2006/relationships/image" Target="../media/image41.emf"/><Relationship Id="rId1" Type="http://schemas.openxmlformats.org/officeDocument/2006/relationships/image" Target="../media/image40.emf"/><Relationship Id="rId6" Type="http://schemas.openxmlformats.org/officeDocument/2006/relationships/chart" Target="../charts/chart22.xml"/><Relationship Id="rId11" Type="http://schemas.openxmlformats.org/officeDocument/2006/relationships/hyperlink" Target="#Vorselektion!K10"/><Relationship Id="rId5" Type="http://schemas.openxmlformats.org/officeDocument/2006/relationships/hyperlink" Target="#Selbst!A1"/><Relationship Id="rId15" Type="http://schemas.openxmlformats.org/officeDocument/2006/relationships/image" Target="../media/image2.emf"/><Relationship Id="rId10" Type="http://schemas.openxmlformats.org/officeDocument/2006/relationships/hyperlink" Target="#Fremd!A92"/><Relationship Id="rId4" Type="http://schemas.openxmlformats.org/officeDocument/2006/relationships/hyperlink" Target="#top_forces"/><Relationship Id="rId9" Type="http://schemas.openxmlformats.org/officeDocument/2006/relationships/chart" Target="../charts/chart25.xml"/><Relationship Id="rId14" Type="http://schemas.openxmlformats.org/officeDocument/2006/relationships/image" Target="../media/image43.emf"/></Relationships>
</file>

<file path=xl/drawings/_rels/drawing48.xml.rels><?xml version="1.0" encoding="UTF-8" standalone="yes"?>
<Relationships xmlns="http://schemas.openxmlformats.org/package/2006/relationships"><Relationship Id="rId3" Type="http://schemas.openxmlformats.org/officeDocument/2006/relationships/hyperlink" Target="#Graph_Kompetenzen"/><Relationship Id="rId7" Type="http://schemas.openxmlformats.org/officeDocument/2006/relationships/image" Target="../media/image2.emf"/><Relationship Id="rId2" Type="http://schemas.openxmlformats.org/officeDocument/2006/relationships/hyperlink" Target="#Kernkompetenzen!C6"/><Relationship Id="rId1" Type="http://schemas.openxmlformats.org/officeDocument/2006/relationships/hyperlink" Target="http://www.2imanagement.ch/?id=57&amp;helpdesk&amp;topic=116" TargetMode="External"/><Relationship Id="rId6" Type="http://schemas.openxmlformats.org/officeDocument/2006/relationships/hyperlink" Target="#Entwicklung!A1"/><Relationship Id="rId5" Type="http://schemas.openxmlformats.org/officeDocument/2006/relationships/chart" Target="../charts/chart27.xml"/><Relationship Id="rId4" Type="http://schemas.openxmlformats.org/officeDocument/2006/relationships/image" Target="../media/image6.gif"/></Relationships>
</file>

<file path=xl/drawings/_rels/drawing49.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Entwicklung!A1"/><Relationship Id="rId1" Type="http://schemas.openxmlformats.org/officeDocument/2006/relationships/hyperlink" Target="http://www.2imanagement.ch/?id=57&amp;helpdesk&amp;topic=116" TargetMode="External"/></Relationships>
</file>

<file path=xl/drawings/_rels/drawing50.xml.rels><?xml version="1.0" encoding="UTF-8" standalone="yes"?>
<Relationships xmlns="http://schemas.openxmlformats.org/package/2006/relationships"><Relationship Id="rId3" Type="http://schemas.openxmlformats.org/officeDocument/2006/relationships/image" Target="../media/image48.jpeg"/><Relationship Id="rId7" Type="http://schemas.openxmlformats.org/officeDocument/2006/relationships/image" Target="../media/image2.emf"/><Relationship Id="rId2" Type="http://schemas.openxmlformats.org/officeDocument/2006/relationships/hyperlink" Target="#Entwicklung!A1"/><Relationship Id="rId1" Type="http://schemas.openxmlformats.org/officeDocument/2006/relationships/hyperlink" Target="http://www.2imanagement.ch/?id=57&amp;helpdesk&amp;topic=116" TargetMode="External"/><Relationship Id="rId6" Type="http://schemas.openxmlformats.org/officeDocument/2006/relationships/image" Target="../media/image51.jpg"/><Relationship Id="rId5" Type="http://schemas.openxmlformats.org/officeDocument/2006/relationships/image" Target="../media/image50.jpeg"/><Relationship Id="rId4" Type="http://schemas.openxmlformats.org/officeDocument/2006/relationships/image" Target="../media/image49.png"/></Relationships>
</file>

<file path=xl/drawings/_rels/drawing5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WinWin!A1"/></Relationships>
</file>

<file path=xl/drawings/_rels/drawing52.xml.rels><?xml version="1.0" encoding="UTF-8" standalone="yes"?>
<Relationships xmlns="http://schemas.openxmlformats.org/package/2006/relationships"><Relationship Id="rId8" Type="http://schemas.openxmlformats.org/officeDocument/2006/relationships/hyperlink" Target="#Konfliktgespraech!A1"/><Relationship Id="rId3" Type="http://schemas.openxmlformats.org/officeDocument/2006/relationships/hyperlink" Target="#Team!A1"/><Relationship Id="rId7" Type="http://schemas.openxmlformats.org/officeDocument/2006/relationships/hyperlink" Target="#RegelnKonflikt!A1"/><Relationship Id="rId2" Type="http://schemas.openxmlformats.org/officeDocument/2006/relationships/hyperlink" Target="#Entwicklung!A1"/><Relationship Id="rId1" Type="http://schemas.openxmlformats.org/officeDocument/2006/relationships/hyperlink" Target="http://www.2imanagement.ch/?id=57&amp;helpdesk&amp;topic=116" TargetMode="External"/><Relationship Id="rId6" Type="http://schemas.openxmlformats.org/officeDocument/2006/relationships/image" Target="../media/image54.jpg"/><Relationship Id="rId5" Type="http://schemas.openxmlformats.org/officeDocument/2006/relationships/image" Target="../media/image53.jpg"/><Relationship Id="rId10" Type="http://schemas.openxmlformats.org/officeDocument/2006/relationships/image" Target="../media/image2.emf"/><Relationship Id="rId4" Type="http://schemas.openxmlformats.org/officeDocument/2006/relationships/image" Target="../media/image52.jpg"/><Relationship Id="rId9" Type="http://schemas.openxmlformats.org/officeDocument/2006/relationships/hyperlink" Target="#FormularKonflikt!A1"/></Relationships>
</file>

<file path=xl/drawings/_rels/drawing53.xml.rels><?xml version="1.0" encoding="UTF-8" standalone="yes"?>
<Relationships xmlns="http://schemas.openxmlformats.org/package/2006/relationships"><Relationship Id="rId3" Type="http://schemas.openxmlformats.org/officeDocument/2006/relationships/image" Target="../media/image55.jpeg"/><Relationship Id="rId7" Type="http://schemas.openxmlformats.org/officeDocument/2006/relationships/image" Target="../media/image2.emf"/><Relationship Id="rId2" Type="http://schemas.openxmlformats.org/officeDocument/2006/relationships/hyperlink" Target="#Team!A1"/><Relationship Id="rId1" Type="http://schemas.openxmlformats.org/officeDocument/2006/relationships/hyperlink" Target="http://www.2imanagement.ch/?id=57&amp;helpdesk&amp;topic=116" TargetMode="External"/><Relationship Id="rId6" Type="http://schemas.microsoft.com/office/2007/relationships/hdphoto" Target="../media/hdphoto4.wdp"/><Relationship Id="rId5" Type="http://schemas.openxmlformats.org/officeDocument/2006/relationships/image" Target="../media/image57.png"/><Relationship Id="rId4" Type="http://schemas.openxmlformats.org/officeDocument/2006/relationships/image" Target="../media/image56.jpeg"/></Relationships>
</file>

<file path=xl/drawings/_rels/drawing54.xml.rels><?xml version="1.0" encoding="UTF-8" standalone="yes"?>
<Relationships xmlns="http://schemas.openxmlformats.org/package/2006/relationships"><Relationship Id="rId3" Type="http://schemas.openxmlformats.org/officeDocument/2006/relationships/image" Target="../media/image49.png"/><Relationship Id="rId7" Type="http://schemas.openxmlformats.org/officeDocument/2006/relationships/image" Target="../media/image2.emf"/><Relationship Id="rId2" Type="http://schemas.openxmlformats.org/officeDocument/2006/relationships/hyperlink" Target="#WinWin!A1"/><Relationship Id="rId1" Type="http://schemas.openxmlformats.org/officeDocument/2006/relationships/hyperlink" Target="http://www.2imanagement.ch/?id=57&amp;helpdesk&amp;topic=116" TargetMode="External"/><Relationship Id="rId6" Type="http://schemas.openxmlformats.org/officeDocument/2006/relationships/image" Target="../media/image51.jpg"/><Relationship Id="rId5" Type="http://schemas.openxmlformats.org/officeDocument/2006/relationships/image" Target="../media/image50.jpeg"/><Relationship Id="rId4" Type="http://schemas.openxmlformats.org/officeDocument/2006/relationships/image" Target="../media/image48.jpeg"/></Relationships>
</file>

<file path=xl/drawings/_rels/drawing55.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WinWin!A1"/></Relationships>
</file>

<file path=xl/drawings/_rels/drawing56.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hyperlink" Target="http://www.2imanagement.ch/?id=57&amp;helpdesk&amp;topic=116" TargetMode="External"/><Relationship Id="rId7" Type="http://schemas.openxmlformats.org/officeDocument/2006/relationships/hyperlink" Target="#VierZimmer!A1"/><Relationship Id="rId2" Type="http://schemas.openxmlformats.org/officeDocument/2006/relationships/image" Target="../media/image6.gif"/><Relationship Id="rId1" Type="http://schemas.openxmlformats.org/officeDocument/2006/relationships/hyperlink" Target="#graph_stakeholder"/><Relationship Id="rId6" Type="http://schemas.openxmlformats.org/officeDocument/2006/relationships/chart" Target="../charts/chart28.xml"/><Relationship Id="rId5" Type="http://schemas.openxmlformats.org/officeDocument/2006/relationships/image" Target="../media/image56.jpeg"/><Relationship Id="rId4" Type="http://schemas.openxmlformats.org/officeDocument/2006/relationships/hyperlink" Target="#Personal!C5"/></Relationships>
</file>

<file path=xl/drawings/_rels/drawing57.xml.rels><?xml version="1.0" encoding="UTF-8" standalone="yes"?>
<Relationships xmlns="http://schemas.openxmlformats.org/package/2006/relationships"><Relationship Id="rId8" Type="http://schemas.openxmlformats.org/officeDocument/2006/relationships/hyperlink" Target="#WinWin!A1"/><Relationship Id="rId3" Type="http://schemas.openxmlformats.org/officeDocument/2006/relationships/image" Target="../media/image58.jpg"/><Relationship Id="rId7" Type="http://schemas.openxmlformats.org/officeDocument/2006/relationships/hyperlink" Target="#RegelnMotivation!A1"/><Relationship Id="rId2" Type="http://schemas.openxmlformats.org/officeDocument/2006/relationships/hyperlink" Target="#Entwicklung!A1"/><Relationship Id="rId1" Type="http://schemas.openxmlformats.org/officeDocument/2006/relationships/hyperlink" Target="http://www.2imanagement.ch/?id=57&amp;helpdesk&amp;topic=116" TargetMode="External"/><Relationship Id="rId6" Type="http://schemas.openxmlformats.org/officeDocument/2006/relationships/hyperlink" Target="#Teambuilding!A1"/><Relationship Id="rId11" Type="http://schemas.openxmlformats.org/officeDocument/2006/relationships/image" Target="../media/image2.emf"/><Relationship Id="rId5" Type="http://schemas.openxmlformats.org/officeDocument/2006/relationships/hyperlink" Target="#TestTeamrolle!A1"/><Relationship Id="rId10" Type="http://schemas.openxmlformats.org/officeDocument/2006/relationships/hyperlink" Target="#VierZimmer!A1"/><Relationship Id="rId4" Type="http://schemas.openxmlformats.org/officeDocument/2006/relationships/hyperlink" Target="#CheckTeam!A1"/><Relationship Id="rId9" Type="http://schemas.openxmlformats.org/officeDocument/2006/relationships/hyperlink" Target="#Fuehrung!A1"/></Relationships>
</file>

<file path=xl/drawings/_rels/drawing58.xml.rels><?xml version="1.0" encoding="UTF-8" standalone="yes"?>
<Relationships xmlns="http://schemas.openxmlformats.org/package/2006/relationships"><Relationship Id="rId3" Type="http://schemas.openxmlformats.org/officeDocument/2006/relationships/hyperlink" Target="#CheckZielvereinbarung!A2"/><Relationship Id="rId2" Type="http://schemas.openxmlformats.org/officeDocument/2006/relationships/hyperlink" Target="http://www.2imanagement.ch/?id=57&amp;helpdesk&amp;topic=116" TargetMode="External"/><Relationship Id="rId1" Type="http://schemas.openxmlformats.org/officeDocument/2006/relationships/hyperlink" Target="#Team!A1"/><Relationship Id="rId4" Type="http://schemas.openxmlformats.org/officeDocument/2006/relationships/image" Target="../media/image2.emf"/></Relationships>
</file>

<file path=xl/drawings/_rels/drawing59.xml.rels><?xml version="1.0" encoding="UTF-8" standalone="yes"?>
<Relationships xmlns="http://schemas.openxmlformats.org/package/2006/relationships"><Relationship Id="rId8" Type="http://schemas.openxmlformats.org/officeDocument/2006/relationships/image" Target="../media/image62.jpeg"/><Relationship Id="rId3" Type="http://schemas.openxmlformats.org/officeDocument/2006/relationships/hyperlink" Target="#ZieleTeam!A1"/><Relationship Id="rId7" Type="http://schemas.openxmlformats.org/officeDocument/2006/relationships/image" Target="../media/image61.jpeg"/><Relationship Id="rId2" Type="http://schemas.openxmlformats.org/officeDocument/2006/relationships/hyperlink" Target="#Team!A1"/><Relationship Id="rId1" Type="http://schemas.openxmlformats.org/officeDocument/2006/relationships/hyperlink" Target="http://www.2imanagement.ch/?id=57&amp;helpdesk&amp;topic=116" TargetMode="External"/><Relationship Id="rId6" Type="http://schemas.openxmlformats.org/officeDocument/2006/relationships/image" Target="../media/image55.jpeg"/><Relationship Id="rId5" Type="http://schemas.openxmlformats.org/officeDocument/2006/relationships/image" Target="../media/image60.jpeg"/><Relationship Id="rId10" Type="http://schemas.openxmlformats.org/officeDocument/2006/relationships/image" Target="../media/image2.emf"/><Relationship Id="rId4" Type="http://schemas.openxmlformats.org/officeDocument/2006/relationships/image" Target="../media/image59.jpeg"/><Relationship Id="rId9" Type="http://schemas.openxmlformats.org/officeDocument/2006/relationships/hyperlink" Target="#MerkmaleTeam!A1"/></Relationships>
</file>

<file path=xl/drawings/_rels/drawing60.xml.rels><?xml version="1.0" encoding="UTF-8" standalone="yes"?>
<Relationships xmlns="http://schemas.openxmlformats.org/package/2006/relationships"><Relationship Id="rId3" Type="http://schemas.openxmlformats.org/officeDocument/2006/relationships/hyperlink" Target="http://www.2imanagement.ch/?id=57&amp;helpdesk&amp;topic=116" TargetMode="External"/><Relationship Id="rId7" Type="http://schemas.openxmlformats.org/officeDocument/2006/relationships/image" Target="../media/image2.emf"/><Relationship Id="rId2" Type="http://schemas.openxmlformats.org/officeDocument/2006/relationships/hyperlink" Target="#Team!A1"/><Relationship Id="rId1" Type="http://schemas.openxmlformats.org/officeDocument/2006/relationships/chart" Target="../charts/chart29.xml"/><Relationship Id="rId6" Type="http://schemas.openxmlformats.org/officeDocument/2006/relationships/hyperlink" Target="#TestTeamrolle!A2"/><Relationship Id="rId5" Type="http://schemas.openxmlformats.org/officeDocument/2006/relationships/image" Target="../media/image6.gif"/><Relationship Id="rId4" Type="http://schemas.openxmlformats.org/officeDocument/2006/relationships/hyperlink" Target="#TestTeamrolle!A84"/></Relationships>
</file>

<file path=xl/drawings/_rels/drawing6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Teambuilding!A1"/></Relationships>
</file>

<file path=xl/drawings/_rels/drawing6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Teambuilding!A1"/></Relationships>
</file>

<file path=xl/drawings/_rels/drawing63.xml.rels><?xml version="1.0" encoding="UTF-8" standalone="yes"?>
<Relationships xmlns="http://schemas.openxmlformats.org/package/2006/relationships"><Relationship Id="rId8" Type="http://schemas.openxmlformats.org/officeDocument/2006/relationships/hyperlink" Target="#Climameter!A1"/><Relationship Id="rId3" Type="http://schemas.openxmlformats.org/officeDocument/2006/relationships/image" Target="../media/image5.png"/><Relationship Id="rId7" Type="http://schemas.openxmlformats.org/officeDocument/2006/relationships/hyperlink" Target="#Selbst!A1"/><Relationship Id="rId2" Type="http://schemas.openxmlformats.org/officeDocument/2006/relationships/hyperlink" Target="#MenuHRM!A1"/><Relationship Id="rId1" Type="http://schemas.openxmlformats.org/officeDocument/2006/relationships/image" Target="../media/image63.jpg"/><Relationship Id="rId6" Type="http://schemas.openxmlformats.org/officeDocument/2006/relationships/hyperlink" Target="#CheckBeurteilung!A1"/><Relationship Id="rId5" Type="http://schemas.openxmlformats.org/officeDocument/2006/relationships/hyperlink" Target="#UebersichtZielvereinbarung!A1"/><Relationship Id="rId4" Type="http://schemas.openxmlformats.org/officeDocument/2006/relationships/hyperlink" Target="http://www.2imanagement.ch/?id=57&amp;helpdesk&amp;topic=116" TargetMode="External"/><Relationship Id="rId9" Type="http://schemas.openxmlformats.org/officeDocument/2006/relationships/image" Target="../media/image2.emf"/></Relationships>
</file>

<file path=xl/drawings/_rels/drawing64.xml.rels><?xml version="1.0" encoding="UTF-8" standalone="yes"?>
<Relationships xmlns="http://schemas.openxmlformats.org/package/2006/relationships"><Relationship Id="rId8" Type="http://schemas.openxmlformats.org/officeDocument/2006/relationships/hyperlink" Target="#CheckZielvereinbarung!D12"/><Relationship Id="rId3" Type="http://schemas.openxmlformats.org/officeDocument/2006/relationships/hyperlink" Target="#CheckZielvereinbarung!D29"/><Relationship Id="rId7" Type="http://schemas.openxmlformats.org/officeDocument/2006/relationships/hyperlink" Target="#CheckZielvereinbarung!A2"/><Relationship Id="rId2" Type="http://schemas.openxmlformats.org/officeDocument/2006/relationships/hyperlink" Target="http://www.2imanagement.ch/?id=57&amp;helpdesk&amp;topic=116" TargetMode="External"/><Relationship Id="rId1" Type="http://schemas.openxmlformats.org/officeDocument/2006/relationships/hyperlink" Target="#Zielvereinbarung!A1"/><Relationship Id="rId6" Type="http://schemas.openxmlformats.org/officeDocument/2006/relationships/hyperlink" Target="#CheckZielvereinbarung!D66"/><Relationship Id="rId5" Type="http://schemas.openxmlformats.org/officeDocument/2006/relationships/hyperlink" Target="#CheckZielvereinbarung!D56"/><Relationship Id="rId4" Type="http://schemas.openxmlformats.org/officeDocument/2006/relationships/hyperlink" Target="#CheckZielvereinbarung!D46"/><Relationship Id="rId9" Type="http://schemas.openxmlformats.org/officeDocument/2006/relationships/image" Target="../media/image2.emf"/></Relationships>
</file>

<file path=xl/drawings/_rels/drawing65.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Beurteilung!A1"/><Relationship Id="rId1" Type="http://schemas.openxmlformats.org/officeDocument/2006/relationships/hyperlink" Target="http://www.2imanagement.ch/?id=57&amp;helpdesk&amp;topic=116" TargetMode="External"/></Relationships>
</file>

<file path=xl/drawings/_rels/drawing66.xml.rels><?xml version="1.0" encoding="UTF-8" standalone="yes"?>
<Relationships xmlns="http://schemas.openxmlformats.org/package/2006/relationships"><Relationship Id="rId3" Type="http://schemas.openxmlformats.org/officeDocument/2006/relationships/hyperlink" Target="#Zielvereinbarung!A1"/><Relationship Id="rId2" Type="http://schemas.openxmlformats.org/officeDocument/2006/relationships/hyperlink" Target="http://www.2imanagement.ch/?id=57&amp;helpdesk&amp;topic=116" TargetMode="External"/><Relationship Id="rId1" Type="http://schemas.openxmlformats.org/officeDocument/2006/relationships/hyperlink" Target="#Beurteilung!A1"/><Relationship Id="rId5" Type="http://schemas.openxmlformats.org/officeDocument/2006/relationships/image" Target="../media/image2.emf"/><Relationship Id="rId4" Type="http://schemas.openxmlformats.org/officeDocument/2006/relationships/hyperlink" Target="#Entwicklungsmassnahmen!A1"/></Relationships>
</file>

<file path=xl/drawings/_rels/drawing67.xml.rels><?xml version="1.0" encoding="UTF-8" standalone="yes"?>
<Relationships xmlns="http://schemas.openxmlformats.org/package/2006/relationships"><Relationship Id="rId8" Type="http://schemas.openxmlformats.org/officeDocument/2006/relationships/hyperlink" Target="#Climameter!A140"/><Relationship Id="rId13" Type="http://schemas.openxmlformats.org/officeDocument/2006/relationships/image" Target="../media/image2.emf"/><Relationship Id="rId3" Type="http://schemas.openxmlformats.org/officeDocument/2006/relationships/image" Target="../media/image66.png"/><Relationship Id="rId7" Type="http://schemas.openxmlformats.org/officeDocument/2006/relationships/chart" Target="../charts/chart31.xml"/><Relationship Id="rId12" Type="http://schemas.openxmlformats.org/officeDocument/2006/relationships/image" Target="../media/image6.gif"/><Relationship Id="rId2" Type="http://schemas.openxmlformats.org/officeDocument/2006/relationships/image" Target="../media/image65.png"/><Relationship Id="rId1" Type="http://schemas.openxmlformats.org/officeDocument/2006/relationships/image" Target="../media/image64.wmf"/><Relationship Id="rId6" Type="http://schemas.openxmlformats.org/officeDocument/2006/relationships/chart" Target="../charts/chart30.xml"/><Relationship Id="rId11" Type="http://schemas.openxmlformats.org/officeDocument/2006/relationships/hyperlink" Target="#Climameter!A108"/><Relationship Id="rId5" Type="http://schemas.openxmlformats.org/officeDocument/2006/relationships/hyperlink" Target="http://www.2imanagement.ch/?id=57&amp;helpdesk&amp;topic=116" TargetMode="External"/><Relationship Id="rId10" Type="http://schemas.openxmlformats.org/officeDocument/2006/relationships/hyperlink" Target="#Climameter!I7"/><Relationship Id="rId4" Type="http://schemas.openxmlformats.org/officeDocument/2006/relationships/hyperlink" Target="#Beurteilung!A1"/><Relationship Id="rId9" Type="http://schemas.openxmlformats.org/officeDocument/2006/relationships/hyperlink" Target="#Climameter!A2"/></Relationships>
</file>

<file path=xl/drawings/_rels/drawing68.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5.png"/><Relationship Id="rId7" Type="http://schemas.openxmlformats.org/officeDocument/2006/relationships/hyperlink" Target="#Debriefing!A1"/><Relationship Id="rId2" Type="http://schemas.openxmlformats.org/officeDocument/2006/relationships/hyperlink" Target="#MenuHRM!A1"/><Relationship Id="rId1" Type="http://schemas.openxmlformats.org/officeDocument/2006/relationships/image" Target="../media/image67.jpg"/><Relationship Id="rId6" Type="http://schemas.openxmlformats.org/officeDocument/2006/relationships/hyperlink" Target="#DebriefingVorbereiten!A1"/><Relationship Id="rId5" Type="http://schemas.openxmlformats.org/officeDocument/2006/relationships/hyperlink" Target="#SchwierigeGespraeche!A1"/><Relationship Id="rId4" Type="http://schemas.openxmlformats.org/officeDocument/2006/relationships/hyperlink" Target="http://www.2imanagement.ch/?id=57&amp;helpdesk&amp;topic=116" TargetMode="External"/></Relationships>
</file>

<file path=xl/drawings/_rels/drawing69.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Austritt!A1"/></Relationships>
</file>

<file path=xl/drawings/_rels/drawing70.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Austritt!A1"/></Relationships>
</file>

<file path=xl/drawings/_rels/drawing7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hyperlink" Target="#Austritt!A1"/></Relationships>
</file>

<file path=xl/drawings/_rels/drawing72.xml.rels><?xml version="1.0" encoding="UTF-8" standalone="yes"?>
<Relationships xmlns="http://schemas.openxmlformats.org/package/2006/relationships"><Relationship Id="rId8" Type="http://schemas.openxmlformats.org/officeDocument/2006/relationships/hyperlink" Target="#Risikomgmt!A1"/><Relationship Id="rId3" Type="http://schemas.openxmlformats.org/officeDocument/2006/relationships/hyperlink" Target="#MenuHRM!A1"/><Relationship Id="rId7" Type="http://schemas.openxmlformats.org/officeDocument/2006/relationships/hyperlink" Target="#Cockpit!A1"/><Relationship Id="rId2" Type="http://schemas.microsoft.com/office/2007/relationships/hdphoto" Target="../media/hdphoto5.wdp"/><Relationship Id="rId1" Type="http://schemas.openxmlformats.org/officeDocument/2006/relationships/image" Target="../media/image68.png"/><Relationship Id="rId6" Type="http://schemas.openxmlformats.org/officeDocument/2006/relationships/hyperlink" Target="#Massnahmen!A1"/><Relationship Id="rId11" Type="http://schemas.openxmlformats.org/officeDocument/2006/relationships/image" Target="../media/image2.emf"/><Relationship Id="rId5" Type="http://schemas.openxmlformats.org/officeDocument/2006/relationships/hyperlink" Target="http://www.2imanagement.ch/?id=57&amp;helpdesk&amp;topic=116" TargetMode="External"/><Relationship Id="rId10" Type="http://schemas.openxmlformats.org/officeDocument/2006/relationships/hyperlink" Target="#Fuehrung!A1"/><Relationship Id="rId4" Type="http://schemas.openxmlformats.org/officeDocument/2006/relationships/image" Target="../media/image5.png"/><Relationship Id="rId9" Type="http://schemas.openxmlformats.org/officeDocument/2006/relationships/hyperlink" Target="#Reklamationen!A1"/></Relationships>
</file>

<file path=xl/drawings/_rels/drawing73.xml.rels><?xml version="1.0" encoding="UTF-8" standalone="yes"?>
<Relationships xmlns="http://schemas.openxmlformats.org/package/2006/relationships"><Relationship Id="rId3" Type="http://schemas.openxmlformats.org/officeDocument/2006/relationships/hyperlink" Target="#Cockpit!J7"/><Relationship Id="rId2" Type="http://schemas.openxmlformats.org/officeDocument/2006/relationships/image" Target="../media/image5.png"/><Relationship Id="rId1" Type="http://schemas.openxmlformats.org/officeDocument/2006/relationships/hyperlink" Target="#Admin!A1"/><Relationship Id="rId6" Type="http://schemas.openxmlformats.org/officeDocument/2006/relationships/image" Target="../media/image2.emf"/><Relationship Id="rId5" Type="http://schemas.openxmlformats.org/officeDocument/2006/relationships/hyperlink" Target="#Massnahmen!C7"/><Relationship Id="rId4" Type="http://schemas.openxmlformats.org/officeDocument/2006/relationships/hyperlink" Target="http://www.2imanagement.ch/?id=57&amp;helpdesk&amp;topic=116" TargetMode="External"/></Relationships>
</file>

<file path=xl/drawings/_rels/drawing74.xml.rels><?xml version="1.0" encoding="UTF-8" standalone="yes"?>
<Relationships xmlns="http://schemas.openxmlformats.org/package/2006/relationships"><Relationship Id="rId3" Type="http://schemas.openxmlformats.org/officeDocument/2006/relationships/hyperlink" Target="#Strategie_1"/><Relationship Id="rId2" Type="http://schemas.openxmlformats.org/officeDocument/2006/relationships/image" Target="../media/image5.png"/><Relationship Id="rId1" Type="http://schemas.openxmlformats.org/officeDocument/2006/relationships/hyperlink" Target="#Admin!A1"/><Relationship Id="rId6" Type="http://schemas.openxmlformats.org/officeDocument/2006/relationships/image" Target="../media/image2.emf"/><Relationship Id="rId5" Type="http://schemas.openxmlformats.org/officeDocument/2006/relationships/hyperlink" Target="#Cockpit!C7"/><Relationship Id="rId4" Type="http://schemas.openxmlformats.org/officeDocument/2006/relationships/hyperlink" Target="http://www.2imanagement.ch/?id=57&amp;helpdesk&amp;topic=116" TargetMode="External"/></Relationships>
</file>

<file path=xl/drawings/_rels/drawing75.xml.rels><?xml version="1.0" encoding="UTF-8" standalone="yes"?>
<Relationships xmlns="http://schemas.openxmlformats.org/package/2006/relationships"><Relationship Id="rId3" Type="http://schemas.openxmlformats.org/officeDocument/2006/relationships/hyperlink" Target="#Graph_Risk"/><Relationship Id="rId7" Type="http://schemas.openxmlformats.org/officeDocument/2006/relationships/image" Target="../media/image2.emf"/><Relationship Id="rId2" Type="http://schemas.openxmlformats.org/officeDocument/2006/relationships/hyperlink" Target="#Risikomgmt!C5"/><Relationship Id="rId1" Type="http://schemas.openxmlformats.org/officeDocument/2006/relationships/hyperlink" Target="http://www.2imanagement.ch/?id=57&amp;helpdesk&amp;topic=116" TargetMode="External"/><Relationship Id="rId6" Type="http://schemas.openxmlformats.org/officeDocument/2006/relationships/chart" Target="../charts/chart32.xml"/><Relationship Id="rId5" Type="http://schemas.openxmlformats.org/officeDocument/2006/relationships/hyperlink" Target="#Admin!A1"/><Relationship Id="rId4" Type="http://schemas.openxmlformats.org/officeDocument/2006/relationships/image" Target="../media/image6.gif"/></Relationships>
</file>

<file path=xl/drawings/_rels/drawing76.xml.rels><?xml version="1.0" encoding="UTF-8" standalone="yes"?>
<Relationships xmlns="http://schemas.openxmlformats.org/package/2006/relationships"><Relationship Id="rId3" Type="http://schemas.openxmlformats.org/officeDocument/2006/relationships/hyperlink" Target="#Admin!A1"/><Relationship Id="rId7"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chart" Target="../charts/chart33.xml"/><Relationship Id="rId6" Type="http://schemas.openxmlformats.org/officeDocument/2006/relationships/hyperlink" Target="#Reklamationen!C5"/><Relationship Id="rId5" Type="http://schemas.openxmlformats.org/officeDocument/2006/relationships/image" Target="../media/image6.gif"/><Relationship Id="rId4" Type="http://schemas.openxmlformats.org/officeDocument/2006/relationships/hyperlink" Target="#Reklamationen!A57"/></Relationships>
</file>

<file path=xl/drawings/_rels/drawing77.xml.rels><?xml version="1.0" encoding="UTF-8" standalone="yes"?>
<Relationships xmlns="http://schemas.openxmlformats.org/package/2006/relationships"><Relationship Id="rId3" Type="http://schemas.openxmlformats.org/officeDocument/2006/relationships/hyperlink" Target="http://www.2imanagement.ch/?id=57&amp;helpdesk&amp;topic=116" TargetMode="External"/><Relationship Id="rId7" Type="http://schemas.openxmlformats.org/officeDocument/2006/relationships/image" Target="../media/image2.emf"/><Relationship Id="rId2" Type="http://schemas.openxmlformats.org/officeDocument/2006/relationships/image" Target="../media/image5.png"/><Relationship Id="rId1" Type="http://schemas.openxmlformats.org/officeDocument/2006/relationships/hyperlink" Target="#MenuHRM!A1"/><Relationship Id="rId6" Type="http://schemas.openxmlformats.org/officeDocument/2006/relationships/hyperlink" Target="002_Cockpit.xlsm" TargetMode="External"/><Relationship Id="rId5" Type="http://schemas.openxmlformats.org/officeDocument/2006/relationships/hyperlink" Target="#HRM!A1"/><Relationship Id="rId4" Type="http://schemas.openxmlformats.org/officeDocument/2006/relationships/hyperlink" Target="#Leadership!A1"/></Relationships>
</file>

<file path=xl/drawings/_rels/drawing78.xml.rels><?xml version="1.0" encoding="UTF-8" standalone="yes"?>
<Relationships xmlns="http://schemas.openxmlformats.org/package/2006/relationships"><Relationship Id="rId8" Type="http://schemas.openxmlformats.org/officeDocument/2006/relationships/hyperlink" Target="#KPI!A1"/><Relationship Id="rId3" Type="http://schemas.openxmlformats.org/officeDocument/2006/relationships/hyperlink" Target="#'2Projmgtm'!A1"/><Relationship Id="rId7" Type="http://schemas.openxmlformats.org/officeDocument/2006/relationships/hyperlink" Target="#KostenNutzen!A1"/><Relationship Id="rId12" Type="http://schemas.openxmlformats.org/officeDocument/2006/relationships/image" Target="../media/image2.emf"/><Relationship Id="rId2" Type="http://schemas.openxmlformats.org/officeDocument/2006/relationships/hyperlink" Target="#'2Cockpit'!A1"/><Relationship Id="rId1" Type="http://schemas.openxmlformats.org/officeDocument/2006/relationships/hyperlink" Target="#'2Projektmgmt'!A1"/><Relationship Id="rId6" Type="http://schemas.openxmlformats.org/officeDocument/2006/relationships/hyperlink" Target="#Fishbone!A1"/><Relationship Id="rId11" Type="http://schemas.openxmlformats.org/officeDocument/2006/relationships/hyperlink" Target="#Fuehrung!A1"/><Relationship Id="rId5" Type="http://schemas.openxmlformats.org/officeDocument/2006/relationships/hyperlink" Target="#Pareto!A1"/><Relationship Id="rId10" Type="http://schemas.openxmlformats.org/officeDocument/2006/relationships/hyperlink" Target="http://www.2imanagement.ch/78601.html" TargetMode="External"/><Relationship Id="rId4" Type="http://schemas.openxmlformats.org/officeDocument/2006/relationships/hyperlink" Target="#'2Strategie'!A1"/><Relationship Id="rId9" Type="http://schemas.openxmlformats.org/officeDocument/2006/relationships/hyperlink" Target="#Eisenhower!A1"/></Relationships>
</file>

<file path=xl/drawings/_rels/drawing79.xml.rels><?xml version="1.0" encoding="UTF-8" standalone="yes"?>
<Relationships xmlns="http://schemas.openxmlformats.org/package/2006/relationships"><Relationship Id="rId3" Type="http://schemas.openxmlformats.org/officeDocument/2006/relationships/hyperlink" Target="#Leadership!A1"/><Relationship Id="rId2" Type="http://schemas.openxmlformats.org/officeDocument/2006/relationships/hyperlink" Target="http://www.2imanagement.ch/?id=57&amp;helpdesk&amp;topic=116" TargetMode="External"/><Relationship Id="rId1" Type="http://schemas.openxmlformats.org/officeDocument/2006/relationships/chart" Target="../charts/chart34.xml"/><Relationship Id="rId4" Type="http://schemas.openxmlformats.org/officeDocument/2006/relationships/image" Target="../media/image2.emf"/></Relationships>
</file>

<file path=xl/drawings/_rels/drawing80.xml.rels><?xml version="1.0" encoding="UTF-8" standalone="yes"?>
<Relationships xmlns="http://schemas.openxmlformats.org/package/2006/relationships"><Relationship Id="rId3" Type="http://schemas.openxmlformats.org/officeDocument/2006/relationships/hyperlink" Target="http://www.2imanagement.ch/?id=57&amp;helpdesk&amp;topic=116" TargetMode="External"/><Relationship Id="rId2" Type="http://schemas.openxmlformats.org/officeDocument/2006/relationships/hyperlink" Target="#Leadership!A1"/><Relationship Id="rId1" Type="http://schemas.openxmlformats.org/officeDocument/2006/relationships/image" Target="../media/image69.png"/><Relationship Id="rId4" Type="http://schemas.openxmlformats.org/officeDocument/2006/relationships/image" Target="../media/image2.emf"/></Relationships>
</file>

<file path=xl/drawings/_rels/drawing81.xml.rels><?xml version="1.0" encoding="UTF-8" standalone="yes"?>
<Relationships xmlns="http://schemas.openxmlformats.org/package/2006/relationships"><Relationship Id="rId3" Type="http://schemas.openxmlformats.org/officeDocument/2006/relationships/image" Target="../media/image6.gif"/><Relationship Id="rId7" Type="http://schemas.openxmlformats.org/officeDocument/2006/relationships/image" Target="../media/image2.emf"/><Relationship Id="rId2" Type="http://schemas.openxmlformats.org/officeDocument/2006/relationships/hyperlink" Target="#Graph_Kunden"/><Relationship Id="rId1" Type="http://schemas.openxmlformats.org/officeDocument/2006/relationships/hyperlink" Target="http://www.2imanagement.ch/?id=57&amp;helpdesk&amp;topic=116" TargetMode="External"/><Relationship Id="rId6" Type="http://schemas.openxmlformats.org/officeDocument/2006/relationships/chart" Target="../charts/chart35.xml"/><Relationship Id="rId5" Type="http://schemas.openxmlformats.org/officeDocument/2006/relationships/hyperlink" Target="#Leadership!A1"/><Relationship Id="rId4" Type="http://schemas.openxmlformats.org/officeDocument/2006/relationships/hyperlink" Target="#KostenNutzen!C5"/></Relationships>
</file>

<file path=xl/drawings/_rels/drawing8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Leadership!A1"/><Relationship Id="rId1" Type="http://schemas.openxmlformats.org/officeDocument/2006/relationships/hyperlink" Target="http://www.2imanagement.ch/?id=57&amp;helpdesk&amp;topic=116" TargetMode="External"/></Relationships>
</file>

<file path=xl/drawings/_rels/drawing83.xml.rels><?xml version="1.0" encoding="UTF-8" standalone="yes"?>
<Relationships xmlns="http://schemas.openxmlformats.org/package/2006/relationships"><Relationship Id="rId3" Type="http://schemas.openxmlformats.org/officeDocument/2006/relationships/hyperlink" Target="http://www.2imanagement.ch/?id=57&amp;helpdesk&amp;topic=116" TargetMode="External"/><Relationship Id="rId7" Type="http://schemas.openxmlformats.org/officeDocument/2006/relationships/image" Target="../media/image2.emf"/><Relationship Id="rId2" Type="http://schemas.openxmlformats.org/officeDocument/2006/relationships/image" Target="../media/image6.gif"/><Relationship Id="rId1" Type="http://schemas.openxmlformats.org/officeDocument/2006/relationships/hyperlink" Target="#Eisenhower!A50"/><Relationship Id="rId6" Type="http://schemas.openxmlformats.org/officeDocument/2006/relationships/chart" Target="../charts/chart36.xml"/><Relationship Id="rId5" Type="http://schemas.openxmlformats.org/officeDocument/2006/relationships/hyperlink" Target="#Leadership!A1"/><Relationship Id="rId4" Type="http://schemas.openxmlformats.org/officeDocument/2006/relationships/hyperlink" Target="#Eisenhower!C5"/></Relationships>
</file>

<file path=xl/drawings/_rels/drawing84.xml.rels><?xml version="1.0" encoding="UTF-8" standalone="yes"?>
<Relationships xmlns="http://schemas.openxmlformats.org/package/2006/relationships"><Relationship Id="rId3" Type="http://schemas.openxmlformats.org/officeDocument/2006/relationships/image" Target="../media/image70.png"/><Relationship Id="rId7" Type="http://schemas.openxmlformats.org/officeDocument/2006/relationships/image" Target="../media/image71.jpg"/><Relationship Id="rId2" Type="http://schemas.openxmlformats.org/officeDocument/2006/relationships/hyperlink" Target=":/" TargetMode="External"/><Relationship Id="rId1" Type="http://schemas.openxmlformats.org/officeDocument/2006/relationships/hyperlink" Target="01_Cockpit.exe" TargetMode="External"/><Relationship Id="rId6" Type="http://schemas.openxmlformats.org/officeDocument/2006/relationships/image" Target="../media/image5.png"/><Relationship Id="rId5" Type="http://schemas.openxmlformats.org/officeDocument/2006/relationships/hyperlink" Target="#MenuHRM!A1"/><Relationship Id="rId4" Type="http://schemas.openxmlformats.org/officeDocument/2006/relationships/hyperlink" Target="http://2imanagement.ch/18985.html" TargetMode="External"/></Relationships>
</file>

<file path=xl/drawings/_rels/drawing85.xml.rels><?xml version="1.0" encoding="UTF-8" standalone="yes"?>
<Relationships xmlns="http://schemas.openxmlformats.org/package/2006/relationships"><Relationship Id="rId3" Type="http://schemas.openxmlformats.org/officeDocument/2006/relationships/image" Target="../media/image70.png"/><Relationship Id="rId7" Type="http://schemas.openxmlformats.org/officeDocument/2006/relationships/image" Target="../media/image5.png"/><Relationship Id="rId2" Type="http://schemas.openxmlformats.org/officeDocument/2006/relationships/hyperlink" Target=":/" TargetMode="External"/><Relationship Id="rId1" Type="http://schemas.openxmlformats.org/officeDocument/2006/relationships/hyperlink" Target="02_StrategicManagement.exe" TargetMode="External"/><Relationship Id="rId6" Type="http://schemas.openxmlformats.org/officeDocument/2006/relationships/hyperlink" Target="#MenuHRM!A1"/><Relationship Id="rId5" Type="http://schemas.openxmlformats.org/officeDocument/2006/relationships/image" Target="../media/image72.png"/><Relationship Id="rId4" Type="http://schemas.openxmlformats.org/officeDocument/2006/relationships/hyperlink" Target="http://2imanagement.ch/18922.html" TargetMode="External"/></Relationships>
</file>

<file path=xl/drawings/_rels/drawing86.xml.rels><?xml version="1.0" encoding="UTF-8" standalone="yes"?>
<Relationships xmlns="http://schemas.openxmlformats.org/package/2006/relationships"><Relationship Id="rId3" Type="http://schemas.openxmlformats.org/officeDocument/2006/relationships/image" Target="../media/image70.png"/><Relationship Id="rId7" Type="http://schemas.openxmlformats.org/officeDocument/2006/relationships/image" Target="../media/image5.png"/><Relationship Id="rId2" Type="http://schemas.openxmlformats.org/officeDocument/2006/relationships/hyperlink" Target=":/" TargetMode="External"/><Relationship Id="rId1" Type="http://schemas.openxmlformats.org/officeDocument/2006/relationships/hyperlink" Target="04_BusinessPlan.exe" TargetMode="External"/><Relationship Id="rId6" Type="http://schemas.openxmlformats.org/officeDocument/2006/relationships/hyperlink" Target="#MenuHRM!A1"/><Relationship Id="rId5" Type="http://schemas.openxmlformats.org/officeDocument/2006/relationships/image" Target="../media/image73.png"/><Relationship Id="rId4" Type="http://schemas.openxmlformats.org/officeDocument/2006/relationships/hyperlink" Target="http://2imanagement.ch/19301.html" TargetMode="External"/></Relationships>
</file>

<file path=xl/drawings/_rels/drawing87.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70.png"/><Relationship Id="rId7" Type="http://schemas.openxmlformats.org/officeDocument/2006/relationships/hyperlink" Target="#MenuHRM!A1"/><Relationship Id="rId2" Type="http://schemas.openxmlformats.org/officeDocument/2006/relationships/hyperlink" Target=":/" TargetMode="External"/><Relationship Id="rId1" Type="http://schemas.openxmlformats.org/officeDocument/2006/relationships/hyperlink" Target="01_Cockpit.exe#'BSC'!E9" TargetMode="External"/><Relationship Id="rId6" Type="http://schemas.openxmlformats.org/officeDocument/2006/relationships/image" Target="../media/image74.png"/><Relationship Id="rId5" Type="http://schemas.openxmlformats.org/officeDocument/2006/relationships/hyperlink" Target="http://2imanagement.ch/18985.html" TargetMode="External"/><Relationship Id="rId4" Type="http://schemas.openxmlformats.org/officeDocument/2006/relationships/hyperlink" Target="#Umsetzung!C5"/></Relationships>
</file>

<file path=xl/drawings/_rels/drawing88.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70.png"/><Relationship Id="rId7" Type="http://schemas.openxmlformats.org/officeDocument/2006/relationships/hyperlink" Target="#MenuHRM!A1"/><Relationship Id="rId2" Type="http://schemas.openxmlformats.org/officeDocument/2006/relationships/hyperlink" Target=":/" TargetMode="External"/><Relationship Id="rId1" Type="http://schemas.openxmlformats.org/officeDocument/2006/relationships/hyperlink" Target="03_ProjectManagement.exe" TargetMode="External"/><Relationship Id="rId6" Type="http://schemas.openxmlformats.org/officeDocument/2006/relationships/image" Target="../media/image75.png"/><Relationship Id="rId5" Type="http://schemas.openxmlformats.org/officeDocument/2006/relationships/hyperlink" Target="http://2imanagement.ch/18901.html" TargetMode="External"/><Relationship Id="rId4" Type="http://schemas.openxmlformats.org/officeDocument/2006/relationships/hyperlink" Target="#Leadership!A1"/></Relationships>
</file>

<file path=xl/drawings/_rels/drawing89.xml.rels><?xml version="1.0" encoding="UTF-8" standalone="yes"?>
<Relationships xmlns="http://schemas.openxmlformats.org/package/2006/relationships"><Relationship Id="rId3" Type="http://schemas.openxmlformats.org/officeDocument/2006/relationships/image" Target="../media/image70.png"/><Relationship Id="rId2" Type="http://schemas.openxmlformats.org/officeDocument/2006/relationships/hyperlink" Target=":/" TargetMode="External"/><Relationship Id="rId1" Type="http://schemas.openxmlformats.org/officeDocument/2006/relationships/hyperlink" Target="09_Change.exe" TargetMode="External"/><Relationship Id="rId6" Type="http://schemas.openxmlformats.org/officeDocument/2006/relationships/hyperlink" Target="#Entwicklung!A1"/><Relationship Id="rId5" Type="http://schemas.openxmlformats.org/officeDocument/2006/relationships/image" Target="../media/image76.png"/><Relationship Id="rId4" Type="http://schemas.openxmlformats.org/officeDocument/2006/relationships/hyperlink" Target="http://2imanagement.ch/85201.html" TargetMode="External"/></Relationships>
</file>

<file path=xl/drawings/_rels/drawing90.xml.rels><?xml version="1.0" encoding="UTF-8" standalone="yes"?>
<Relationships xmlns="http://schemas.openxmlformats.org/package/2006/relationships"><Relationship Id="rId3" Type="http://schemas.openxmlformats.org/officeDocument/2006/relationships/image" Target="../media/image70.png"/><Relationship Id="rId2" Type="http://schemas.openxmlformats.org/officeDocument/2006/relationships/hyperlink" Target=":/" TargetMode="External"/><Relationship Id="rId1" Type="http://schemas.openxmlformats.org/officeDocument/2006/relationships/hyperlink" Target="06_Marketing.exe" TargetMode="External"/><Relationship Id="rId6" Type="http://schemas.openxmlformats.org/officeDocument/2006/relationships/hyperlink" Target="#Marketing!A1"/><Relationship Id="rId5" Type="http://schemas.openxmlformats.org/officeDocument/2006/relationships/image" Target="../media/image77.png"/><Relationship Id="rId4" Type="http://schemas.openxmlformats.org/officeDocument/2006/relationships/hyperlink" Target="http://2imanagement.ch/18943.html" TargetMode="External"/></Relationships>
</file>

<file path=xl/drawings/_rels/drawing91.xml.rels><?xml version="1.0" encoding="UTF-8" standalone="yes"?>
<Relationships xmlns="http://schemas.openxmlformats.org/package/2006/relationships"><Relationship Id="rId3" Type="http://schemas.openxmlformats.org/officeDocument/2006/relationships/image" Target="../media/image78.jpeg"/><Relationship Id="rId2" Type="http://schemas.openxmlformats.org/officeDocument/2006/relationships/image" Target="../media/image5.png"/><Relationship Id="rId1" Type="http://schemas.openxmlformats.org/officeDocument/2006/relationships/hyperlink" Target="#MenuHRM!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8.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31.emf"/></Relationships>
</file>

<file path=xl/drawings/_rels/vmlDrawing43.vml.rels><?xml version="1.0" encoding="UTF-8" standalone="yes"?>
<Relationships xmlns="http://schemas.openxmlformats.org/package/2006/relationships"><Relationship Id="rId3" Type="http://schemas.openxmlformats.org/officeDocument/2006/relationships/image" Target="../media/image38.emf"/><Relationship Id="rId2" Type="http://schemas.openxmlformats.org/officeDocument/2006/relationships/image" Target="../media/image37.emf"/><Relationship Id="rId1" Type="http://schemas.openxmlformats.org/officeDocument/2006/relationships/image" Target="../media/image36.emf"/><Relationship Id="rId5" Type="http://schemas.openxmlformats.org/officeDocument/2006/relationships/image" Target="../media/image3.emf"/><Relationship Id="rId4" Type="http://schemas.openxmlformats.org/officeDocument/2006/relationships/image" Target="../media/image39.emf"/></Relationships>
</file>

<file path=xl/drawings/_rels/vmlDrawing44.vml.rels><?xml version="1.0" encoding="UTF-8" standalone="yes"?>
<Relationships xmlns="http://schemas.openxmlformats.org/package/2006/relationships"><Relationship Id="rId3" Type="http://schemas.openxmlformats.org/officeDocument/2006/relationships/image" Target="../media/image46.emf"/><Relationship Id="rId2" Type="http://schemas.openxmlformats.org/officeDocument/2006/relationships/image" Target="../media/image45.emf"/><Relationship Id="rId1" Type="http://schemas.openxmlformats.org/officeDocument/2006/relationships/image" Target="../media/image44.emf"/><Relationship Id="rId5" Type="http://schemas.openxmlformats.org/officeDocument/2006/relationships/image" Target="../media/image3.emf"/><Relationship Id="rId4" Type="http://schemas.openxmlformats.org/officeDocument/2006/relationships/image" Target="../media/image47.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0.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57150</xdr:rowOff>
    </xdr:from>
    <xdr:to>
      <xdr:col>13</xdr:col>
      <xdr:colOff>895350</xdr:colOff>
      <xdr:row>26</xdr:row>
      <xdr:rowOff>76200</xdr:rowOff>
    </xdr:to>
    <xdr:pic>
      <xdr:nvPicPr>
        <xdr:cNvPr id="2" name="Grafik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725" y="885825"/>
          <a:ext cx="7667625" cy="45910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13</xdr:col>
          <xdr:colOff>30480</xdr:colOff>
          <xdr:row>1</xdr:row>
          <xdr:rowOff>60960</xdr:rowOff>
        </xdr:from>
        <xdr:to>
          <xdr:col>13</xdr:col>
          <xdr:colOff>899160</xdr:colOff>
          <xdr:row>1</xdr:row>
          <xdr:rowOff>228600</xdr:rowOff>
        </xdr:to>
        <xdr:sp macro="" textlink="">
          <xdr:nvSpPr>
            <xdr:cNvPr id="116738" name="Drop Down 2" hidden="1">
              <a:extLst>
                <a:ext uri="{63B3BB69-23CF-44E3-9099-C40C66FF867C}">
                  <a14:compatExt spid="_x0000_s116738"/>
                </a:ext>
                <a:ext uri="{FF2B5EF4-FFF2-40B4-BE49-F238E27FC236}">
                  <a16:creationId xmlns:a16="http://schemas.microsoft.com/office/drawing/2014/main" id="{00000000-0008-0000-0100-000002C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12</xdr:col>
      <xdr:colOff>561975</xdr:colOff>
      <xdr:row>1</xdr:row>
      <xdr:rowOff>57150</xdr:rowOff>
    </xdr:from>
    <xdr:ext cx="172800" cy="172800"/>
    <xdr:grpSp>
      <xdr:nvGrpSpPr>
        <xdr:cNvPr id="36" name="Gruppieren 35">
          <a:hlinkClick xmlns:r="http://schemas.openxmlformats.org/officeDocument/2006/relationships" r:id="rId2"/>
          <a:extLst>
            <a:ext uri="{FF2B5EF4-FFF2-40B4-BE49-F238E27FC236}">
              <a16:creationId xmlns:a16="http://schemas.microsoft.com/office/drawing/2014/main" id="{00000000-0008-0000-0100-000024000000}"/>
            </a:ext>
          </a:extLst>
        </xdr:cNvPr>
        <xdr:cNvGrpSpPr/>
      </xdr:nvGrpSpPr>
      <xdr:grpSpPr>
        <a:xfrm>
          <a:off x="7221855" y="628650"/>
          <a:ext cx="172800" cy="172800"/>
          <a:chOff x="8105775" y="571500"/>
          <a:chExt cx="172800" cy="172800"/>
        </a:xfrm>
      </xdr:grpSpPr>
      <xdr:sp macro="" textlink="">
        <xdr:nvSpPr>
          <xdr:cNvPr id="37" name="Rechteck 36">
            <a:extLst>
              <a:ext uri="{FF2B5EF4-FFF2-40B4-BE49-F238E27FC236}">
                <a16:creationId xmlns:a16="http://schemas.microsoft.com/office/drawing/2014/main" id="{00000000-0008-0000-0100-00002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8" name="Textfeld 37">
            <a:extLst>
              <a:ext uri="{FF2B5EF4-FFF2-40B4-BE49-F238E27FC236}">
                <a16:creationId xmlns:a16="http://schemas.microsoft.com/office/drawing/2014/main" id="{00000000-0008-0000-0100-00002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4</xdr:col>
      <xdr:colOff>97777</xdr:colOff>
      <xdr:row>8</xdr:row>
      <xdr:rowOff>34700</xdr:rowOff>
    </xdr:from>
    <xdr:to>
      <xdr:col>4</xdr:col>
      <xdr:colOff>452289</xdr:colOff>
      <xdr:row>18</xdr:row>
      <xdr:rowOff>181299</xdr:rowOff>
    </xdr:to>
    <xdr:sp macro="" textlink="' '!A7">
      <xdr:nvSpPr>
        <xdr:cNvPr id="4" name="Textfeld 3">
          <a:hlinkClick xmlns:r="http://schemas.openxmlformats.org/officeDocument/2006/relationships" r:id="rId3"/>
          <a:extLst>
            <a:ext uri="{FF2B5EF4-FFF2-40B4-BE49-F238E27FC236}">
              <a16:creationId xmlns:a16="http://schemas.microsoft.com/office/drawing/2014/main" id="{00000000-0008-0000-0100-000004000000}"/>
            </a:ext>
          </a:extLst>
        </xdr:cNvPr>
        <xdr:cNvSpPr txBox="1"/>
      </xdr:nvSpPr>
      <xdr:spPr>
        <a:xfrm rot="16200000">
          <a:off x="658933" y="2854919"/>
          <a:ext cx="2051599"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2668C59A-2ECE-4D44-BCDF-0A01F041815E}" type="TxLink">
            <a:rPr lang="en-US" sz="2400">
              <a:solidFill>
                <a:schemeClr val="tx2">
                  <a:lumMod val="20000"/>
                  <a:lumOff val="8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recruter</a:t>
          </a:fld>
          <a:endParaRPr lang="de-CH" sz="2400">
            <a:solidFill>
              <a:schemeClr val="tx2">
                <a:lumMod val="20000"/>
                <a:lumOff val="80000"/>
              </a:schemeClr>
            </a:solidFill>
            <a:effectLst/>
            <a:latin typeface="+mn-lt"/>
            <a:ea typeface="+mn-ea"/>
            <a:cs typeface="+mn-cs"/>
          </a:endParaRPr>
        </a:p>
      </xdr:txBody>
    </xdr:sp>
    <xdr:clientData/>
  </xdr:twoCellAnchor>
  <xdr:twoCellAnchor>
    <xdr:from>
      <xdr:col>5</xdr:col>
      <xdr:colOff>503277</xdr:colOff>
      <xdr:row>8</xdr:row>
      <xdr:rowOff>30890</xdr:rowOff>
    </xdr:from>
    <xdr:to>
      <xdr:col>6</xdr:col>
      <xdr:colOff>95789</xdr:colOff>
      <xdr:row>19</xdr:row>
      <xdr:rowOff>109090</xdr:rowOff>
    </xdr:to>
    <xdr:sp macro="" textlink="' '!A8">
      <xdr:nvSpPr>
        <xdr:cNvPr id="57" name="Textfeld 56">
          <a:hlinkClick xmlns:r="http://schemas.openxmlformats.org/officeDocument/2006/relationships" r:id="rId4"/>
          <a:extLst>
            <a:ext uri="{FF2B5EF4-FFF2-40B4-BE49-F238E27FC236}">
              <a16:creationId xmlns:a16="http://schemas.microsoft.com/office/drawing/2014/main" id="{00000000-0008-0000-0100-000039000000}"/>
            </a:ext>
          </a:extLst>
        </xdr:cNvPr>
        <xdr:cNvSpPr txBox="1"/>
      </xdr:nvSpPr>
      <xdr:spPr>
        <a:xfrm rot="18000000">
          <a:off x="1765383" y="2912159"/>
          <a:ext cx="2173700"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7E7B5C38-4136-4E49-B6C8-EDE02346DECF}" type="TxLink">
            <a:rPr lang="en-US" sz="2400">
              <a:solidFill>
                <a:schemeClr val="accent2">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mobiliser</a:t>
          </a:fld>
          <a:endParaRPr lang="de-CH" sz="2400">
            <a:solidFill>
              <a:schemeClr val="accent2">
                <a:lumMod val="40000"/>
                <a:lumOff val="60000"/>
              </a:schemeClr>
            </a:solidFill>
            <a:effectLst/>
            <a:latin typeface="+mn-lt"/>
            <a:ea typeface="+mn-ea"/>
            <a:cs typeface="+mn-cs"/>
          </a:endParaRPr>
        </a:p>
      </xdr:txBody>
    </xdr:sp>
    <xdr:clientData/>
  </xdr:twoCellAnchor>
  <xdr:twoCellAnchor>
    <xdr:from>
      <xdr:col>7</xdr:col>
      <xdr:colOff>402577</xdr:colOff>
      <xdr:row>8</xdr:row>
      <xdr:rowOff>51395</xdr:rowOff>
    </xdr:from>
    <xdr:to>
      <xdr:col>7</xdr:col>
      <xdr:colOff>757089</xdr:colOff>
      <xdr:row>18</xdr:row>
      <xdr:rowOff>181298</xdr:rowOff>
    </xdr:to>
    <xdr:sp macro="" textlink="' '!A10">
      <xdr:nvSpPr>
        <xdr:cNvPr id="58" name="Textfeld 57">
          <a:hlinkClick xmlns:r="http://schemas.openxmlformats.org/officeDocument/2006/relationships" r:id="rId5"/>
          <a:extLst>
            <a:ext uri="{FF2B5EF4-FFF2-40B4-BE49-F238E27FC236}">
              <a16:creationId xmlns:a16="http://schemas.microsoft.com/office/drawing/2014/main" id="{00000000-0008-0000-0100-00003A000000}"/>
            </a:ext>
          </a:extLst>
        </xdr:cNvPr>
        <xdr:cNvSpPr txBox="1"/>
      </xdr:nvSpPr>
      <xdr:spPr>
        <a:xfrm rot="16200000">
          <a:off x="3258081" y="2863266"/>
          <a:ext cx="2034903"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8F089722-7AFD-45AE-B1D8-D0A504BEBBAA}" type="TxLink">
            <a:rPr lang="en-US" sz="2400">
              <a:solidFill>
                <a:schemeClr val="accent4">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évaluer</a:t>
          </a:fld>
          <a:endParaRPr lang="de-CH" sz="2400">
            <a:solidFill>
              <a:schemeClr val="accent4">
                <a:lumMod val="40000"/>
                <a:lumOff val="60000"/>
              </a:schemeClr>
            </a:solidFill>
            <a:effectLst/>
            <a:latin typeface="+mn-lt"/>
            <a:ea typeface="+mn-ea"/>
            <a:cs typeface="+mn-cs"/>
          </a:endParaRPr>
        </a:p>
      </xdr:txBody>
    </xdr:sp>
    <xdr:clientData/>
  </xdr:twoCellAnchor>
  <xdr:twoCellAnchor>
    <xdr:from>
      <xdr:col>10</xdr:col>
      <xdr:colOff>77731</xdr:colOff>
      <xdr:row>8</xdr:row>
      <xdr:rowOff>183473</xdr:rowOff>
    </xdr:from>
    <xdr:to>
      <xdr:col>11</xdr:col>
      <xdr:colOff>251268</xdr:colOff>
      <xdr:row>19</xdr:row>
      <xdr:rowOff>71577</xdr:rowOff>
    </xdr:to>
    <xdr:sp macro="" textlink="' '!A9">
      <xdr:nvSpPr>
        <xdr:cNvPr id="59" name="Textfeld 58">
          <a:hlinkClick xmlns:r="http://schemas.openxmlformats.org/officeDocument/2006/relationships" r:id="rId6"/>
          <a:extLst>
            <a:ext uri="{FF2B5EF4-FFF2-40B4-BE49-F238E27FC236}">
              <a16:creationId xmlns:a16="http://schemas.microsoft.com/office/drawing/2014/main" id="{00000000-0008-0000-0100-00003B000000}"/>
            </a:ext>
          </a:extLst>
        </xdr:cNvPr>
        <xdr:cNvSpPr txBox="1"/>
      </xdr:nvSpPr>
      <xdr:spPr>
        <a:xfrm rot="3600000">
          <a:off x="4787685" y="2969694"/>
          <a:ext cx="1983604"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r" defTabSz="914400" rtl="0" eaLnBrk="1" fontAlgn="auto" latinLnBrk="0" hangingPunct="1">
            <a:lnSpc>
              <a:spcPct val="100000"/>
            </a:lnSpc>
            <a:spcBef>
              <a:spcPts val="0"/>
            </a:spcBef>
            <a:spcAft>
              <a:spcPts val="0"/>
            </a:spcAft>
            <a:buClrTx/>
            <a:buSzTx/>
            <a:buFontTx/>
            <a:buNone/>
            <a:tabLst/>
            <a:defRPr/>
          </a:pPr>
          <a:fld id="{09344D58-2DBE-44C9-8168-F0024F0F3288}" type="TxLink">
            <a:rPr lang="en-US" sz="2400">
              <a:solidFill>
                <a:schemeClr val="accent3">
                  <a:lumMod val="40000"/>
                  <a:lumOff val="60000"/>
                </a:schemeClr>
              </a:solidFill>
              <a:effectLst/>
              <a:latin typeface="+mn-lt"/>
              <a:ea typeface="+mn-ea"/>
              <a:cs typeface="+mn-cs"/>
            </a:rPr>
            <a:pPr marL="0" marR="0" indent="0" algn="r" defTabSz="914400" rtl="0" eaLnBrk="1" fontAlgn="auto" latinLnBrk="0" hangingPunct="1">
              <a:lnSpc>
                <a:spcPct val="100000"/>
              </a:lnSpc>
              <a:spcBef>
                <a:spcPts val="0"/>
              </a:spcBef>
              <a:spcAft>
                <a:spcPts val="0"/>
              </a:spcAft>
              <a:buClrTx/>
              <a:buSzTx/>
              <a:buFontTx/>
              <a:buNone/>
              <a:tabLst/>
              <a:defRPr/>
            </a:pPr>
            <a:t>développer</a:t>
          </a:fld>
          <a:endParaRPr lang="de-CH" sz="2400">
            <a:solidFill>
              <a:schemeClr val="accent3">
                <a:lumMod val="40000"/>
                <a:lumOff val="60000"/>
              </a:schemeClr>
            </a:solidFill>
            <a:effectLst/>
            <a:latin typeface="+mn-lt"/>
            <a:ea typeface="+mn-ea"/>
            <a:cs typeface="+mn-cs"/>
          </a:endParaRPr>
        </a:p>
      </xdr:txBody>
    </xdr:sp>
    <xdr:clientData/>
  </xdr:twoCellAnchor>
  <xdr:twoCellAnchor>
    <xdr:from>
      <xdr:col>12</xdr:col>
      <xdr:colOff>221602</xdr:colOff>
      <xdr:row>8</xdr:row>
      <xdr:rowOff>15240</xdr:rowOff>
    </xdr:from>
    <xdr:to>
      <xdr:col>12</xdr:col>
      <xdr:colOff>576114</xdr:colOff>
      <xdr:row>18</xdr:row>
      <xdr:rowOff>181299</xdr:rowOff>
    </xdr:to>
    <xdr:sp macro="" textlink="' '!A11">
      <xdr:nvSpPr>
        <xdr:cNvPr id="60" name="Textfeld 59">
          <a:hlinkClick xmlns:r="http://schemas.openxmlformats.org/officeDocument/2006/relationships" r:id="rId7"/>
          <a:extLst>
            <a:ext uri="{FF2B5EF4-FFF2-40B4-BE49-F238E27FC236}">
              <a16:creationId xmlns:a16="http://schemas.microsoft.com/office/drawing/2014/main" id="{00000000-0008-0000-0100-00003C000000}"/>
            </a:ext>
          </a:extLst>
        </xdr:cNvPr>
        <xdr:cNvSpPr txBox="1"/>
      </xdr:nvSpPr>
      <xdr:spPr>
        <a:xfrm rot="16200000">
          <a:off x="6053688" y="2755654"/>
          <a:ext cx="1994859"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36F5B3AF-302C-4C2F-A67F-3D764F0BAB31}" type="TxLink">
            <a:rPr lang="en-US" sz="2400">
              <a:solidFill>
                <a:schemeClr val="accent6">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prendre congé</a:t>
          </a:fld>
          <a:endParaRPr lang="de-CH" sz="2400">
            <a:solidFill>
              <a:schemeClr val="accent6">
                <a:lumMod val="40000"/>
                <a:lumOff val="60000"/>
              </a:schemeClr>
            </a:solidFill>
            <a:effectLst/>
            <a:latin typeface="+mn-lt"/>
            <a:ea typeface="+mn-ea"/>
            <a:cs typeface="+mn-cs"/>
          </a:endParaRPr>
        </a:p>
      </xdr:txBody>
    </xdr:sp>
    <xdr:clientData/>
  </xdr:twoCellAnchor>
  <xdr:twoCellAnchor>
    <xdr:from>
      <xdr:col>1</xdr:col>
      <xdr:colOff>457200</xdr:colOff>
      <xdr:row>21</xdr:row>
      <xdr:rowOff>103737</xdr:rowOff>
    </xdr:from>
    <xdr:to>
      <xdr:col>13</xdr:col>
      <xdr:colOff>886200</xdr:colOff>
      <xdr:row>24</xdr:row>
      <xdr:rowOff>168492</xdr:rowOff>
    </xdr:to>
    <xdr:sp macro="" textlink="' '!A13">
      <xdr:nvSpPr>
        <xdr:cNvPr id="61" name="Textfeld 60">
          <a:hlinkClick xmlns:r="http://schemas.openxmlformats.org/officeDocument/2006/relationships" r:id="rId8"/>
          <a:extLst>
            <a:ext uri="{FF2B5EF4-FFF2-40B4-BE49-F238E27FC236}">
              <a16:creationId xmlns:a16="http://schemas.microsoft.com/office/drawing/2014/main" id="{00000000-0008-0000-0100-00003D000000}"/>
            </a:ext>
          </a:extLst>
        </xdr:cNvPr>
        <xdr:cNvSpPr txBox="1"/>
      </xdr:nvSpPr>
      <xdr:spPr>
        <a:xfrm>
          <a:off x="457200" y="4551912"/>
          <a:ext cx="7668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fld id="{42ED002E-4D69-4B97-958F-EEB511EC5A6E}" type="TxLink">
            <a:rPr lang="en-US" sz="3600">
              <a:solidFill>
                <a:schemeClr val="accent1">
                  <a:lumMod val="75000"/>
                </a:schemeClr>
              </a:solidFill>
              <a:effectLst/>
              <a:latin typeface="Calibri Light" panose="020F0302020204030204" pitchFamily="34" charset="0"/>
              <a:ea typeface="Calibri Light" panose="020F0302020204030204" pitchFamily="34" charset="0"/>
              <a:cs typeface="Calibri Light" panose="020F0302020204030204" pitchFamily="34" charset="0"/>
            </a:rPr>
            <a:pPr marL="0" marR="0" indent="0" algn="ctr" defTabSz="914400" rtl="0" eaLnBrk="1" fontAlgn="auto" latinLnBrk="0" hangingPunct="1">
              <a:lnSpc>
                <a:spcPct val="100000"/>
              </a:lnSpc>
              <a:spcBef>
                <a:spcPts val="0"/>
              </a:spcBef>
              <a:spcAft>
                <a:spcPts val="0"/>
              </a:spcAft>
              <a:buClrTx/>
              <a:buSzTx/>
              <a:buFontTx/>
              <a:buNone/>
              <a:tabLst/>
              <a:defRPr/>
            </a:pPr>
            <a:t>Conduite du personnel</a:t>
          </a:fld>
          <a:endParaRPr lang="de-CH" sz="3600">
            <a:solidFill>
              <a:schemeClr val="accent1">
                <a:lumMod val="7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twoCellAnchor>
  <xdr:twoCellAnchor>
    <xdr:from>
      <xdr:col>13</xdr:col>
      <xdr:colOff>357787</xdr:colOff>
      <xdr:row>13</xdr:row>
      <xdr:rowOff>80942</xdr:rowOff>
    </xdr:from>
    <xdr:to>
      <xdr:col>13</xdr:col>
      <xdr:colOff>712299</xdr:colOff>
      <xdr:row>18</xdr:row>
      <xdr:rowOff>186775</xdr:rowOff>
    </xdr:to>
    <xdr:sp macro="" textlink="' '!A12">
      <xdr:nvSpPr>
        <xdr:cNvPr id="18" name="Textfeld 17">
          <a:hlinkClick xmlns:r="http://schemas.openxmlformats.org/officeDocument/2006/relationships" r:id="rId9"/>
          <a:extLst>
            <a:ext uri="{FF2B5EF4-FFF2-40B4-BE49-F238E27FC236}">
              <a16:creationId xmlns:a16="http://schemas.microsoft.com/office/drawing/2014/main" id="{00000000-0008-0000-0100-000012000000}"/>
            </a:ext>
          </a:extLst>
        </xdr:cNvPr>
        <xdr:cNvSpPr txBox="1"/>
      </xdr:nvSpPr>
      <xdr:spPr>
        <a:xfrm rot="18000000">
          <a:off x="7244876" y="3357028"/>
          <a:ext cx="1058333"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5C9C0B8A-E802-496E-8A50-D61164072701}" type="TxLink">
            <a:rPr lang="en-US" sz="2400">
              <a:solidFill>
                <a:schemeClr val="bg1">
                  <a:lumMod val="75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Admin</a:t>
          </a:fld>
          <a:endParaRPr lang="de-CH" sz="2400">
            <a:solidFill>
              <a:schemeClr val="bg1">
                <a:lumMod val="75000"/>
              </a:schemeClr>
            </a:solidFill>
            <a:effectLst/>
            <a:latin typeface="+mn-lt"/>
            <a:ea typeface="+mn-ea"/>
            <a:cs typeface="+mn-cs"/>
          </a:endParaRPr>
        </a:p>
      </xdr:txBody>
    </xdr:sp>
    <xdr:clientData/>
  </xdr:twoCellAnchor>
  <xdr:twoCellAnchor>
    <xdr:from>
      <xdr:col>1</xdr:col>
      <xdr:colOff>323850</xdr:colOff>
      <xdr:row>11</xdr:row>
      <xdr:rowOff>161925</xdr:rowOff>
    </xdr:from>
    <xdr:to>
      <xdr:col>3</xdr:col>
      <xdr:colOff>271250</xdr:colOff>
      <xdr:row>19</xdr:row>
      <xdr:rowOff>31535</xdr:rowOff>
    </xdr:to>
    <xdr:grpSp>
      <xdr:nvGrpSpPr>
        <xdr:cNvPr id="5" name="Gruppieren 4">
          <a:extLst>
            <a:ext uri="{FF2B5EF4-FFF2-40B4-BE49-F238E27FC236}">
              <a16:creationId xmlns:a16="http://schemas.microsoft.com/office/drawing/2014/main" id="{00000000-0008-0000-0100-000005000000}"/>
            </a:ext>
          </a:extLst>
        </xdr:cNvPr>
        <xdr:cNvGrpSpPr/>
      </xdr:nvGrpSpPr>
      <xdr:grpSpPr>
        <a:xfrm rot="-180000">
          <a:off x="331470" y="2668905"/>
          <a:ext cx="610340" cy="1332650"/>
          <a:chOff x="323850" y="2705100"/>
          <a:chExt cx="595100" cy="1393610"/>
        </a:xfrm>
      </xdr:grpSpPr>
      <xdr:sp macro="" textlink="' '!A6">
        <xdr:nvSpPr>
          <xdr:cNvPr id="19" name="Textfeld 18">
            <a:hlinkClick xmlns:r="http://schemas.openxmlformats.org/officeDocument/2006/relationships" r:id="rId10"/>
            <a:extLst>
              <a:ext uri="{FF2B5EF4-FFF2-40B4-BE49-F238E27FC236}">
                <a16:creationId xmlns:a16="http://schemas.microsoft.com/office/drawing/2014/main" id="{00000000-0008-0000-0100-000013000000}"/>
              </a:ext>
            </a:extLst>
          </xdr:cNvPr>
          <xdr:cNvSpPr txBox="1"/>
        </xdr:nvSpPr>
        <xdr:spPr>
          <a:xfrm rot="3600000">
            <a:off x="48763" y="3228524"/>
            <a:ext cx="1385861"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r" defTabSz="914400" rtl="0" eaLnBrk="1" fontAlgn="auto" latinLnBrk="0" hangingPunct="1">
              <a:lnSpc>
                <a:spcPct val="100000"/>
              </a:lnSpc>
              <a:spcBef>
                <a:spcPts val="0"/>
              </a:spcBef>
              <a:spcAft>
                <a:spcPts val="0"/>
              </a:spcAft>
              <a:buClrTx/>
              <a:buSzTx/>
              <a:buFontTx/>
              <a:buNone/>
              <a:tabLst/>
              <a:defRPr/>
            </a:pPr>
            <a:fld id="{62819F1F-C7CE-49C5-88F8-3153CC4F80F2}" type="TxLink">
              <a:rPr lang="en-US" sz="2000">
                <a:solidFill>
                  <a:srgbClr val="C5B2A3"/>
                </a:solidFill>
                <a:effectLst/>
                <a:latin typeface="+mn-lt"/>
                <a:ea typeface="+mn-ea"/>
                <a:cs typeface="+mn-cs"/>
              </a:rPr>
              <a:pPr marL="0" marR="0" indent="0" algn="r" defTabSz="914400" rtl="0" eaLnBrk="1" fontAlgn="auto" latinLnBrk="0" hangingPunct="1">
                <a:lnSpc>
                  <a:spcPct val="100000"/>
                </a:lnSpc>
                <a:spcBef>
                  <a:spcPts val="0"/>
                </a:spcBef>
                <a:spcAft>
                  <a:spcPts val="0"/>
                </a:spcAft>
                <a:buClrTx/>
                <a:buSzTx/>
                <a:buFontTx/>
                <a:buNone/>
                <a:tabLst/>
                <a:defRPr/>
              </a:pPr>
              <a:t>Marketing</a:t>
            </a:fld>
            <a:endParaRPr lang="de-CH" sz="2000">
              <a:solidFill>
                <a:srgbClr val="C5B2A3"/>
              </a:solidFill>
              <a:effectLst/>
              <a:latin typeface="+mn-lt"/>
              <a:ea typeface="+mn-ea"/>
              <a:cs typeface="+mn-cs"/>
            </a:endParaRPr>
          </a:p>
        </xdr:txBody>
      </xdr:sp>
      <xdr:sp macro="" textlink="">
        <xdr:nvSpPr>
          <xdr:cNvPr id="3" name="Rechteck 2">
            <a:extLst>
              <a:ext uri="{FF2B5EF4-FFF2-40B4-BE49-F238E27FC236}">
                <a16:creationId xmlns:a16="http://schemas.microsoft.com/office/drawing/2014/main" id="{00000000-0008-0000-0100-000003000000}"/>
              </a:ext>
            </a:extLst>
          </xdr:cNvPr>
          <xdr:cNvSpPr/>
        </xdr:nvSpPr>
        <xdr:spPr>
          <a:xfrm>
            <a:off x="323850" y="2705100"/>
            <a:ext cx="133350" cy="4667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2000" baseline="0"/>
          </a:p>
        </xdr:txBody>
      </xdr:sp>
    </xdr:grpSp>
    <xdr:clientData/>
  </xdr:twoCellAnchor>
  <mc:AlternateContent xmlns:mc="http://schemas.openxmlformats.org/markup-compatibility/2006">
    <mc:Choice xmlns:a14="http://schemas.microsoft.com/office/drawing/2010/main" Requires="a14">
      <xdr:twoCellAnchor editAs="oneCell">
        <xdr:from>
          <xdr:col>11</xdr:col>
          <xdr:colOff>228600</xdr:colOff>
          <xdr:row>0</xdr:row>
          <xdr:rowOff>24765</xdr:rowOff>
        </xdr:from>
        <xdr:to>
          <xdr:col>13</xdr:col>
          <xdr:colOff>901065</xdr:colOff>
          <xdr:row>0</xdr:row>
          <xdr:rowOff>558165</xdr:rowOff>
        </xdr:to>
        <xdr:pic>
          <xdr:nvPicPr>
            <xdr:cNvPr id="17" name="Grafik 59">
              <a:hlinkClick xmlns:r="http://schemas.openxmlformats.org/officeDocument/2006/relationships" r:id="rId11" tooltip="Logo"/>
              <a:extLst>
                <a:ext uri="{FF2B5EF4-FFF2-40B4-BE49-F238E27FC236}">
                  <a16:creationId xmlns:a16="http://schemas.microsoft.com/office/drawing/2014/main" id="{00000000-0008-0000-0100-000011000000}"/>
                </a:ext>
              </a:extLst>
            </xdr:cNvPr>
            <xdr:cNvPicPr>
              <a:picLocks noChangeAspect="1" noChangeArrowheads="1"/>
              <a:extLst>
                <a:ext uri="{84589F7E-364E-4C9E-8A38-B11213B215E9}">
                  <a14:cameraTool cellRange="Logo!$D$6" spid="_x0000_s116871"/>
                </a:ext>
              </a:extLst>
            </xdr:cNvPicPr>
          </xdr:nvPicPr>
          <xdr:blipFill>
            <a:blip xmlns:r="http://schemas.openxmlformats.org/officeDocument/2006/relationships" r:embed="rId12"/>
            <a:srcRect/>
            <a:stretch>
              <a:fillRect/>
            </a:stretch>
          </xdr:blipFill>
          <xdr:spPr bwMode="auto">
            <a:xfrm>
              <a:off x="5943600" y="24765"/>
              <a:ext cx="2205990" cy="533400"/>
            </a:xfrm>
            <a:prstGeom prst="rect">
              <a:avLst/>
            </a:prstGeom>
            <a:solidFill>
              <a:schemeClr val="bg1"/>
            </a:solidFill>
            <a:ln w="9525">
              <a:no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70</xdr:row>
          <xdr:rowOff>0</xdr:rowOff>
        </xdr:from>
        <xdr:to>
          <xdr:col>8</xdr:col>
          <xdr:colOff>152400</xdr:colOff>
          <xdr:row>72</xdr:row>
          <xdr:rowOff>0</xdr:rowOff>
        </xdr:to>
        <xdr:sp macro="" textlink="">
          <xdr:nvSpPr>
            <xdr:cNvPr id="602113" name="Group Box 1" hidden="1">
              <a:extLst>
                <a:ext uri="{63B3BB69-23CF-44E3-9099-C40C66FF867C}">
                  <a14:compatExt spid="_x0000_s602113"/>
                </a:ext>
                <a:ext uri="{FF2B5EF4-FFF2-40B4-BE49-F238E27FC236}">
                  <a16:creationId xmlns:a16="http://schemas.microsoft.com/office/drawing/2014/main" id="{00000000-0008-0000-0200-0000013009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xdr:twoCellAnchor editAs="oneCell">
    <xdr:from>
      <xdr:col>0</xdr:col>
      <xdr:colOff>66675</xdr:colOff>
      <xdr:row>0</xdr:row>
      <xdr:rowOff>104775</xdr:rowOff>
    </xdr:from>
    <xdr:to>
      <xdr:col>0</xdr:col>
      <xdr:colOff>390675</xdr:colOff>
      <xdr:row>0</xdr:row>
      <xdr:rowOff>430240</xdr:rowOff>
    </xdr:to>
    <xdr:grpSp>
      <xdr:nvGrpSpPr>
        <xdr:cNvPr id="83" name="Gruppieren 82">
          <a:hlinkClick xmlns:r="http://schemas.openxmlformats.org/officeDocument/2006/relationships" r:id="rId1"/>
          <a:extLst>
            <a:ext uri="{FF2B5EF4-FFF2-40B4-BE49-F238E27FC236}">
              <a16:creationId xmlns:a16="http://schemas.microsoft.com/office/drawing/2014/main" id="{00000000-0008-0000-0200-000053000000}"/>
            </a:ext>
          </a:extLst>
        </xdr:cNvPr>
        <xdr:cNvGrpSpPr/>
      </xdr:nvGrpSpPr>
      <xdr:grpSpPr>
        <a:xfrm>
          <a:off x="66675" y="104775"/>
          <a:ext cx="324000" cy="325465"/>
          <a:chOff x="9191625" y="3009900"/>
          <a:chExt cx="324000" cy="325465"/>
        </a:xfrm>
      </xdr:grpSpPr>
      <xdr:sp macro="" textlink="">
        <xdr:nvSpPr>
          <xdr:cNvPr id="84" name="Rechteck 83">
            <a:extLst>
              <a:ext uri="{FF2B5EF4-FFF2-40B4-BE49-F238E27FC236}">
                <a16:creationId xmlns:a16="http://schemas.microsoft.com/office/drawing/2014/main" id="{00000000-0008-0000-0200-00005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5" name="Pfeil nach links 84">
            <a:extLst>
              <a:ext uri="{FF2B5EF4-FFF2-40B4-BE49-F238E27FC236}">
                <a16:creationId xmlns:a16="http://schemas.microsoft.com/office/drawing/2014/main" id="{00000000-0008-0000-0200-00005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0</xdr:colOff>
          <xdr:row>14</xdr:row>
          <xdr:rowOff>0</xdr:rowOff>
        </xdr:from>
        <xdr:to>
          <xdr:col>9</xdr:col>
          <xdr:colOff>731520</xdr:colOff>
          <xdr:row>14</xdr:row>
          <xdr:rowOff>198120</xdr:rowOff>
        </xdr:to>
        <xdr:sp macro="" textlink="">
          <xdr:nvSpPr>
            <xdr:cNvPr id="602258" name="Group Box 146" hidden="1">
              <a:extLst>
                <a:ext uri="{63B3BB69-23CF-44E3-9099-C40C66FF867C}">
                  <a14:compatExt spid="_x0000_s602258"/>
                </a:ext>
                <a:ext uri="{FF2B5EF4-FFF2-40B4-BE49-F238E27FC236}">
                  <a16:creationId xmlns:a16="http://schemas.microsoft.com/office/drawing/2014/main" id="{00000000-0008-0000-0200-0000923009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xdr:twoCellAnchor editAs="oneCell">
    <xdr:from>
      <xdr:col>0</xdr:col>
      <xdr:colOff>66675</xdr:colOff>
      <xdr:row>1</xdr:row>
      <xdr:rowOff>123825</xdr:rowOff>
    </xdr:from>
    <xdr:to>
      <xdr:col>0</xdr:col>
      <xdr:colOff>390675</xdr:colOff>
      <xdr:row>2</xdr:row>
      <xdr:rowOff>77815</xdr:rowOff>
    </xdr:to>
    <xdr:grpSp>
      <xdr:nvGrpSpPr>
        <xdr:cNvPr id="92" name="Gruppieren 91">
          <a:hlinkClick xmlns:r="http://schemas.openxmlformats.org/officeDocument/2006/relationships" r:id="rId2"/>
          <a:extLst>
            <a:ext uri="{FF2B5EF4-FFF2-40B4-BE49-F238E27FC236}">
              <a16:creationId xmlns:a16="http://schemas.microsoft.com/office/drawing/2014/main" id="{00000000-0008-0000-0200-00005C000000}"/>
            </a:ext>
          </a:extLst>
        </xdr:cNvPr>
        <xdr:cNvGrpSpPr/>
      </xdr:nvGrpSpPr>
      <xdr:grpSpPr>
        <a:xfrm>
          <a:off x="66675" y="680085"/>
          <a:ext cx="324000" cy="319750"/>
          <a:chOff x="12020550" y="2171700"/>
          <a:chExt cx="324000" cy="325465"/>
        </a:xfrm>
      </xdr:grpSpPr>
      <xdr:sp macro="" textlink="">
        <xdr:nvSpPr>
          <xdr:cNvPr id="93" name="Rechteck 92">
            <a:extLst>
              <a:ext uri="{FF2B5EF4-FFF2-40B4-BE49-F238E27FC236}">
                <a16:creationId xmlns:a16="http://schemas.microsoft.com/office/drawing/2014/main" id="{00000000-0008-0000-0200-00005D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4" name="Pfeil nach rechts 93">
            <a:extLst>
              <a:ext uri="{FF2B5EF4-FFF2-40B4-BE49-F238E27FC236}">
                <a16:creationId xmlns:a16="http://schemas.microsoft.com/office/drawing/2014/main" id="{00000000-0008-0000-0200-00005E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85725</xdr:colOff>
      <xdr:row>2</xdr:row>
      <xdr:rowOff>95250</xdr:rowOff>
    </xdr:from>
    <xdr:ext cx="419100" cy="125227"/>
    <xdr:sp macro="" textlink="">
      <xdr:nvSpPr>
        <xdr:cNvPr id="96" name="Textfeld 95">
          <a:extLst>
            <a:ext uri="{FF2B5EF4-FFF2-40B4-BE49-F238E27FC236}">
              <a16:creationId xmlns:a16="http://schemas.microsoft.com/office/drawing/2014/main" id="{00000000-0008-0000-0200-000060000000}"/>
            </a:ext>
          </a:extLst>
        </xdr:cNvPr>
        <xdr:cNvSpPr txBox="1"/>
      </xdr:nvSpPr>
      <xdr:spPr>
        <a:xfrm>
          <a:off x="85725" y="1028700"/>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r>
            <a:rPr lang="en-US" sz="800" b="0" i="0" u="none" strike="noStrike">
              <a:solidFill>
                <a:srgbClr val="000000"/>
              </a:solidFill>
              <a:latin typeface="+mn-lt"/>
              <a:cs typeface="Arial"/>
            </a:rPr>
            <a:t>Check</a:t>
          </a:r>
        </a:p>
      </xdr:txBody>
    </xdr:sp>
    <xdr:clientData fPrintsWithSheet="0"/>
  </xdr:oneCellAnchor>
  <mc:AlternateContent xmlns:mc="http://schemas.openxmlformats.org/markup-compatibility/2006">
    <mc:Choice xmlns:a14="http://schemas.microsoft.com/office/drawing/2010/main" Requires="a14">
      <xdr:twoCellAnchor editAs="oneCell">
        <xdr:from>
          <xdr:col>3</xdr:col>
          <xdr:colOff>1514475</xdr:colOff>
          <xdr:row>0</xdr:row>
          <xdr:rowOff>9525</xdr:rowOff>
        </xdr:from>
        <xdr:to>
          <xdr:col>7</xdr:col>
          <xdr:colOff>352425</xdr:colOff>
          <xdr:row>0</xdr:row>
          <xdr:rowOff>542925</xdr:rowOff>
        </xdr:to>
        <xdr:pic>
          <xdr:nvPicPr>
            <xdr:cNvPr id="97" name="Grafik 59">
              <a:extLst>
                <a:ext uri="{FF2B5EF4-FFF2-40B4-BE49-F238E27FC236}">
                  <a16:creationId xmlns:a16="http://schemas.microsoft.com/office/drawing/2014/main" id="{00000000-0008-0000-0200-000061000000}"/>
                </a:ext>
              </a:extLst>
            </xdr:cNvPr>
            <xdr:cNvPicPr>
              <a:picLocks noChangeAspect="1" noChangeArrowheads="1"/>
              <a:extLst>
                <a:ext uri="{84589F7E-364E-4C9E-8A38-B11213B215E9}">
                  <a14:cameraTool cellRange="Logo!$D$6" spid="_x0000_s602526"/>
                </a:ext>
              </a:extLst>
            </xdr:cNvPicPr>
          </xdr:nvPicPr>
          <xdr:blipFill>
            <a:blip xmlns:r="http://schemas.openxmlformats.org/officeDocument/2006/relationships" r:embed="rId3"/>
            <a:srcRect/>
            <a:stretch>
              <a:fillRect/>
            </a:stretch>
          </xdr:blipFill>
          <xdr:spPr bwMode="auto">
            <a:xfrm>
              <a:off x="5734050" y="9525"/>
              <a:ext cx="2200275" cy="533400"/>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1</xdr:row>
          <xdr:rowOff>60960</xdr:rowOff>
        </xdr:from>
        <xdr:to>
          <xdr:col>7</xdr:col>
          <xdr:colOff>373380</xdr:colOff>
          <xdr:row>1</xdr:row>
          <xdr:rowOff>228600</xdr:rowOff>
        </xdr:to>
        <xdr:sp macro="" textlink="">
          <xdr:nvSpPr>
            <xdr:cNvPr id="602342" name="Drop Down 193" hidden="1">
              <a:extLst>
                <a:ext uri="{63B3BB69-23CF-44E3-9099-C40C66FF867C}">
                  <a14:compatExt spid="_x0000_s602342"/>
                </a:ext>
                <a:ext uri="{FF2B5EF4-FFF2-40B4-BE49-F238E27FC236}">
                  <a16:creationId xmlns:a16="http://schemas.microsoft.com/office/drawing/2014/main" id="{00000000-0008-0000-0200-0000E63009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4</xdr:col>
      <xdr:colOff>342900</xdr:colOff>
      <xdr:row>1</xdr:row>
      <xdr:rowOff>47625</xdr:rowOff>
    </xdr:from>
    <xdr:ext cx="172800" cy="172800"/>
    <xdr:grpSp>
      <xdr:nvGrpSpPr>
        <xdr:cNvPr id="98" name="Gruppieren 97">
          <a:hlinkClick xmlns:r="http://schemas.openxmlformats.org/officeDocument/2006/relationships" r:id="rId4"/>
          <a:extLst>
            <a:ext uri="{FF2B5EF4-FFF2-40B4-BE49-F238E27FC236}">
              <a16:creationId xmlns:a16="http://schemas.microsoft.com/office/drawing/2014/main" id="{00000000-0008-0000-0200-000062000000}"/>
            </a:ext>
          </a:extLst>
        </xdr:cNvPr>
        <xdr:cNvGrpSpPr/>
      </xdr:nvGrpSpPr>
      <xdr:grpSpPr>
        <a:xfrm>
          <a:off x="6972300" y="603885"/>
          <a:ext cx="172800" cy="172800"/>
          <a:chOff x="8105775" y="571500"/>
          <a:chExt cx="172800" cy="172800"/>
        </a:xfrm>
      </xdr:grpSpPr>
      <xdr:sp macro="" textlink="">
        <xdr:nvSpPr>
          <xdr:cNvPr id="99" name="Rechteck 98">
            <a:extLst>
              <a:ext uri="{FF2B5EF4-FFF2-40B4-BE49-F238E27FC236}">
                <a16:creationId xmlns:a16="http://schemas.microsoft.com/office/drawing/2014/main" id="{00000000-0008-0000-0200-00006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0" name="Textfeld 99">
            <a:extLst>
              <a:ext uri="{FF2B5EF4-FFF2-40B4-BE49-F238E27FC236}">
                <a16:creationId xmlns:a16="http://schemas.microsoft.com/office/drawing/2014/main" id="{00000000-0008-0000-0200-00006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4</xdr:col>
          <xdr:colOff>85725</xdr:colOff>
          <xdr:row>16</xdr:row>
          <xdr:rowOff>9525</xdr:rowOff>
        </xdr:from>
        <xdr:to>
          <xdr:col>7</xdr:col>
          <xdr:colOff>304800</xdr:colOff>
          <xdr:row>16</xdr:row>
          <xdr:rowOff>371475</xdr:rowOff>
        </xdr:to>
        <xdr:grpSp>
          <xdr:nvGrpSpPr>
            <xdr:cNvPr id="2" name="Gruppieren 1">
              <a:extLst>
                <a:ext uri="{FF2B5EF4-FFF2-40B4-BE49-F238E27FC236}">
                  <a16:creationId xmlns:a16="http://schemas.microsoft.com/office/drawing/2014/main" id="{00000000-0008-0000-0200-000002000000}"/>
                </a:ext>
              </a:extLst>
            </xdr:cNvPr>
            <xdr:cNvGrpSpPr/>
          </xdr:nvGrpSpPr>
          <xdr:grpSpPr>
            <a:xfrm>
              <a:off x="6715125" y="4848225"/>
              <a:ext cx="1384935" cy="361950"/>
              <a:chOff x="6524617" y="2371725"/>
              <a:chExt cx="1362085" cy="361950"/>
            </a:xfrm>
          </xdr:grpSpPr>
          <xdr:sp macro="" textlink="">
            <xdr:nvSpPr>
              <xdr:cNvPr id="602343" name="Kontrollkästchen 231" hidden="1">
                <a:extLst>
                  <a:ext uri="{63B3BB69-23CF-44E3-9099-C40C66FF867C}">
                    <a14:compatExt spid="_x0000_s602343"/>
                  </a:ext>
                  <a:ext uri="{FF2B5EF4-FFF2-40B4-BE49-F238E27FC236}">
                    <a16:creationId xmlns:a16="http://schemas.microsoft.com/office/drawing/2014/main" id="{00000000-0008-0000-0200-0000E7300900}"/>
                  </a:ext>
                </a:extLst>
              </xdr:cNvPr>
              <xdr:cNvSpPr/>
            </xdr:nvSpPr>
            <xdr:spPr bwMode="auto">
              <a:xfrm>
                <a:off x="652461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45" name="Check Box 233" hidden="1">
                <a:extLst>
                  <a:ext uri="{63B3BB69-23CF-44E3-9099-C40C66FF867C}">
                    <a14:compatExt spid="_x0000_s602345"/>
                  </a:ext>
                  <a:ext uri="{FF2B5EF4-FFF2-40B4-BE49-F238E27FC236}">
                    <a16:creationId xmlns:a16="http://schemas.microsoft.com/office/drawing/2014/main" id="{00000000-0008-0000-0200-0000E9300900}"/>
                  </a:ext>
                </a:extLst>
              </xdr:cNvPr>
              <xdr:cNvSpPr/>
            </xdr:nvSpPr>
            <xdr:spPr bwMode="auto">
              <a:xfrm>
                <a:off x="6905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46" name="Check Box 234" hidden="1">
                <a:extLst>
                  <a:ext uri="{63B3BB69-23CF-44E3-9099-C40C66FF867C}">
                    <a14:compatExt spid="_x0000_s602346"/>
                  </a:ext>
                  <a:ext uri="{FF2B5EF4-FFF2-40B4-BE49-F238E27FC236}">
                    <a16:creationId xmlns:a16="http://schemas.microsoft.com/office/drawing/2014/main" id="{00000000-0008-0000-0200-0000EA300900}"/>
                  </a:ext>
                </a:extLst>
              </xdr:cNvPr>
              <xdr:cNvSpPr/>
            </xdr:nvSpPr>
            <xdr:spPr bwMode="auto">
              <a:xfrm>
                <a:off x="7286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47" name="Check Box 235" hidden="1">
                <a:extLst>
                  <a:ext uri="{63B3BB69-23CF-44E3-9099-C40C66FF867C}">
                    <a14:compatExt spid="_x0000_s602347"/>
                  </a:ext>
                  <a:ext uri="{FF2B5EF4-FFF2-40B4-BE49-F238E27FC236}">
                    <a16:creationId xmlns:a16="http://schemas.microsoft.com/office/drawing/2014/main" id="{00000000-0008-0000-0200-0000EB300900}"/>
                  </a:ext>
                </a:extLst>
              </xdr:cNvPr>
              <xdr:cNvSpPr/>
            </xdr:nvSpPr>
            <xdr:spPr bwMode="auto">
              <a:xfrm>
                <a:off x="766762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19</xdr:row>
          <xdr:rowOff>9525</xdr:rowOff>
        </xdr:from>
        <xdr:to>
          <xdr:col>7</xdr:col>
          <xdr:colOff>304800</xdr:colOff>
          <xdr:row>19</xdr:row>
          <xdr:rowOff>371475</xdr:rowOff>
        </xdr:to>
        <xdr:grpSp>
          <xdr:nvGrpSpPr>
            <xdr:cNvPr id="29" name="Gruppieren 28">
              <a:extLst>
                <a:ext uri="{FF2B5EF4-FFF2-40B4-BE49-F238E27FC236}">
                  <a16:creationId xmlns:a16="http://schemas.microsoft.com/office/drawing/2014/main" id="{00000000-0008-0000-0200-00001D000000}"/>
                </a:ext>
              </a:extLst>
            </xdr:cNvPr>
            <xdr:cNvGrpSpPr/>
          </xdr:nvGrpSpPr>
          <xdr:grpSpPr>
            <a:xfrm>
              <a:off x="6715125" y="6593205"/>
              <a:ext cx="1384935" cy="361950"/>
              <a:chOff x="6524617" y="2371725"/>
              <a:chExt cx="1362085" cy="361950"/>
            </a:xfrm>
          </xdr:grpSpPr>
          <xdr:sp macro="" textlink="">
            <xdr:nvSpPr>
              <xdr:cNvPr id="602348" name="Kontrollkästchen 236" hidden="1">
                <a:extLst>
                  <a:ext uri="{63B3BB69-23CF-44E3-9099-C40C66FF867C}">
                    <a14:compatExt spid="_x0000_s602348"/>
                  </a:ext>
                  <a:ext uri="{FF2B5EF4-FFF2-40B4-BE49-F238E27FC236}">
                    <a16:creationId xmlns:a16="http://schemas.microsoft.com/office/drawing/2014/main" id="{00000000-0008-0000-0200-0000EC300900}"/>
                  </a:ext>
                </a:extLst>
              </xdr:cNvPr>
              <xdr:cNvSpPr/>
            </xdr:nvSpPr>
            <xdr:spPr bwMode="auto">
              <a:xfrm>
                <a:off x="652461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49" name="Check Box 237" hidden="1">
                <a:extLst>
                  <a:ext uri="{63B3BB69-23CF-44E3-9099-C40C66FF867C}">
                    <a14:compatExt spid="_x0000_s602349"/>
                  </a:ext>
                  <a:ext uri="{FF2B5EF4-FFF2-40B4-BE49-F238E27FC236}">
                    <a16:creationId xmlns:a16="http://schemas.microsoft.com/office/drawing/2014/main" id="{00000000-0008-0000-0200-0000ED300900}"/>
                  </a:ext>
                </a:extLst>
              </xdr:cNvPr>
              <xdr:cNvSpPr/>
            </xdr:nvSpPr>
            <xdr:spPr bwMode="auto">
              <a:xfrm>
                <a:off x="6905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50" name="Check Box 238" hidden="1">
                <a:extLst>
                  <a:ext uri="{63B3BB69-23CF-44E3-9099-C40C66FF867C}">
                    <a14:compatExt spid="_x0000_s602350"/>
                  </a:ext>
                  <a:ext uri="{FF2B5EF4-FFF2-40B4-BE49-F238E27FC236}">
                    <a16:creationId xmlns:a16="http://schemas.microsoft.com/office/drawing/2014/main" id="{00000000-0008-0000-0200-0000EE300900}"/>
                  </a:ext>
                </a:extLst>
              </xdr:cNvPr>
              <xdr:cNvSpPr/>
            </xdr:nvSpPr>
            <xdr:spPr bwMode="auto">
              <a:xfrm>
                <a:off x="7286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51" name="Check Box 239" hidden="1">
                <a:extLst>
                  <a:ext uri="{63B3BB69-23CF-44E3-9099-C40C66FF867C}">
                    <a14:compatExt spid="_x0000_s602351"/>
                  </a:ext>
                  <a:ext uri="{FF2B5EF4-FFF2-40B4-BE49-F238E27FC236}">
                    <a16:creationId xmlns:a16="http://schemas.microsoft.com/office/drawing/2014/main" id="{00000000-0008-0000-0200-0000EF300900}"/>
                  </a:ext>
                </a:extLst>
              </xdr:cNvPr>
              <xdr:cNvSpPr/>
            </xdr:nvSpPr>
            <xdr:spPr bwMode="auto">
              <a:xfrm>
                <a:off x="766762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22</xdr:row>
          <xdr:rowOff>9525</xdr:rowOff>
        </xdr:from>
        <xdr:to>
          <xdr:col>7</xdr:col>
          <xdr:colOff>304800</xdr:colOff>
          <xdr:row>22</xdr:row>
          <xdr:rowOff>371475</xdr:rowOff>
        </xdr:to>
        <xdr:grpSp>
          <xdr:nvGrpSpPr>
            <xdr:cNvPr id="34" name="Gruppieren 33">
              <a:extLst>
                <a:ext uri="{FF2B5EF4-FFF2-40B4-BE49-F238E27FC236}">
                  <a16:creationId xmlns:a16="http://schemas.microsoft.com/office/drawing/2014/main" id="{00000000-0008-0000-0200-000022000000}"/>
                </a:ext>
              </a:extLst>
            </xdr:cNvPr>
            <xdr:cNvGrpSpPr/>
          </xdr:nvGrpSpPr>
          <xdr:grpSpPr>
            <a:xfrm>
              <a:off x="6715125" y="8338185"/>
              <a:ext cx="1384935" cy="361950"/>
              <a:chOff x="6524617" y="2371725"/>
              <a:chExt cx="1362085" cy="361950"/>
            </a:xfrm>
          </xdr:grpSpPr>
          <xdr:sp macro="" textlink="">
            <xdr:nvSpPr>
              <xdr:cNvPr id="602352" name="Kontrollkästchen 240" hidden="1">
                <a:extLst>
                  <a:ext uri="{63B3BB69-23CF-44E3-9099-C40C66FF867C}">
                    <a14:compatExt spid="_x0000_s602352"/>
                  </a:ext>
                  <a:ext uri="{FF2B5EF4-FFF2-40B4-BE49-F238E27FC236}">
                    <a16:creationId xmlns:a16="http://schemas.microsoft.com/office/drawing/2014/main" id="{00000000-0008-0000-0200-0000F0300900}"/>
                  </a:ext>
                </a:extLst>
              </xdr:cNvPr>
              <xdr:cNvSpPr/>
            </xdr:nvSpPr>
            <xdr:spPr bwMode="auto">
              <a:xfrm>
                <a:off x="652461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53" name="Check Box 241" hidden="1">
                <a:extLst>
                  <a:ext uri="{63B3BB69-23CF-44E3-9099-C40C66FF867C}">
                    <a14:compatExt spid="_x0000_s602353"/>
                  </a:ext>
                  <a:ext uri="{FF2B5EF4-FFF2-40B4-BE49-F238E27FC236}">
                    <a16:creationId xmlns:a16="http://schemas.microsoft.com/office/drawing/2014/main" id="{00000000-0008-0000-0200-0000F1300900}"/>
                  </a:ext>
                </a:extLst>
              </xdr:cNvPr>
              <xdr:cNvSpPr/>
            </xdr:nvSpPr>
            <xdr:spPr bwMode="auto">
              <a:xfrm>
                <a:off x="6905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54" name="Check Box 242" hidden="1">
                <a:extLst>
                  <a:ext uri="{63B3BB69-23CF-44E3-9099-C40C66FF867C}">
                    <a14:compatExt spid="_x0000_s602354"/>
                  </a:ext>
                  <a:ext uri="{FF2B5EF4-FFF2-40B4-BE49-F238E27FC236}">
                    <a16:creationId xmlns:a16="http://schemas.microsoft.com/office/drawing/2014/main" id="{00000000-0008-0000-0200-0000F2300900}"/>
                  </a:ext>
                </a:extLst>
              </xdr:cNvPr>
              <xdr:cNvSpPr/>
            </xdr:nvSpPr>
            <xdr:spPr bwMode="auto">
              <a:xfrm>
                <a:off x="7286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55" name="Check Box 243" hidden="1">
                <a:extLst>
                  <a:ext uri="{63B3BB69-23CF-44E3-9099-C40C66FF867C}">
                    <a14:compatExt spid="_x0000_s602355"/>
                  </a:ext>
                  <a:ext uri="{FF2B5EF4-FFF2-40B4-BE49-F238E27FC236}">
                    <a16:creationId xmlns:a16="http://schemas.microsoft.com/office/drawing/2014/main" id="{00000000-0008-0000-0200-0000F3300900}"/>
                  </a:ext>
                </a:extLst>
              </xdr:cNvPr>
              <xdr:cNvSpPr/>
            </xdr:nvSpPr>
            <xdr:spPr bwMode="auto">
              <a:xfrm>
                <a:off x="766762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9</xdr:col>
          <xdr:colOff>731520</xdr:colOff>
          <xdr:row>34</xdr:row>
          <xdr:rowOff>198120</xdr:rowOff>
        </xdr:to>
        <xdr:sp macro="" textlink="">
          <xdr:nvSpPr>
            <xdr:cNvPr id="602361" name="Group Box 146" hidden="1">
              <a:extLst>
                <a:ext uri="{63B3BB69-23CF-44E3-9099-C40C66FF867C}">
                  <a14:compatExt spid="_x0000_s602361"/>
                </a:ext>
                <a:ext uri="{FF2B5EF4-FFF2-40B4-BE49-F238E27FC236}">
                  <a16:creationId xmlns:a16="http://schemas.microsoft.com/office/drawing/2014/main" id="{00000000-0008-0000-0200-0000F93009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36</xdr:row>
          <xdr:rowOff>47625</xdr:rowOff>
        </xdr:from>
        <xdr:to>
          <xdr:col>7</xdr:col>
          <xdr:colOff>304800</xdr:colOff>
          <xdr:row>36</xdr:row>
          <xdr:rowOff>409575</xdr:rowOff>
        </xdr:to>
        <xdr:grpSp>
          <xdr:nvGrpSpPr>
            <xdr:cNvPr id="56" name="Gruppieren 55">
              <a:extLst>
                <a:ext uri="{FF2B5EF4-FFF2-40B4-BE49-F238E27FC236}">
                  <a16:creationId xmlns:a16="http://schemas.microsoft.com/office/drawing/2014/main" id="{00000000-0008-0000-0200-000038000000}"/>
                </a:ext>
              </a:extLst>
            </xdr:cNvPr>
            <xdr:cNvGrpSpPr/>
          </xdr:nvGrpSpPr>
          <xdr:grpSpPr>
            <a:xfrm>
              <a:off x="6715125" y="12955905"/>
              <a:ext cx="1384935" cy="361950"/>
              <a:chOff x="6524617" y="2371725"/>
              <a:chExt cx="1362085" cy="361950"/>
            </a:xfrm>
          </xdr:grpSpPr>
          <xdr:sp macro="" textlink="">
            <xdr:nvSpPr>
              <xdr:cNvPr id="602379" name="Kontrollkästchen 267" hidden="1">
                <a:extLst>
                  <a:ext uri="{63B3BB69-23CF-44E3-9099-C40C66FF867C}">
                    <a14:compatExt spid="_x0000_s602379"/>
                  </a:ext>
                  <a:ext uri="{FF2B5EF4-FFF2-40B4-BE49-F238E27FC236}">
                    <a16:creationId xmlns:a16="http://schemas.microsoft.com/office/drawing/2014/main" id="{00000000-0008-0000-0200-00000B310900}"/>
                  </a:ext>
                </a:extLst>
              </xdr:cNvPr>
              <xdr:cNvSpPr/>
            </xdr:nvSpPr>
            <xdr:spPr bwMode="auto">
              <a:xfrm>
                <a:off x="652461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0" name="Check Box 233" hidden="1">
                <a:extLst>
                  <a:ext uri="{63B3BB69-23CF-44E3-9099-C40C66FF867C}">
                    <a14:compatExt spid="_x0000_s602380"/>
                  </a:ext>
                  <a:ext uri="{FF2B5EF4-FFF2-40B4-BE49-F238E27FC236}">
                    <a16:creationId xmlns:a16="http://schemas.microsoft.com/office/drawing/2014/main" id="{00000000-0008-0000-0200-00000C310900}"/>
                  </a:ext>
                </a:extLst>
              </xdr:cNvPr>
              <xdr:cNvSpPr/>
            </xdr:nvSpPr>
            <xdr:spPr bwMode="auto">
              <a:xfrm>
                <a:off x="6905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1" name="Check Box 234" hidden="1">
                <a:extLst>
                  <a:ext uri="{63B3BB69-23CF-44E3-9099-C40C66FF867C}">
                    <a14:compatExt spid="_x0000_s602381"/>
                  </a:ext>
                  <a:ext uri="{FF2B5EF4-FFF2-40B4-BE49-F238E27FC236}">
                    <a16:creationId xmlns:a16="http://schemas.microsoft.com/office/drawing/2014/main" id="{00000000-0008-0000-0200-00000D310900}"/>
                  </a:ext>
                </a:extLst>
              </xdr:cNvPr>
              <xdr:cNvSpPr/>
            </xdr:nvSpPr>
            <xdr:spPr bwMode="auto">
              <a:xfrm>
                <a:off x="7286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2" name="Check Box 235" hidden="1">
                <a:extLst>
                  <a:ext uri="{63B3BB69-23CF-44E3-9099-C40C66FF867C}">
                    <a14:compatExt spid="_x0000_s602382"/>
                  </a:ext>
                  <a:ext uri="{FF2B5EF4-FFF2-40B4-BE49-F238E27FC236}">
                    <a16:creationId xmlns:a16="http://schemas.microsoft.com/office/drawing/2014/main" id="{00000000-0008-0000-0200-00000E310900}"/>
                  </a:ext>
                </a:extLst>
              </xdr:cNvPr>
              <xdr:cNvSpPr/>
            </xdr:nvSpPr>
            <xdr:spPr bwMode="auto">
              <a:xfrm>
                <a:off x="766762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85725</xdr:colOff>
          <xdr:row>39</xdr:row>
          <xdr:rowOff>47625</xdr:rowOff>
        </xdr:from>
        <xdr:to>
          <xdr:col>7</xdr:col>
          <xdr:colOff>304800</xdr:colOff>
          <xdr:row>39</xdr:row>
          <xdr:rowOff>409575</xdr:rowOff>
        </xdr:to>
        <xdr:grpSp>
          <xdr:nvGrpSpPr>
            <xdr:cNvPr id="61" name="Gruppieren 60">
              <a:extLst>
                <a:ext uri="{FF2B5EF4-FFF2-40B4-BE49-F238E27FC236}">
                  <a16:creationId xmlns:a16="http://schemas.microsoft.com/office/drawing/2014/main" id="{00000000-0008-0000-0200-00003D000000}"/>
                </a:ext>
              </a:extLst>
            </xdr:cNvPr>
            <xdr:cNvGrpSpPr/>
          </xdr:nvGrpSpPr>
          <xdr:grpSpPr>
            <a:xfrm>
              <a:off x="6715125" y="14700885"/>
              <a:ext cx="1384935" cy="361950"/>
              <a:chOff x="6524617" y="2371725"/>
              <a:chExt cx="1362085" cy="361950"/>
            </a:xfrm>
          </xdr:grpSpPr>
          <xdr:sp macro="" textlink="">
            <xdr:nvSpPr>
              <xdr:cNvPr id="602383" name="Kontrollkästchen 271" hidden="1">
                <a:extLst>
                  <a:ext uri="{63B3BB69-23CF-44E3-9099-C40C66FF867C}">
                    <a14:compatExt spid="_x0000_s602383"/>
                  </a:ext>
                  <a:ext uri="{FF2B5EF4-FFF2-40B4-BE49-F238E27FC236}">
                    <a16:creationId xmlns:a16="http://schemas.microsoft.com/office/drawing/2014/main" id="{00000000-0008-0000-0200-00000F310900}"/>
                  </a:ext>
                </a:extLst>
              </xdr:cNvPr>
              <xdr:cNvSpPr/>
            </xdr:nvSpPr>
            <xdr:spPr bwMode="auto">
              <a:xfrm>
                <a:off x="652461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4" name="Check Box 237" hidden="1">
                <a:extLst>
                  <a:ext uri="{63B3BB69-23CF-44E3-9099-C40C66FF867C}">
                    <a14:compatExt spid="_x0000_s602384"/>
                  </a:ext>
                  <a:ext uri="{FF2B5EF4-FFF2-40B4-BE49-F238E27FC236}">
                    <a16:creationId xmlns:a16="http://schemas.microsoft.com/office/drawing/2014/main" id="{00000000-0008-0000-0200-000010310900}"/>
                  </a:ext>
                </a:extLst>
              </xdr:cNvPr>
              <xdr:cNvSpPr/>
            </xdr:nvSpPr>
            <xdr:spPr bwMode="auto">
              <a:xfrm>
                <a:off x="6905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5" name="Check Box 238" hidden="1">
                <a:extLst>
                  <a:ext uri="{63B3BB69-23CF-44E3-9099-C40C66FF867C}">
                    <a14:compatExt spid="_x0000_s602385"/>
                  </a:ext>
                  <a:ext uri="{FF2B5EF4-FFF2-40B4-BE49-F238E27FC236}">
                    <a16:creationId xmlns:a16="http://schemas.microsoft.com/office/drawing/2014/main" id="{00000000-0008-0000-0200-000011310900}"/>
                  </a:ext>
                </a:extLst>
              </xdr:cNvPr>
              <xdr:cNvSpPr/>
            </xdr:nvSpPr>
            <xdr:spPr bwMode="auto">
              <a:xfrm>
                <a:off x="7286625"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02386" name="Check Box 239" hidden="1">
                <a:extLst>
                  <a:ext uri="{63B3BB69-23CF-44E3-9099-C40C66FF867C}">
                    <a14:compatExt spid="_x0000_s602386"/>
                  </a:ext>
                  <a:ext uri="{FF2B5EF4-FFF2-40B4-BE49-F238E27FC236}">
                    <a16:creationId xmlns:a16="http://schemas.microsoft.com/office/drawing/2014/main" id="{00000000-0008-0000-0200-000012310900}"/>
                  </a:ext>
                </a:extLst>
              </xdr:cNvPr>
              <xdr:cNvSpPr/>
            </xdr:nvSpPr>
            <xdr:spPr bwMode="auto">
              <a:xfrm>
                <a:off x="7667627" y="2371725"/>
                <a:ext cx="219075"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161925</xdr:rowOff>
        </xdr:from>
        <xdr:to>
          <xdr:col>0</xdr:col>
          <xdr:colOff>0</xdr:colOff>
          <xdr:row>37</xdr:row>
          <xdr:rowOff>161925</xdr:rowOff>
        </xdr:to>
        <xdr:grpSp>
          <xdr:nvGrpSpPr>
            <xdr:cNvPr id="66" name="Gruppieren 65">
              <a:extLst>
                <a:ext uri="{FF2B5EF4-FFF2-40B4-BE49-F238E27FC236}">
                  <a16:creationId xmlns:a16="http://schemas.microsoft.com/office/drawing/2014/main" id="{00000000-0008-0000-0200-000042000000}"/>
                </a:ext>
              </a:extLst>
            </xdr:cNvPr>
            <xdr:cNvGrpSpPr/>
          </xdr:nvGrpSpPr>
          <xdr:grpSpPr>
            <a:xfrm>
              <a:off x="0" y="14022705"/>
              <a:ext cx="0" cy="0"/>
              <a:chOff x="0" y="14022705"/>
              <a:chExt cx="0" cy="0"/>
            </a:xfrm>
          </xdr:grpSpPr>
        </xdr:grpSp>
        <xdr:clientData fLocksWithSheet="0"/>
      </xdr:twoCellAnchor>
    </mc:Choice>
    <mc:Fallback/>
  </mc:AlternateContent>
  <xdr:oneCellAnchor>
    <xdr:from>
      <xdr:col>1</xdr:col>
      <xdr:colOff>304800</xdr:colOff>
      <xdr:row>14</xdr:row>
      <xdr:rowOff>590550</xdr:rowOff>
    </xdr:from>
    <xdr:ext cx="3400425" cy="264560"/>
    <xdr:sp macro="" textlink="' '!A980">
      <xdr:nvSpPr>
        <xdr:cNvPr id="4" name="Textfeld 3">
          <a:extLst>
            <a:ext uri="{FF2B5EF4-FFF2-40B4-BE49-F238E27FC236}">
              <a16:creationId xmlns:a16="http://schemas.microsoft.com/office/drawing/2014/main" id="{00000000-0008-0000-0200-000004000000}"/>
            </a:ext>
          </a:extLst>
        </xdr:cNvPr>
        <xdr:cNvSpPr txBox="1"/>
      </xdr:nvSpPr>
      <xdr:spPr>
        <a:xfrm>
          <a:off x="771525" y="4610100"/>
          <a:ext cx="340042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2CC1B59-807E-4DDE-B0D1-E94356B67ED3}" type="TxLink">
            <a:rPr lang="en-US" sz="1100" b="0" i="0" u="none" strike="noStrike">
              <a:solidFill>
                <a:schemeClr val="bg1"/>
              </a:solidFill>
              <a:latin typeface="Calibri Light" panose="020F0302020204030204" pitchFamily="34" charset="0"/>
              <a:cs typeface="Calibri Light" panose="020F0302020204030204" pitchFamily="34" charset="0"/>
            </a:rPr>
            <a:pPr/>
            <a:t>Compétences d'action, compétences professionnelles</a:t>
          </a:fld>
          <a:endParaRPr lang="fr-CH" sz="1100">
            <a:solidFill>
              <a:schemeClr val="bg1"/>
            </a:solidFill>
            <a:latin typeface="Calibri Light" panose="020F0302020204030204" pitchFamily="34" charset="0"/>
            <a:cs typeface="Calibri Light" panose="020F0302020204030204" pitchFamily="34" charset="0"/>
          </a:endParaRPr>
        </a:p>
      </xdr:txBody>
    </xdr:sp>
    <xdr:clientData/>
  </xdr:oneCellAnchor>
  <xdr:oneCellAnchor>
    <xdr:from>
      <xdr:col>1</xdr:col>
      <xdr:colOff>314325</xdr:colOff>
      <xdr:row>34</xdr:row>
      <xdr:rowOff>647700</xdr:rowOff>
    </xdr:from>
    <xdr:ext cx="3467100" cy="264560"/>
    <xdr:sp macro="" textlink="' '!A981">
      <xdr:nvSpPr>
        <xdr:cNvPr id="77" name="Textfeld 76">
          <a:extLst>
            <a:ext uri="{FF2B5EF4-FFF2-40B4-BE49-F238E27FC236}">
              <a16:creationId xmlns:a16="http://schemas.microsoft.com/office/drawing/2014/main" id="{00000000-0008-0000-0200-00004D000000}"/>
            </a:ext>
          </a:extLst>
        </xdr:cNvPr>
        <xdr:cNvSpPr txBox="1"/>
      </xdr:nvSpPr>
      <xdr:spPr>
        <a:xfrm>
          <a:off x="781050" y="12725400"/>
          <a:ext cx="34671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3829736-FB21-4BA4-BC12-308FA6C69C8E}" type="TxLink">
            <a:rPr lang="en-US" sz="1100" b="0" i="0" u="none" strike="noStrike">
              <a:solidFill>
                <a:schemeClr val="bg1"/>
              </a:solidFill>
              <a:latin typeface="Calibri Light" panose="020F0302020204030204" pitchFamily="34" charset="0"/>
              <a:cs typeface="Calibri Light" panose="020F0302020204030204" pitchFamily="34" charset="0"/>
            </a:rPr>
            <a:pPr/>
            <a:t>Compétences personnelles, compétences sociales</a:t>
          </a:fld>
          <a:endParaRPr lang="fr-CH" sz="1100">
            <a:solidFill>
              <a:schemeClr val="bg1"/>
            </a:solidFill>
            <a:latin typeface="Calibri Light" panose="020F0302020204030204" pitchFamily="34" charset="0"/>
            <a:cs typeface="Calibri Light" panose="020F0302020204030204" pitchFamily="34" charset="0"/>
          </a:endParaRPr>
        </a:p>
      </xdr:txBody>
    </xdr:sp>
    <xdr:clientData/>
  </xdr:oneCellAnchor>
  <xdr:twoCellAnchor>
    <xdr:from>
      <xdr:col>1</xdr:col>
      <xdr:colOff>13185</xdr:colOff>
      <xdr:row>13</xdr:row>
      <xdr:rowOff>200024</xdr:rowOff>
    </xdr:from>
    <xdr:to>
      <xdr:col>7</xdr:col>
      <xdr:colOff>371476</xdr:colOff>
      <xdr:row>13</xdr:row>
      <xdr:rowOff>628649</xdr:rowOff>
    </xdr:to>
    <xdr:grpSp>
      <xdr:nvGrpSpPr>
        <xdr:cNvPr id="5" name="Gruppieren 4">
          <a:extLst>
            <a:ext uri="{FF2B5EF4-FFF2-40B4-BE49-F238E27FC236}">
              <a16:creationId xmlns:a16="http://schemas.microsoft.com/office/drawing/2014/main" id="{00000000-0008-0000-0200-000005000000}"/>
            </a:ext>
          </a:extLst>
        </xdr:cNvPr>
        <xdr:cNvGrpSpPr/>
      </xdr:nvGrpSpPr>
      <xdr:grpSpPr>
        <a:xfrm>
          <a:off x="493245" y="3339464"/>
          <a:ext cx="7673491" cy="428625"/>
          <a:chOff x="479909" y="3400424"/>
          <a:chExt cx="7488855" cy="428625"/>
        </a:xfrm>
      </xdr:grpSpPr>
      <xdr:sp macro="" textlink="' '!A985">
        <xdr:nvSpPr>
          <xdr:cNvPr id="6" name="Freihandform: Form 5">
            <a:extLst>
              <a:ext uri="{FF2B5EF4-FFF2-40B4-BE49-F238E27FC236}">
                <a16:creationId xmlns:a16="http://schemas.microsoft.com/office/drawing/2014/main" id="{00000000-0008-0000-0200-000006000000}"/>
              </a:ext>
            </a:extLst>
          </xdr:cNvPr>
          <xdr:cNvSpPr/>
        </xdr:nvSpPr>
        <xdr:spPr>
          <a:xfrm>
            <a:off x="479909" y="3400424"/>
            <a:ext cx="1134675" cy="428625"/>
          </a:xfrm>
          <a:custGeom>
            <a:avLst/>
            <a:gdLst>
              <a:gd name="connsiteX0" fmla="*/ 0 w 1134675"/>
              <a:gd name="connsiteY0" fmla="*/ 42863 h 428625"/>
              <a:gd name="connsiteX1" fmla="*/ 42863 w 1134675"/>
              <a:gd name="connsiteY1" fmla="*/ 0 h 428625"/>
              <a:gd name="connsiteX2" fmla="*/ 1091813 w 1134675"/>
              <a:gd name="connsiteY2" fmla="*/ 0 h 428625"/>
              <a:gd name="connsiteX3" fmla="*/ 1134676 w 1134675"/>
              <a:gd name="connsiteY3" fmla="*/ 42863 h 428625"/>
              <a:gd name="connsiteX4" fmla="*/ 1134675 w 1134675"/>
              <a:gd name="connsiteY4" fmla="*/ 385763 h 428625"/>
              <a:gd name="connsiteX5" fmla="*/ 1091812 w 1134675"/>
              <a:gd name="connsiteY5" fmla="*/ 428626 h 428625"/>
              <a:gd name="connsiteX6" fmla="*/ 42863 w 1134675"/>
              <a:gd name="connsiteY6" fmla="*/ 428625 h 428625"/>
              <a:gd name="connsiteX7" fmla="*/ 0 w 1134675"/>
              <a:gd name="connsiteY7" fmla="*/ 385762 h 428625"/>
              <a:gd name="connsiteX8" fmla="*/ 0 w 1134675"/>
              <a:gd name="connsiteY8" fmla="*/ 42863 h 4286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134675" h="428625">
                <a:moveTo>
                  <a:pt x="0" y="42863"/>
                </a:moveTo>
                <a:cubicBezTo>
                  <a:pt x="0" y="19190"/>
                  <a:pt x="19190" y="0"/>
                  <a:pt x="42863" y="0"/>
                </a:cubicBezTo>
                <a:lnTo>
                  <a:pt x="1091813" y="0"/>
                </a:lnTo>
                <a:cubicBezTo>
                  <a:pt x="1115486" y="0"/>
                  <a:pt x="1134676" y="19190"/>
                  <a:pt x="1134676" y="42863"/>
                </a:cubicBezTo>
                <a:cubicBezTo>
                  <a:pt x="1134676" y="157163"/>
                  <a:pt x="1134675" y="271463"/>
                  <a:pt x="1134675" y="385763"/>
                </a:cubicBezTo>
                <a:cubicBezTo>
                  <a:pt x="1134675" y="409436"/>
                  <a:pt x="1115485" y="428626"/>
                  <a:pt x="1091812" y="428626"/>
                </a:cubicBezTo>
                <a:lnTo>
                  <a:pt x="42863" y="428625"/>
                </a:lnTo>
                <a:cubicBezTo>
                  <a:pt x="19190" y="428625"/>
                  <a:pt x="0" y="409435"/>
                  <a:pt x="0" y="385762"/>
                </a:cubicBezTo>
                <a:lnTo>
                  <a:pt x="0" y="42863"/>
                </a:lnTo>
                <a:close/>
              </a:path>
            </a:pathLst>
          </a:custGeom>
          <a:noFill/>
          <a:ln>
            <a:solidFill>
              <a:schemeClr val="accent1">
                <a:lumMod val="60000"/>
                <a:lumOff val="40000"/>
              </a:schemeClr>
            </a:solidFill>
          </a:ln>
          <a:effectLst/>
        </xdr:spPr>
        <xdr:style>
          <a:lnRef idx="0">
            <a:scrgbClr r="0" g="0" b="0"/>
          </a:lnRef>
          <a:fillRef idx="2">
            <a:scrgbClr r="0" g="0" b="0"/>
          </a:fillRef>
          <a:effectRef idx="1">
            <a:scrgbClr r="0" g="0" b="0"/>
          </a:effectRef>
          <a:fontRef idx="minor">
            <a:schemeClr val="dk1"/>
          </a:fontRef>
        </xdr:style>
        <xdr:txBody>
          <a:bodyPr spcFirstLastPara="0" vert="horz" wrap="square" lIns="50654" tIns="50654" rIns="50654" bIns="50654" numCol="1" spcCol="1270" anchor="ctr" anchorCtr="0">
            <a:noAutofit/>
          </a:bodyPr>
          <a:lstStyle/>
          <a:p>
            <a:pPr marL="0" lvl="0" indent="0" algn="ctr" defTabSz="444500">
              <a:lnSpc>
                <a:spcPct val="90000"/>
              </a:lnSpc>
              <a:spcBef>
                <a:spcPct val="0"/>
              </a:spcBef>
              <a:spcAft>
                <a:spcPct val="35000"/>
              </a:spcAft>
              <a:buNone/>
            </a:pPr>
            <a:fld id="{DF33ADD4-6D61-422F-9C7D-4586F8615CBA}" type="TxLink">
              <a:rPr lang="en-US" sz="1000" kern="1200">
                <a:solidFill>
                  <a:schemeClr val="dk1"/>
                </a:solidFill>
                <a:latin typeface="Calibri Light" panose="020F0302020204030204" pitchFamily="34" charset="0"/>
                <a:ea typeface="+mn-ea"/>
                <a:cs typeface="Calibri Light" panose="020F0302020204030204" pitchFamily="34" charset="0"/>
              </a:rPr>
              <a:pPr marL="0" lvl="0" indent="0" algn="ctr" defTabSz="444500">
                <a:lnSpc>
                  <a:spcPct val="90000"/>
                </a:lnSpc>
                <a:spcBef>
                  <a:spcPct val="0"/>
                </a:spcBef>
                <a:spcAft>
                  <a:spcPct val="35000"/>
                </a:spcAft>
                <a:buNone/>
              </a:pPr>
              <a:t>Feedback mutuel</a:t>
            </a:fld>
            <a:endParaRPr lang="de-DE" sz="1000" kern="1200">
              <a:solidFill>
                <a:schemeClr val="dk1"/>
              </a:solidFill>
              <a:latin typeface="Calibri Light" panose="020F0302020204030204" pitchFamily="34" charset="0"/>
              <a:ea typeface="+mn-ea"/>
              <a:cs typeface="Calibri Light" panose="020F0302020204030204" pitchFamily="34" charset="0"/>
            </a:endParaRPr>
          </a:p>
        </xdr:txBody>
      </xdr:sp>
      <xdr:sp macro="" textlink="">
        <xdr:nvSpPr>
          <xdr:cNvPr id="7" name="Freihandform: Form 6">
            <a:extLst>
              <a:ext uri="{FF2B5EF4-FFF2-40B4-BE49-F238E27FC236}">
                <a16:creationId xmlns:a16="http://schemas.microsoft.com/office/drawing/2014/main" id="{00000000-0008-0000-0200-000007000000}"/>
              </a:ext>
            </a:extLst>
          </xdr:cNvPr>
          <xdr:cNvSpPr/>
        </xdr:nvSpPr>
        <xdr:spPr>
          <a:xfrm>
            <a:off x="1728051" y="3474036"/>
            <a:ext cx="240551" cy="281399"/>
          </a:xfrm>
          <a:custGeom>
            <a:avLst/>
            <a:gdLst>
              <a:gd name="connsiteX0" fmla="*/ 0 w 240551"/>
              <a:gd name="connsiteY0" fmla="*/ 56280 h 281399"/>
              <a:gd name="connsiteX1" fmla="*/ 120276 w 240551"/>
              <a:gd name="connsiteY1" fmla="*/ 56280 h 281399"/>
              <a:gd name="connsiteX2" fmla="*/ 120276 w 240551"/>
              <a:gd name="connsiteY2" fmla="*/ 0 h 281399"/>
              <a:gd name="connsiteX3" fmla="*/ 240551 w 240551"/>
              <a:gd name="connsiteY3" fmla="*/ 140700 h 281399"/>
              <a:gd name="connsiteX4" fmla="*/ 120276 w 240551"/>
              <a:gd name="connsiteY4" fmla="*/ 281399 h 281399"/>
              <a:gd name="connsiteX5" fmla="*/ 120276 w 240551"/>
              <a:gd name="connsiteY5" fmla="*/ 225119 h 281399"/>
              <a:gd name="connsiteX6" fmla="*/ 0 w 240551"/>
              <a:gd name="connsiteY6" fmla="*/ 225119 h 281399"/>
              <a:gd name="connsiteX7" fmla="*/ 0 w 240551"/>
              <a:gd name="connsiteY7" fmla="*/ 56280 h 2813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40551" h="281399">
                <a:moveTo>
                  <a:pt x="0" y="56280"/>
                </a:moveTo>
                <a:lnTo>
                  <a:pt x="120276" y="56280"/>
                </a:lnTo>
                <a:lnTo>
                  <a:pt x="120276" y="0"/>
                </a:lnTo>
                <a:lnTo>
                  <a:pt x="240551" y="140700"/>
                </a:lnTo>
                <a:lnTo>
                  <a:pt x="120276" y="281399"/>
                </a:lnTo>
                <a:lnTo>
                  <a:pt x="120276" y="225119"/>
                </a:lnTo>
                <a:lnTo>
                  <a:pt x="0" y="225119"/>
                </a:lnTo>
                <a:lnTo>
                  <a:pt x="0" y="56280"/>
                </a:lnTo>
                <a:close/>
              </a:path>
            </a:pathLst>
          </a:custGeom>
          <a:effectLst/>
        </xdr:spPr>
        <xdr:style>
          <a:lnRef idx="0">
            <a:schemeClr val="accent1">
              <a:tint val="60000"/>
              <a:hueOff val="0"/>
              <a:satOff val="0"/>
              <a:lumOff val="0"/>
              <a:alphaOff val="0"/>
            </a:schemeClr>
          </a:lnRef>
          <a:fillRef idx="2">
            <a:schemeClr val="accent1">
              <a:tint val="60000"/>
              <a:hueOff val="0"/>
              <a:satOff val="0"/>
              <a:lumOff val="0"/>
              <a:alphaOff val="0"/>
            </a:schemeClr>
          </a:fillRef>
          <a:effectRef idx="1">
            <a:schemeClr val="accent1">
              <a:tint val="60000"/>
              <a:hueOff val="0"/>
              <a:satOff val="0"/>
              <a:lumOff val="0"/>
              <a:alphaOff val="0"/>
            </a:schemeClr>
          </a:effectRef>
          <a:fontRef idx="minor">
            <a:schemeClr val="dk1"/>
          </a:fontRef>
        </xdr:style>
        <xdr:txBody>
          <a:bodyPr spcFirstLastPara="0" vert="horz" wrap="square" lIns="0" tIns="56280" rIns="72165" bIns="56280" numCol="1" spcCol="1270" anchor="ctr" anchorCtr="0">
            <a:noAutofit/>
          </a:bodyPr>
          <a:lstStyle/>
          <a:p>
            <a:pPr marL="0" lvl="0" indent="0" algn="ctr" defTabSz="444500">
              <a:lnSpc>
                <a:spcPct val="90000"/>
              </a:lnSpc>
              <a:spcBef>
                <a:spcPct val="0"/>
              </a:spcBef>
              <a:spcAft>
                <a:spcPct val="35000"/>
              </a:spcAft>
              <a:buNone/>
            </a:pPr>
            <a:endParaRPr lang="de-DE" sz="1000" kern="1200">
              <a:latin typeface="Calibri Light" panose="020F0302020204030204" pitchFamily="34" charset="0"/>
              <a:cs typeface="Calibri Light" panose="020F0302020204030204" pitchFamily="34" charset="0"/>
            </a:endParaRPr>
          </a:p>
        </xdr:txBody>
      </xdr:sp>
      <xdr:sp macro="" textlink="' '!A986">
        <xdr:nvSpPr>
          <xdr:cNvPr id="8" name="Freihandform: Form 7">
            <a:extLst>
              <a:ext uri="{FF2B5EF4-FFF2-40B4-BE49-F238E27FC236}">
                <a16:creationId xmlns:a16="http://schemas.microsoft.com/office/drawing/2014/main" id="{00000000-0008-0000-0200-000008000000}"/>
              </a:ext>
            </a:extLst>
          </xdr:cNvPr>
          <xdr:cNvSpPr/>
        </xdr:nvSpPr>
        <xdr:spPr>
          <a:xfrm>
            <a:off x="2068454" y="3400424"/>
            <a:ext cx="1134675" cy="428625"/>
          </a:xfrm>
          <a:custGeom>
            <a:avLst/>
            <a:gdLst>
              <a:gd name="connsiteX0" fmla="*/ 0 w 1134675"/>
              <a:gd name="connsiteY0" fmla="*/ 42863 h 428625"/>
              <a:gd name="connsiteX1" fmla="*/ 42863 w 1134675"/>
              <a:gd name="connsiteY1" fmla="*/ 0 h 428625"/>
              <a:gd name="connsiteX2" fmla="*/ 1091813 w 1134675"/>
              <a:gd name="connsiteY2" fmla="*/ 0 h 428625"/>
              <a:gd name="connsiteX3" fmla="*/ 1134676 w 1134675"/>
              <a:gd name="connsiteY3" fmla="*/ 42863 h 428625"/>
              <a:gd name="connsiteX4" fmla="*/ 1134675 w 1134675"/>
              <a:gd name="connsiteY4" fmla="*/ 385763 h 428625"/>
              <a:gd name="connsiteX5" fmla="*/ 1091812 w 1134675"/>
              <a:gd name="connsiteY5" fmla="*/ 428626 h 428625"/>
              <a:gd name="connsiteX6" fmla="*/ 42863 w 1134675"/>
              <a:gd name="connsiteY6" fmla="*/ 428625 h 428625"/>
              <a:gd name="connsiteX7" fmla="*/ 0 w 1134675"/>
              <a:gd name="connsiteY7" fmla="*/ 385762 h 428625"/>
              <a:gd name="connsiteX8" fmla="*/ 0 w 1134675"/>
              <a:gd name="connsiteY8" fmla="*/ 42863 h 4286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134675" h="428625">
                <a:moveTo>
                  <a:pt x="0" y="42863"/>
                </a:moveTo>
                <a:cubicBezTo>
                  <a:pt x="0" y="19190"/>
                  <a:pt x="19190" y="0"/>
                  <a:pt x="42863" y="0"/>
                </a:cubicBezTo>
                <a:lnTo>
                  <a:pt x="1091813" y="0"/>
                </a:lnTo>
                <a:cubicBezTo>
                  <a:pt x="1115486" y="0"/>
                  <a:pt x="1134676" y="19190"/>
                  <a:pt x="1134676" y="42863"/>
                </a:cubicBezTo>
                <a:cubicBezTo>
                  <a:pt x="1134676" y="157163"/>
                  <a:pt x="1134675" y="271463"/>
                  <a:pt x="1134675" y="385763"/>
                </a:cubicBezTo>
                <a:cubicBezTo>
                  <a:pt x="1134675" y="409436"/>
                  <a:pt x="1115485" y="428626"/>
                  <a:pt x="1091812" y="428626"/>
                </a:cubicBezTo>
                <a:lnTo>
                  <a:pt x="42863" y="428625"/>
                </a:lnTo>
                <a:cubicBezTo>
                  <a:pt x="19190" y="428625"/>
                  <a:pt x="0" y="409435"/>
                  <a:pt x="0" y="385762"/>
                </a:cubicBezTo>
                <a:lnTo>
                  <a:pt x="0" y="42863"/>
                </a:lnTo>
                <a:close/>
              </a:path>
            </a:pathLst>
          </a:custGeom>
          <a:noFill/>
          <a:ln>
            <a:solidFill>
              <a:schemeClr val="accent1">
                <a:lumMod val="60000"/>
                <a:lumOff val="40000"/>
              </a:schemeClr>
            </a:solidFill>
          </a:ln>
          <a:effectLst/>
        </xdr:spPr>
        <xdr:style>
          <a:lnRef idx="0">
            <a:scrgbClr r="0" g="0" b="0"/>
          </a:lnRef>
          <a:fillRef idx="2">
            <a:scrgbClr r="0" g="0" b="0"/>
          </a:fillRef>
          <a:effectRef idx="1">
            <a:scrgbClr r="0" g="0" b="0"/>
          </a:effectRef>
          <a:fontRef idx="minor">
            <a:schemeClr val="dk1"/>
          </a:fontRef>
        </xdr:style>
        <xdr:txBody>
          <a:bodyPr spcFirstLastPara="0" vert="horz" wrap="square" lIns="50654" tIns="50654" rIns="50654" bIns="50654" numCol="1" spcCol="1270" anchor="ctr" anchorCtr="0">
            <a:noAutofit/>
          </a:bodyPr>
          <a:lstStyle/>
          <a:p>
            <a:pPr marL="0" lvl="0" indent="0" algn="ctr" defTabSz="444500">
              <a:lnSpc>
                <a:spcPct val="90000"/>
              </a:lnSpc>
              <a:spcBef>
                <a:spcPct val="0"/>
              </a:spcBef>
              <a:spcAft>
                <a:spcPct val="35000"/>
              </a:spcAft>
              <a:buNone/>
            </a:pPr>
            <a:fld id="{FB4DB3CE-32D7-4A71-A2B0-38D38548C634}" type="TxLink">
              <a:rPr lang="en-US" sz="1000" kern="1200">
                <a:solidFill>
                  <a:schemeClr val="dk1"/>
                </a:solidFill>
                <a:latin typeface="Calibri Light" panose="020F0302020204030204" pitchFamily="34" charset="0"/>
                <a:ea typeface="+mn-ea"/>
                <a:cs typeface="Calibri Light" panose="020F0302020204030204" pitchFamily="34" charset="0"/>
              </a:rPr>
              <a:pPr marL="0" lvl="0" indent="0" algn="ctr" defTabSz="444500">
                <a:lnSpc>
                  <a:spcPct val="90000"/>
                </a:lnSpc>
                <a:spcBef>
                  <a:spcPct val="0"/>
                </a:spcBef>
                <a:spcAft>
                  <a:spcPct val="35000"/>
                </a:spcAft>
                <a:buNone/>
              </a:pPr>
              <a:t>Vérification des objectifs fixés</a:t>
            </a:fld>
            <a:endParaRPr lang="de-DE" sz="1000" kern="1200">
              <a:solidFill>
                <a:schemeClr val="dk1"/>
              </a:solidFill>
              <a:latin typeface="Calibri Light" panose="020F0302020204030204" pitchFamily="34" charset="0"/>
              <a:ea typeface="+mn-ea"/>
              <a:cs typeface="Calibri Light" panose="020F0302020204030204" pitchFamily="34" charset="0"/>
            </a:endParaRPr>
          </a:p>
        </xdr:txBody>
      </xdr:sp>
      <xdr:sp macro="" textlink="">
        <xdr:nvSpPr>
          <xdr:cNvPr id="9" name="Freihandform: Form 8">
            <a:extLst>
              <a:ext uri="{FF2B5EF4-FFF2-40B4-BE49-F238E27FC236}">
                <a16:creationId xmlns:a16="http://schemas.microsoft.com/office/drawing/2014/main" id="{00000000-0008-0000-0200-000009000000}"/>
              </a:ext>
            </a:extLst>
          </xdr:cNvPr>
          <xdr:cNvSpPr/>
        </xdr:nvSpPr>
        <xdr:spPr>
          <a:xfrm>
            <a:off x="3316596" y="3474036"/>
            <a:ext cx="240551" cy="281399"/>
          </a:xfrm>
          <a:custGeom>
            <a:avLst/>
            <a:gdLst>
              <a:gd name="connsiteX0" fmla="*/ 0 w 240551"/>
              <a:gd name="connsiteY0" fmla="*/ 56280 h 281399"/>
              <a:gd name="connsiteX1" fmla="*/ 120276 w 240551"/>
              <a:gd name="connsiteY1" fmla="*/ 56280 h 281399"/>
              <a:gd name="connsiteX2" fmla="*/ 120276 w 240551"/>
              <a:gd name="connsiteY2" fmla="*/ 0 h 281399"/>
              <a:gd name="connsiteX3" fmla="*/ 240551 w 240551"/>
              <a:gd name="connsiteY3" fmla="*/ 140700 h 281399"/>
              <a:gd name="connsiteX4" fmla="*/ 120276 w 240551"/>
              <a:gd name="connsiteY4" fmla="*/ 281399 h 281399"/>
              <a:gd name="connsiteX5" fmla="*/ 120276 w 240551"/>
              <a:gd name="connsiteY5" fmla="*/ 225119 h 281399"/>
              <a:gd name="connsiteX6" fmla="*/ 0 w 240551"/>
              <a:gd name="connsiteY6" fmla="*/ 225119 h 281399"/>
              <a:gd name="connsiteX7" fmla="*/ 0 w 240551"/>
              <a:gd name="connsiteY7" fmla="*/ 56280 h 2813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40551" h="281399">
                <a:moveTo>
                  <a:pt x="0" y="56280"/>
                </a:moveTo>
                <a:lnTo>
                  <a:pt x="120276" y="56280"/>
                </a:lnTo>
                <a:lnTo>
                  <a:pt x="120276" y="0"/>
                </a:lnTo>
                <a:lnTo>
                  <a:pt x="240551" y="140700"/>
                </a:lnTo>
                <a:lnTo>
                  <a:pt x="120276" y="281399"/>
                </a:lnTo>
                <a:lnTo>
                  <a:pt x="120276" y="225119"/>
                </a:lnTo>
                <a:lnTo>
                  <a:pt x="0" y="225119"/>
                </a:lnTo>
                <a:lnTo>
                  <a:pt x="0" y="56280"/>
                </a:lnTo>
                <a:close/>
              </a:path>
            </a:pathLst>
          </a:custGeom>
          <a:effectLst/>
        </xdr:spPr>
        <xdr:style>
          <a:lnRef idx="0">
            <a:schemeClr val="accent1">
              <a:tint val="60000"/>
              <a:hueOff val="0"/>
              <a:satOff val="0"/>
              <a:lumOff val="0"/>
              <a:alphaOff val="0"/>
            </a:schemeClr>
          </a:lnRef>
          <a:fillRef idx="2">
            <a:schemeClr val="accent1">
              <a:tint val="60000"/>
              <a:hueOff val="0"/>
              <a:satOff val="0"/>
              <a:lumOff val="0"/>
              <a:alphaOff val="0"/>
            </a:schemeClr>
          </a:fillRef>
          <a:effectRef idx="1">
            <a:schemeClr val="accent1">
              <a:tint val="60000"/>
              <a:hueOff val="0"/>
              <a:satOff val="0"/>
              <a:lumOff val="0"/>
              <a:alphaOff val="0"/>
            </a:schemeClr>
          </a:effectRef>
          <a:fontRef idx="minor">
            <a:schemeClr val="dk1"/>
          </a:fontRef>
        </xdr:style>
        <xdr:txBody>
          <a:bodyPr spcFirstLastPara="0" vert="horz" wrap="square" lIns="0" tIns="56280" rIns="72165" bIns="56280" numCol="1" spcCol="1270" anchor="ctr" anchorCtr="0">
            <a:noAutofit/>
          </a:bodyPr>
          <a:lstStyle/>
          <a:p>
            <a:pPr marL="0" lvl="0" indent="0" algn="ctr" defTabSz="444500">
              <a:lnSpc>
                <a:spcPct val="90000"/>
              </a:lnSpc>
              <a:spcBef>
                <a:spcPct val="0"/>
              </a:spcBef>
              <a:spcAft>
                <a:spcPct val="35000"/>
              </a:spcAft>
              <a:buNone/>
            </a:pPr>
            <a:endParaRPr lang="de-DE" sz="1000" kern="1200">
              <a:latin typeface="Calibri Light" panose="020F0302020204030204" pitchFamily="34" charset="0"/>
              <a:cs typeface="Calibri Light" panose="020F0302020204030204" pitchFamily="34" charset="0"/>
            </a:endParaRPr>
          </a:p>
        </xdr:txBody>
      </xdr:sp>
      <xdr:sp macro="" textlink="' '!A987">
        <xdr:nvSpPr>
          <xdr:cNvPr id="10" name="Freihandform: Form 9">
            <a:extLst>
              <a:ext uri="{FF2B5EF4-FFF2-40B4-BE49-F238E27FC236}">
                <a16:creationId xmlns:a16="http://schemas.microsoft.com/office/drawing/2014/main" id="{00000000-0008-0000-0200-00000A000000}"/>
              </a:ext>
            </a:extLst>
          </xdr:cNvPr>
          <xdr:cNvSpPr/>
        </xdr:nvSpPr>
        <xdr:spPr>
          <a:xfrm>
            <a:off x="3656999" y="3400424"/>
            <a:ext cx="1134675" cy="428625"/>
          </a:xfrm>
          <a:custGeom>
            <a:avLst/>
            <a:gdLst>
              <a:gd name="connsiteX0" fmla="*/ 0 w 1134675"/>
              <a:gd name="connsiteY0" fmla="*/ 42863 h 428625"/>
              <a:gd name="connsiteX1" fmla="*/ 42863 w 1134675"/>
              <a:gd name="connsiteY1" fmla="*/ 0 h 428625"/>
              <a:gd name="connsiteX2" fmla="*/ 1091813 w 1134675"/>
              <a:gd name="connsiteY2" fmla="*/ 0 h 428625"/>
              <a:gd name="connsiteX3" fmla="*/ 1134676 w 1134675"/>
              <a:gd name="connsiteY3" fmla="*/ 42863 h 428625"/>
              <a:gd name="connsiteX4" fmla="*/ 1134675 w 1134675"/>
              <a:gd name="connsiteY4" fmla="*/ 385763 h 428625"/>
              <a:gd name="connsiteX5" fmla="*/ 1091812 w 1134675"/>
              <a:gd name="connsiteY5" fmla="*/ 428626 h 428625"/>
              <a:gd name="connsiteX6" fmla="*/ 42863 w 1134675"/>
              <a:gd name="connsiteY6" fmla="*/ 428625 h 428625"/>
              <a:gd name="connsiteX7" fmla="*/ 0 w 1134675"/>
              <a:gd name="connsiteY7" fmla="*/ 385762 h 428625"/>
              <a:gd name="connsiteX8" fmla="*/ 0 w 1134675"/>
              <a:gd name="connsiteY8" fmla="*/ 42863 h 4286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134675" h="428625">
                <a:moveTo>
                  <a:pt x="0" y="42863"/>
                </a:moveTo>
                <a:cubicBezTo>
                  <a:pt x="0" y="19190"/>
                  <a:pt x="19190" y="0"/>
                  <a:pt x="42863" y="0"/>
                </a:cubicBezTo>
                <a:lnTo>
                  <a:pt x="1091813" y="0"/>
                </a:lnTo>
                <a:cubicBezTo>
                  <a:pt x="1115486" y="0"/>
                  <a:pt x="1134676" y="19190"/>
                  <a:pt x="1134676" y="42863"/>
                </a:cubicBezTo>
                <a:cubicBezTo>
                  <a:pt x="1134676" y="157163"/>
                  <a:pt x="1134675" y="271463"/>
                  <a:pt x="1134675" y="385763"/>
                </a:cubicBezTo>
                <a:cubicBezTo>
                  <a:pt x="1134675" y="409436"/>
                  <a:pt x="1115485" y="428626"/>
                  <a:pt x="1091812" y="428626"/>
                </a:cubicBezTo>
                <a:lnTo>
                  <a:pt x="42863" y="428625"/>
                </a:lnTo>
                <a:cubicBezTo>
                  <a:pt x="19190" y="428625"/>
                  <a:pt x="0" y="409435"/>
                  <a:pt x="0" y="385762"/>
                </a:cubicBezTo>
                <a:lnTo>
                  <a:pt x="0" y="42863"/>
                </a:lnTo>
                <a:close/>
              </a:path>
            </a:pathLst>
          </a:custGeom>
          <a:noFill/>
          <a:ln>
            <a:solidFill>
              <a:schemeClr val="accent1">
                <a:lumMod val="60000"/>
                <a:lumOff val="40000"/>
              </a:schemeClr>
            </a:solidFill>
          </a:ln>
          <a:effectLst/>
        </xdr:spPr>
        <xdr:style>
          <a:lnRef idx="0">
            <a:scrgbClr r="0" g="0" b="0"/>
          </a:lnRef>
          <a:fillRef idx="2">
            <a:scrgbClr r="0" g="0" b="0"/>
          </a:fillRef>
          <a:effectRef idx="1">
            <a:scrgbClr r="0" g="0" b="0"/>
          </a:effectRef>
          <a:fontRef idx="minor">
            <a:schemeClr val="dk1"/>
          </a:fontRef>
        </xdr:style>
        <xdr:txBody>
          <a:bodyPr spcFirstLastPara="0" vert="horz" wrap="square" lIns="50654" tIns="50654" rIns="50654" bIns="50654" numCol="1" spcCol="1270" anchor="ctr" anchorCtr="0">
            <a:noAutofit/>
          </a:bodyPr>
          <a:lstStyle/>
          <a:p>
            <a:pPr marL="0" lvl="0" indent="0" algn="ctr" defTabSz="444500">
              <a:lnSpc>
                <a:spcPct val="90000"/>
              </a:lnSpc>
              <a:spcBef>
                <a:spcPct val="0"/>
              </a:spcBef>
              <a:spcAft>
                <a:spcPct val="35000"/>
              </a:spcAft>
              <a:buNone/>
            </a:pPr>
            <a:fld id="{4D8A09C8-7CFF-48A7-8450-9983A4F45F51}" type="TxLink">
              <a:rPr lang="en-US" sz="1000" kern="1200">
                <a:solidFill>
                  <a:schemeClr val="dk1"/>
                </a:solidFill>
                <a:latin typeface="Calibri Light" panose="020F0302020204030204" pitchFamily="34" charset="0"/>
                <a:ea typeface="+mn-ea"/>
                <a:cs typeface="Calibri Light" panose="020F0302020204030204" pitchFamily="34" charset="0"/>
              </a:rPr>
              <a:pPr marL="0" lvl="0" indent="0" algn="ctr" defTabSz="444500">
                <a:lnSpc>
                  <a:spcPct val="90000"/>
                </a:lnSpc>
                <a:spcBef>
                  <a:spcPct val="0"/>
                </a:spcBef>
                <a:spcAft>
                  <a:spcPct val="35000"/>
                </a:spcAft>
                <a:buNone/>
              </a:pPr>
              <a:t>Fixer des objectifs de performance</a:t>
            </a:fld>
            <a:endParaRPr lang="de-DE" sz="1000" kern="1200">
              <a:solidFill>
                <a:schemeClr val="dk1"/>
              </a:solidFill>
              <a:latin typeface="Calibri Light" panose="020F0302020204030204" pitchFamily="34" charset="0"/>
              <a:ea typeface="+mn-ea"/>
              <a:cs typeface="Calibri Light" panose="020F0302020204030204" pitchFamily="34" charset="0"/>
            </a:endParaRPr>
          </a:p>
        </xdr:txBody>
      </xdr:sp>
      <xdr:sp macro="" textlink="">
        <xdr:nvSpPr>
          <xdr:cNvPr id="11" name="Freihandform: Form 10">
            <a:extLst>
              <a:ext uri="{FF2B5EF4-FFF2-40B4-BE49-F238E27FC236}">
                <a16:creationId xmlns:a16="http://schemas.microsoft.com/office/drawing/2014/main" id="{00000000-0008-0000-0200-00000B000000}"/>
              </a:ext>
            </a:extLst>
          </xdr:cNvPr>
          <xdr:cNvSpPr/>
        </xdr:nvSpPr>
        <xdr:spPr>
          <a:xfrm>
            <a:off x="4905142" y="3474036"/>
            <a:ext cx="240551" cy="281399"/>
          </a:xfrm>
          <a:custGeom>
            <a:avLst/>
            <a:gdLst>
              <a:gd name="connsiteX0" fmla="*/ 0 w 240551"/>
              <a:gd name="connsiteY0" fmla="*/ 56280 h 281399"/>
              <a:gd name="connsiteX1" fmla="*/ 120276 w 240551"/>
              <a:gd name="connsiteY1" fmla="*/ 56280 h 281399"/>
              <a:gd name="connsiteX2" fmla="*/ 120276 w 240551"/>
              <a:gd name="connsiteY2" fmla="*/ 0 h 281399"/>
              <a:gd name="connsiteX3" fmla="*/ 240551 w 240551"/>
              <a:gd name="connsiteY3" fmla="*/ 140700 h 281399"/>
              <a:gd name="connsiteX4" fmla="*/ 120276 w 240551"/>
              <a:gd name="connsiteY4" fmla="*/ 281399 h 281399"/>
              <a:gd name="connsiteX5" fmla="*/ 120276 w 240551"/>
              <a:gd name="connsiteY5" fmla="*/ 225119 h 281399"/>
              <a:gd name="connsiteX6" fmla="*/ 0 w 240551"/>
              <a:gd name="connsiteY6" fmla="*/ 225119 h 281399"/>
              <a:gd name="connsiteX7" fmla="*/ 0 w 240551"/>
              <a:gd name="connsiteY7" fmla="*/ 56280 h 2813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40551" h="281399">
                <a:moveTo>
                  <a:pt x="0" y="56280"/>
                </a:moveTo>
                <a:lnTo>
                  <a:pt x="120276" y="56280"/>
                </a:lnTo>
                <a:lnTo>
                  <a:pt x="120276" y="0"/>
                </a:lnTo>
                <a:lnTo>
                  <a:pt x="240551" y="140700"/>
                </a:lnTo>
                <a:lnTo>
                  <a:pt x="120276" y="281399"/>
                </a:lnTo>
                <a:lnTo>
                  <a:pt x="120276" y="225119"/>
                </a:lnTo>
                <a:lnTo>
                  <a:pt x="0" y="225119"/>
                </a:lnTo>
                <a:lnTo>
                  <a:pt x="0" y="56280"/>
                </a:lnTo>
                <a:close/>
              </a:path>
            </a:pathLst>
          </a:custGeom>
          <a:effectLst/>
        </xdr:spPr>
        <xdr:style>
          <a:lnRef idx="0">
            <a:schemeClr val="accent1">
              <a:tint val="60000"/>
              <a:hueOff val="0"/>
              <a:satOff val="0"/>
              <a:lumOff val="0"/>
              <a:alphaOff val="0"/>
            </a:schemeClr>
          </a:lnRef>
          <a:fillRef idx="2">
            <a:schemeClr val="accent1">
              <a:tint val="60000"/>
              <a:hueOff val="0"/>
              <a:satOff val="0"/>
              <a:lumOff val="0"/>
              <a:alphaOff val="0"/>
            </a:schemeClr>
          </a:fillRef>
          <a:effectRef idx="1">
            <a:schemeClr val="accent1">
              <a:tint val="60000"/>
              <a:hueOff val="0"/>
              <a:satOff val="0"/>
              <a:lumOff val="0"/>
              <a:alphaOff val="0"/>
            </a:schemeClr>
          </a:effectRef>
          <a:fontRef idx="minor">
            <a:schemeClr val="dk1"/>
          </a:fontRef>
        </xdr:style>
        <xdr:txBody>
          <a:bodyPr spcFirstLastPara="0" vert="horz" wrap="square" lIns="0" tIns="56280" rIns="72165" bIns="56280" numCol="1" spcCol="1270" anchor="ctr" anchorCtr="0">
            <a:noAutofit/>
          </a:bodyPr>
          <a:lstStyle/>
          <a:p>
            <a:pPr marL="0" lvl="0" indent="0" algn="ctr" defTabSz="444500">
              <a:lnSpc>
                <a:spcPct val="90000"/>
              </a:lnSpc>
              <a:spcBef>
                <a:spcPct val="0"/>
              </a:spcBef>
              <a:spcAft>
                <a:spcPct val="35000"/>
              </a:spcAft>
              <a:buNone/>
            </a:pPr>
            <a:endParaRPr lang="de-DE" sz="1000" kern="1200">
              <a:latin typeface="Calibri Light" panose="020F0302020204030204" pitchFamily="34" charset="0"/>
              <a:cs typeface="Calibri Light" panose="020F0302020204030204" pitchFamily="34" charset="0"/>
            </a:endParaRPr>
          </a:p>
        </xdr:txBody>
      </xdr:sp>
      <xdr:sp macro="" textlink="' '!A988">
        <xdr:nvSpPr>
          <xdr:cNvPr id="12" name="Freihandform: Form 11">
            <a:extLst>
              <a:ext uri="{FF2B5EF4-FFF2-40B4-BE49-F238E27FC236}">
                <a16:creationId xmlns:a16="http://schemas.microsoft.com/office/drawing/2014/main" id="{00000000-0008-0000-0200-00000C000000}"/>
              </a:ext>
            </a:extLst>
          </xdr:cNvPr>
          <xdr:cNvSpPr/>
        </xdr:nvSpPr>
        <xdr:spPr>
          <a:xfrm>
            <a:off x="5245544" y="3400424"/>
            <a:ext cx="1134675" cy="428625"/>
          </a:xfrm>
          <a:custGeom>
            <a:avLst/>
            <a:gdLst>
              <a:gd name="connsiteX0" fmla="*/ 0 w 1134675"/>
              <a:gd name="connsiteY0" fmla="*/ 42863 h 428625"/>
              <a:gd name="connsiteX1" fmla="*/ 42863 w 1134675"/>
              <a:gd name="connsiteY1" fmla="*/ 0 h 428625"/>
              <a:gd name="connsiteX2" fmla="*/ 1091813 w 1134675"/>
              <a:gd name="connsiteY2" fmla="*/ 0 h 428625"/>
              <a:gd name="connsiteX3" fmla="*/ 1134676 w 1134675"/>
              <a:gd name="connsiteY3" fmla="*/ 42863 h 428625"/>
              <a:gd name="connsiteX4" fmla="*/ 1134675 w 1134675"/>
              <a:gd name="connsiteY4" fmla="*/ 385763 h 428625"/>
              <a:gd name="connsiteX5" fmla="*/ 1091812 w 1134675"/>
              <a:gd name="connsiteY5" fmla="*/ 428626 h 428625"/>
              <a:gd name="connsiteX6" fmla="*/ 42863 w 1134675"/>
              <a:gd name="connsiteY6" fmla="*/ 428625 h 428625"/>
              <a:gd name="connsiteX7" fmla="*/ 0 w 1134675"/>
              <a:gd name="connsiteY7" fmla="*/ 385762 h 428625"/>
              <a:gd name="connsiteX8" fmla="*/ 0 w 1134675"/>
              <a:gd name="connsiteY8" fmla="*/ 42863 h 4286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134675" h="428625">
                <a:moveTo>
                  <a:pt x="0" y="42863"/>
                </a:moveTo>
                <a:cubicBezTo>
                  <a:pt x="0" y="19190"/>
                  <a:pt x="19190" y="0"/>
                  <a:pt x="42863" y="0"/>
                </a:cubicBezTo>
                <a:lnTo>
                  <a:pt x="1091813" y="0"/>
                </a:lnTo>
                <a:cubicBezTo>
                  <a:pt x="1115486" y="0"/>
                  <a:pt x="1134676" y="19190"/>
                  <a:pt x="1134676" y="42863"/>
                </a:cubicBezTo>
                <a:cubicBezTo>
                  <a:pt x="1134676" y="157163"/>
                  <a:pt x="1134675" y="271463"/>
                  <a:pt x="1134675" y="385763"/>
                </a:cubicBezTo>
                <a:cubicBezTo>
                  <a:pt x="1134675" y="409436"/>
                  <a:pt x="1115485" y="428626"/>
                  <a:pt x="1091812" y="428626"/>
                </a:cubicBezTo>
                <a:lnTo>
                  <a:pt x="42863" y="428625"/>
                </a:lnTo>
                <a:cubicBezTo>
                  <a:pt x="19190" y="428625"/>
                  <a:pt x="0" y="409435"/>
                  <a:pt x="0" y="385762"/>
                </a:cubicBezTo>
                <a:lnTo>
                  <a:pt x="0" y="42863"/>
                </a:lnTo>
                <a:close/>
              </a:path>
            </a:pathLst>
          </a:custGeom>
          <a:noFill/>
          <a:ln>
            <a:solidFill>
              <a:schemeClr val="accent1">
                <a:lumMod val="60000"/>
                <a:lumOff val="40000"/>
              </a:schemeClr>
            </a:solidFill>
          </a:ln>
          <a:effectLst/>
        </xdr:spPr>
        <xdr:style>
          <a:lnRef idx="0">
            <a:scrgbClr r="0" g="0" b="0"/>
          </a:lnRef>
          <a:fillRef idx="2">
            <a:scrgbClr r="0" g="0" b="0"/>
          </a:fillRef>
          <a:effectRef idx="1">
            <a:scrgbClr r="0" g="0" b="0"/>
          </a:effectRef>
          <a:fontRef idx="minor">
            <a:schemeClr val="dk1"/>
          </a:fontRef>
        </xdr:style>
        <xdr:txBody>
          <a:bodyPr spcFirstLastPara="0" vert="horz" wrap="square" lIns="50654" tIns="50654" rIns="50654" bIns="50654" numCol="1" spcCol="1270" anchor="ctr" anchorCtr="0">
            <a:noAutofit/>
          </a:bodyPr>
          <a:lstStyle/>
          <a:p>
            <a:pPr marL="0" lvl="0" indent="0" algn="ctr" defTabSz="444500">
              <a:lnSpc>
                <a:spcPct val="90000"/>
              </a:lnSpc>
              <a:spcBef>
                <a:spcPct val="0"/>
              </a:spcBef>
              <a:spcAft>
                <a:spcPct val="35000"/>
              </a:spcAft>
              <a:buNone/>
            </a:pPr>
            <a:fld id="{A9B0C583-B10E-4C07-81C3-7D8516931AFA}" type="TxLink">
              <a:rPr lang="en-US" sz="1000" kern="1200">
                <a:solidFill>
                  <a:schemeClr val="dk1"/>
                </a:solidFill>
                <a:latin typeface="Calibri Light" panose="020F0302020204030204" pitchFamily="34" charset="0"/>
                <a:ea typeface="+mn-ea"/>
                <a:cs typeface="Calibri Light" panose="020F0302020204030204" pitchFamily="34" charset="0"/>
              </a:rPr>
              <a:pPr marL="0" lvl="0" indent="0" algn="ctr" defTabSz="444500">
                <a:lnSpc>
                  <a:spcPct val="90000"/>
                </a:lnSpc>
                <a:spcBef>
                  <a:spcPct val="0"/>
                </a:spcBef>
                <a:spcAft>
                  <a:spcPct val="35000"/>
                </a:spcAft>
                <a:buNone/>
              </a:pPr>
              <a:t>Fixer des objectifs de dével. personnel</a:t>
            </a:fld>
            <a:endParaRPr lang="de-DE" sz="1000" kern="1200">
              <a:solidFill>
                <a:schemeClr val="dk1"/>
              </a:solidFill>
              <a:latin typeface="Calibri Light" panose="020F0302020204030204" pitchFamily="34" charset="0"/>
              <a:ea typeface="+mn-ea"/>
              <a:cs typeface="Calibri Light" panose="020F0302020204030204" pitchFamily="34" charset="0"/>
            </a:endParaRPr>
          </a:p>
        </xdr:txBody>
      </xdr:sp>
      <xdr:sp macro="" textlink="">
        <xdr:nvSpPr>
          <xdr:cNvPr id="13" name="Freihandform: Form 12">
            <a:extLst>
              <a:ext uri="{FF2B5EF4-FFF2-40B4-BE49-F238E27FC236}">
                <a16:creationId xmlns:a16="http://schemas.microsoft.com/office/drawing/2014/main" id="{00000000-0008-0000-0200-00000D000000}"/>
              </a:ext>
            </a:extLst>
          </xdr:cNvPr>
          <xdr:cNvSpPr/>
        </xdr:nvSpPr>
        <xdr:spPr>
          <a:xfrm>
            <a:off x="6493687" y="3474036"/>
            <a:ext cx="240551" cy="281399"/>
          </a:xfrm>
          <a:custGeom>
            <a:avLst/>
            <a:gdLst>
              <a:gd name="connsiteX0" fmla="*/ 0 w 240551"/>
              <a:gd name="connsiteY0" fmla="*/ 56280 h 281399"/>
              <a:gd name="connsiteX1" fmla="*/ 120276 w 240551"/>
              <a:gd name="connsiteY1" fmla="*/ 56280 h 281399"/>
              <a:gd name="connsiteX2" fmla="*/ 120276 w 240551"/>
              <a:gd name="connsiteY2" fmla="*/ 0 h 281399"/>
              <a:gd name="connsiteX3" fmla="*/ 240551 w 240551"/>
              <a:gd name="connsiteY3" fmla="*/ 140700 h 281399"/>
              <a:gd name="connsiteX4" fmla="*/ 120276 w 240551"/>
              <a:gd name="connsiteY4" fmla="*/ 281399 h 281399"/>
              <a:gd name="connsiteX5" fmla="*/ 120276 w 240551"/>
              <a:gd name="connsiteY5" fmla="*/ 225119 h 281399"/>
              <a:gd name="connsiteX6" fmla="*/ 0 w 240551"/>
              <a:gd name="connsiteY6" fmla="*/ 225119 h 281399"/>
              <a:gd name="connsiteX7" fmla="*/ 0 w 240551"/>
              <a:gd name="connsiteY7" fmla="*/ 56280 h 28139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40551" h="281399">
                <a:moveTo>
                  <a:pt x="0" y="56280"/>
                </a:moveTo>
                <a:lnTo>
                  <a:pt x="120276" y="56280"/>
                </a:lnTo>
                <a:lnTo>
                  <a:pt x="120276" y="0"/>
                </a:lnTo>
                <a:lnTo>
                  <a:pt x="240551" y="140700"/>
                </a:lnTo>
                <a:lnTo>
                  <a:pt x="120276" y="281399"/>
                </a:lnTo>
                <a:lnTo>
                  <a:pt x="120276" y="225119"/>
                </a:lnTo>
                <a:lnTo>
                  <a:pt x="0" y="225119"/>
                </a:lnTo>
                <a:lnTo>
                  <a:pt x="0" y="56280"/>
                </a:lnTo>
                <a:close/>
              </a:path>
            </a:pathLst>
          </a:custGeom>
          <a:effectLst/>
        </xdr:spPr>
        <xdr:style>
          <a:lnRef idx="0">
            <a:schemeClr val="accent1">
              <a:tint val="60000"/>
              <a:hueOff val="0"/>
              <a:satOff val="0"/>
              <a:lumOff val="0"/>
              <a:alphaOff val="0"/>
            </a:schemeClr>
          </a:lnRef>
          <a:fillRef idx="2">
            <a:schemeClr val="accent1">
              <a:tint val="60000"/>
              <a:hueOff val="0"/>
              <a:satOff val="0"/>
              <a:lumOff val="0"/>
              <a:alphaOff val="0"/>
            </a:schemeClr>
          </a:fillRef>
          <a:effectRef idx="1">
            <a:schemeClr val="accent1">
              <a:tint val="60000"/>
              <a:hueOff val="0"/>
              <a:satOff val="0"/>
              <a:lumOff val="0"/>
              <a:alphaOff val="0"/>
            </a:schemeClr>
          </a:effectRef>
          <a:fontRef idx="minor">
            <a:schemeClr val="dk1"/>
          </a:fontRef>
        </xdr:style>
        <xdr:txBody>
          <a:bodyPr spcFirstLastPara="0" vert="horz" wrap="square" lIns="0" tIns="56280" rIns="72165" bIns="56280" numCol="1" spcCol="1270" anchor="ctr" anchorCtr="0">
            <a:noAutofit/>
          </a:bodyPr>
          <a:lstStyle/>
          <a:p>
            <a:pPr marL="0" lvl="0" indent="0" algn="ctr" defTabSz="444500">
              <a:lnSpc>
                <a:spcPct val="90000"/>
              </a:lnSpc>
              <a:spcBef>
                <a:spcPct val="0"/>
              </a:spcBef>
              <a:spcAft>
                <a:spcPct val="35000"/>
              </a:spcAft>
              <a:buNone/>
            </a:pPr>
            <a:endParaRPr lang="de-DE" sz="1000" kern="1200">
              <a:latin typeface="Calibri Light" panose="020F0302020204030204" pitchFamily="34" charset="0"/>
              <a:cs typeface="Calibri Light" panose="020F0302020204030204" pitchFamily="34" charset="0"/>
            </a:endParaRPr>
          </a:p>
        </xdr:txBody>
      </xdr:sp>
      <xdr:sp macro="" textlink="' '!A989">
        <xdr:nvSpPr>
          <xdr:cNvPr id="14" name="Freihandform: Form 13">
            <a:extLst>
              <a:ext uri="{FF2B5EF4-FFF2-40B4-BE49-F238E27FC236}">
                <a16:creationId xmlns:a16="http://schemas.microsoft.com/office/drawing/2014/main" id="{00000000-0008-0000-0200-00000E000000}"/>
              </a:ext>
            </a:extLst>
          </xdr:cNvPr>
          <xdr:cNvSpPr/>
        </xdr:nvSpPr>
        <xdr:spPr>
          <a:xfrm>
            <a:off x="6834089" y="3400424"/>
            <a:ext cx="1134675" cy="428625"/>
          </a:xfrm>
          <a:custGeom>
            <a:avLst/>
            <a:gdLst>
              <a:gd name="connsiteX0" fmla="*/ 0 w 1134675"/>
              <a:gd name="connsiteY0" fmla="*/ 42863 h 428625"/>
              <a:gd name="connsiteX1" fmla="*/ 42863 w 1134675"/>
              <a:gd name="connsiteY1" fmla="*/ 0 h 428625"/>
              <a:gd name="connsiteX2" fmla="*/ 1091813 w 1134675"/>
              <a:gd name="connsiteY2" fmla="*/ 0 h 428625"/>
              <a:gd name="connsiteX3" fmla="*/ 1134676 w 1134675"/>
              <a:gd name="connsiteY3" fmla="*/ 42863 h 428625"/>
              <a:gd name="connsiteX4" fmla="*/ 1134675 w 1134675"/>
              <a:gd name="connsiteY4" fmla="*/ 385763 h 428625"/>
              <a:gd name="connsiteX5" fmla="*/ 1091812 w 1134675"/>
              <a:gd name="connsiteY5" fmla="*/ 428626 h 428625"/>
              <a:gd name="connsiteX6" fmla="*/ 42863 w 1134675"/>
              <a:gd name="connsiteY6" fmla="*/ 428625 h 428625"/>
              <a:gd name="connsiteX7" fmla="*/ 0 w 1134675"/>
              <a:gd name="connsiteY7" fmla="*/ 385762 h 428625"/>
              <a:gd name="connsiteX8" fmla="*/ 0 w 1134675"/>
              <a:gd name="connsiteY8" fmla="*/ 42863 h 4286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1134675" h="428625">
                <a:moveTo>
                  <a:pt x="0" y="42863"/>
                </a:moveTo>
                <a:cubicBezTo>
                  <a:pt x="0" y="19190"/>
                  <a:pt x="19190" y="0"/>
                  <a:pt x="42863" y="0"/>
                </a:cubicBezTo>
                <a:lnTo>
                  <a:pt x="1091813" y="0"/>
                </a:lnTo>
                <a:cubicBezTo>
                  <a:pt x="1115486" y="0"/>
                  <a:pt x="1134676" y="19190"/>
                  <a:pt x="1134676" y="42863"/>
                </a:cubicBezTo>
                <a:cubicBezTo>
                  <a:pt x="1134676" y="157163"/>
                  <a:pt x="1134675" y="271463"/>
                  <a:pt x="1134675" y="385763"/>
                </a:cubicBezTo>
                <a:cubicBezTo>
                  <a:pt x="1134675" y="409436"/>
                  <a:pt x="1115485" y="428626"/>
                  <a:pt x="1091812" y="428626"/>
                </a:cubicBezTo>
                <a:lnTo>
                  <a:pt x="42863" y="428625"/>
                </a:lnTo>
                <a:cubicBezTo>
                  <a:pt x="19190" y="428625"/>
                  <a:pt x="0" y="409435"/>
                  <a:pt x="0" y="385762"/>
                </a:cubicBezTo>
                <a:lnTo>
                  <a:pt x="0" y="42863"/>
                </a:lnTo>
                <a:close/>
              </a:path>
            </a:pathLst>
          </a:custGeom>
          <a:noFill/>
          <a:ln>
            <a:solidFill>
              <a:schemeClr val="accent1">
                <a:lumMod val="60000"/>
                <a:lumOff val="40000"/>
              </a:schemeClr>
            </a:solidFill>
          </a:ln>
          <a:effectLst/>
        </xdr:spPr>
        <xdr:style>
          <a:lnRef idx="0">
            <a:scrgbClr r="0" g="0" b="0"/>
          </a:lnRef>
          <a:fillRef idx="2">
            <a:scrgbClr r="0" g="0" b="0"/>
          </a:fillRef>
          <a:effectRef idx="1">
            <a:scrgbClr r="0" g="0" b="0"/>
          </a:effectRef>
          <a:fontRef idx="minor">
            <a:schemeClr val="dk1"/>
          </a:fontRef>
        </xdr:style>
        <xdr:txBody>
          <a:bodyPr spcFirstLastPara="0" vert="horz" wrap="square" lIns="50654" tIns="50654" rIns="50654" bIns="50654" numCol="1" spcCol="1270" anchor="ctr" anchorCtr="0">
            <a:noAutofit/>
          </a:bodyPr>
          <a:lstStyle/>
          <a:p>
            <a:pPr marL="0" lvl="0" indent="0" algn="ctr" defTabSz="444500">
              <a:lnSpc>
                <a:spcPct val="90000"/>
              </a:lnSpc>
              <a:spcBef>
                <a:spcPct val="0"/>
              </a:spcBef>
              <a:spcAft>
                <a:spcPct val="35000"/>
              </a:spcAft>
              <a:buNone/>
            </a:pPr>
            <a:fld id="{31824C68-4561-488B-AEBB-B6027610762B}" type="TxLink">
              <a:rPr lang="en-US" sz="1000" kern="1200">
                <a:solidFill>
                  <a:schemeClr val="dk1"/>
                </a:solidFill>
                <a:latin typeface="Calibri Light" panose="020F0302020204030204" pitchFamily="34" charset="0"/>
                <a:ea typeface="+mn-ea"/>
                <a:cs typeface="Calibri Light" panose="020F0302020204030204" pitchFamily="34" charset="0"/>
              </a:rPr>
              <a:pPr marL="0" lvl="0" indent="0" algn="ctr" defTabSz="444500">
                <a:lnSpc>
                  <a:spcPct val="90000"/>
                </a:lnSpc>
                <a:spcBef>
                  <a:spcPct val="0"/>
                </a:spcBef>
                <a:spcAft>
                  <a:spcPct val="35000"/>
                </a:spcAft>
                <a:buNone/>
              </a:pPr>
              <a:t>Suivi et soutien</a:t>
            </a:fld>
            <a:endParaRPr lang="de-DE" sz="1000" kern="120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mc:AlternateContent xmlns:mc="http://schemas.openxmlformats.org/markup-compatibility/2006">
    <mc:Choice xmlns:a14="http://schemas.microsoft.com/office/drawing/2010/main" Requires="a14">
      <xdr:twoCellAnchor editAs="oneCell">
        <xdr:from>
          <xdr:col>1</xdr:col>
          <xdr:colOff>137160</xdr:colOff>
          <xdr:row>54</xdr:row>
          <xdr:rowOff>114300</xdr:rowOff>
        </xdr:from>
        <xdr:to>
          <xdr:col>2</xdr:col>
          <xdr:colOff>0</xdr:colOff>
          <xdr:row>56</xdr:row>
          <xdr:rowOff>83820</xdr:rowOff>
        </xdr:to>
        <xdr:sp macro="" textlink="">
          <xdr:nvSpPr>
            <xdr:cNvPr id="602406" name="Kontrollkästchen 294" hidden="1">
              <a:extLst>
                <a:ext uri="{63B3BB69-23CF-44E3-9099-C40C66FF867C}">
                  <a14:compatExt spid="_x0000_s602406"/>
                </a:ext>
                <a:ext uri="{FF2B5EF4-FFF2-40B4-BE49-F238E27FC236}">
                  <a16:creationId xmlns:a16="http://schemas.microsoft.com/office/drawing/2014/main" id="{00000000-0008-0000-0200-00002631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3147060</xdr:colOff>
          <xdr:row>54</xdr:row>
          <xdr:rowOff>121920</xdr:rowOff>
        </xdr:from>
        <xdr:to>
          <xdr:col>2</xdr:col>
          <xdr:colOff>3360420</xdr:colOff>
          <xdr:row>56</xdr:row>
          <xdr:rowOff>99060</xdr:rowOff>
        </xdr:to>
        <xdr:sp macro="" textlink="">
          <xdr:nvSpPr>
            <xdr:cNvPr id="602410" name="Check Box 298" hidden="1">
              <a:extLst>
                <a:ext uri="{63B3BB69-23CF-44E3-9099-C40C66FF867C}">
                  <a14:compatExt spid="_x0000_s602410"/>
                </a:ext>
                <a:ext uri="{FF2B5EF4-FFF2-40B4-BE49-F238E27FC236}">
                  <a16:creationId xmlns:a16="http://schemas.microsoft.com/office/drawing/2014/main" id="{00000000-0008-0000-0200-00002A31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42863</xdr:colOff>
          <xdr:row>41</xdr:row>
          <xdr:rowOff>290513</xdr:rowOff>
        </xdr:from>
        <xdr:to>
          <xdr:col>7</xdr:col>
          <xdr:colOff>152400</xdr:colOff>
          <xdr:row>42</xdr:row>
          <xdr:rowOff>171450</xdr:rowOff>
        </xdr:to>
        <xdr:grpSp>
          <xdr:nvGrpSpPr>
            <xdr:cNvPr id="602480" name="Group 368">
              <a:extLst>
                <a:ext uri="{FF2B5EF4-FFF2-40B4-BE49-F238E27FC236}">
                  <a16:creationId xmlns:a16="http://schemas.microsoft.com/office/drawing/2014/main" id="{00000000-0008-0000-0200-000070310900}"/>
                </a:ext>
              </a:extLst>
            </xdr:cNvPr>
            <xdr:cNvGrpSpPr>
              <a:grpSpLocks/>
            </xdr:cNvGrpSpPr>
          </xdr:nvGrpSpPr>
          <xdr:grpSpPr bwMode="auto">
            <a:xfrm>
              <a:off x="6672263" y="16094393"/>
              <a:ext cx="1275397" cy="475297"/>
              <a:chOff x="65246" y="23717"/>
              <a:chExt cx="13620" cy="3619"/>
            </a:xfrm>
          </xdr:grpSpPr>
        </xdr:grp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2</xdr:row>
      <xdr:rowOff>57150</xdr:rowOff>
    </xdr:from>
    <xdr:to>
      <xdr:col>11</xdr:col>
      <xdr:colOff>323850</xdr:colOff>
      <xdr:row>22</xdr:row>
      <xdr:rowOff>38100</xdr:rowOff>
    </xdr:to>
    <xdr:pic>
      <xdr:nvPicPr>
        <xdr:cNvPr id="2" name="Grafik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duotone>
            <a:prstClr val="black"/>
            <a:srgbClr val="D9C3A5">
              <a:tint val="50000"/>
              <a:satMod val="180000"/>
            </a:srgbClr>
          </a:duotone>
          <a:extLst>
            <a:ext uri="{28A0092B-C50C-407E-A947-70E740481C1C}">
              <a14:useLocalDpi xmlns:a14="http://schemas.microsoft.com/office/drawing/2010/main" val="0"/>
            </a:ext>
          </a:extLst>
        </a:blip>
        <a:stretch>
          <a:fillRect/>
        </a:stretch>
      </xdr:blipFill>
      <xdr:spPr>
        <a:xfrm>
          <a:off x="485775" y="885825"/>
          <a:ext cx="7343775" cy="3790950"/>
        </a:xfrm>
        <a:prstGeom prst="rect">
          <a:avLst/>
        </a:prstGeom>
      </xdr:spPr>
    </xdr:pic>
    <xdr:clientData/>
  </xdr:twoCellAnchor>
  <xdr:twoCellAnchor>
    <xdr:from>
      <xdr:col>1</xdr:col>
      <xdr:colOff>28575</xdr:colOff>
      <xdr:row>18</xdr:row>
      <xdr:rowOff>95250</xdr:rowOff>
    </xdr:from>
    <xdr:to>
      <xdr:col>11</xdr:col>
      <xdr:colOff>333375</xdr:colOff>
      <xdr:row>21</xdr:row>
      <xdr:rowOff>160005</xdr:rowOff>
    </xdr:to>
    <xdr:sp macro="" textlink="">
      <xdr:nvSpPr>
        <xdr:cNvPr id="17" name="Textfeld 16">
          <a:extLst>
            <a:ext uri="{FF2B5EF4-FFF2-40B4-BE49-F238E27FC236}">
              <a16:creationId xmlns:a16="http://schemas.microsoft.com/office/drawing/2014/main" id="{00000000-0008-0000-0300-000011000000}"/>
            </a:ext>
          </a:extLst>
        </xdr:cNvPr>
        <xdr:cNvSpPr txBox="1"/>
      </xdr:nvSpPr>
      <xdr:spPr>
        <a:xfrm>
          <a:off x="495300" y="3971925"/>
          <a:ext cx="7343775"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r>
            <a:rPr lang="en-US" sz="2600">
              <a:solidFill>
                <a:schemeClr val="bg1"/>
              </a:solidFill>
              <a:effectLst/>
              <a:latin typeface="+mn-lt"/>
              <a:ea typeface="+mn-ea"/>
              <a:cs typeface="+mn-cs"/>
            </a:rPr>
            <a:t>Do good </a:t>
          </a:r>
          <a:r>
            <a:rPr lang="en-US" sz="2600" baseline="0">
              <a:solidFill>
                <a:schemeClr val="bg1"/>
              </a:solidFill>
              <a:effectLst/>
              <a:latin typeface="+mn-lt"/>
              <a:ea typeface="+mn-ea"/>
              <a:cs typeface="+mn-cs"/>
            </a:rPr>
            <a:t>and talk about it</a:t>
          </a:r>
          <a:endParaRPr lang="en-US" sz="2600">
            <a:solidFill>
              <a:schemeClr val="bg1"/>
            </a:solidFill>
            <a:effectLst/>
            <a:latin typeface="+mn-lt"/>
            <a:ea typeface="+mn-ea"/>
            <a:cs typeface="+mn-cs"/>
          </a:endParaRPr>
        </a:p>
      </xdr:txBody>
    </xdr:sp>
    <xdr:clientData/>
  </xdr:twoCellAnchor>
  <xdr:twoCellAnchor editAs="oneCell">
    <xdr:from>
      <xdr:col>0</xdr:col>
      <xdr:colOff>76200</xdr:colOff>
      <xdr:row>0</xdr:row>
      <xdr:rowOff>104775</xdr:rowOff>
    </xdr:from>
    <xdr:to>
      <xdr:col>0</xdr:col>
      <xdr:colOff>400200</xdr:colOff>
      <xdr:row>0</xdr:row>
      <xdr:rowOff>430240</xdr:rowOff>
    </xdr:to>
    <xdr:grpSp>
      <xdr:nvGrpSpPr>
        <xdr:cNvPr id="3" name="Gruppieren 2">
          <a:hlinkClick xmlns:r="http://schemas.openxmlformats.org/officeDocument/2006/relationships" r:id="rId2"/>
          <a:extLst>
            <a:ext uri="{FF2B5EF4-FFF2-40B4-BE49-F238E27FC236}">
              <a16:creationId xmlns:a16="http://schemas.microsoft.com/office/drawing/2014/main" id="{00000000-0008-0000-0300-000003000000}"/>
            </a:ext>
          </a:extLst>
        </xdr:cNvPr>
        <xdr:cNvGrpSpPr/>
      </xdr:nvGrpSpPr>
      <xdr:grpSpPr>
        <a:xfrm>
          <a:off x="76200" y="104775"/>
          <a:ext cx="324000" cy="325465"/>
          <a:chOff x="12729063" y="1298331"/>
          <a:chExt cx="324000" cy="323267"/>
        </a:xfrm>
      </xdr:grpSpPr>
      <xdr:sp macro="" textlink="">
        <xdr:nvSpPr>
          <xdr:cNvPr id="4" name="Rechteck 3">
            <a:extLst>
              <a:ext uri="{FF2B5EF4-FFF2-40B4-BE49-F238E27FC236}">
                <a16:creationId xmlns:a16="http://schemas.microsoft.com/office/drawing/2014/main" id="{00000000-0008-0000-0300-000004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 name="Grafik 4" descr="http://www.clker.com/cliparts/Z/I/5/L/X/x/white-house-md.png">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142875</xdr:colOff>
      <xdr:row>1</xdr:row>
      <xdr:rowOff>66675</xdr:rowOff>
    </xdr:from>
    <xdr:ext cx="172800" cy="172800"/>
    <xdr:grpSp>
      <xdr:nvGrpSpPr>
        <xdr:cNvPr id="6" name="Gruppieren 5">
          <a:hlinkClick xmlns:r="http://schemas.openxmlformats.org/officeDocument/2006/relationships" r:id="rId4"/>
          <a:extLst>
            <a:ext uri="{FF2B5EF4-FFF2-40B4-BE49-F238E27FC236}">
              <a16:creationId xmlns:a16="http://schemas.microsoft.com/office/drawing/2014/main" id="{00000000-0008-0000-0300-000006000000}"/>
            </a:ext>
          </a:extLst>
        </xdr:cNvPr>
        <xdr:cNvGrpSpPr/>
      </xdr:nvGrpSpPr>
      <xdr:grpSpPr>
        <a:xfrm>
          <a:off x="7869555" y="630555"/>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03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03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552448</xdr:colOff>
      <xdr:row>16</xdr:row>
      <xdr:rowOff>6120</xdr:rowOff>
    </xdr:from>
    <xdr:to>
      <xdr:col>5</xdr:col>
      <xdr:colOff>462448</xdr:colOff>
      <xdr:row>17</xdr:row>
      <xdr:rowOff>175620</xdr:rowOff>
    </xdr:to>
    <xdr:sp macro="" textlink="' '!A67">
      <xdr:nvSpPr>
        <xdr:cNvPr id="9" name="Textfeld 8">
          <a:hlinkClick xmlns:r="http://schemas.openxmlformats.org/officeDocument/2006/relationships" r:id="rId5"/>
          <a:extLst>
            <a:ext uri="{FF2B5EF4-FFF2-40B4-BE49-F238E27FC236}">
              <a16:creationId xmlns:a16="http://schemas.microsoft.com/office/drawing/2014/main" id="{00000000-0008-0000-0300-000009000000}"/>
            </a:ext>
          </a:extLst>
        </xdr:cNvPr>
        <xdr:cNvSpPr txBox="1"/>
      </xdr:nvSpPr>
      <xdr:spPr>
        <a:xfrm>
          <a:off x="1200148" y="3501795"/>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65728F47-65DC-4D3F-AFA1-44DA893E9BDC}" type="TxLink">
            <a:rPr lang="en-US" sz="1500" b="0" i="0" u="none" strike="noStrike">
              <a:solidFill>
                <a:schemeClr val="bg1"/>
              </a:solidFill>
              <a:latin typeface="+mn-lt"/>
              <a:ea typeface="+mn-ea"/>
              <a:cs typeface="Arial"/>
            </a:rPr>
            <a:pPr marL="0" indent="0" algn="l"/>
            <a:t>Communication</a:t>
          </a:fld>
          <a:endParaRPr lang="en-US" sz="1500" b="0" i="0" u="none" strike="noStrike">
            <a:solidFill>
              <a:schemeClr val="bg1"/>
            </a:solidFill>
            <a:latin typeface="+mn-lt"/>
            <a:ea typeface="+mn-ea"/>
            <a:cs typeface="+mn-cs"/>
          </a:endParaRPr>
        </a:p>
      </xdr:txBody>
    </xdr:sp>
    <xdr:clientData/>
  </xdr:twoCellAnchor>
  <xdr:twoCellAnchor editAs="oneCell">
    <xdr:from>
      <xdr:col>2</xdr:col>
      <xdr:colOff>552448</xdr:colOff>
      <xdr:row>11</xdr:row>
      <xdr:rowOff>34695</xdr:rowOff>
    </xdr:from>
    <xdr:to>
      <xdr:col>5</xdr:col>
      <xdr:colOff>462448</xdr:colOff>
      <xdr:row>13</xdr:row>
      <xdr:rowOff>13695</xdr:rowOff>
    </xdr:to>
    <xdr:sp macro="" textlink="' '!A65">
      <xdr:nvSpPr>
        <xdr:cNvPr id="10" name="Textfeld 9">
          <a:hlinkClick xmlns:r="http://schemas.openxmlformats.org/officeDocument/2006/relationships" r:id="rId6"/>
          <a:extLst>
            <a:ext uri="{FF2B5EF4-FFF2-40B4-BE49-F238E27FC236}">
              <a16:creationId xmlns:a16="http://schemas.microsoft.com/office/drawing/2014/main" id="{00000000-0008-0000-0300-00000A000000}"/>
            </a:ext>
          </a:extLst>
        </xdr:cNvPr>
        <xdr:cNvSpPr txBox="1"/>
      </xdr:nvSpPr>
      <xdr:spPr>
        <a:xfrm>
          <a:off x="1200148" y="2577870"/>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60FB94FA-08D6-470D-A56B-229139CF7EED}" type="TxLink">
            <a:rPr lang="en-US" sz="1500" b="0" i="0" u="none" strike="noStrike">
              <a:solidFill>
                <a:schemeClr val="bg1"/>
              </a:solidFill>
              <a:latin typeface="+mn-lt"/>
              <a:ea typeface="+mn-ea"/>
              <a:cs typeface="Arial"/>
            </a:rPr>
            <a:pPr marL="0" indent="0" algn="l"/>
            <a:t>Marketing interne</a:t>
          </a:fld>
          <a:endParaRPr lang="en-US" sz="1500" b="0" i="0" u="none" strike="noStrike">
            <a:solidFill>
              <a:schemeClr val="bg1"/>
            </a:solidFill>
            <a:latin typeface="+mn-lt"/>
            <a:ea typeface="+mn-ea"/>
            <a:cs typeface="Arial"/>
          </a:endParaRPr>
        </a:p>
      </xdr:txBody>
    </xdr:sp>
    <xdr:clientData/>
  </xdr:twoCellAnchor>
  <xdr:twoCellAnchor editAs="oneCell">
    <xdr:from>
      <xdr:col>2</xdr:col>
      <xdr:colOff>552448</xdr:colOff>
      <xdr:row>13</xdr:row>
      <xdr:rowOff>110895</xdr:rowOff>
    </xdr:from>
    <xdr:to>
      <xdr:col>5</xdr:col>
      <xdr:colOff>462448</xdr:colOff>
      <xdr:row>15</xdr:row>
      <xdr:rowOff>89895</xdr:rowOff>
    </xdr:to>
    <xdr:sp macro="" textlink="' '!A66">
      <xdr:nvSpPr>
        <xdr:cNvPr id="11" name="Textfeld 10">
          <a:hlinkClick xmlns:r="http://schemas.openxmlformats.org/officeDocument/2006/relationships" r:id="rId7"/>
          <a:extLst>
            <a:ext uri="{FF2B5EF4-FFF2-40B4-BE49-F238E27FC236}">
              <a16:creationId xmlns:a16="http://schemas.microsoft.com/office/drawing/2014/main" id="{00000000-0008-0000-0300-00000B000000}"/>
            </a:ext>
          </a:extLst>
        </xdr:cNvPr>
        <xdr:cNvSpPr txBox="1"/>
      </xdr:nvSpPr>
      <xdr:spPr>
        <a:xfrm>
          <a:off x="1200148" y="3035070"/>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10B0C7C8-6C5B-4493-8F73-370A62737837}" type="TxLink">
            <a:rPr lang="en-US" sz="1500" b="0" i="0" u="none" strike="noStrike">
              <a:solidFill>
                <a:schemeClr val="bg1"/>
              </a:solidFill>
              <a:latin typeface="+mn-lt"/>
              <a:ea typeface="+mn-ea"/>
              <a:cs typeface="Arial"/>
            </a:rPr>
            <a:pPr marL="0" indent="0" algn="l"/>
            <a:t>Marketing externe</a:t>
          </a:fld>
          <a:endParaRPr lang="en-US" sz="1500" b="0" i="0" u="none" strike="noStrike">
            <a:solidFill>
              <a:schemeClr val="bg1"/>
            </a:solidFill>
            <a:latin typeface="+mn-lt"/>
            <a:ea typeface="+mn-ea"/>
            <a:cs typeface="Arial"/>
          </a:endParaRPr>
        </a:p>
      </xdr:txBody>
    </xdr:sp>
    <xdr:clientData/>
  </xdr:twoCellAnchor>
  <xdr:twoCellAnchor editAs="oneCell">
    <xdr:from>
      <xdr:col>2</xdr:col>
      <xdr:colOff>552448</xdr:colOff>
      <xdr:row>8</xdr:row>
      <xdr:rowOff>158520</xdr:rowOff>
    </xdr:from>
    <xdr:to>
      <xdr:col>5</xdr:col>
      <xdr:colOff>462448</xdr:colOff>
      <xdr:row>10</xdr:row>
      <xdr:rowOff>137520</xdr:rowOff>
    </xdr:to>
    <xdr:sp macro="" textlink="' '!A64">
      <xdr:nvSpPr>
        <xdr:cNvPr id="12" name="Textfeld 11">
          <a:hlinkClick xmlns:r="http://schemas.openxmlformats.org/officeDocument/2006/relationships" r:id="rId8"/>
          <a:extLst>
            <a:ext uri="{FF2B5EF4-FFF2-40B4-BE49-F238E27FC236}">
              <a16:creationId xmlns:a16="http://schemas.microsoft.com/office/drawing/2014/main" id="{00000000-0008-0000-0300-00000C000000}"/>
            </a:ext>
          </a:extLst>
        </xdr:cNvPr>
        <xdr:cNvSpPr txBox="1"/>
      </xdr:nvSpPr>
      <xdr:spPr>
        <a:xfrm>
          <a:off x="1200148" y="2130195"/>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C805DAAF-F18C-425E-B123-7C44AF00B868}" type="TxLink">
            <a:rPr lang="en-US" sz="1500" b="0" i="0" u="none" strike="noStrike">
              <a:solidFill>
                <a:schemeClr val="bg1"/>
              </a:solidFill>
              <a:latin typeface="+mn-lt"/>
              <a:ea typeface="+mn-ea"/>
              <a:cs typeface="Arial"/>
            </a:rPr>
            <a:pPr marL="0" indent="0" algn="l"/>
            <a:t>Marchés des RH</a:t>
          </a:fld>
          <a:endParaRPr lang="en-US" sz="1500" b="0" i="0" u="none" strike="noStrike">
            <a:solidFill>
              <a:schemeClr val="bg1"/>
            </a:solidFill>
            <a:latin typeface="+mn-lt"/>
            <a:ea typeface="+mn-ea"/>
            <a:cs typeface="Arial"/>
          </a:endParaRPr>
        </a:p>
      </xdr:txBody>
    </xdr:sp>
    <xdr:clientData/>
  </xdr:twoCellAnchor>
  <xdr:twoCellAnchor editAs="oneCell">
    <xdr:from>
      <xdr:col>7</xdr:col>
      <xdr:colOff>476248</xdr:colOff>
      <xdr:row>13</xdr:row>
      <xdr:rowOff>110895</xdr:rowOff>
    </xdr:from>
    <xdr:to>
      <xdr:col>10</xdr:col>
      <xdr:colOff>386248</xdr:colOff>
      <xdr:row>15</xdr:row>
      <xdr:rowOff>89895</xdr:rowOff>
    </xdr:to>
    <xdr:sp macro="" textlink="' '!A68">
      <xdr:nvSpPr>
        <xdr:cNvPr id="13" name="Textfeld 12">
          <a:hlinkClick xmlns:r="http://schemas.openxmlformats.org/officeDocument/2006/relationships" r:id="rId9"/>
          <a:extLst>
            <a:ext uri="{FF2B5EF4-FFF2-40B4-BE49-F238E27FC236}">
              <a16:creationId xmlns:a16="http://schemas.microsoft.com/office/drawing/2014/main" id="{00000000-0008-0000-0300-00000D000000}"/>
            </a:ext>
          </a:extLst>
        </xdr:cNvPr>
        <xdr:cNvSpPr txBox="1"/>
      </xdr:nvSpPr>
      <xdr:spPr>
        <a:xfrm>
          <a:off x="4933948" y="3035070"/>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8191E24E-CA99-4F37-A5C0-FAD85F29B7C8}" type="TxLink">
            <a:rPr lang="en-US" sz="1500" b="0" i="0" u="none" strike="noStrike">
              <a:solidFill>
                <a:schemeClr val="bg1"/>
              </a:solidFill>
              <a:latin typeface="+mn-lt"/>
              <a:ea typeface="+mn-ea"/>
              <a:cs typeface="Arial"/>
            </a:rPr>
            <a:pPr marL="0" indent="0" algn="l"/>
            <a:t>Marketing Management</a:t>
          </a:fld>
          <a:endParaRPr lang="en-US" sz="1500" b="0" i="0" u="none" strike="noStrike">
            <a:solidFill>
              <a:schemeClr val="bg1"/>
            </a:solidFill>
            <a:latin typeface="+mn-lt"/>
            <a:ea typeface="+mn-ea"/>
            <a:cs typeface="Arial"/>
          </a:endParaRPr>
        </a:p>
      </xdr:txBody>
    </xdr:sp>
    <xdr:clientData/>
  </xdr:twoCellAnchor>
  <xdr:twoCellAnchor editAs="oneCell">
    <xdr:from>
      <xdr:col>7</xdr:col>
      <xdr:colOff>476248</xdr:colOff>
      <xdr:row>8</xdr:row>
      <xdr:rowOff>158520</xdr:rowOff>
    </xdr:from>
    <xdr:to>
      <xdr:col>10</xdr:col>
      <xdr:colOff>386248</xdr:colOff>
      <xdr:row>10</xdr:row>
      <xdr:rowOff>137520</xdr:rowOff>
    </xdr:to>
    <xdr:sp macro="" textlink="' '!A69">
      <xdr:nvSpPr>
        <xdr:cNvPr id="14" name="Textfeld 13">
          <a:hlinkClick xmlns:r="http://schemas.openxmlformats.org/officeDocument/2006/relationships" r:id="rId10"/>
          <a:extLst>
            <a:ext uri="{FF2B5EF4-FFF2-40B4-BE49-F238E27FC236}">
              <a16:creationId xmlns:a16="http://schemas.microsoft.com/office/drawing/2014/main" id="{00000000-0008-0000-0300-00000E000000}"/>
            </a:ext>
          </a:extLst>
        </xdr:cNvPr>
        <xdr:cNvSpPr txBox="1"/>
      </xdr:nvSpPr>
      <xdr:spPr>
        <a:xfrm>
          <a:off x="4933948" y="2130195"/>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987CBAF0-2811-48E7-8BBB-A2D8CF1639B6}" type="TxLink">
            <a:rPr lang="en-US" sz="1500" b="0" i="0" u="none" strike="noStrike">
              <a:solidFill>
                <a:schemeClr val="bg1"/>
              </a:solidFill>
              <a:latin typeface="+mn-lt"/>
              <a:ea typeface="+mn-ea"/>
              <a:cs typeface="Arial"/>
            </a:rPr>
            <a:pPr marL="0" indent="0" algn="l"/>
            <a:t>Benchmarking</a:t>
          </a:fld>
          <a:endParaRPr lang="en-US" sz="1500" b="0" i="0" u="none" strike="noStrike">
            <a:solidFill>
              <a:schemeClr val="bg1"/>
            </a:solidFill>
            <a:latin typeface="+mn-lt"/>
            <a:ea typeface="+mn-ea"/>
            <a:cs typeface="Arial"/>
          </a:endParaRPr>
        </a:p>
      </xdr:txBody>
    </xdr:sp>
    <xdr:clientData/>
  </xdr:twoCellAnchor>
  <xdr:twoCellAnchor editAs="oneCell">
    <xdr:from>
      <xdr:col>7</xdr:col>
      <xdr:colOff>476248</xdr:colOff>
      <xdr:row>11</xdr:row>
      <xdr:rowOff>34695</xdr:rowOff>
    </xdr:from>
    <xdr:to>
      <xdr:col>10</xdr:col>
      <xdr:colOff>386248</xdr:colOff>
      <xdr:row>13</xdr:row>
      <xdr:rowOff>13695</xdr:rowOff>
    </xdr:to>
    <xdr:sp macro="" textlink="' '!A70">
      <xdr:nvSpPr>
        <xdr:cNvPr id="18" name="Textfeld 17">
          <a:hlinkClick xmlns:r="http://schemas.openxmlformats.org/officeDocument/2006/relationships" r:id="rId11"/>
          <a:extLst>
            <a:ext uri="{FF2B5EF4-FFF2-40B4-BE49-F238E27FC236}">
              <a16:creationId xmlns:a16="http://schemas.microsoft.com/office/drawing/2014/main" id="{00000000-0008-0000-0300-000012000000}"/>
            </a:ext>
          </a:extLst>
        </xdr:cNvPr>
        <xdr:cNvSpPr txBox="1"/>
      </xdr:nvSpPr>
      <xdr:spPr>
        <a:xfrm>
          <a:off x="4933948" y="2577870"/>
          <a:ext cx="2196000" cy="360000"/>
        </a:xfrm>
        <a:prstGeom prst="rect">
          <a:avLst/>
        </a:prstGeom>
        <a:solidFill>
          <a:srgbClr val="6A645A"/>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FFD2C2F2-2E65-4ACC-80A6-AFD65BE669CA}" type="TxLink">
            <a:rPr lang="en-US" sz="1500" b="0" i="0" u="none" strike="noStrike">
              <a:solidFill>
                <a:schemeClr val="bg1"/>
              </a:solidFill>
              <a:latin typeface="+mn-lt"/>
              <a:ea typeface="+mn-ea"/>
              <a:cs typeface="Arial"/>
            </a:rPr>
            <a:pPr marL="0" indent="0" algn="l"/>
            <a:t>Tendances</a:t>
          </a:fld>
          <a:endParaRPr lang="en-US" sz="1500" b="0" i="0" u="none" strike="noStrike">
            <a:solidFill>
              <a:schemeClr val="bg1"/>
            </a:solidFill>
            <a:latin typeface="+mn-lt"/>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8</xdr:col>
          <xdr:colOff>443865</xdr:colOff>
          <xdr:row>0</xdr:row>
          <xdr:rowOff>19050</xdr:rowOff>
        </xdr:from>
        <xdr:to>
          <xdr:col>11</xdr:col>
          <xdr:colOff>358140</xdr:colOff>
          <xdr:row>0</xdr:row>
          <xdr:rowOff>552450</xdr:rowOff>
        </xdr:to>
        <xdr:pic>
          <xdr:nvPicPr>
            <xdr:cNvPr id="19" name="Grafik 59">
              <a:extLst>
                <a:ext uri="{FF2B5EF4-FFF2-40B4-BE49-F238E27FC236}">
                  <a16:creationId xmlns:a16="http://schemas.microsoft.com/office/drawing/2014/main" id="{00000000-0008-0000-0300-000013000000}"/>
                </a:ext>
              </a:extLst>
            </xdr:cNvPr>
            <xdr:cNvPicPr>
              <a:picLocks noChangeAspect="1" noChangeArrowheads="1"/>
              <a:extLst>
                <a:ext uri="{84589F7E-364E-4C9E-8A38-B11213B215E9}">
                  <a14:cameraTool cellRange="Logo!$D$6" spid="_x0000_s117893"/>
                </a:ext>
              </a:extLst>
            </xdr:cNvPicPr>
          </xdr:nvPicPr>
          <xdr:blipFill>
            <a:blip xmlns:r="http://schemas.openxmlformats.org/officeDocument/2006/relationships" r:embed="rId12"/>
            <a:srcRect/>
            <a:stretch>
              <a:fillRect/>
            </a:stretch>
          </xdr:blipFill>
          <xdr:spPr bwMode="auto">
            <a:xfrm>
              <a:off x="566356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2</xdr:col>
      <xdr:colOff>580362</xdr:colOff>
      <xdr:row>14</xdr:row>
      <xdr:rowOff>39189</xdr:rowOff>
    </xdr:from>
    <xdr:to>
      <xdr:col>3</xdr:col>
      <xdr:colOff>2174787</xdr:colOff>
      <xdr:row>29</xdr:row>
      <xdr:rowOff>61689</xdr:rowOff>
    </xdr:to>
    <xdr:sp macro="" textlink="">
      <xdr:nvSpPr>
        <xdr:cNvPr id="2" name="Rechteck 1">
          <a:extLst>
            <a:ext uri="{FF2B5EF4-FFF2-40B4-BE49-F238E27FC236}">
              <a16:creationId xmlns:a16="http://schemas.microsoft.com/office/drawing/2014/main" id="{00000000-0008-0000-0400-000002000000}"/>
            </a:ext>
          </a:extLst>
        </xdr:cNvPr>
        <xdr:cNvSpPr/>
      </xdr:nvSpPr>
      <xdr:spPr>
        <a:xfrm>
          <a:off x="1351887" y="5849439"/>
          <a:ext cx="3528000" cy="2880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582183</xdr:colOff>
      <xdr:row>29</xdr:row>
      <xdr:rowOff>111896</xdr:rowOff>
    </xdr:from>
    <xdr:to>
      <xdr:col>3</xdr:col>
      <xdr:colOff>2176608</xdr:colOff>
      <xdr:row>44</xdr:row>
      <xdr:rowOff>134396</xdr:rowOff>
    </xdr:to>
    <xdr:sp macro="" textlink="">
      <xdr:nvSpPr>
        <xdr:cNvPr id="3" name="Rechteck 2">
          <a:extLst>
            <a:ext uri="{FF2B5EF4-FFF2-40B4-BE49-F238E27FC236}">
              <a16:creationId xmlns:a16="http://schemas.microsoft.com/office/drawing/2014/main" id="{00000000-0008-0000-0400-000003000000}"/>
            </a:ext>
          </a:extLst>
        </xdr:cNvPr>
        <xdr:cNvSpPr/>
      </xdr:nvSpPr>
      <xdr:spPr>
        <a:xfrm>
          <a:off x="1353708" y="8779646"/>
          <a:ext cx="3528000" cy="2880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3</xdr:col>
      <xdr:colOff>2228850</xdr:colOff>
      <xdr:row>14</xdr:row>
      <xdr:rowOff>39189</xdr:rowOff>
    </xdr:from>
    <xdr:to>
      <xdr:col>6</xdr:col>
      <xdr:colOff>565725</xdr:colOff>
      <xdr:row>29</xdr:row>
      <xdr:rowOff>61689</xdr:rowOff>
    </xdr:to>
    <xdr:sp macro="" textlink="">
      <xdr:nvSpPr>
        <xdr:cNvPr id="4" name="Rechteck 3">
          <a:extLst>
            <a:ext uri="{FF2B5EF4-FFF2-40B4-BE49-F238E27FC236}">
              <a16:creationId xmlns:a16="http://schemas.microsoft.com/office/drawing/2014/main" id="{00000000-0008-0000-0400-000004000000}"/>
            </a:ext>
          </a:extLst>
        </xdr:cNvPr>
        <xdr:cNvSpPr/>
      </xdr:nvSpPr>
      <xdr:spPr>
        <a:xfrm>
          <a:off x="4933950" y="3725364"/>
          <a:ext cx="3528000" cy="2880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3</xdr:col>
      <xdr:colOff>2228850</xdr:colOff>
      <xdr:row>29</xdr:row>
      <xdr:rowOff>111896</xdr:rowOff>
    </xdr:from>
    <xdr:to>
      <xdr:col>6</xdr:col>
      <xdr:colOff>565725</xdr:colOff>
      <xdr:row>44</xdr:row>
      <xdr:rowOff>134396</xdr:rowOff>
    </xdr:to>
    <xdr:sp macro="" textlink="">
      <xdr:nvSpPr>
        <xdr:cNvPr id="5" name="Rechteck 4">
          <a:extLst>
            <a:ext uri="{FF2B5EF4-FFF2-40B4-BE49-F238E27FC236}">
              <a16:creationId xmlns:a16="http://schemas.microsoft.com/office/drawing/2014/main" id="{00000000-0008-0000-0400-000005000000}"/>
            </a:ext>
          </a:extLst>
        </xdr:cNvPr>
        <xdr:cNvSpPr>
          <a:spLocks noChangeAspect="1"/>
        </xdr:cNvSpPr>
      </xdr:nvSpPr>
      <xdr:spPr>
        <a:xfrm>
          <a:off x="4933950" y="6655571"/>
          <a:ext cx="3528000" cy="2880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oneCellAnchor>
    <xdr:from>
      <xdr:col>1</xdr:col>
      <xdr:colOff>53220</xdr:colOff>
      <xdr:row>14</xdr:row>
      <xdr:rowOff>47625</xdr:rowOff>
    </xdr:from>
    <xdr:ext cx="342786" cy="5876927"/>
    <xdr:sp macro="" textlink="' '!A1541">
      <xdr:nvSpPr>
        <xdr:cNvPr id="7" name="Textfeld 6">
          <a:extLst>
            <a:ext uri="{FF2B5EF4-FFF2-40B4-BE49-F238E27FC236}">
              <a16:creationId xmlns:a16="http://schemas.microsoft.com/office/drawing/2014/main" id="{00000000-0008-0000-0400-000007000000}"/>
            </a:ext>
          </a:extLst>
        </xdr:cNvPr>
        <xdr:cNvSpPr txBox="1"/>
      </xdr:nvSpPr>
      <xdr:spPr>
        <a:xfrm rot="16200000">
          <a:off x="-2247126" y="6500871"/>
          <a:ext cx="5876927"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A94F0070-2358-43D5-A431-624FBAF813D9}" type="TxLink">
            <a:rPr lang="en-US" sz="1600" b="1" i="0" u="none" strike="noStrike">
              <a:solidFill>
                <a:schemeClr val="tx2"/>
              </a:solidFill>
              <a:latin typeface="Calibri"/>
              <a:ea typeface="+mn-ea"/>
              <a:cs typeface="+mn-cs"/>
            </a:rPr>
            <a:pPr marL="0" indent="0" algn="ctr"/>
            <a:t>Croissance attendue</a:t>
          </a:fld>
          <a:endParaRPr lang="de-CH" sz="1600" b="1" i="0" u="none" strike="noStrike">
            <a:solidFill>
              <a:schemeClr val="tx2"/>
            </a:solidFill>
            <a:latin typeface="Calibri"/>
            <a:ea typeface="+mn-ea"/>
            <a:cs typeface="+mn-cs"/>
          </a:endParaRPr>
        </a:p>
      </xdr:txBody>
    </xdr:sp>
    <xdr:clientData/>
  </xdr:oneCellAnchor>
  <xdr:oneCellAnchor>
    <xdr:from>
      <xdr:col>2</xdr:col>
      <xdr:colOff>485775</xdr:colOff>
      <xdr:row>47</xdr:row>
      <xdr:rowOff>719</xdr:rowOff>
    </xdr:from>
    <xdr:ext cx="7200900" cy="342786"/>
    <xdr:sp macro="" textlink="' '!A1540">
      <xdr:nvSpPr>
        <xdr:cNvPr id="8" name="Textfeld 7">
          <a:extLst>
            <a:ext uri="{FF2B5EF4-FFF2-40B4-BE49-F238E27FC236}">
              <a16:creationId xmlns:a16="http://schemas.microsoft.com/office/drawing/2014/main" id="{00000000-0008-0000-0400-000008000000}"/>
            </a:ext>
          </a:extLst>
        </xdr:cNvPr>
        <xdr:cNvSpPr txBox="1"/>
      </xdr:nvSpPr>
      <xdr:spPr>
        <a:xfrm>
          <a:off x="1257300" y="9973394"/>
          <a:ext cx="72009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74B4B752-FE67-490E-BF4A-3C0231800066}" type="TxLink">
            <a:rPr lang="en-US" sz="1600" b="1" i="0" u="none" strike="noStrike">
              <a:solidFill>
                <a:schemeClr val="tx2"/>
              </a:solidFill>
              <a:latin typeface="Calibri"/>
              <a:ea typeface="+mn-ea"/>
              <a:cs typeface="+mn-cs"/>
            </a:rPr>
            <a:pPr marL="0" indent="0" algn="ctr"/>
            <a:t>Potentiel</a:t>
          </a:fld>
          <a:endParaRPr lang="de-CH" sz="1600" b="1" i="0" u="none" strike="noStrike">
            <a:solidFill>
              <a:schemeClr val="tx2"/>
            </a:solidFill>
            <a:latin typeface="Calibri"/>
            <a:ea typeface="+mn-ea"/>
            <a:cs typeface="+mn-cs"/>
          </a:endParaRPr>
        </a:p>
      </xdr:txBody>
    </xdr:sp>
    <xdr:clientData/>
  </xdr:oneCellAnchor>
  <xdr:oneCellAnchor>
    <xdr:from>
      <xdr:col>1</xdr:col>
      <xdr:colOff>270861</xdr:colOff>
      <xdr:row>14</xdr:row>
      <xdr:rowOff>9524</xdr:rowOff>
    </xdr:from>
    <xdr:ext cx="311496" cy="1095375"/>
    <xdr:sp macro="" textlink="' '!A1547">
      <xdr:nvSpPr>
        <xdr:cNvPr id="9" name="Textfeld 8">
          <a:extLst>
            <a:ext uri="{FF2B5EF4-FFF2-40B4-BE49-F238E27FC236}">
              <a16:creationId xmlns:a16="http://schemas.microsoft.com/office/drawing/2014/main" id="{00000000-0008-0000-0400-000009000000}"/>
            </a:ext>
          </a:extLst>
        </xdr:cNvPr>
        <xdr:cNvSpPr txBox="1"/>
      </xdr:nvSpPr>
      <xdr:spPr>
        <a:xfrm rot="16200000">
          <a:off x="345646" y="4087639"/>
          <a:ext cx="10953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r"/>
          <a:fld id="{AA5D2255-7E55-4645-AB4F-1E72219BECF1}" type="TxLink">
            <a:rPr lang="en-US" sz="1400" b="0" i="0" u="none" strike="noStrike">
              <a:solidFill>
                <a:srgbClr val="000000"/>
              </a:solidFill>
              <a:latin typeface="Calibri"/>
              <a:ea typeface="+mn-ea"/>
              <a:cs typeface="+mn-cs"/>
            </a:rPr>
            <a:pPr marL="0" indent="0" algn="r"/>
            <a:t>élevée</a:t>
          </a:fld>
          <a:endParaRPr lang="de-CH" sz="1400" b="0" i="0" u="none" strike="noStrike">
            <a:solidFill>
              <a:srgbClr val="000000"/>
            </a:solidFill>
            <a:latin typeface="Calibri"/>
            <a:ea typeface="+mn-ea"/>
            <a:cs typeface="+mn-cs"/>
          </a:endParaRPr>
        </a:p>
      </xdr:txBody>
    </xdr:sp>
    <xdr:clientData/>
  </xdr:oneCellAnchor>
  <xdr:oneCellAnchor>
    <xdr:from>
      <xdr:col>1</xdr:col>
      <xdr:colOff>270861</xdr:colOff>
      <xdr:row>39</xdr:row>
      <xdr:rowOff>47625</xdr:rowOff>
    </xdr:from>
    <xdr:ext cx="311496" cy="1113529"/>
    <xdr:sp macro="" textlink="' '!A1548">
      <xdr:nvSpPr>
        <xdr:cNvPr id="10" name="Textfeld 9">
          <a:extLst>
            <a:ext uri="{FF2B5EF4-FFF2-40B4-BE49-F238E27FC236}">
              <a16:creationId xmlns:a16="http://schemas.microsoft.com/office/drawing/2014/main" id="{00000000-0008-0000-0400-00000A000000}"/>
            </a:ext>
          </a:extLst>
        </xdr:cNvPr>
        <xdr:cNvSpPr txBox="1"/>
      </xdr:nvSpPr>
      <xdr:spPr>
        <a:xfrm rot="16200000">
          <a:off x="336569" y="8897317"/>
          <a:ext cx="111352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l"/>
          <a:fld id="{7A04D439-124F-4447-AC93-16937BFBDFE4}" type="TxLink">
            <a:rPr lang="en-US" sz="1400" b="0" i="0" u="none" strike="noStrike">
              <a:solidFill>
                <a:srgbClr val="000000"/>
              </a:solidFill>
              <a:latin typeface="Calibri"/>
              <a:ea typeface="+mn-ea"/>
              <a:cs typeface="+mn-cs"/>
            </a:rPr>
            <a:pPr marL="0" indent="0" algn="l"/>
            <a:t>faible</a:t>
          </a:fld>
          <a:endParaRPr lang="de-CH" sz="1400" b="0" i="0" u="none" strike="noStrike">
            <a:solidFill>
              <a:srgbClr val="000000"/>
            </a:solidFill>
            <a:latin typeface="Calibri"/>
            <a:ea typeface="+mn-ea"/>
            <a:cs typeface="+mn-cs"/>
          </a:endParaRPr>
        </a:p>
      </xdr:txBody>
    </xdr:sp>
    <xdr:clientData/>
  </xdr:oneCellAnchor>
  <xdr:oneCellAnchor>
    <xdr:from>
      <xdr:col>5</xdr:col>
      <xdr:colOff>47625</xdr:colOff>
      <xdr:row>46</xdr:row>
      <xdr:rowOff>26626</xdr:rowOff>
    </xdr:from>
    <xdr:ext cx="1314450" cy="311496"/>
    <xdr:sp macro="" textlink="' '!A1547">
      <xdr:nvSpPr>
        <xdr:cNvPr id="11" name="Textfeld 10">
          <a:extLst>
            <a:ext uri="{FF2B5EF4-FFF2-40B4-BE49-F238E27FC236}">
              <a16:creationId xmlns:a16="http://schemas.microsoft.com/office/drawing/2014/main" id="{00000000-0008-0000-0400-00000B000000}"/>
            </a:ext>
          </a:extLst>
        </xdr:cNvPr>
        <xdr:cNvSpPr txBox="1"/>
      </xdr:nvSpPr>
      <xdr:spPr>
        <a:xfrm>
          <a:off x="7153275" y="9808801"/>
          <a:ext cx="13144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r"/>
          <a:fld id="{3DCC4461-73A1-4A7D-ABD2-6CBD456048A5}" type="TxLink">
            <a:rPr lang="en-US" sz="1400" b="0" i="0" u="none" strike="noStrike">
              <a:solidFill>
                <a:srgbClr val="000000"/>
              </a:solidFill>
              <a:latin typeface="Calibri"/>
              <a:ea typeface="+mn-ea"/>
              <a:cs typeface="+mn-cs"/>
            </a:rPr>
            <a:pPr marL="0" indent="0" algn="r"/>
            <a:t>élevée</a:t>
          </a:fld>
          <a:endParaRPr lang="de-CH" sz="1400" b="0" i="0" u="none" strike="noStrike">
            <a:solidFill>
              <a:srgbClr val="000000"/>
            </a:solidFill>
            <a:latin typeface="Calibri"/>
            <a:ea typeface="+mn-ea"/>
            <a:cs typeface="+mn-cs"/>
          </a:endParaRPr>
        </a:p>
      </xdr:txBody>
    </xdr:sp>
    <xdr:clientData/>
  </xdr:oneCellAnchor>
  <xdr:oneCellAnchor>
    <xdr:from>
      <xdr:col>2</xdr:col>
      <xdr:colOff>568743</xdr:colOff>
      <xdr:row>46</xdr:row>
      <xdr:rowOff>26626</xdr:rowOff>
    </xdr:from>
    <xdr:ext cx="1269582" cy="311496"/>
    <xdr:sp macro="" textlink="' '!A1548">
      <xdr:nvSpPr>
        <xdr:cNvPr id="12" name="Textfeld 11">
          <a:extLst>
            <a:ext uri="{FF2B5EF4-FFF2-40B4-BE49-F238E27FC236}">
              <a16:creationId xmlns:a16="http://schemas.microsoft.com/office/drawing/2014/main" id="{00000000-0008-0000-0400-00000C000000}"/>
            </a:ext>
          </a:extLst>
        </xdr:cNvPr>
        <xdr:cNvSpPr txBox="1"/>
      </xdr:nvSpPr>
      <xdr:spPr>
        <a:xfrm>
          <a:off x="1340268" y="9808801"/>
          <a:ext cx="126958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l"/>
          <a:fld id="{E69DB0D8-3AD9-499B-8D3A-E995ED780501}" type="TxLink">
            <a:rPr lang="en-US" sz="1400" b="0" i="0" u="none" strike="noStrike">
              <a:solidFill>
                <a:srgbClr val="000000"/>
              </a:solidFill>
              <a:latin typeface="Calibri"/>
              <a:ea typeface="+mn-ea"/>
              <a:cs typeface="+mn-cs"/>
            </a:rPr>
            <a:pPr marL="0" indent="0" algn="l"/>
            <a:t>faible</a:t>
          </a:fld>
          <a:endParaRPr lang="de-CH" sz="1400" b="0" i="0" u="none" strike="noStrike">
            <a:solidFill>
              <a:srgbClr val="000000"/>
            </a:solidFill>
            <a:latin typeface="Calibri"/>
            <a:ea typeface="+mn-ea"/>
            <a:cs typeface="+mn-cs"/>
          </a:endParaRPr>
        </a:p>
      </xdr:txBody>
    </xdr:sp>
    <xdr:clientData/>
  </xdr:oneCellAnchor>
  <xdr:twoCellAnchor editAs="oneCell">
    <xdr:from>
      <xdr:col>6</xdr:col>
      <xdr:colOff>401955</xdr:colOff>
      <xdr:row>2</xdr:row>
      <xdr:rowOff>47625</xdr:rowOff>
    </xdr:from>
    <xdr:to>
      <xdr:col>7</xdr:col>
      <xdr:colOff>3255</xdr:colOff>
      <xdr:row>3</xdr:row>
      <xdr:rowOff>39450</xdr:rowOff>
    </xdr:to>
    <xdr:grpSp>
      <xdr:nvGrpSpPr>
        <xdr:cNvPr id="13" name="Gruppieren 12">
          <a:hlinkClick xmlns:r="http://schemas.openxmlformats.org/officeDocument/2006/relationships" r:id="rId1"/>
          <a:extLst>
            <a:ext uri="{FF2B5EF4-FFF2-40B4-BE49-F238E27FC236}">
              <a16:creationId xmlns:a16="http://schemas.microsoft.com/office/drawing/2014/main" id="{00000000-0008-0000-0400-00000D000000}"/>
            </a:ext>
          </a:extLst>
        </xdr:cNvPr>
        <xdr:cNvGrpSpPr/>
      </xdr:nvGrpSpPr>
      <xdr:grpSpPr>
        <a:xfrm>
          <a:off x="8524875" y="611505"/>
          <a:ext cx="188040" cy="167085"/>
          <a:chOff x="8105775" y="571500"/>
          <a:chExt cx="172800" cy="172800"/>
        </a:xfrm>
      </xdr:grpSpPr>
      <xdr:sp macro="" textlink="">
        <xdr:nvSpPr>
          <xdr:cNvPr id="14" name="Rechteck 13">
            <a:extLst>
              <a:ext uri="{FF2B5EF4-FFF2-40B4-BE49-F238E27FC236}">
                <a16:creationId xmlns:a16="http://schemas.microsoft.com/office/drawing/2014/main" id="{00000000-0008-0000-0400-00000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 name="Textfeld 14">
            <a:extLst>
              <a:ext uri="{FF2B5EF4-FFF2-40B4-BE49-F238E27FC236}">
                <a16:creationId xmlns:a16="http://schemas.microsoft.com/office/drawing/2014/main" id="{00000000-0008-0000-0400-00000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4</xdr:row>
      <xdr:rowOff>0</xdr:rowOff>
    </xdr:from>
    <xdr:to>
      <xdr:col>0</xdr:col>
      <xdr:colOff>381150</xdr:colOff>
      <xdr:row>4</xdr:row>
      <xdr:rowOff>325465</xdr:rowOff>
    </xdr:to>
    <xdr:grpSp>
      <xdr:nvGrpSpPr>
        <xdr:cNvPr id="19" name="Gruppieren 18">
          <a:hlinkClick xmlns:r="http://schemas.openxmlformats.org/officeDocument/2006/relationships" r:id="rId2"/>
          <a:extLst>
            <a:ext uri="{FF2B5EF4-FFF2-40B4-BE49-F238E27FC236}">
              <a16:creationId xmlns:a16="http://schemas.microsoft.com/office/drawing/2014/main" id="{00000000-0008-0000-0400-000013000000}"/>
            </a:ext>
          </a:extLst>
        </xdr:cNvPr>
        <xdr:cNvGrpSpPr/>
      </xdr:nvGrpSpPr>
      <xdr:grpSpPr>
        <a:xfrm>
          <a:off x="57150" y="922020"/>
          <a:ext cx="324000" cy="325465"/>
          <a:chOff x="12382500" y="2152650"/>
          <a:chExt cx="324000" cy="325465"/>
        </a:xfrm>
      </xdr:grpSpPr>
      <xdr:sp macro="" textlink="">
        <xdr:nvSpPr>
          <xdr:cNvPr id="20" name="Rechteck 19">
            <a:extLst>
              <a:ext uri="{FF2B5EF4-FFF2-40B4-BE49-F238E27FC236}">
                <a16:creationId xmlns:a16="http://schemas.microsoft.com/office/drawing/2014/main" id="{00000000-0008-0000-0400-00001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1" name="Grafik 20">
            <a:extLst>
              <a:ext uri="{FF2B5EF4-FFF2-40B4-BE49-F238E27FC236}">
                <a16:creationId xmlns:a16="http://schemas.microsoft.com/office/drawing/2014/main" id="{00000000-0008-0000-0400-000015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47</xdr:row>
      <xdr:rowOff>47625</xdr:rowOff>
    </xdr:from>
    <xdr:to>
      <xdr:col>0</xdr:col>
      <xdr:colOff>381150</xdr:colOff>
      <xdr:row>48</xdr:row>
      <xdr:rowOff>182590</xdr:rowOff>
    </xdr:to>
    <xdr:grpSp>
      <xdr:nvGrpSpPr>
        <xdr:cNvPr id="22" name="Gruppieren 21">
          <a:hlinkClick xmlns:r="http://schemas.openxmlformats.org/officeDocument/2006/relationships" r:id="rId4"/>
          <a:extLst>
            <a:ext uri="{FF2B5EF4-FFF2-40B4-BE49-F238E27FC236}">
              <a16:creationId xmlns:a16="http://schemas.microsoft.com/office/drawing/2014/main" id="{00000000-0008-0000-0400-000016000000}"/>
            </a:ext>
          </a:extLst>
        </xdr:cNvPr>
        <xdr:cNvGrpSpPr/>
      </xdr:nvGrpSpPr>
      <xdr:grpSpPr>
        <a:xfrm>
          <a:off x="57150" y="9763125"/>
          <a:ext cx="324000" cy="317845"/>
          <a:chOff x="66675" y="4972050"/>
          <a:chExt cx="324000" cy="325465"/>
        </a:xfrm>
      </xdr:grpSpPr>
      <xdr:sp macro="" textlink="">
        <xdr:nvSpPr>
          <xdr:cNvPr id="23" name="Rechteck 22">
            <a:extLst>
              <a:ext uri="{FF2B5EF4-FFF2-40B4-BE49-F238E27FC236}">
                <a16:creationId xmlns:a16="http://schemas.microsoft.com/office/drawing/2014/main" id="{00000000-0008-0000-0400-00001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4" name="Pfeil nach oben 23">
            <a:extLst>
              <a:ext uri="{FF2B5EF4-FFF2-40B4-BE49-F238E27FC236}">
                <a16:creationId xmlns:a16="http://schemas.microsoft.com/office/drawing/2014/main" id="{00000000-0008-0000-0400-00001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0</xdr:row>
      <xdr:rowOff>114300</xdr:rowOff>
    </xdr:from>
    <xdr:to>
      <xdr:col>0</xdr:col>
      <xdr:colOff>390675</xdr:colOff>
      <xdr:row>0</xdr:row>
      <xdr:rowOff>439765</xdr:rowOff>
    </xdr:to>
    <xdr:grpSp>
      <xdr:nvGrpSpPr>
        <xdr:cNvPr id="25" name="Gruppieren 53">
          <a:hlinkClick xmlns:r="http://schemas.openxmlformats.org/officeDocument/2006/relationships" r:id="rId5"/>
          <a:extLst>
            <a:ext uri="{FF2B5EF4-FFF2-40B4-BE49-F238E27FC236}">
              <a16:creationId xmlns:a16="http://schemas.microsoft.com/office/drawing/2014/main" id="{00000000-0008-0000-0400-000019000000}"/>
            </a:ext>
          </a:extLst>
        </xdr:cNvPr>
        <xdr:cNvGrpSpPr/>
      </xdr:nvGrpSpPr>
      <xdr:grpSpPr>
        <a:xfrm>
          <a:off x="66675" y="114300"/>
          <a:ext cx="324000" cy="325465"/>
          <a:chOff x="9191625" y="3009900"/>
          <a:chExt cx="324000" cy="325465"/>
        </a:xfrm>
      </xdr:grpSpPr>
      <xdr:sp macro="" textlink="">
        <xdr:nvSpPr>
          <xdr:cNvPr id="26" name="Rechteck 57">
            <a:extLst>
              <a:ext uri="{FF2B5EF4-FFF2-40B4-BE49-F238E27FC236}">
                <a16:creationId xmlns:a16="http://schemas.microsoft.com/office/drawing/2014/main" id="{00000000-0008-0000-0400-00001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Pfeil nach links 58">
            <a:extLst>
              <a:ext uri="{FF2B5EF4-FFF2-40B4-BE49-F238E27FC236}">
                <a16:creationId xmlns:a16="http://schemas.microsoft.com/office/drawing/2014/main" id="{00000000-0008-0000-0400-00001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xdr:col>
      <xdr:colOff>76200</xdr:colOff>
      <xdr:row>13</xdr:row>
      <xdr:rowOff>57149</xdr:rowOff>
    </xdr:from>
    <xdr:to>
      <xdr:col>9</xdr:col>
      <xdr:colOff>209550</xdr:colOff>
      <xdr:row>46</xdr:row>
      <xdr:rowOff>171450</xdr:rowOff>
    </xdr:to>
    <xdr:graphicFrame macro="">
      <xdr:nvGraphicFramePr>
        <xdr:cNvPr id="58" name="Diagramm 57">
          <a:extLst>
            <a:ext uri="{FF2B5EF4-FFF2-40B4-BE49-F238E27FC236}">
              <a16:creationId xmlns:a16="http://schemas.microsoft.com/office/drawing/2014/main" id="{00000000-0008-0000-04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3562350</xdr:colOff>
          <xdr:row>0</xdr:row>
          <xdr:rowOff>19050</xdr:rowOff>
        </xdr:from>
        <xdr:to>
          <xdr:col>7</xdr:col>
          <xdr:colOff>0</xdr:colOff>
          <xdr:row>0</xdr:row>
          <xdr:rowOff>552450</xdr:rowOff>
        </xdr:to>
        <xdr:pic>
          <xdr:nvPicPr>
            <xdr:cNvPr id="28" name="Grafik 59">
              <a:extLst>
                <a:ext uri="{FF2B5EF4-FFF2-40B4-BE49-F238E27FC236}">
                  <a16:creationId xmlns:a16="http://schemas.microsoft.com/office/drawing/2014/main" id="{00000000-0008-0000-0400-00001C000000}"/>
                </a:ext>
              </a:extLst>
            </xdr:cNvPr>
            <xdr:cNvPicPr>
              <a:picLocks noChangeAspect="1" noChangeArrowheads="1"/>
              <a:extLst>
                <a:ext uri="{84589F7E-364E-4C9E-8A38-B11213B215E9}">
                  <a14:cameraTool cellRange="Logo!$D$6" spid="_x0000_s118916"/>
                </a:ext>
              </a:extLst>
            </xdr:cNvPicPr>
          </xdr:nvPicPr>
          <xdr:blipFill>
            <a:blip xmlns:r="http://schemas.openxmlformats.org/officeDocument/2006/relationships" r:embed="rId7"/>
            <a:srcRect/>
            <a:stretch>
              <a:fillRect/>
            </a:stretch>
          </xdr:blipFill>
          <xdr:spPr bwMode="auto">
            <a:xfrm>
              <a:off x="62674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05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05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05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38100</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0500-000005000000}"/>
            </a:ext>
          </a:extLst>
        </xdr:cNvPr>
        <xdr:cNvGrpSpPr/>
      </xdr:nvGrpSpPr>
      <xdr:grpSpPr>
        <a:xfrm>
          <a:off x="648462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05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05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2</xdr:col>
          <xdr:colOff>827073</xdr:colOff>
          <xdr:row>0</xdr:row>
          <xdr:rowOff>66675</xdr:rowOff>
        </xdr:from>
        <xdr:to>
          <xdr:col>3</xdr:col>
          <xdr:colOff>219076</xdr:colOff>
          <xdr:row>0</xdr:row>
          <xdr:rowOff>525031</xdr:rowOff>
        </xdr:to>
        <xdr:pic>
          <xdr:nvPicPr>
            <xdr:cNvPr id="8" name="Grafik 59">
              <a:extLst>
                <a:ext uri="{FF2B5EF4-FFF2-40B4-BE49-F238E27FC236}">
                  <a16:creationId xmlns:a16="http://schemas.microsoft.com/office/drawing/2014/main" id="{00000000-0008-0000-0500-000008000000}"/>
                </a:ext>
              </a:extLst>
            </xdr:cNvPr>
            <xdr:cNvPicPr>
              <a:picLocks noChangeAspect="1" noChangeArrowheads="1"/>
              <a:extLst>
                <a:ext uri="{84589F7E-364E-4C9E-8A38-B11213B215E9}">
                  <a14:cameraTool cellRange="Logo!$D$6" spid="_x0000_s119952"/>
                </a:ext>
              </a:extLst>
            </xdr:cNvPicPr>
          </xdr:nvPicPr>
          <xdr:blipFill>
            <a:blip xmlns:r="http://schemas.openxmlformats.org/officeDocument/2006/relationships" r:embed="rId3"/>
            <a:srcRect/>
            <a:stretch>
              <a:fillRect/>
            </a:stretch>
          </xdr:blipFill>
          <xdr:spPr bwMode="auto">
            <a:xfrm>
              <a:off x="4608498" y="66675"/>
              <a:ext cx="1878028" cy="458356"/>
            </a:xfrm>
            <a:prstGeom prst="rect">
              <a:avLst/>
            </a:prstGeom>
            <a:solidFill>
              <a:schemeClr val="bg1"/>
            </a:solidFill>
            <a:ln w="9525">
              <a:noFill/>
              <a:miter lim="800000"/>
              <a:headEnd/>
              <a:tailEnd/>
            </a:ln>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06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06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06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38100</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0600-000005000000}"/>
            </a:ext>
          </a:extLst>
        </xdr:cNvPr>
        <xdr:cNvGrpSpPr/>
      </xdr:nvGrpSpPr>
      <xdr:grpSpPr>
        <a:xfrm>
          <a:off x="648462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06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06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2</xdr:col>
          <xdr:colOff>1219200</xdr:colOff>
          <xdr:row>0</xdr:row>
          <xdr:rowOff>135082</xdr:rowOff>
        </xdr:from>
        <xdr:to>
          <xdr:col>3</xdr:col>
          <xdr:colOff>180975</xdr:colOff>
          <xdr:row>0</xdr:row>
          <xdr:rowOff>486063</xdr:rowOff>
        </xdr:to>
        <xdr:pic>
          <xdr:nvPicPr>
            <xdr:cNvPr id="8" name="Grafik 59">
              <a:extLst>
                <a:ext uri="{FF2B5EF4-FFF2-40B4-BE49-F238E27FC236}">
                  <a16:creationId xmlns:a16="http://schemas.microsoft.com/office/drawing/2014/main" id="{00000000-0008-0000-0600-000008000000}"/>
                </a:ext>
              </a:extLst>
            </xdr:cNvPr>
            <xdr:cNvPicPr>
              <a:picLocks noChangeAspect="1" noChangeArrowheads="1"/>
              <a:extLst>
                <a:ext uri="{84589F7E-364E-4C9E-8A38-B11213B215E9}">
                  <a14:cameraTool cellRange="Logo!$D$6" spid="_x0000_s120976"/>
                </a:ext>
              </a:extLst>
            </xdr:cNvPicPr>
          </xdr:nvPicPr>
          <xdr:blipFill>
            <a:blip xmlns:r="http://schemas.openxmlformats.org/officeDocument/2006/relationships" r:embed="rId3"/>
            <a:srcRect/>
            <a:stretch>
              <a:fillRect/>
            </a:stretch>
          </xdr:blipFill>
          <xdr:spPr bwMode="auto">
            <a:xfrm>
              <a:off x="5000625" y="135082"/>
              <a:ext cx="1447800" cy="350981"/>
            </a:xfrm>
            <a:prstGeom prst="rect">
              <a:avLst/>
            </a:prstGeom>
            <a:solidFill>
              <a:schemeClr val="bg1"/>
            </a:solidFill>
            <a:ln w="9525">
              <a:noFill/>
              <a:miter lim="800000"/>
              <a:headEnd/>
              <a:tailEnd/>
            </a:ln>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7</xdr:col>
      <xdr:colOff>219075</xdr:colOff>
      <xdr:row>2</xdr:row>
      <xdr:rowOff>47625</xdr:rowOff>
    </xdr:from>
    <xdr:to>
      <xdr:col>7</xdr:col>
      <xdr:colOff>391875</xdr:colOff>
      <xdr:row>2</xdr:row>
      <xdr:rowOff>220425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0700-000002000000}"/>
            </a:ext>
          </a:extLst>
        </xdr:cNvPr>
        <xdr:cNvGrpSpPr/>
      </xdr:nvGrpSpPr>
      <xdr:grpSpPr>
        <a:xfrm>
          <a:off x="10064115" y="619125"/>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07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07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29</xdr:row>
      <xdr:rowOff>266700</xdr:rowOff>
    </xdr:from>
    <xdr:to>
      <xdr:col>0</xdr:col>
      <xdr:colOff>381150</xdr:colOff>
      <xdr:row>31</xdr:row>
      <xdr:rowOff>1615</xdr:rowOff>
    </xdr:to>
    <xdr:grpSp>
      <xdr:nvGrpSpPr>
        <xdr:cNvPr id="8" name="Gruppieren 7">
          <a:hlinkClick xmlns:r="http://schemas.openxmlformats.org/officeDocument/2006/relationships" r:id="rId2"/>
          <a:extLst>
            <a:ext uri="{FF2B5EF4-FFF2-40B4-BE49-F238E27FC236}">
              <a16:creationId xmlns:a16="http://schemas.microsoft.com/office/drawing/2014/main" id="{00000000-0008-0000-0700-000008000000}"/>
            </a:ext>
          </a:extLst>
        </xdr:cNvPr>
        <xdr:cNvGrpSpPr/>
      </xdr:nvGrpSpPr>
      <xdr:grpSpPr>
        <a:xfrm>
          <a:off x="57150" y="10751820"/>
          <a:ext cx="324000" cy="329275"/>
          <a:chOff x="66675" y="4972050"/>
          <a:chExt cx="324000" cy="325465"/>
        </a:xfrm>
      </xdr:grpSpPr>
      <xdr:sp macro="" textlink="">
        <xdr:nvSpPr>
          <xdr:cNvPr id="9" name="Rechteck 8">
            <a:extLst>
              <a:ext uri="{FF2B5EF4-FFF2-40B4-BE49-F238E27FC236}">
                <a16:creationId xmlns:a16="http://schemas.microsoft.com/office/drawing/2014/main" id="{00000000-0008-0000-0700-00000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oben 9">
            <a:extLst>
              <a:ext uri="{FF2B5EF4-FFF2-40B4-BE49-F238E27FC236}">
                <a16:creationId xmlns:a16="http://schemas.microsoft.com/office/drawing/2014/main" id="{00000000-0008-0000-0700-00000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17</xdr:row>
      <xdr:rowOff>209550</xdr:rowOff>
    </xdr:from>
    <xdr:to>
      <xdr:col>0</xdr:col>
      <xdr:colOff>381150</xdr:colOff>
      <xdr:row>19</xdr:row>
      <xdr:rowOff>1615</xdr:rowOff>
    </xdr:to>
    <xdr:grpSp>
      <xdr:nvGrpSpPr>
        <xdr:cNvPr id="11" name="Gruppieren 10">
          <a:hlinkClick xmlns:r="http://schemas.openxmlformats.org/officeDocument/2006/relationships" r:id="rId2"/>
          <a:extLst>
            <a:ext uri="{FF2B5EF4-FFF2-40B4-BE49-F238E27FC236}">
              <a16:creationId xmlns:a16="http://schemas.microsoft.com/office/drawing/2014/main" id="{00000000-0008-0000-0700-00000B000000}"/>
            </a:ext>
          </a:extLst>
        </xdr:cNvPr>
        <xdr:cNvGrpSpPr/>
      </xdr:nvGrpSpPr>
      <xdr:grpSpPr>
        <a:xfrm>
          <a:off x="57150" y="7158990"/>
          <a:ext cx="324000" cy="325465"/>
          <a:chOff x="66675" y="4972050"/>
          <a:chExt cx="324000" cy="325465"/>
        </a:xfrm>
      </xdr:grpSpPr>
      <xdr:sp macro="" textlink="">
        <xdr:nvSpPr>
          <xdr:cNvPr id="12" name="Rechteck 11">
            <a:extLst>
              <a:ext uri="{FF2B5EF4-FFF2-40B4-BE49-F238E27FC236}">
                <a16:creationId xmlns:a16="http://schemas.microsoft.com/office/drawing/2014/main" id="{00000000-0008-0000-0700-00000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oben 12">
            <a:extLst>
              <a:ext uri="{FF2B5EF4-FFF2-40B4-BE49-F238E27FC236}">
                <a16:creationId xmlns:a16="http://schemas.microsoft.com/office/drawing/2014/main" id="{00000000-0008-0000-0700-00000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43</xdr:row>
      <xdr:rowOff>209550</xdr:rowOff>
    </xdr:from>
    <xdr:to>
      <xdr:col>0</xdr:col>
      <xdr:colOff>381150</xdr:colOff>
      <xdr:row>45</xdr:row>
      <xdr:rowOff>1615</xdr:rowOff>
    </xdr:to>
    <xdr:grpSp>
      <xdr:nvGrpSpPr>
        <xdr:cNvPr id="14" name="Gruppieren 13">
          <a:hlinkClick xmlns:r="http://schemas.openxmlformats.org/officeDocument/2006/relationships" r:id="rId2"/>
          <a:extLst>
            <a:ext uri="{FF2B5EF4-FFF2-40B4-BE49-F238E27FC236}">
              <a16:creationId xmlns:a16="http://schemas.microsoft.com/office/drawing/2014/main" id="{00000000-0008-0000-0700-00000E000000}"/>
            </a:ext>
          </a:extLst>
        </xdr:cNvPr>
        <xdr:cNvGrpSpPr/>
      </xdr:nvGrpSpPr>
      <xdr:grpSpPr>
        <a:xfrm>
          <a:off x="57150" y="14626590"/>
          <a:ext cx="324000" cy="325465"/>
          <a:chOff x="66675" y="4972050"/>
          <a:chExt cx="324000" cy="325465"/>
        </a:xfrm>
      </xdr:grpSpPr>
      <xdr:sp macro="" textlink="">
        <xdr:nvSpPr>
          <xdr:cNvPr id="15" name="Rechteck 14">
            <a:extLst>
              <a:ext uri="{FF2B5EF4-FFF2-40B4-BE49-F238E27FC236}">
                <a16:creationId xmlns:a16="http://schemas.microsoft.com/office/drawing/2014/main" id="{00000000-0008-0000-0700-00000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oben 15">
            <a:extLst>
              <a:ext uri="{FF2B5EF4-FFF2-40B4-BE49-F238E27FC236}">
                <a16:creationId xmlns:a16="http://schemas.microsoft.com/office/drawing/2014/main" id="{00000000-0008-0000-0700-00001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56</xdr:row>
      <xdr:rowOff>209550</xdr:rowOff>
    </xdr:from>
    <xdr:to>
      <xdr:col>0</xdr:col>
      <xdr:colOff>381150</xdr:colOff>
      <xdr:row>58</xdr:row>
      <xdr:rowOff>1615</xdr:rowOff>
    </xdr:to>
    <xdr:grpSp>
      <xdr:nvGrpSpPr>
        <xdr:cNvPr id="17" name="Gruppieren 16">
          <a:hlinkClick xmlns:r="http://schemas.openxmlformats.org/officeDocument/2006/relationships" r:id="rId2"/>
          <a:extLst>
            <a:ext uri="{FF2B5EF4-FFF2-40B4-BE49-F238E27FC236}">
              <a16:creationId xmlns:a16="http://schemas.microsoft.com/office/drawing/2014/main" id="{00000000-0008-0000-0700-000011000000}"/>
            </a:ext>
          </a:extLst>
        </xdr:cNvPr>
        <xdr:cNvGrpSpPr/>
      </xdr:nvGrpSpPr>
      <xdr:grpSpPr>
        <a:xfrm>
          <a:off x="57150" y="18261330"/>
          <a:ext cx="324000" cy="325465"/>
          <a:chOff x="66675" y="4972050"/>
          <a:chExt cx="324000" cy="325465"/>
        </a:xfrm>
      </xdr:grpSpPr>
      <xdr:sp macro="" textlink="">
        <xdr:nvSpPr>
          <xdr:cNvPr id="18" name="Rechteck 17">
            <a:extLst>
              <a:ext uri="{FF2B5EF4-FFF2-40B4-BE49-F238E27FC236}">
                <a16:creationId xmlns:a16="http://schemas.microsoft.com/office/drawing/2014/main" id="{00000000-0008-0000-0700-00001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Pfeil nach oben 18">
            <a:extLst>
              <a:ext uri="{FF2B5EF4-FFF2-40B4-BE49-F238E27FC236}">
                <a16:creationId xmlns:a16="http://schemas.microsoft.com/office/drawing/2014/main" id="{00000000-0008-0000-0700-00001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69</xdr:row>
      <xdr:rowOff>209550</xdr:rowOff>
    </xdr:from>
    <xdr:to>
      <xdr:col>0</xdr:col>
      <xdr:colOff>381150</xdr:colOff>
      <xdr:row>71</xdr:row>
      <xdr:rowOff>1615</xdr:rowOff>
    </xdr:to>
    <xdr:grpSp>
      <xdr:nvGrpSpPr>
        <xdr:cNvPr id="20" name="Gruppieren 19">
          <a:hlinkClick xmlns:r="http://schemas.openxmlformats.org/officeDocument/2006/relationships" r:id="rId2"/>
          <a:extLst>
            <a:ext uri="{FF2B5EF4-FFF2-40B4-BE49-F238E27FC236}">
              <a16:creationId xmlns:a16="http://schemas.microsoft.com/office/drawing/2014/main" id="{00000000-0008-0000-0700-000014000000}"/>
            </a:ext>
          </a:extLst>
        </xdr:cNvPr>
        <xdr:cNvGrpSpPr/>
      </xdr:nvGrpSpPr>
      <xdr:grpSpPr>
        <a:xfrm>
          <a:off x="57150" y="21896070"/>
          <a:ext cx="324000" cy="325465"/>
          <a:chOff x="66675" y="4972050"/>
          <a:chExt cx="324000" cy="325465"/>
        </a:xfrm>
      </xdr:grpSpPr>
      <xdr:sp macro="" textlink="">
        <xdr:nvSpPr>
          <xdr:cNvPr id="21" name="Rechteck 20">
            <a:extLst>
              <a:ext uri="{FF2B5EF4-FFF2-40B4-BE49-F238E27FC236}">
                <a16:creationId xmlns:a16="http://schemas.microsoft.com/office/drawing/2014/main" id="{00000000-0008-0000-0700-00001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oben 21">
            <a:extLst>
              <a:ext uri="{FF2B5EF4-FFF2-40B4-BE49-F238E27FC236}">
                <a16:creationId xmlns:a16="http://schemas.microsoft.com/office/drawing/2014/main" id="{00000000-0008-0000-0700-00001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82</xdr:row>
      <xdr:rowOff>104775</xdr:rowOff>
    </xdr:from>
    <xdr:to>
      <xdr:col>0</xdr:col>
      <xdr:colOff>381150</xdr:colOff>
      <xdr:row>83</xdr:row>
      <xdr:rowOff>134965</xdr:rowOff>
    </xdr:to>
    <xdr:grpSp>
      <xdr:nvGrpSpPr>
        <xdr:cNvPr id="23" name="Gruppieren 22">
          <a:hlinkClick xmlns:r="http://schemas.openxmlformats.org/officeDocument/2006/relationships" r:id="rId2"/>
          <a:extLst>
            <a:ext uri="{FF2B5EF4-FFF2-40B4-BE49-F238E27FC236}">
              <a16:creationId xmlns:a16="http://schemas.microsoft.com/office/drawing/2014/main" id="{00000000-0008-0000-0700-000017000000}"/>
            </a:ext>
          </a:extLst>
        </xdr:cNvPr>
        <xdr:cNvGrpSpPr/>
      </xdr:nvGrpSpPr>
      <xdr:grpSpPr>
        <a:xfrm>
          <a:off x="57150" y="25426035"/>
          <a:ext cx="324000" cy="327370"/>
          <a:chOff x="66675" y="4972050"/>
          <a:chExt cx="324000" cy="325465"/>
        </a:xfrm>
      </xdr:grpSpPr>
      <xdr:sp macro="" textlink="">
        <xdr:nvSpPr>
          <xdr:cNvPr id="24" name="Rechteck 23">
            <a:extLst>
              <a:ext uri="{FF2B5EF4-FFF2-40B4-BE49-F238E27FC236}">
                <a16:creationId xmlns:a16="http://schemas.microsoft.com/office/drawing/2014/main" id="{00000000-0008-0000-0700-00001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Pfeil nach oben 24">
            <a:extLst>
              <a:ext uri="{FF2B5EF4-FFF2-40B4-BE49-F238E27FC236}">
                <a16:creationId xmlns:a16="http://schemas.microsoft.com/office/drawing/2014/main" id="{00000000-0008-0000-0700-00001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1</xdr:col>
      <xdr:colOff>0</xdr:colOff>
      <xdr:row>2</xdr:row>
      <xdr:rowOff>134318</xdr:rowOff>
    </xdr:from>
    <xdr:to>
      <xdr:col>2</xdr:col>
      <xdr:colOff>1306530</xdr:colOff>
      <xdr:row>4</xdr:row>
      <xdr:rowOff>28575</xdr:rowOff>
    </xdr:to>
    <xdr:grpSp>
      <xdr:nvGrpSpPr>
        <xdr:cNvPr id="32" name="Gruppieren 31">
          <a:hlinkClick xmlns:r="http://schemas.openxmlformats.org/officeDocument/2006/relationships" r:id="rId3"/>
          <a:extLst>
            <a:ext uri="{FF2B5EF4-FFF2-40B4-BE49-F238E27FC236}">
              <a16:creationId xmlns:a16="http://schemas.microsoft.com/office/drawing/2014/main" id="{00000000-0008-0000-0700-000020000000}"/>
            </a:ext>
          </a:extLst>
        </xdr:cNvPr>
        <xdr:cNvGrpSpPr/>
      </xdr:nvGrpSpPr>
      <xdr:grpSpPr>
        <a:xfrm>
          <a:off x="480060" y="705818"/>
          <a:ext cx="1603710" cy="2728897"/>
          <a:chOff x="466725" y="1840323"/>
          <a:chExt cx="1250969" cy="2403626"/>
        </a:xfrm>
      </xdr:grpSpPr>
      <xdr:graphicFrame macro="">
        <xdr:nvGraphicFramePr>
          <xdr:cNvPr id="33" name="Diagramm 32">
            <a:extLst>
              <a:ext uri="{FF2B5EF4-FFF2-40B4-BE49-F238E27FC236}">
                <a16:creationId xmlns:a16="http://schemas.microsoft.com/office/drawing/2014/main" id="{00000000-0008-0000-0700-000021000000}"/>
              </a:ext>
            </a:extLst>
          </xdr:cNvPr>
          <xdr:cNvGraphicFramePr>
            <a:graphicFrameLocks/>
          </xdr:cNvGraphicFramePr>
        </xdr:nvGraphicFramePr>
        <xdr:xfrm>
          <a:off x="466725" y="2943476"/>
          <a:ext cx="1250969" cy="1300473"/>
        </xdr:xfrm>
        <a:graphic>
          <a:graphicData uri="http://schemas.openxmlformats.org/drawingml/2006/chart">
            <c:chart xmlns:c="http://schemas.openxmlformats.org/drawingml/2006/chart" xmlns:r="http://schemas.openxmlformats.org/officeDocument/2006/relationships" r:id="rId4"/>
          </a:graphicData>
        </a:graphic>
      </xdr:graphicFrame>
      <xdr:sp macro="" textlink="' '!A1712">
        <xdr:nvSpPr>
          <xdr:cNvPr id="34" name="Freihandform 33">
            <a:extLst>
              <a:ext uri="{FF2B5EF4-FFF2-40B4-BE49-F238E27FC236}">
                <a16:creationId xmlns:a16="http://schemas.microsoft.com/office/drawing/2014/main" id="{00000000-0008-0000-0700-000022000000}"/>
              </a:ext>
            </a:extLst>
          </xdr:cNvPr>
          <xdr:cNvSpPr/>
        </xdr:nvSpPr>
        <xdr:spPr>
          <a:xfrm rot="17700000">
            <a:off x="7786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25B5BB03-EBF9-4655-AEBD-2146729493B2}"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Interne</a:t>
            </a:fld>
            <a:endParaRPr lang="de-CH" sz="1400" kern="1200">
              <a:solidFill>
                <a:schemeClr val="tx2"/>
              </a:solidFill>
              <a:latin typeface="Calibri" panose="020F0502020204030204"/>
              <a:ea typeface=""/>
              <a:cs typeface=""/>
            </a:endParaRPr>
          </a:p>
        </xdr:txBody>
      </xdr:sp>
    </xdr:grpSp>
    <xdr:clientData/>
  </xdr:twoCellAnchor>
  <xdr:twoCellAnchor editAs="oneCell">
    <xdr:from>
      <xdr:col>2</xdr:col>
      <xdr:colOff>1296984</xdr:colOff>
      <xdr:row>2</xdr:row>
      <xdr:rowOff>134318</xdr:rowOff>
    </xdr:from>
    <xdr:to>
      <xdr:col>2</xdr:col>
      <xdr:colOff>2889264</xdr:colOff>
      <xdr:row>4</xdr:row>
      <xdr:rowOff>28575</xdr:rowOff>
    </xdr:to>
    <xdr:grpSp>
      <xdr:nvGrpSpPr>
        <xdr:cNvPr id="35" name="Gruppieren 34">
          <a:hlinkClick xmlns:r="http://schemas.openxmlformats.org/officeDocument/2006/relationships" r:id="rId5"/>
          <a:extLst>
            <a:ext uri="{FF2B5EF4-FFF2-40B4-BE49-F238E27FC236}">
              <a16:creationId xmlns:a16="http://schemas.microsoft.com/office/drawing/2014/main" id="{00000000-0008-0000-0700-000023000000}"/>
            </a:ext>
          </a:extLst>
        </xdr:cNvPr>
        <xdr:cNvGrpSpPr/>
      </xdr:nvGrpSpPr>
      <xdr:grpSpPr>
        <a:xfrm>
          <a:off x="2074224" y="705818"/>
          <a:ext cx="1592280" cy="2728897"/>
          <a:chOff x="1752279" y="1840323"/>
          <a:chExt cx="1250969" cy="2403626"/>
        </a:xfrm>
      </xdr:grpSpPr>
      <xdr:graphicFrame macro="">
        <xdr:nvGraphicFramePr>
          <xdr:cNvPr id="36" name="Diagramm 35">
            <a:extLst>
              <a:ext uri="{FF2B5EF4-FFF2-40B4-BE49-F238E27FC236}">
                <a16:creationId xmlns:a16="http://schemas.microsoft.com/office/drawing/2014/main" id="{00000000-0008-0000-0700-000024000000}"/>
              </a:ext>
            </a:extLst>
          </xdr:cNvPr>
          <xdr:cNvGraphicFramePr>
            <a:graphicFrameLocks/>
          </xdr:cNvGraphicFramePr>
        </xdr:nvGraphicFramePr>
        <xdr:xfrm>
          <a:off x="1752279" y="2943476"/>
          <a:ext cx="1250969" cy="1300473"/>
        </xdr:xfrm>
        <a:graphic>
          <a:graphicData uri="http://schemas.openxmlformats.org/drawingml/2006/chart">
            <c:chart xmlns:c="http://schemas.openxmlformats.org/drawingml/2006/chart" xmlns:r="http://schemas.openxmlformats.org/officeDocument/2006/relationships" r:id="rId6"/>
          </a:graphicData>
        </a:graphic>
      </xdr:graphicFrame>
      <xdr:sp macro="" textlink="' '!A1713">
        <xdr:nvSpPr>
          <xdr:cNvPr id="37" name="Freihandform 36">
            <a:extLst>
              <a:ext uri="{FF2B5EF4-FFF2-40B4-BE49-F238E27FC236}">
                <a16:creationId xmlns:a16="http://schemas.microsoft.com/office/drawing/2014/main" id="{00000000-0008-0000-0700-000025000000}"/>
              </a:ext>
            </a:extLst>
          </xdr:cNvPr>
          <xdr:cNvSpPr/>
        </xdr:nvSpPr>
        <xdr:spPr>
          <a:xfrm rot="17700000">
            <a:off x="20692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DC2A1051-E2C5-468E-B33C-CE0C13B66D8A}"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Externe</a:t>
            </a:fld>
            <a:endParaRPr lang="de-CH" sz="1400" kern="1200">
              <a:solidFill>
                <a:schemeClr val="tx2"/>
              </a:solidFill>
              <a:latin typeface="Calibri" panose="020F0502020204030204"/>
              <a:ea typeface=""/>
              <a:cs typeface=""/>
            </a:endParaRPr>
          </a:p>
        </xdr:txBody>
      </xdr:sp>
    </xdr:grpSp>
    <xdr:clientData/>
  </xdr:twoCellAnchor>
  <xdr:twoCellAnchor editAs="oneCell">
    <xdr:from>
      <xdr:col>2</xdr:col>
      <xdr:colOff>2879718</xdr:colOff>
      <xdr:row>2</xdr:row>
      <xdr:rowOff>134318</xdr:rowOff>
    </xdr:from>
    <xdr:to>
      <xdr:col>3</xdr:col>
      <xdr:colOff>576273</xdr:colOff>
      <xdr:row>4</xdr:row>
      <xdr:rowOff>28575</xdr:rowOff>
    </xdr:to>
    <xdr:grpSp>
      <xdr:nvGrpSpPr>
        <xdr:cNvPr id="38" name="Gruppieren 37">
          <a:hlinkClick xmlns:r="http://schemas.openxmlformats.org/officeDocument/2006/relationships" r:id="rId7"/>
          <a:extLst>
            <a:ext uri="{FF2B5EF4-FFF2-40B4-BE49-F238E27FC236}">
              <a16:creationId xmlns:a16="http://schemas.microsoft.com/office/drawing/2014/main" id="{00000000-0008-0000-0700-000026000000}"/>
            </a:ext>
          </a:extLst>
        </xdr:cNvPr>
        <xdr:cNvGrpSpPr/>
      </xdr:nvGrpSpPr>
      <xdr:grpSpPr>
        <a:xfrm>
          <a:off x="3656958" y="705818"/>
          <a:ext cx="1704675" cy="2728897"/>
          <a:chOff x="3037833" y="1840323"/>
          <a:chExt cx="1250969" cy="2403626"/>
        </a:xfrm>
      </xdr:grpSpPr>
      <xdr:graphicFrame macro="">
        <xdr:nvGraphicFramePr>
          <xdr:cNvPr id="39" name="Diagramm 38">
            <a:extLst>
              <a:ext uri="{FF2B5EF4-FFF2-40B4-BE49-F238E27FC236}">
                <a16:creationId xmlns:a16="http://schemas.microsoft.com/office/drawing/2014/main" id="{00000000-0008-0000-0700-000027000000}"/>
              </a:ext>
            </a:extLst>
          </xdr:cNvPr>
          <xdr:cNvGraphicFramePr>
            <a:graphicFrameLocks/>
          </xdr:cNvGraphicFramePr>
        </xdr:nvGraphicFramePr>
        <xdr:xfrm>
          <a:off x="3037833" y="2943476"/>
          <a:ext cx="1250969" cy="1300473"/>
        </xdr:xfrm>
        <a:graphic>
          <a:graphicData uri="http://schemas.openxmlformats.org/drawingml/2006/chart">
            <c:chart xmlns:c="http://schemas.openxmlformats.org/drawingml/2006/chart" xmlns:r="http://schemas.openxmlformats.org/officeDocument/2006/relationships" r:id="rId8"/>
          </a:graphicData>
        </a:graphic>
      </xdr:graphicFrame>
      <xdr:sp macro="" textlink="' '!A1714">
        <xdr:nvSpPr>
          <xdr:cNvPr id="40" name="Freihandform 39">
            <a:extLst>
              <a:ext uri="{FF2B5EF4-FFF2-40B4-BE49-F238E27FC236}">
                <a16:creationId xmlns:a16="http://schemas.microsoft.com/office/drawing/2014/main" id="{00000000-0008-0000-0700-000028000000}"/>
              </a:ext>
            </a:extLst>
          </xdr:cNvPr>
          <xdr:cNvSpPr/>
        </xdr:nvSpPr>
        <xdr:spPr>
          <a:xfrm rot="17700000">
            <a:off x="33598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0CE3DB84-361C-43FD-B6A2-087EA61032D2}"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Internet</a:t>
            </a:fld>
            <a:endParaRPr lang="de-CH" sz="1400" kern="1200">
              <a:solidFill>
                <a:schemeClr val="tx2"/>
              </a:solidFill>
              <a:latin typeface="Calibri" panose="020F0502020204030204"/>
              <a:ea typeface=""/>
              <a:cs typeface=""/>
            </a:endParaRPr>
          </a:p>
        </xdr:txBody>
      </xdr:sp>
    </xdr:grpSp>
    <xdr:clientData/>
  </xdr:twoCellAnchor>
  <xdr:twoCellAnchor editAs="oneCell">
    <xdr:from>
      <xdr:col>3</xdr:col>
      <xdr:colOff>566727</xdr:colOff>
      <xdr:row>2</xdr:row>
      <xdr:rowOff>14098</xdr:rowOff>
    </xdr:from>
    <xdr:to>
      <xdr:col>5</xdr:col>
      <xdr:colOff>273057</xdr:colOff>
      <xdr:row>4</xdr:row>
      <xdr:rowOff>28575</xdr:rowOff>
    </xdr:to>
    <xdr:grpSp>
      <xdr:nvGrpSpPr>
        <xdr:cNvPr id="41" name="Gruppieren 40">
          <a:hlinkClick xmlns:r="http://schemas.openxmlformats.org/officeDocument/2006/relationships" r:id="rId9"/>
          <a:extLst>
            <a:ext uri="{FF2B5EF4-FFF2-40B4-BE49-F238E27FC236}">
              <a16:creationId xmlns:a16="http://schemas.microsoft.com/office/drawing/2014/main" id="{00000000-0008-0000-0700-000029000000}"/>
            </a:ext>
          </a:extLst>
        </xdr:cNvPr>
        <xdr:cNvGrpSpPr/>
      </xdr:nvGrpSpPr>
      <xdr:grpSpPr>
        <a:xfrm>
          <a:off x="5352087" y="585598"/>
          <a:ext cx="1641810" cy="2849117"/>
          <a:chOff x="4323387" y="1734580"/>
          <a:chExt cx="1250969" cy="2509369"/>
        </a:xfrm>
      </xdr:grpSpPr>
      <xdr:graphicFrame macro="">
        <xdr:nvGraphicFramePr>
          <xdr:cNvPr id="42" name="Diagramm 41">
            <a:extLst>
              <a:ext uri="{FF2B5EF4-FFF2-40B4-BE49-F238E27FC236}">
                <a16:creationId xmlns:a16="http://schemas.microsoft.com/office/drawing/2014/main" id="{00000000-0008-0000-0700-00002A000000}"/>
              </a:ext>
            </a:extLst>
          </xdr:cNvPr>
          <xdr:cNvGraphicFramePr>
            <a:graphicFrameLocks/>
          </xdr:cNvGraphicFramePr>
        </xdr:nvGraphicFramePr>
        <xdr:xfrm>
          <a:off x="4323387" y="2943476"/>
          <a:ext cx="1250969" cy="1300473"/>
        </xdr:xfrm>
        <a:graphic>
          <a:graphicData uri="http://schemas.openxmlformats.org/drawingml/2006/chart">
            <c:chart xmlns:c="http://schemas.openxmlformats.org/drawingml/2006/chart" xmlns:r="http://schemas.openxmlformats.org/officeDocument/2006/relationships" r:id="rId10"/>
          </a:graphicData>
        </a:graphic>
      </xdr:graphicFrame>
      <xdr:sp macro="" textlink="' '!A1715">
        <xdr:nvSpPr>
          <xdr:cNvPr id="43" name="Freihandform 42">
            <a:extLst>
              <a:ext uri="{FF2B5EF4-FFF2-40B4-BE49-F238E27FC236}">
                <a16:creationId xmlns:a16="http://schemas.microsoft.com/office/drawing/2014/main" id="{00000000-0008-0000-0700-00002B000000}"/>
              </a:ext>
            </a:extLst>
          </xdr:cNvPr>
          <xdr:cNvSpPr/>
        </xdr:nvSpPr>
        <xdr:spPr>
          <a:xfrm rot="17700000">
            <a:off x="4594987" y="2079625"/>
            <a:ext cx="122882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7A8FCDC5-3318-462A-A5F9-8AB255FDA6B9}"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Social Medias</a:t>
            </a:fld>
            <a:endParaRPr lang="de-CH" sz="1400" kern="1200">
              <a:solidFill>
                <a:schemeClr val="tx2"/>
              </a:solidFill>
              <a:latin typeface="Calibri" panose="020F0502020204030204"/>
              <a:ea typeface=""/>
              <a:cs typeface=""/>
            </a:endParaRPr>
          </a:p>
        </xdr:txBody>
      </xdr:sp>
    </xdr:grpSp>
    <xdr:clientData/>
  </xdr:twoCellAnchor>
  <xdr:twoCellAnchor editAs="oneCell">
    <xdr:from>
      <xdr:col>5</xdr:col>
      <xdr:colOff>263511</xdr:colOff>
      <xdr:row>2</xdr:row>
      <xdr:rowOff>134318</xdr:rowOff>
    </xdr:from>
    <xdr:to>
      <xdr:col>6</xdr:col>
      <xdr:colOff>1293816</xdr:colOff>
      <xdr:row>4</xdr:row>
      <xdr:rowOff>28575</xdr:rowOff>
    </xdr:to>
    <xdr:grpSp>
      <xdr:nvGrpSpPr>
        <xdr:cNvPr id="44" name="Gruppieren 43">
          <a:hlinkClick xmlns:r="http://schemas.openxmlformats.org/officeDocument/2006/relationships" r:id="rId11"/>
          <a:extLst>
            <a:ext uri="{FF2B5EF4-FFF2-40B4-BE49-F238E27FC236}">
              <a16:creationId xmlns:a16="http://schemas.microsoft.com/office/drawing/2014/main" id="{00000000-0008-0000-0700-00002C000000}"/>
            </a:ext>
          </a:extLst>
        </xdr:cNvPr>
        <xdr:cNvGrpSpPr/>
      </xdr:nvGrpSpPr>
      <xdr:grpSpPr>
        <a:xfrm>
          <a:off x="6984351" y="705818"/>
          <a:ext cx="1609425" cy="2728897"/>
          <a:chOff x="5608941" y="1840323"/>
          <a:chExt cx="1250969" cy="2403626"/>
        </a:xfrm>
      </xdr:grpSpPr>
      <xdr:graphicFrame macro="">
        <xdr:nvGraphicFramePr>
          <xdr:cNvPr id="45" name="Diagramm 44">
            <a:extLst>
              <a:ext uri="{FF2B5EF4-FFF2-40B4-BE49-F238E27FC236}">
                <a16:creationId xmlns:a16="http://schemas.microsoft.com/office/drawing/2014/main" id="{00000000-0008-0000-0700-00002D000000}"/>
              </a:ext>
            </a:extLst>
          </xdr:cNvPr>
          <xdr:cNvGraphicFramePr>
            <a:graphicFrameLocks/>
          </xdr:cNvGraphicFramePr>
        </xdr:nvGraphicFramePr>
        <xdr:xfrm>
          <a:off x="5608941" y="2943476"/>
          <a:ext cx="1250969" cy="1300473"/>
        </xdr:xfrm>
        <a:graphic>
          <a:graphicData uri="http://schemas.openxmlformats.org/drawingml/2006/chart">
            <c:chart xmlns:c="http://schemas.openxmlformats.org/drawingml/2006/chart" xmlns:r="http://schemas.openxmlformats.org/officeDocument/2006/relationships" r:id="rId12"/>
          </a:graphicData>
        </a:graphic>
      </xdr:graphicFrame>
      <xdr:sp macro="" textlink="' '!A1716">
        <xdr:nvSpPr>
          <xdr:cNvPr id="46" name="Freihandform 45">
            <a:extLst>
              <a:ext uri="{FF2B5EF4-FFF2-40B4-BE49-F238E27FC236}">
                <a16:creationId xmlns:a16="http://schemas.microsoft.com/office/drawing/2014/main" id="{00000000-0008-0000-0700-00002E000000}"/>
              </a:ext>
            </a:extLst>
          </xdr:cNvPr>
          <xdr:cNvSpPr/>
        </xdr:nvSpPr>
        <xdr:spPr>
          <a:xfrm rot="17700000">
            <a:off x="59410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BA5F05F2-4742-4387-9488-95A4A89B9E82}"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Relations publiques</a:t>
            </a:fld>
            <a:endParaRPr lang="de-CH" sz="1400" kern="1200">
              <a:solidFill>
                <a:schemeClr val="tx2"/>
              </a:solidFill>
              <a:latin typeface="Calibri" panose="020F0502020204030204"/>
              <a:ea typeface=""/>
              <a:cs typeface=""/>
            </a:endParaRPr>
          </a:p>
        </xdr:txBody>
      </xdr:sp>
    </xdr:grpSp>
    <xdr:clientData/>
  </xdr:twoCellAnchor>
  <xdr:twoCellAnchor editAs="oneCell">
    <xdr:from>
      <xdr:col>6</xdr:col>
      <xdr:colOff>1284270</xdr:colOff>
      <xdr:row>2</xdr:row>
      <xdr:rowOff>134318</xdr:rowOff>
    </xdr:from>
    <xdr:to>
      <xdr:col>7</xdr:col>
      <xdr:colOff>400050</xdr:colOff>
      <xdr:row>4</xdr:row>
      <xdr:rowOff>28575</xdr:rowOff>
    </xdr:to>
    <xdr:grpSp>
      <xdr:nvGrpSpPr>
        <xdr:cNvPr id="50" name="Gruppieren 49">
          <a:hlinkClick xmlns:r="http://schemas.openxmlformats.org/officeDocument/2006/relationships" r:id="rId13"/>
          <a:extLst>
            <a:ext uri="{FF2B5EF4-FFF2-40B4-BE49-F238E27FC236}">
              <a16:creationId xmlns:a16="http://schemas.microsoft.com/office/drawing/2014/main" id="{00000000-0008-0000-0700-000032000000}"/>
            </a:ext>
          </a:extLst>
        </xdr:cNvPr>
        <xdr:cNvGrpSpPr/>
      </xdr:nvGrpSpPr>
      <xdr:grpSpPr>
        <a:xfrm>
          <a:off x="8584230" y="705818"/>
          <a:ext cx="1660860" cy="2728897"/>
          <a:chOff x="6894495" y="1840323"/>
          <a:chExt cx="1250969" cy="2403626"/>
        </a:xfrm>
      </xdr:grpSpPr>
      <xdr:sp macro="" textlink="' '!A1717">
        <xdr:nvSpPr>
          <xdr:cNvPr id="51" name="Freihandform 50">
            <a:extLst>
              <a:ext uri="{FF2B5EF4-FFF2-40B4-BE49-F238E27FC236}">
                <a16:creationId xmlns:a16="http://schemas.microsoft.com/office/drawing/2014/main" id="{00000000-0008-0000-0700-000033000000}"/>
              </a:ext>
            </a:extLst>
          </xdr:cNvPr>
          <xdr:cNvSpPr/>
        </xdr:nvSpPr>
        <xdr:spPr>
          <a:xfrm rot="17700000">
            <a:off x="7231657" y="2129898"/>
            <a:ext cx="1117884" cy="538733"/>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l" defTabSz="622300" rtl="0" eaLnBrk="1" latinLnBrk="0" hangingPunct="1">
              <a:lnSpc>
                <a:spcPct val="90000"/>
              </a:lnSpc>
              <a:spcBef>
                <a:spcPct val="0"/>
              </a:spcBef>
              <a:spcAft>
                <a:spcPct val="35000"/>
              </a:spcAft>
            </a:pPr>
            <a:fld id="{5277DBC0-376E-4631-84B0-652835720CD0}" type="TxLink">
              <a:rPr lang="en-US" sz="1400" kern="1200">
                <a:solidFill>
                  <a:schemeClr val="tx2"/>
                </a:solidFill>
                <a:latin typeface="Calibri" panose="020F0502020204030204"/>
                <a:ea typeface=""/>
                <a:cs typeface=""/>
              </a:rPr>
              <a:pPr marL="0" lvl="0" indent="0" algn="l" defTabSz="622300" rtl="0" eaLnBrk="1" latinLnBrk="0" hangingPunct="1">
                <a:lnSpc>
                  <a:spcPct val="90000"/>
                </a:lnSpc>
                <a:spcBef>
                  <a:spcPct val="0"/>
                </a:spcBef>
                <a:spcAft>
                  <a:spcPct val="35000"/>
                </a:spcAft>
              </a:pPr>
              <a:t>Divers</a:t>
            </a:fld>
            <a:endParaRPr lang="de-CH" sz="1400" kern="1200">
              <a:solidFill>
                <a:schemeClr val="tx2"/>
              </a:solidFill>
              <a:latin typeface="Calibri" panose="020F0502020204030204"/>
              <a:ea typeface=""/>
              <a:cs typeface=""/>
            </a:endParaRPr>
          </a:p>
        </xdr:txBody>
      </xdr:sp>
      <xdr:graphicFrame macro="">
        <xdr:nvGraphicFramePr>
          <xdr:cNvPr id="52" name="Diagramm 51">
            <a:extLst>
              <a:ext uri="{FF2B5EF4-FFF2-40B4-BE49-F238E27FC236}">
                <a16:creationId xmlns:a16="http://schemas.microsoft.com/office/drawing/2014/main" id="{00000000-0008-0000-0700-000034000000}"/>
              </a:ext>
            </a:extLst>
          </xdr:cNvPr>
          <xdr:cNvGraphicFramePr>
            <a:graphicFrameLocks/>
          </xdr:cNvGraphicFramePr>
        </xdr:nvGraphicFramePr>
        <xdr:xfrm>
          <a:off x="6894495" y="2943476"/>
          <a:ext cx="1250969" cy="1300473"/>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editAs="oneCell">
    <xdr:from>
      <xdr:col>0</xdr:col>
      <xdr:colOff>66675</xdr:colOff>
      <xdr:row>0</xdr:row>
      <xdr:rowOff>95250</xdr:rowOff>
    </xdr:from>
    <xdr:to>
      <xdr:col>0</xdr:col>
      <xdr:colOff>390675</xdr:colOff>
      <xdr:row>0</xdr:row>
      <xdr:rowOff>420715</xdr:rowOff>
    </xdr:to>
    <xdr:grpSp>
      <xdr:nvGrpSpPr>
        <xdr:cNvPr id="53" name="Gruppieren 53">
          <a:hlinkClick xmlns:r="http://schemas.openxmlformats.org/officeDocument/2006/relationships" r:id="rId15"/>
          <a:extLst>
            <a:ext uri="{FF2B5EF4-FFF2-40B4-BE49-F238E27FC236}">
              <a16:creationId xmlns:a16="http://schemas.microsoft.com/office/drawing/2014/main" id="{00000000-0008-0000-0700-000035000000}"/>
            </a:ext>
          </a:extLst>
        </xdr:cNvPr>
        <xdr:cNvGrpSpPr/>
      </xdr:nvGrpSpPr>
      <xdr:grpSpPr>
        <a:xfrm>
          <a:off x="66675" y="95250"/>
          <a:ext cx="324000" cy="325465"/>
          <a:chOff x="9191625" y="3009900"/>
          <a:chExt cx="324000" cy="325465"/>
        </a:xfrm>
      </xdr:grpSpPr>
      <xdr:sp macro="" textlink="">
        <xdr:nvSpPr>
          <xdr:cNvPr id="54" name="Rechteck 57">
            <a:extLst>
              <a:ext uri="{FF2B5EF4-FFF2-40B4-BE49-F238E27FC236}">
                <a16:creationId xmlns:a16="http://schemas.microsoft.com/office/drawing/2014/main" id="{00000000-0008-0000-0700-00003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5" name="Pfeil nach links 58">
            <a:extLst>
              <a:ext uri="{FF2B5EF4-FFF2-40B4-BE49-F238E27FC236}">
                <a16:creationId xmlns:a16="http://schemas.microsoft.com/office/drawing/2014/main" id="{00000000-0008-0000-0700-00003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704850</xdr:colOff>
          <xdr:row>0</xdr:row>
          <xdr:rowOff>19050</xdr:rowOff>
        </xdr:from>
        <xdr:to>
          <xdr:col>8</xdr:col>
          <xdr:colOff>0</xdr:colOff>
          <xdr:row>0</xdr:row>
          <xdr:rowOff>552450</xdr:rowOff>
        </xdr:to>
        <xdr:pic>
          <xdr:nvPicPr>
            <xdr:cNvPr id="47" name="Grafik 59">
              <a:extLst>
                <a:ext uri="{FF2B5EF4-FFF2-40B4-BE49-F238E27FC236}">
                  <a16:creationId xmlns:a16="http://schemas.microsoft.com/office/drawing/2014/main" id="{00000000-0008-0000-0700-00002F000000}"/>
                </a:ext>
              </a:extLst>
            </xdr:cNvPr>
            <xdr:cNvPicPr>
              <a:picLocks noChangeAspect="1" noChangeArrowheads="1"/>
              <a:extLst>
                <a:ext uri="{84589F7E-364E-4C9E-8A38-B11213B215E9}">
                  <a14:cameraTool cellRange="Logo!$D$6" spid="_x0000_s23688"/>
                </a:ext>
              </a:extLst>
            </xdr:cNvPicPr>
          </xdr:nvPicPr>
          <xdr:blipFill>
            <a:blip xmlns:r="http://schemas.openxmlformats.org/officeDocument/2006/relationships" r:embed="rId16"/>
            <a:srcRect/>
            <a:stretch>
              <a:fillRect/>
            </a:stretch>
          </xdr:blipFill>
          <xdr:spPr bwMode="auto">
            <a:xfrm>
              <a:off x="78009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28206</xdr:colOff>
          <xdr:row>2</xdr:row>
          <xdr:rowOff>560152</xdr:rowOff>
        </xdr:from>
        <xdr:to>
          <xdr:col>7</xdr:col>
          <xdr:colOff>2504706</xdr:colOff>
          <xdr:row>33</xdr:row>
          <xdr:rowOff>200025</xdr:rowOff>
        </xdr:to>
        <xdr:pic>
          <xdr:nvPicPr>
            <xdr:cNvPr id="2" name="Grafik 1">
              <a:extLst>
                <a:ext uri="{FF2B5EF4-FFF2-40B4-BE49-F238E27FC236}">
                  <a16:creationId xmlns:a16="http://schemas.microsoft.com/office/drawing/2014/main" id="{00000000-0008-0000-0800-000002000000}"/>
                </a:ext>
              </a:extLst>
            </xdr:cNvPr>
            <xdr:cNvPicPr>
              <a:picLocks noChangeAspect="1" noChangeArrowheads="1"/>
              <a:extLst>
                <a:ext uri="{84589F7E-364E-4C9E-8A38-B11213B215E9}">
                  <a14:cameraTool cellRange="$D$49:$I$60" spid="_x0000_s754366"/>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1541769" y="3770989"/>
              <a:ext cx="7469423" cy="2476500"/>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3</xdr:col>
      <xdr:colOff>76197</xdr:colOff>
      <xdr:row>49</xdr:row>
      <xdr:rowOff>14287</xdr:rowOff>
    </xdr:from>
    <xdr:to>
      <xdr:col>9</xdr:col>
      <xdr:colOff>0</xdr:colOff>
      <xdr:row>58</xdr:row>
      <xdr:rowOff>133350</xdr:rowOff>
    </xdr:to>
    <xdr:graphicFrame macro="">
      <xdr:nvGraphicFramePr>
        <xdr:cNvPr id="3" name="Diagramm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PrintsWithSheet="0"/>
  </xdr:twoCellAnchor>
  <xdr:twoCellAnchor>
    <xdr:from>
      <xdr:col>3</xdr:col>
      <xdr:colOff>285750</xdr:colOff>
      <xdr:row>53</xdr:row>
      <xdr:rowOff>95250</xdr:rowOff>
    </xdr:from>
    <xdr:to>
      <xdr:col>9</xdr:col>
      <xdr:colOff>0</xdr:colOff>
      <xdr:row>53</xdr:row>
      <xdr:rowOff>95250</xdr:rowOff>
    </xdr:to>
    <xdr:cxnSp macro="">
      <xdr:nvCxnSpPr>
        <xdr:cNvPr id="4" name="Gerade Verbindung 7">
          <a:extLst>
            <a:ext uri="{FF2B5EF4-FFF2-40B4-BE49-F238E27FC236}">
              <a16:creationId xmlns:a16="http://schemas.microsoft.com/office/drawing/2014/main" id="{00000000-0008-0000-0800-000004000000}"/>
            </a:ext>
          </a:extLst>
        </xdr:cNvPr>
        <xdr:cNvCxnSpPr/>
      </xdr:nvCxnSpPr>
      <xdr:spPr>
        <a:xfrm>
          <a:off x="1181100" y="18049875"/>
          <a:ext cx="8515350" cy="0"/>
        </a:xfrm>
        <a:prstGeom prst="line">
          <a:avLst/>
        </a:prstGeom>
        <a:ln w="15875">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2958465</xdr:colOff>
      <xdr:row>1</xdr:row>
      <xdr:rowOff>57149</xdr:rowOff>
    </xdr:from>
    <xdr:to>
      <xdr:col>8</xdr:col>
      <xdr:colOff>3138465</xdr:colOff>
      <xdr:row>2</xdr:row>
      <xdr:rowOff>56174</xdr:rowOff>
    </xdr:to>
    <xdr:grpSp>
      <xdr:nvGrpSpPr>
        <xdr:cNvPr id="8" name="Gruppieren 7">
          <a:hlinkClick xmlns:r="http://schemas.openxmlformats.org/officeDocument/2006/relationships" r:id="rId3"/>
          <a:extLst>
            <a:ext uri="{FF2B5EF4-FFF2-40B4-BE49-F238E27FC236}">
              <a16:creationId xmlns:a16="http://schemas.microsoft.com/office/drawing/2014/main" id="{00000000-0008-0000-0800-000008000000}"/>
            </a:ext>
          </a:extLst>
        </xdr:cNvPr>
        <xdr:cNvGrpSpPr/>
      </xdr:nvGrpSpPr>
      <xdr:grpSpPr>
        <a:xfrm>
          <a:off x="9694545" y="613409"/>
          <a:ext cx="180000" cy="174285"/>
          <a:chOff x="8105775" y="571500"/>
          <a:chExt cx="172800" cy="172800"/>
        </a:xfrm>
      </xdr:grpSpPr>
      <xdr:sp macro="" textlink="">
        <xdr:nvSpPr>
          <xdr:cNvPr id="9" name="Rechteck 8">
            <a:extLst>
              <a:ext uri="{FF2B5EF4-FFF2-40B4-BE49-F238E27FC236}">
                <a16:creationId xmlns:a16="http://schemas.microsoft.com/office/drawing/2014/main" id="{00000000-0008-0000-0800-00000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Textfeld 9">
            <a:extLst>
              <a:ext uri="{FF2B5EF4-FFF2-40B4-BE49-F238E27FC236}">
                <a16:creationId xmlns:a16="http://schemas.microsoft.com/office/drawing/2014/main" id="{00000000-0008-0000-0800-00000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114300</xdr:rowOff>
    </xdr:from>
    <xdr:to>
      <xdr:col>0</xdr:col>
      <xdr:colOff>400200</xdr:colOff>
      <xdr:row>0</xdr:row>
      <xdr:rowOff>439765</xdr:rowOff>
    </xdr:to>
    <xdr:grpSp>
      <xdr:nvGrpSpPr>
        <xdr:cNvPr id="11" name="Gruppieren 10">
          <a:hlinkClick xmlns:r="http://schemas.openxmlformats.org/officeDocument/2006/relationships" r:id="rId4"/>
          <a:extLst>
            <a:ext uri="{FF2B5EF4-FFF2-40B4-BE49-F238E27FC236}">
              <a16:creationId xmlns:a16="http://schemas.microsoft.com/office/drawing/2014/main" id="{00000000-0008-0000-0800-00000B000000}"/>
            </a:ext>
          </a:extLst>
        </xdr:cNvPr>
        <xdr:cNvGrpSpPr/>
      </xdr:nvGrpSpPr>
      <xdr:grpSpPr>
        <a:xfrm>
          <a:off x="76200" y="114300"/>
          <a:ext cx="324000" cy="325465"/>
          <a:chOff x="9191625" y="3009900"/>
          <a:chExt cx="324000" cy="325465"/>
        </a:xfrm>
      </xdr:grpSpPr>
      <xdr:sp macro="" textlink="">
        <xdr:nvSpPr>
          <xdr:cNvPr id="12" name="Rechteck 11">
            <a:extLst>
              <a:ext uri="{FF2B5EF4-FFF2-40B4-BE49-F238E27FC236}">
                <a16:creationId xmlns:a16="http://schemas.microsoft.com/office/drawing/2014/main" id="{00000000-0008-0000-08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12">
            <a:extLst>
              <a:ext uri="{FF2B5EF4-FFF2-40B4-BE49-F238E27FC236}">
                <a16:creationId xmlns:a16="http://schemas.microsoft.com/office/drawing/2014/main" id="{00000000-0008-0000-08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952500</xdr:colOff>
          <xdr:row>0</xdr:row>
          <xdr:rowOff>19050</xdr:rowOff>
        </xdr:from>
        <xdr:to>
          <xdr:col>9</xdr:col>
          <xdr:colOff>0</xdr:colOff>
          <xdr:row>0</xdr:row>
          <xdr:rowOff>552450</xdr:rowOff>
        </xdr:to>
        <xdr:pic>
          <xdr:nvPicPr>
            <xdr:cNvPr id="14" name="Grafik 59">
              <a:extLst>
                <a:ext uri="{FF2B5EF4-FFF2-40B4-BE49-F238E27FC236}">
                  <a16:creationId xmlns:a16="http://schemas.microsoft.com/office/drawing/2014/main" id="{00000000-0008-0000-0800-00000E000000}"/>
                </a:ext>
              </a:extLst>
            </xdr:cNvPr>
            <xdr:cNvPicPr>
              <a:picLocks noChangeAspect="1" noChangeArrowheads="1"/>
              <a:extLst>
                <a:ext uri="{84589F7E-364E-4C9E-8A38-B11213B215E9}">
                  <a14:cameraTool cellRange="Logo!$D$6" spid="_x0000_s754367"/>
                </a:ext>
              </a:extLst>
            </xdr:cNvPicPr>
          </xdr:nvPicPr>
          <xdr:blipFill>
            <a:blip xmlns:r="http://schemas.openxmlformats.org/officeDocument/2006/relationships" r:embed="rId5"/>
            <a:srcRect/>
            <a:stretch>
              <a:fillRect/>
            </a:stretch>
          </xdr:blipFill>
          <xdr:spPr bwMode="auto">
            <a:xfrm>
              <a:off x="74961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466725</xdr:colOff>
      <xdr:row>6</xdr:row>
      <xdr:rowOff>114300</xdr:rowOff>
    </xdr:from>
    <xdr:to>
      <xdr:col>6</xdr:col>
      <xdr:colOff>695325</xdr:colOff>
      <xdr:row>13</xdr:row>
      <xdr:rowOff>2753567</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614695</xdr:colOff>
      <xdr:row>10</xdr:row>
      <xdr:rowOff>171450</xdr:rowOff>
    </xdr:from>
    <xdr:to>
      <xdr:col>6</xdr:col>
      <xdr:colOff>586720</xdr:colOff>
      <xdr:row>13</xdr:row>
      <xdr:rowOff>3570</xdr:rowOff>
    </xdr:to>
    <xdr:sp macro="" textlink="">
      <xdr:nvSpPr>
        <xdr:cNvPr id="3" name="Abgerundetes Rechteck 2">
          <a:hlinkClick xmlns:r="http://schemas.openxmlformats.org/officeDocument/2006/relationships" r:id="rId2" tooltip="Pestle - Ökonomisch"/>
          <a:extLst>
            <a:ext uri="{FF2B5EF4-FFF2-40B4-BE49-F238E27FC236}">
              <a16:creationId xmlns:a16="http://schemas.microsoft.com/office/drawing/2014/main" id="{00000000-0008-0000-0900-000003000000}"/>
            </a:ext>
          </a:extLst>
        </xdr:cNvPr>
        <xdr:cNvSpPr/>
      </xdr:nvSpPr>
      <xdr:spPr>
        <a:xfrm>
          <a:off x="6053470" y="2228850"/>
          <a:ext cx="1296000" cy="39600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de-CH" sz="1600" b="0"/>
            <a:t>Economic</a:t>
          </a:r>
        </a:p>
      </xdr:txBody>
    </xdr:sp>
    <xdr:clientData/>
  </xdr:twoCellAnchor>
  <xdr:twoCellAnchor editAs="oneCell">
    <xdr:from>
      <xdr:col>4</xdr:col>
      <xdr:colOff>619300</xdr:colOff>
      <xdr:row>13</xdr:row>
      <xdr:rowOff>1647825</xdr:rowOff>
    </xdr:from>
    <xdr:to>
      <xdr:col>6</xdr:col>
      <xdr:colOff>591325</xdr:colOff>
      <xdr:row>13</xdr:row>
      <xdr:rowOff>2043825</xdr:rowOff>
    </xdr:to>
    <xdr:sp macro="" textlink="">
      <xdr:nvSpPr>
        <xdr:cNvPr id="4" name="Abgerundetes Rechteck 3">
          <a:hlinkClick xmlns:r="http://schemas.openxmlformats.org/officeDocument/2006/relationships" r:id="rId3" tooltip="Pestle - Soziologisch"/>
          <a:extLst>
            <a:ext uri="{FF2B5EF4-FFF2-40B4-BE49-F238E27FC236}">
              <a16:creationId xmlns:a16="http://schemas.microsoft.com/office/drawing/2014/main" id="{00000000-0008-0000-0900-000004000000}"/>
            </a:ext>
          </a:extLst>
        </xdr:cNvPr>
        <xdr:cNvSpPr/>
      </xdr:nvSpPr>
      <xdr:spPr>
        <a:xfrm>
          <a:off x="6058075" y="4276725"/>
          <a:ext cx="1296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CH" sz="1600" b="0"/>
            <a:t>Social</a:t>
          </a:r>
        </a:p>
      </xdr:txBody>
    </xdr:sp>
    <xdr:clientData/>
  </xdr:twoCellAnchor>
  <xdr:twoCellAnchor editAs="oneCell">
    <xdr:from>
      <xdr:col>3</xdr:col>
      <xdr:colOff>924004</xdr:colOff>
      <xdr:row>13</xdr:row>
      <xdr:rowOff>2838450</xdr:rowOff>
    </xdr:from>
    <xdr:to>
      <xdr:col>3</xdr:col>
      <xdr:colOff>2220004</xdr:colOff>
      <xdr:row>13</xdr:row>
      <xdr:rowOff>3234450</xdr:rowOff>
    </xdr:to>
    <xdr:sp macro="" textlink="">
      <xdr:nvSpPr>
        <xdr:cNvPr id="5" name="Abgerundetes Rechteck 4">
          <a:hlinkClick xmlns:r="http://schemas.openxmlformats.org/officeDocument/2006/relationships" r:id="rId4" tooltip="Pestle - Technologisch"/>
          <a:extLst>
            <a:ext uri="{FF2B5EF4-FFF2-40B4-BE49-F238E27FC236}">
              <a16:creationId xmlns:a16="http://schemas.microsoft.com/office/drawing/2014/main" id="{00000000-0008-0000-0900-000005000000}"/>
            </a:ext>
          </a:extLst>
        </xdr:cNvPr>
        <xdr:cNvSpPr/>
      </xdr:nvSpPr>
      <xdr:spPr>
        <a:xfrm>
          <a:off x="3743404" y="5467350"/>
          <a:ext cx="1296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r>
            <a:rPr lang="de-CH" sz="1300" b="0"/>
            <a:t>Technological</a:t>
          </a:r>
        </a:p>
      </xdr:txBody>
    </xdr:sp>
    <xdr:clientData/>
  </xdr:twoCellAnchor>
  <xdr:twoCellAnchor editAs="oneCell">
    <xdr:from>
      <xdr:col>2</xdr:col>
      <xdr:colOff>709470</xdr:colOff>
      <xdr:row>13</xdr:row>
      <xdr:rowOff>1647825</xdr:rowOff>
    </xdr:from>
    <xdr:to>
      <xdr:col>2</xdr:col>
      <xdr:colOff>2005470</xdr:colOff>
      <xdr:row>13</xdr:row>
      <xdr:rowOff>2043825</xdr:rowOff>
    </xdr:to>
    <xdr:sp macro="" textlink="">
      <xdr:nvSpPr>
        <xdr:cNvPr id="6" name="Abgerundetes Rechteck 5">
          <a:hlinkClick xmlns:r="http://schemas.openxmlformats.org/officeDocument/2006/relationships" r:id="rId5" tooltip="Pestle - Rechtlich"/>
          <a:extLst>
            <a:ext uri="{FF2B5EF4-FFF2-40B4-BE49-F238E27FC236}">
              <a16:creationId xmlns:a16="http://schemas.microsoft.com/office/drawing/2014/main" id="{00000000-0008-0000-0900-000006000000}"/>
            </a:ext>
          </a:extLst>
        </xdr:cNvPr>
        <xdr:cNvSpPr/>
      </xdr:nvSpPr>
      <xdr:spPr>
        <a:xfrm>
          <a:off x="1433370" y="4276725"/>
          <a:ext cx="1296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ctr"/>
        <a:lstStyle/>
        <a:p>
          <a:pPr algn="ctr"/>
          <a:r>
            <a:rPr lang="de-CH" sz="1400" b="0"/>
            <a:t>Environmental</a:t>
          </a:r>
        </a:p>
      </xdr:txBody>
    </xdr:sp>
    <xdr:clientData/>
  </xdr:twoCellAnchor>
  <xdr:twoCellAnchor editAs="oneCell">
    <xdr:from>
      <xdr:col>2</xdr:col>
      <xdr:colOff>699787</xdr:colOff>
      <xdr:row>10</xdr:row>
      <xdr:rowOff>171450</xdr:rowOff>
    </xdr:from>
    <xdr:to>
      <xdr:col>2</xdr:col>
      <xdr:colOff>1995787</xdr:colOff>
      <xdr:row>13</xdr:row>
      <xdr:rowOff>3570</xdr:rowOff>
    </xdr:to>
    <xdr:sp macro="" textlink="">
      <xdr:nvSpPr>
        <xdr:cNvPr id="7" name="Abgerundetes Rechteck 6">
          <a:hlinkClick xmlns:r="http://schemas.openxmlformats.org/officeDocument/2006/relationships" r:id="rId6" tooltip="Pestle - Ökologisch"/>
          <a:extLst>
            <a:ext uri="{FF2B5EF4-FFF2-40B4-BE49-F238E27FC236}">
              <a16:creationId xmlns:a16="http://schemas.microsoft.com/office/drawing/2014/main" id="{00000000-0008-0000-0900-000007000000}"/>
            </a:ext>
          </a:extLst>
        </xdr:cNvPr>
        <xdr:cNvSpPr/>
      </xdr:nvSpPr>
      <xdr:spPr>
        <a:xfrm>
          <a:off x="1423687" y="2228850"/>
          <a:ext cx="1296000" cy="396000"/>
        </a:xfrm>
        <a:prstGeom prst="roundRect">
          <a:avLst/>
        </a:prstGeom>
        <a:gradFill flip="none" rotWithShape="1">
          <a:gsLst>
            <a:gs pos="0">
              <a:schemeClr val="bg2">
                <a:lumMod val="75000"/>
              </a:schemeClr>
            </a:gs>
            <a:gs pos="0">
              <a:schemeClr val="bg2">
                <a:lumMod val="75000"/>
              </a:schemeClr>
            </a:gs>
            <a:gs pos="100000">
              <a:schemeClr val="bg2">
                <a:lumMod val="75000"/>
                <a:tint val="44500"/>
                <a:satMod val="160000"/>
              </a:schemeClr>
            </a:gs>
          </a:gsLst>
          <a:lin ang="16200000" scaled="1"/>
          <a:tileRect/>
        </a:gradFill>
        <a:ln>
          <a:solidFill>
            <a:schemeClr val="bg2">
              <a:lumMod val="50000"/>
            </a:schemeClr>
          </a:solidFill>
        </a:ln>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de-CH" sz="1600" b="0"/>
            <a:t>Legal</a:t>
          </a:r>
        </a:p>
      </xdr:txBody>
    </xdr:sp>
    <xdr:clientData/>
  </xdr:twoCellAnchor>
  <xdr:twoCellAnchor editAs="oneCell">
    <xdr:from>
      <xdr:col>3</xdr:col>
      <xdr:colOff>895904</xdr:colOff>
      <xdr:row>3</xdr:row>
      <xdr:rowOff>133350</xdr:rowOff>
    </xdr:from>
    <xdr:to>
      <xdr:col>3</xdr:col>
      <xdr:colOff>2191904</xdr:colOff>
      <xdr:row>5</xdr:row>
      <xdr:rowOff>148350</xdr:rowOff>
    </xdr:to>
    <xdr:sp macro="" textlink="">
      <xdr:nvSpPr>
        <xdr:cNvPr id="8" name="Abgerundetes Rechteck 7">
          <a:hlinkClick xmlns:r="http://schemas.openxmlformats.org/officeDocument/2006/relationships" r:id="rId7" tooltip="Pestle - Politisch"/>
          <a:extLst>
            <a:ext uri="{FF2B5EF4-FFF2-40B4-BE49-F238E27FC236}">
              <a16:creationId xmlns:a16="http://schemas.microsoft.com/office/drawing/2014/main" id="{00000000-0008-0000-0900-000008000000}"/>
            </a:ext>
          </a:extLst>
        </xdr:cNvPr>
        <xdr:cNvSpPr/>
      </xdr:nvSpPr>
      <xdr:spPr>
        <a:xfrm>
          <a:off x="3715304" y="857250"/>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9" name="Gruppieren 8">
          <a:extLst>
            <a:ext uri="{FF2B5EF4-FFF2-40B4-BE49-F238E27FC236}">
              <a16:creationId xmlns:a16="http://schemas.microsoft.com/office/drawing/2014/main" id="{00000000-0008-0000-0900-000009000000}"/>
            </a:ext>
          </a:extLst>
        </xdr:cNvPr>
        <xdr:cNvGrpSpPr/>
      </xdr:nvGrpSpPr>
      <xdr:grpSpPr>
        <a:xfrm>
          <a:off x="3835124" y="1324520"/>
          <a:ext cx="1224000" cy="144000"/>
          <a:chOff x="10779915" y="1913165"/>
          <a:chExt cx="1224000" cy="144000"/>
        </a:xfrm>
      </xdr:grpSpPr>
      <xdr:sp macro="" textlink="$I$16">
        <xdr:nvSpPr>
          <xdr:cNvPr id="10" name="Abgerundetes Rechteck 9">
            <a:extLst>
              <a:ext uri="{FF2B5EF4-FFF2-40B4-BE49-F238E27FC236}">
                <a16:creationId xmlns:a16="http://schemas.microsoft.com/office/drawing/2014/main" id="{00000000-0008-0000-0900-00000A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a:rPr>
              <a:pPr algn="ctr"/>
              <a:t>1</a:t>
            </a:fld>
            <a:endParaRPr lang="de-CH" sz="800"/>
          </a:p>
        </xdr:txBody>
      </xdr:sp>
      <xdr:sp macro="" textlink="$I$17">
        <xdr:nvSpPr>
          <xdr:cNvPr id="11" name="Abgerundetes Rechteck 10">
            <a:extLst>
              <a:ext uri="{FF2B5EF4-FFF2-40B4-BE49-F238E27FC236}">
                <a16:creationId xmlns:a16="http://schemas.microsoft.com/office/drawing/2014/main" id="{00000000-0008-0000-0900-00000B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a:rPr>
              <a:pPr algn="ctr"/>
              <a:t>0</a:t>
            </a:fld>
            <a:endParaRPr lang="de-CH" sz="800"/>
          </a:p>
        </xdr:txBody>
      </xdr:sp>
      <xdr:sp macro="" textlink="$I$18">
        <xdr:nvSpPr>
          <xdr:cNvPr id="12" name="Abgerundetes Rechteck 11">
            <a:extLst>
              <a:ext uri="{FF2B5EF4-FFF2-40B4-BE49-F238E27FC236}">
                <a16:creationId xmlns:a16="http://schemas.microsoft.com/office/drawing/2014/main" id="{00000000-0008-0000-0900-00000C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4</xdr:col>
      <xdr:colOff>650695</xdr:colOff>
      <xdr:row>13</xdr:row>
      <xdr:rowOff>65314</xdr:rowOff>
    </xdr:from>
    <xdr:to>
      <xdr:col>6</xdr:col>
      <xdr:colOff>550720</xdr:colOff>
      <xdr:row>13</xdr:row>
      <xdr:rowOff>209314</xdr:rowOff>
    </xdr:to>
    <xdr:grpSp>
      <xdr:nvGrpSpPr>
        <xdr:cNvPr id="13" name="Gruppieren 12">
          <a:extLst>
            <a:ext uri="{FF2B5EF4-FFF2-40B4-BE49-F238E27FC236}">
              <a16:creationId xmlns:a16="http://schemas.microsoft.com/office/drawing/2014/main" id="{00000000-0008-0000-0900-00000D000000}"/>
            </a:ext>
          </a:extLst>
        </xdr:cNvPr>
        <xdr:cNvGrpSpPr/>
      </xdr:nvGrpSpPr>
      <xdr:grpSpPr>
        <a:xfrm>
          <a:off x="6251395" y="2633254"/>
          <a:ext cx="1264005" cy="144000"/>
          <a:chOff x="492917" y="1313089"/>
          <a:chExt cx="860818" cy="229961"/>
        </a:xfrm>
      </xdr:grpSpPr>
      <xdr:sp macro="" textlink="$I$30">
        <xdr:nvSpPr>
          <xdr:cNvPr id="14" name="Abgerundetes Rechteck 13">
            <a:extLst>
              <a:ext uri="{FF2B5EF4-FFF2-40B4-BE49-F238E27FC236}">
                <a16:creationId xmlns:a16="http://schemas.microsoft.com/office/drawing/2014/main" id="{00000000-0008-0000-0900-00000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610C9D3-9A18-428F-A9E7-0C46188E9069}" type="TxLink">
              <a:rPr lang="de-CH" sz="800" b="0" i="0" u="none" strike="noStrike">
                <a:solidFill>
                  <a:srgbClr val="000000"/>
                </a:solidFill>
                <a:latin typeface="Calibri"/>
              </a:rPr>
              <a:pPr algn="ctr"/>
              <a:t>0</a:t>
            </a:fld>
            <a:endParaRPr lang="de-CH" sz="800"/>
          </a:p>
        </xdr:txBody>
      </xdr:sp>
      <xdr:sp macro="" textlink="$I$31">
        <xdr:nvSpPr>
          <xdr:cNvPr id="15" name="Abgerundetes Rechteck 14">
            <a:extLst>
              <a:ext uri="{FF2B5EF4-FFF2-40B4-BE49-F238E27FC236}">
                <a16:creationId xmlns:a16="http://schemas.microsoft.com/office/drawing/2014/main" id="{00000000-0008-0000-0900-00000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EA97A55-8E00-4DAB-8C41-1ED2B78FE1D7}" type="TxLink">
              <a:rPr lang="de-CH" sz="800" b="0" i="0" u="none" strike="noStrike">
                <a:solidFill>
                  <a:srgbClr val="000000"/>
                </a:solidFill>
                <a:latin typeface="Calibri"/>
              </a:rPr>
              <a:pPr algn="ctr"/>
              <a:t>1</a:t>
            </a:fld>
            <a:endParaRPr lang="de-CH" sz="800"/>
          </a:p>
        </xdr:txBody>
      </xdr:sp>
      <xdr:sp macro="" textlink="$I$32">
        <xdr:nvSpPr>
          <xdr:cNvPr id="16" name="Abgerundetes Rechteck 15">
            <a:extLst>
              <a:ext uri="{FF2B5EF4-FFF2-40B4-BE49-F238E27FC236}">
                <a16:creationId xmlns:a16="http://schemas.microsoft.com/office/drawing/2014/main" id="{00000000-0008-0000-0900-00001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3869140-84FF-4691-AA10-52986F5ABE9F}" type="TxLink">
              <a:rPr lang="de-CH" sz="800" b="0" i="0" u="none" strike="noStrike">
                <a:solidFill>
                  <a:srgbClr val="000000"/>
                </a:solidFill>
                <a:latin typeface="Calibri"/>
              </a:rPr>
              <a:pPr algn="ctr"/>
              <a:t>1</a:t>
            </a:fld>
            <a:endParaRPr lang="de-CH" sz="800"/>
          </a:p>
        </xdr:txBody>
      </xdr:sp>
    </xdr:grpSp>
    <xdr:clientData/>
  </xdr:twoCellAnchor>
  <xdr:twoCellAnchor editAs="oneCell">
    <xdr:from>
      <xdr:col>4</xdr:col>
      <xdr:colOff>655300</xdr:colOff>
      <xdr:row>13</xdr:row>
      <xdr:rowOff>2113189</xdr:rowOff>
    </xdr:from>
    <xdr:to>
      <xdr:col>6</xdr:col>
      <xdr:colOff>555325</xdr:colOff>
      <xdr:row>13</xdr:row>
      <xdr:rowOff>2257189</xdr:rowOff>
    </xdr:to>
    <xdr:grpSp>
      <xdr:nvGrpSpPr>
        <xdr:cNvPr id="17" name="Gruppieren 16">
          <a:extLst>
            <a:ext uri="{FF2B5EF4-FFF2-40B4-BE49-F238E27FC236}">
              <a16:creationId xmlns:a16="http://schemas.microsoft.com/office/drawing/2014/main" id="{00000000-0008-0000-0900-000011000000}"/>
            </a:ext>
          </a:extLst>
        </xdr:cNvPr>
        <xdr:cNvGrpSpPr/>
      </xdr:nvGrpSpPr>
      <xdr:grpSpPr>
        <a:xfrm>
          <a:off x="6256000" y="4681129"/>
          <a:ext cx="1264005" cy="144000"/>
          <a:chOff x="492917" y="1313089"/>
          <a:chExt cx="860818" cy="229961"/>
        </a:xfrm>
      </xdr:grpSpPr>
      <xdr:sp macro="" textlink="$I$44">
        <xdr:nvSpPr>
          <xdr:cNvPr id="18" name="Abgerundetes Rechteck 17">
            <a:extLst>
              <a:ext uri="{FF2B5EF4-FFF2-40B4-BE49-F238E27FC236}">
                <a16:creationId xmlns:a16="http://schemas.microsoft.com/office/drawing/2014/main" id="{00000000-0008-0000-0900-000012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C544E59-7E92-40F3-8CED-83B3D2A235E0}" type="TxLink">
              <a:rPr lang="de-CH" sz="800" b="0" i="0" u="none" strike="noStrike">
                <a:solidFill>
                  <a:srgbClr val="000000"/>
                </a:solidFill>
                <a:latin typeface="Calibri"/>
              </a:rPr>
              <a:pPr algn="ctr"/>
              <a:t>1</a:t>
            </a:fld>
            <a:endParaRPr lang="de-CH" sz="800"/>
          </a:p>
        </xdr:txBody>
      </xdr:sp>
      <xdr:sp macro="" textlink="$I$45">
        <xdr:nvSpPr>
          <xdr:cNvPr id="19" name="Abgerundetes Rechteck 18">
            <a:extLst>
              <a:ext uri="{FF2B5EF4-FFF2-40B4-BE49-F238E27FC236}">
                <a16:creationId xmlns:a16="http://schemas.microsoft.com/office/drawing/2014/main" id="{00000000-0008-0000-0900-000013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C4D263-956E-4C0A-9D77-08DA53E74FCE}" type="TxLink">
              <a:rPr lang="de-CH" sz="800" b="0" i="0" u="none" strike="noStrike">
                <a:solidFill>
                  <a:srgbClr val="000000"/>
                </a:solidFill>
                <a:latin typeface="Calibri"/>
              </a:rPr>
              <a:pPr algn="ctr"/>
              <a:t>0</a:t>
            </a:fld>
            <a:endParaRPr lang="de-CH" sz="800"/>
          </a:p>
        </xdr:txBody>
      </xdr:sp>
      <xdr:sp macro="" textlink="$I$46">
        <xdr:nvSpPr>
          <xdr:cNvPr id="20" name="Abgerundetes Rechteck 19">
            <a:extLst>
              <a:ext uri="{FF2B5EF4-FFF2-40B4-BE49-F238E27FC236}">
                <a16:creationId xmlns:a16="http://schemas.microsoft.com/office/drawing/2014/main" id="{00000000-0008-0000-0900-000014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6EB6DFE-31B6-463C-A26D-810E7C88169E}"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3</xdr:col>
      <xdr:colOff>960004</xdr:colOff>
      <xdr:row>13</xdr:row>
      <xdr:rowOff>3303814</xdr:rowOff>
    </xdr:from>
    <xdr:to>
      <xdr:col>3</xdr:col>
      <xdr:colOff>2184004</xdr:colOff>
      <xdr:row>13</xdr:row>
      <xdr:rowOff>3447814</xdr:rowOff>
    </xdr:to>
    <xdr:grpSp>
      <xdr:nvGrpSpPr>
        <xdr:cNvPr id="21" name="Gruppieren 20">
          <a:extLst>
            <a:ext uri="{FF2B5EF4-FFF2-40B4-BE49-F238E27FC236}">
              <a16:creationId xmlns:a16="http://schemas.microsoft.com/office/drawing/2014/main" id="{00000000-0008-0000-0900-000015000000}"/>
            </a:ext>
          </a:extLst>
        </xdr:cNvPr>
        <xdr:cNvGrpSpPr/>
      </xdr:nvGrpSpPr>
      <xdr:grpSpPr>
        <a:xfrm>
          <a:off x="3863224" y="5871754"/>
          <a:ext cx="1224000" cy="144000"/>
          <a:chOff x="492917" y="1313089"/>
          <a:chExt cx="860818" cy="229961"/>
        </a:xfrm>
      </xdr:grpSpPr>
      <xdr:sp macro="" textlink="$I$58">
        <xdr:nvSpPr>
          <xdr:cNvPr id="22" name="Abgerundetes Rechteck 21">
            <a:extLst>
              <a:ext uri="{FF2B5EF4-FFF2-40B4-BE49-F238E27FC236}">
                <a16:creationId xmlns:a16="http://schemas.microsoft.com/office/drawing/2014/main" id="{00000000-0008-0000-0900-000016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ED7C980-14DB-4B90-AC8E-FF17E8E79CEA}" type="TxLink">
              <a:rPr lang="de-CH" sz="800" b="0" i="0" u="none" strike="noStrike">
                <a:solidFill>
                  <a:srgbClr val="000000"/>
                </a:solidFill>
                <a:latin typeface="Calibri"/>
              </a:rPr>
              <a:pPr algn="ctr"/>
              <a:t>1</a:t>
            </a:fld>
            <a:endParaRPr lang="de-CH" sz="800"/>
          </a:p>
        </xdr:txBody>
      </xdr:sp>
      <xdr:sp macro="" textlink="$I$59">
        <xdr:nvSpPr>
          <xdr:cNvPr id="23" name="Abgerundetes Rechteck 22">
            <a:extLst>
              <a:ext uri="{FF2B5EF4-FFF2-40B4-BE49-F238E27FC236}">
                <a16:creationId xmlns:a16="http://schemas.microsoft.com/office/drawing/2014/main" id="{00000000-0008-0000-0900-000017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CD38212-3649-4BFD-9ACA-EC55D8EFD12B}" type="TxLink">
              <a:rPr lang="de-CH" sz="800"/>
              <a:pPr algn="ctr"/>
              <a:t>0</a:t>
            </a:fld>
            <a:endParaRPr lang="de-CH" sz="800"/>
          </a:p>
        </xdr:txBody>
      </xdr:sp>
      <xdr:sp macro="" textlink="$I$60">
        <xdr:nvSpPr>
          <xdr:cNvPr id="24" name="Abgerundetes Rechteck 23">
            <a:extLst>
              <a:ext uri="{FF2B5EF4-FFF2-40B4-BE49-F238E27FC236}">
                <a16:creationId xmlns:a16="http://schemas.microsoft.com/office/drawing/2014/main" id="{00000000-0008-0000-0900-000018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9ACE488-2BE1-4F10-AA51-D3C55ED71A24}"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2</xdr:col>
      <xdr:colOff>745470</xdr:colOff>
      <xdr:row>13</xdr:row>
      <xdr:rowOff>2113189</xdr:rowOff>
    </xdr:from>
    <xdr:to>
      <xdr:col>2</xdr:col>
      <xdr:colOff>1969470</xdr:colOff>
      <xdr:row>13</xdr:row>
      <xdr:rowOff>2257189</xdr:rowOff>
    </xdr:to>
    <xdr:grpSp>
      <xdr:nvGrpSpPr>
        <xdr:cNvPr id="25" name="Gruppieren 24">
          <a:extLst>
            <a:ext uri="{FF2B5EF4-FFF2-40B4-BE49-F238E27FC236}">
              <a16:creationId xmlns:a16="http://schemas.microsoft.com/office/drawing/2014/main" id="{00000000-0008-0000-0900-000019000000}"/>
            </a:ext>
          </a:extLst>
        </xdr:cNvPr>
        <xdr:cNvGrpSpPr/>
      </xdr:nvGrpSpPr>
      <xdr:grpSpPr>
        <a:xfrm>
          <a:off x="1492230" y="4681129"/>
          <a:ext cx="1224000" cy="144000"/>
          <a:chOff x="492917" y="1313089"/>
          <a:chExt cx="860818" cy="229961"/>
        </a:xfrm>
      </xdr:grpSpPr>
      <xdr:sp macro="" textlink="$I$72">
        <xdr:nvSpPr>
          <xdr:cNvPr id="26" name="Abgerundetes Rechteck 25">
            <a:extLst>
              <a:ext uri="{FF2B5EF4-FFF2-40B4-BE49-F238E27FC236}">
                <a16:creationId xmlns:a16="http://schemas.microsoft.com/office/drawing/2014/main" id="{00000000-0008-0000-0900-00001A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530C97E4-F747-43AA-8F93-442151DD7576}" type="TxLink">
              <a:rPr lang="de-CH" sz="800" b="0" i="0" u="none" strike="noStrike">
                <a:solidFill>
                  <a:srgbClr val="000000"/>
                </a:solidFill>
                <a:latin typeface="Calibri"/>
              </a:rPr>
              <a:pPr algn="ctr"/>
              <a:t>2</a:t>
            </a:fld>
            <a:endParaRPr lang="de-CH" sz="800"/>
          </a:p>
        </xdr:txBody>
      </xdr:sp>
      <xdr:sp macro="" textlink="$I$73">
        <xdr:nvSpPr>
          <xdr:cNvPr id="27" name="Abgerundetes Rechteck 26">
            <a:extLst>
              <a:ext uri="{FF2B5EF4-FFF2-40B4-BE49-F238E27FC236}">
                <a16:creationId xmlns:a16="http://schemas.microsoft.com/office/drawing/2014/main" id="{00000000-0008-0000-0900-00001B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86224A5-B5DC-4A33-B1F5-4103F5C1F590}" type="TxLink">
              <a:rPr lang="de-CH" sz="800" b="0" i="0" u="none" strike="noStrike">
                <a:solidFill>
                  <a:srgbClr val="000000"/>
                </a:solidFill>
                <a:latin typeface="Calibri"/>
              </a:rPr>
              <a:pPr algn="ctr"/>
              <a:t>0</a:t>
            </a:fld>
            <a:endParaRPr lang="de-CH" sz="800"/>
          </a:p>
        </xdr:txBody>
      </xdr:sp>
      <xdr:sp macro="" textlink="$I$74">
        <xdr:nvSpPr>
          <xdr:cNvPr id="28" name="Abgerundetes Rechteck 27">
            <a:extLst>
              <a:ext uri="{FF2B5EF4-FFF2-40B4-BE49-F238E27FC236}">
                <a16:creationId xmlns:a16="http://schemas.microsoft.com/office/drawing/2014/main" id="{00000000-0008-0000-0900-00001C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CFBB495-BC5F-4A2A-A21C-0537562CDE51}"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2</xdr:col>
      <xdr:colOff>735787</xdr:colOff>
      <xdr:row>13</xdr:row>
      <xdr:rowOff>65314</xdr:rowOff>
    </xdr:from>
    <xdr:to>
      <xdr:col>2</xdr:col>
      <xdr:colOff>1959787</xdr:colOff>
      <xdr:row>13</xdr:row>
      <xdr:rowOff>209314</xdr:rowOff>
    </xdr:to>
    <xdr:grpSp>
      <xdr:nvGrpSpPr>
        <xdr:cNvPr id="29" name="Gruppieren 28">
          <a:extLst>
            <a:ext uri="{FF2B5EF4-FFF2-40B4-BE49-F238E27FC236}">
              <a16:creationId xmlns:a16="http://schemas.microsoft.com/office/drawing/2014/main" id="{00000000-0008-0000-0900-00001D000000}"/>
            </a:ext>
          </a:extLst>
        </xdr:cNvPr>
        <xdr:cNvGrpSpPr/>
      </xdr:nvGrpSpPr>
      <xdr:grpSpPr>
        <a:xfrm>
          <a:off x="1482547" y="2633254"/>
          <a:ext cx="1224000" cy="144000"/>
          <a:chOff x="492917" y="1313089"/>
          <a:chExt cx="860818" cy="229961"/>
        </a:xfrm>
      </xdr:grpSpPr>
      <xdr:sp macro="" textlink="$I$86">
        <xdr:nvSpPr>
          <xdr:cNvPr id="30" name="Abgerundetes Rechteck 29">
            <a:extLst>
              <a:ext uri="{FF2B5EF4-FFF2-40B4-BE49-F238E27FC236}">
                <a16:creationId xmlns:a16="http://schemas.microsoft.com/office/drawing/2014/main" id="{00000000-0008-0000-0900-00001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E79A6A-F34D-46C0-929D-E64521BCEFF4}" type="TxLink">
              <a:rPr lang="de-CH" sz="800" b="0" i="0" u="none" strike="noStrike">
                <a:solidFill>
                  <a:srgbClr val="000000"/>
                </a:solidFill>
                <a:latin typeface="Calibri"/>
              </a:rPr>
              <a:pPr algn="ctr"/>
              <a:t>0</a:t>
            </a:fld>
            <a:endParaRPr lang="de-CH" sz="800"/>
          </a:p>
        </xdr:txBody>
      </xdr:sp>
      <xdr:sp macro="" textlink="$I$87">
        <xdr:nvSpPr>
          <xdr:cNvPr id="31" name="Abgerundetes Rechteck 30">
            <a:extLst>
              <a:ext uri="{FF2B5EF4-FFF2-40B4-BE49-F238E27FC236}">
                <a16:creationId xmlns:a16="http://schemas.microsoft.com/office/drawing/2014/main" id="{00000000-0008-0000-0900-00001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DED8762-6206-4124-AB7A-FC1D99EE7E1A}" type="TxLink">
              <a:rPr lang="de-CH" sz="800" b="0" i="0" u="none" strike="noStrike">
                <a:solidFill>
                  <a:srgbClr val="000000"/>
                </a:solidFill>
                <a:latin typeface="Calibri"/>
              </a:rPr>
              <a:pPr algn="ctr"/>
              <a:t>0</a:t>
            </a:fld>
            <a:endParaRPr lang="de-CH" sz="800"/>
          </a:p>
        </xdr:txBody>
      </xdr:sp>
      <xdr:sp macro="" textlink="$I$88">
        <xdr:nvSpPr>
          <xdr:cNvPr id="32" name="Abgerundetes Rechteck 31">
            <a:extLst>
              <a:ext uri="{FF2B5EF4-FFF2-40B4-BE49-F238E27FC236}">
                <a16:creationId xmlns:a16="http://schemas.microsoft.com/office/drawing/2014/main" id="{00000000-0008-0000-0900-00002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1757B14-B799-463A-BC8C-6C756A235999}" type="TxLink">
              <a:rPr lang="de-CH" sz="800" b="0" i="0" u="none" strike="noStrike">
                <a:solidFill>
                  <a:srgbClr val="000000"/>
                </a:solidFill>
                <a:latin typeface="Calibri"/>
              </a:rPr>
              <a:pPr algn="ctr"/>
              <a:t>0</a:t>
            </a:fld>
            <a:endParaRPr lang="de-CH" sz="800"/>
          </a:p>
        </xdr:txBody>
      </xdr:sp>
    </xdr:grpSp>
    <xdr:clientData/>
  </xdr:twoCellAnchor>
  <xdr:twoCellAnchor editAs="oneCell">
    <xdr:from>
      <xdr:col>0</xdr:col>
      <xdr:colOff>66675</xdr:colOff>
      <xdr:row>28</xdr:row>
      <xdr:rowOff>0</xdr:rowOff>
    </xdr:from>
    <xdr:to>
      <xdr:col>0</xdr:col>
      <xdr:colOff>390675</xdr:colOff>
      <xdr:row>29</xdr:row>
      <xdr:rowOff>58765</xdr:rowOff>
    </xdr:to>
    <xdr:grpSp>
      <xdr:nvGrpSpPr>
        <xdr:cNvPr id="39" name="Gruppieren 38">
          <a:hlinkClick xmlns:r="http://schemas.openxmlformats.org/officeDocument/2006/relationships" r:id="rId8"/>
          <a:extLst>
            <a:ext uri="{FF2B5EF4-FFF2-40B4-BE49-F238E27FC236}">
              <a16:creationId xmlns:a16="http://schemas.microsoft.com/office/drawing/2014/main" id="{00000000-0008-0000-0900-000027000000}"/>
            </a:ext>
          </a:extLst>
        </xdr:cNvPr>
        <xdr:cNvGrpSpPr/>
      </xdr:nvGrpSpPr>
      <xdr:grpSpPr>
        <a:xfrm>
          <a:off x="66675" y="10218420"/>
          <a:ext cx="324000" cy="325465"/>
          <a:chOff x="66675" y="4972050"/>
          <a:chExt cx="324000" cy="325465"/>
        </a:xfrm>
      </xdr:grpSpPr>
      <xdr:sp macro="" textlink="">
        <xdr:nvSpPr>
          <xdr:cNvPr id="40" name="Rechteck 39">
            <a:extLst>
              <a:ext uri="{FF2B5EF4-FFF2-40B4-BE49-F238E27FC236}">
                <a16:creationId xmlns:a16="http://schemas.microsoft.com/office/drawing/2014/main" id="{00000000-0008-0000-0900-00002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Pfeil nach oben 40">
            <a:extLst>
              <a:ext uri="{FF2B5EF4-FFF2-40B4-BE49-F238E27FC236}">
                <a16:creationId xmlns:a16="http://schemas.microsoft.com/office/drawing/2014/main" id="{00000000-0008-0000-0900-00002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7</xdr:col>
      <xdr:colOff>247650</xdr:colOff>
      <xdr:row>2</xdr:row>
      <xdr:rowOff>47625</xdr:rowOff>
    </xdr:from>
    <xdr:to>
      <xdr:col>7</xdr:col>
      <xdr:colOff>420450</xdr:colOff>
      <xdr:row>3</xdr:row>
      <xdr:rowOff>39450</xdr:rowOff>
    </xdr:to>
    <xdr:grpSp>
      <xdr:nvGrpSpPr>
        <xdr:cNvPr id="45" name="Gruppieren 44">
          <a:hlinkClick xmlns:r="http://schemas.openxmlformats.org/officeDocument/2006/relationships" r:id="rId9"/>
          <a:extLst>
            <a:ext uri="{FF2B5EF4-FFF2-40B4-BE49-F238E27FC236}">
              <a16:creationId xmlns:a16="http://schemas.microsoft.com/office/drawing/2014/main" id="{00000000-0008-0000-0900-00002D000000}"/>
            </a:ext>
          </a:extLst>
        </xdr:cNvPr>
        <xdr:cNvGrpSpPr/>
      </xdr:nvGrpSpPr>
      <xdr:grpSpPr>
        <a:xfrm>
          <a:off x="10001250" y="611505"/>
          <a:ext cx="172800" cy="167085"/>
          <a:chOff x="8105775" y="571500"/>
          <a:chExt cx="172800" cy="172800"/>
        </a:xfrm>
      </xdr:grpSpPr>
      <xdr:sp macro="" textlink="">
        <xdr:nvSpPr>
          <xdr:cNvPr id="46" name="Rechteck 45">
            <a:extLst>
              <a:ext uri="{FF2B5EF4-FFF2-40B4-BE49-F238E27FC236}">
                <a16:creationId xmlns:a16="http://schemas.microsoft.com/office/drawing/2014/main" id="{00000000-0008-0000-0900-00002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 name="Textfeld 46">
            <a:extLst>
              <a:ext uri="{FF2B5EF4-FFF2-40B4-BE49-F238E27FC236}">
                <a16:creationId xmlns:a16="http://schemas.microsoft.com/office/drawing/2014/main" id="{00000000-0008-0000-0900-00002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42</xdr:row>
      <xdr:rowOff>0</xdr:rowOff>
    </xdr:from>
    <xdr:to>
      <xdr:col>0</xdr:col>
      <xdr:colOff>390675</xdr:colOff>
      <xdr:row>43</xdr:row>
      <xdr:rowOff>58765</xdr:rowOff>
    </xdr:to>
    <xdr:grpSp>
      <xdr:nvGrpSpPr>
        <xdr:cNvPr id="48" name="Gruppieren 47">
          <a:hlinkClick xmlns:r="http://schemas.openxmlformats.org/officeDocument/2006/relationships" r:id="rId8"/>
          <a:extLst>
            <a:ext uri="{FF2B5EF4-FFF2-40B4-BE49-F238E27FC236}">
              <a16:creationId xmlns:a16="http://schemas.microsoft.com/office/drawing/2014/main" id="{00000000-0008-0000-0900-000030000000}"/>
            </a:ext>
          </a:extLst>
        </xdr:cNvPr>
        <xdr:cNvGrpSpPr/>
      </xdr:nvGrpSpPr>
      <xdr:grpSpPr>
        <a:xfrm>
          <a:off x="66675" y="14188440"/>
          <a:ext cx="324000" cy="325465"/>
          <a:chOff x="66675" y="4972050"/>
          <a:chExt cx="324000" cy="325465"/>
        </a:xfrm>
      </xdr:grpSpPr>
      <xdr:sp macro="" textlink="">
        <xdr:nvSpPr>
          <xdr:cNvPr id="49" name="Rechteck 48">
            <a:extLst>
              <a:ext uri="{FF2B5EF4-FFF2-40B4-BE49-F238E27FC236}">
                <a16:creationId xmlns:a16="http://schemas.microsoft.com/office/drawing/2014/main" id="{00000000-0008-0000-0900-00003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0" name="Pfeil nach oben 49">
            <a:extLst>
              <a:ext uri="{FF2B5EF4-FFF2-40B4-BE49-F238E27FC236}">
                <a16:creationId xmlns:a16="http://schemas.microsoft.com/office/drawing/2014/main" id="{00000000-0008-0000-0900-00003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56</xdr:row>
      <xdr:rowOff>0</xdr:rowOff>
    </xdr:from>
    <xdr:to>
      <xdr:col>0</xdr:col>
      <xdr:colOff>390675</xdr:colOff>
      <xdr:row>57</xdr:row>
      <xdr:rowOff>58765</xdr:rowOff>
    </xdr:to>
    <xdr:grpSp>
      <xdr:nvGrpSpPr>
        <xdr:cNvPr id="51" name="Gruppieren 50">
          <a:hlinkClick xmlns:r="http://schemas.openxmlformats.org/officeDocument/2006/relationships" r:id="rId8"/>
          <a:extLst>
            <a:ext uri="{FF2B5EF4-FFF2-40B4-BE49-F238E27FC236}">
              <a16:creationId xmlns:a16="http://schemas.microsoft.com/office/drawing/2014/main" id="{00000000-0008-0000-0900-000033000000}"/>
            </a:ext>
          </a:extLst>
        </xdr:cNvPr>
        <xdr:cNvGrpSpPr/>
      </xdr:nvGrpSpPr>
      <xdr:grpSpPr>
        <a:xfrm>
          <a:off x="66675" y="18158460"/>
          <a:ext cx="324000" cy="325465"/>
          <a:chOff x="66675" y="4972050"/>
          <a:chExt cx="324000" cy="325465"/>
        </a:xfrm>
      </xdr:grpSpPr>
      <xdr:sp macro="" textlink="">
        <xdr:nvSpPr>
          <xdr:cNvPr id="52" name="Rechteck 51">
            <a:extLst>
              <a:ext uri="{FF2B5EF4-FFF2-40B4-BE49-F238E27FC236}">
                <a16:creationId xmlns:a16="http://schemas.microsoft.com/office/drawing/2014/main" id="{00000000-0008-0000-0900-00003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3" name="Pfeil nach oben 52">
            <a:extLst>
              <a:ext uri="{FF2B5EF4-FFF2-40B4-BE49-F238E27FC236}">
                <a16:creationId xmlns:a16="http://schemas.microsoft.com/office/drawing/2014/main" id="{00000000-0008-0000-0900-00003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70</xdr:row>
      <xdr:rowOff>0</xdr:rowOff>
    </xdr:from>
    <xdr:to>
      <xdr:col>0</xdr:col>
      <xdr:colOff>390675</xdr:colOff>
      <xdr:row>71</xdr:row>
      <xdr:rowOff>58765</xdr:rowOff>
    </xdr:to>
    <xdr:grpSp>
      <xdr:nvGrpSpPr>
        <xdr:cNvPr id="54" name="Gruppieren 53">
          <a:hlinkClick xmlns:r="http://schemas.openxmlformats.org/officeDocument/2006/relationships" r:id="rId8"/>
          <a:extLst>
            <a:ext uri="{FF2B5EF4-FFF2-40B4-BE49-F238E27FC236}">
              <a16:creationId xmlns:a16="http://schemas.microsoft.com/office/drawing/2014/main" id="{00000000-0008-0000-0900-000036000000}"/>
            </a:ext>
          </a:extLst>
        </xdr:cNvPr>
        <xdr:cNvGrpSpPr/>
      </xdr:nvGrpSpPr>
      <xdr:grpSpPr>
        <a:xfrm>
          <a:off x="66675" y="22128480"/>
          <a:ext cx="324000" cy="325465"/>
          <a:chOff x="66675" y="4972050"/>
          <a:chExt cx="324000" cy="325465"/>
        </a:xfrm>
      </xdr:grpSpPr>
      <xdr:sp macro="" textlink="">
        <xdr:nvSpPr>
          <xdr:cNvPr id="55" name="Rechteck 54">
            <a:extLst>
              <a:ext uri="{FF2B5EF4-FFF2-40B4-BE49-F238E27FC236}">
                <a16:creationId xmlns:a16="http://schemas.microsoft.com/office/drawing/2014/main" id="{00000000-0008-0000-0900-00003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6" name="Pfeil nach oben 55">
            <a:extLst>
              <a:ext uri="{FF2B5EF4-FFF2-40B4-BE49-F238E27FC236}">
                <a16:creationId xmlns:a16="http://schemas.microsoft.com/office/drawing/2014/main" id="{00000000-0008-0000-0900-00003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84</xdr:row>
      <xdr:rowOff>0</xdr:rowOff>
    </xdr:from>
    <xdr:to>
      <xdr:col>0</xdr:col>
      <xdr:colOff>390675</xdr:colOff>
      <xdr:row>85</xdr:row>
      <xdr:rowOff>58765</xdr:rowOff>
    </xdr:to>
    <xdr:grpSp>
      <xdr:nvGrpSpPr>
        <xdr:cNvPr id="57" name="Gruppieren 56">
          <a:hlinkClick xmlns:r="http://schemas.openxmlformats.org/officeDocument/2006/relationships" r:id="rId8"/>
          <a:extLst>
            <a:ext uri="{FF2B5EF4-FFF2-40B4-BE49-F238E27FC236}">
              <a16:creationId xmlns:a16="http://schemas.microsoft.com/office/drawing/2014/main" id="{00000000-0008-0000-0900-000039000000}"/>
            </a:ext>
          </a:extLst>
        </xdr:cNvPr>
        <xdr:cNvGrpSpPr/>
      </xdr:nvGrpSpPr>
      <xdr:grpSpPr>
        <a:xfrm>
          <a:off x="66675" y="26098500"/>
          <a:ext cx="324000" cy="325465"/>
          <a:chOff x="66675" y="4972050"/>
          <a:chExt cx="324000" cy="325465"/>
        </a:xfrm>
      </xdr:grpSpPr>
      <xdr:sp macro="" textlink="">
        <xdr:nvSpPr>
          <xdr:cNvPr id="58" name="Rechteck 57">
            <a:extLst>
              <a:ext uri="{FF2B5EF4-FFF2-40B4-BE49-F238E27FC236}">
                <a16:creationId xmlns:a16="http://schemas.microsoft.com/office/drawing/2014/main" id="{00000000-0008-0000-0900-00003A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9" name="Pfeil nach oben 58">
            <a:extLst>
              <a:ext uri="{FF2B5EF4-FFF2-40B4-BE49-F238E27FC236}">
                <a16:creationId xmlns:a16="http://schemas.microsoft.com/office/drawing/2014/main" id="{00000000-0008-0000-0900-00003B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0</xdr:colOff>
      <xdr:row>95</xdr:row>
      <xdr:rowOff>0</xdr:rowOff>
    </xdr:from>
    <xdr:to>
      <xdr:col>0</xdr:col>
      <xdr:colOff>324000</xdr:colOff>
      <xdr:row>96</xdr:row>
      <xdr:rowOff>30190</xdr:rowOff>
    </xdr:to>
    <xdr:grpSp>
      <xdr:nvGrpSpPr>
        <xdr:cNvPr id="60" name="Gruppieren 59">
          <a:hlinkClick xmlns:r="http://schemas.openxmlformats.org/officeDocument/2006/relationships" r:id="rId8"/>
          <a:extLst>
            <a:ext uri="{FF2B5EF4-FFF2-40B4-BE49-F238E27FC236}">
              <a16:creationId xmlns:a16="http://schemas.microsoft.com/office/drawing/2014/main" id="{00000000-0008-0000-0900-00003C000000}"/>
            </a:ext>
          </a:extLst>
        </xdr:cNvPr>
        <xdr:cNvGrpSpPr/>
      </xdr:nvGrpSpPr>
      <xdr:grpSpPr>
        <a:xfrm>
          <a:off x="0" y="29405580"/>
          <a:ext cx="324000" cy="327370"/>
          <a:chOff x="66675" y="4972050"/>
          <a:chExt cx="324000" cy="325465"/>
        </a:xfrm>
      </xdr:grpSpPr>
      <xdr:sp macro="" textlink="">
        <xdr:nvSpPr>
          <xdr:cNvPr id="61" name="Rechteck 60">
            <a:extLst>
              <a:ext uri="{FF2B5EF4-FFF2-40B4-BE49-F238E27FC236}">
                <a16:creationId xmlns:a16="http://schemas.microsoft.com/office/drawing/2014/main" id="{00000000-0008-0000-0900-00003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2" name="Pfeil nach oben 61">
            <a:extLst>
              <a:ext uri="{FF2B5EF4-FFF2-40B4-BE49-F238E27FC236}">
                <a16:creationId xmlns:a16="http://schemas.microsoft.com/office/drawing/2014/main" id="{00000000-0008-0000-0900-00003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85725</xdr:colOff>
      <xdr:row>0</xdr:row>
      <xdr:rowOff>104775</xdr:rowOff>
    </xdr:from>
    <xdr:to>
      <xdr:col>0</xdr:col>
      <xdr:colOff>409725</xdr:colOff>
      <xdr:row>0</xdr:row>
      <xdr:rowOff>430240</xdr:rowOff>
    </xdr:to>
    <xdr:grpSp>
      <xdr:nvGrpSpPr>
        <xdr:cNvPr id="63" name="Gruppieren 62">
          <a:hlinkClick xmlns:r="http://schemas.openxmlformats.org/officeDocument/2006/relationships" r:id="rId10"/>
          <a:extLst>
            <a:ext uri="{FF2B5EF4-FFF2-40B4-BE49-F238E27FC236}">
              <a16:creationId xmlns:a16="http://schemas.microsoft.com/office/drawing/2014/main" id="{00000000-0008-0000-0900-00003F000000}"/>
            </a:ext>
          </a:extLst>
        </xdr:cNvPr>
        <xdr:cNvGrpSpPr/>
      </xdr:nvGrpSpPr>
      <xdr:grpSpPr>
        <a:xfrm>
          <a:off x="85725" y="104775"/>
          <a:ext cx="324000" cy="325465"/>
          <a:chOff x="9191625" y="3009900"/>
          <a:chExt cx="324000" cy="325465"/>
        </a:xfrm>
      </xdr:grpSpPr>
      <xdr:sp macro="" textlink="">
        <xdr:nvSpPr>
          <xdr:cNvPr id="64" name="Rechteck 63">
            <a:extLst>
              <a:ext uri="{FF2B5EF4-FFF2-40B4-BE49-F238E27FC236}">
                <a16:creationId xmlns:a16="http://schemas.microsoft.com/office/drawing/2014/main" id="{00000000-0008-0000-0900-00004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5" name="Pfeil nach links 64">
            <a:extLst>
              <a:ext uri="{FF2B5EF4-FFF2-40B4-BE49-F238E27FC236}">
                <a16:creationId xmlns:a16="http://schemas.microsoft.com/office/drawing/2014/main" id="{00000000-0008-0000-0900-000041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923925</xdr:colOff>
          <xdr:row>0</xdr:row>
          <xdr:rowOff>19050</xdr:rowOff>
        </xdr:from>
        <xdr:to>
          <xdr:col>7</xdr:col>
          <xdr:colOff>409575</xdr:colOff>
          <xdr:row>0</xdr:row>
          <xdr:rowOff>552450</xdr:rowOff>
        </xdr:to>
        <xdr:pic>
          <xdr:nvPicPr>
            <xdr:cNvPr id="66" name="Grafik 59">
              <a:extLst>
                <a:ext uri="{FF2B5EF4-FFF2-40B4-BE49-F238E27FC236}">
                  <a16:creationId xmlns:a16="http://schemas.microsoft.com/office/drawing/2014/main" id="{00000000-0008-0000-0900-000042000000}"/>
                </a:ext>
              </a:extLst>
            </xdr:cNvPr>
            <xdr:cNvPicPr>
              <a:picLocks noChangeAspect="1" noChangeArrowheads="1"/>
              <a:extLst>
                <a:ext uri="{84589F7E-364E-4C9E-8A38-B11213B215E9}">
                  <a14:cameraTool cellRange="Logo!$D$6" spid="_x0000_s13450"/>
                </a:ext>
              </a:extLst>
            </xdr:cNvPicPr>
          </xdr:nvPicPr>
          <xdr:blipFill>
            <a:blip xmlns:r="http://schemas.openxmlformats.org/officeDocument/2006/relationships" r:embed="rId11"/>
            <a:srcRect/>
            <a:stretch>
              <a:fillRect/>
            </a:stretch>
          </xdr:blipFill>
          <xdr:spPr bwMode="auto">
            <a:xfrm>
              <a:off x="76866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19050</xdr:colOff>
      <xdr:row>2</xdr:row>
      <xdr:rowOff>57150</xdr:rowOff>
    </xdr:from>
    <xdr:to>
      <xdr:col>11</xdr:col>
      <xdr:colOff>323850</xdr:colOff>
      <xdr:row>22</xdr:row>
      <xdr:rowOff>38100</xdr:rowOff>
    </xdr:to>
    <xdr:pic>
      <xdr:nvPicPr>
        <xdr:cNvPr id="2" name="Grafik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775" y="885825"/>
          <a:ext cx="7343775" cy="379095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6" name="Gruppieren 5">
          <a:hlinkClick xmlns:r="http://schemas.openxmlformats.org/officeDocument/2006/relationships" r:id="rId2"/>
          <a:extLst>
            <a:ext uri="{FF2B5EF4-FFF2-40B4-BE49-F238E27FC236}">
              <a16:creationId xmlns:a16="http://schemas.microsoft.com/office/drawing/2014/main" id="{00000000-0008-0000-0A00-000006000000}"/>
            </a:ext>
          </a:extLst>
        </xdr:cNvPr>
        <xdr:cNvGrpSpPr/>
      </xdr:nvGrpSpPr>
      <xdr:grpSpPr>
        <a:xfrm>
          <a:off x="76200" y="104775"/>
          <a:ext cx="324000" cy="325465"/>
          <a:chOff x="12729063" y="1298331"/>
          <a:chExt cx="324000" cy="323267"/>
        </a:xfrm>
      </xdr:grpSpPr>
      <xdr:sp macro="" textlink="">
        <xdr:nvSpPr>
          <xdr:cNvPr id="7" name="Rechteck 6">
            <a:extLst>
              <a:ext uri="{FF2B5EF4-FFF2-40B4-BE49-F238E27FC236}">
                <a16:creationId xmlns:a16="http://schemas.microsoft.com/office/drawing/2014/main" id="{00000000-0008-0000-0A00-000007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8" name="Grafik 7" descr="http://www.clker.com/cliparts/Z/I/5/L/X/x/white-house-md.png">
            <a:extLst>
              <a:ext uri="{FF2B5EF4-FFF2-40B4-BE49-F238E27FC236}">
                <a16:creationId xmlns:a16="http://schemas.microsoft.com/office/drawing/2014/main" id="{00000000-0008-0000-0A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142875</xdr:colOff>
      <xdr:row>1</xdr:row>
      <xdr:rowOff>66675</xdr:rowOff>
    </xdr:from>
    <xdr:ext cx="172800" cy="172800"/>
    <xdr:grpSp>
      <xdr:nvGrpSpPr>
        <xdr:cNvPr id="47" name="Gruppieren 46">
          <a:hlinkClick xmlns:r="http://schemas.openxmlformats.org/officeDocument/2006/relationships" r:id="rId4"/>
          <a:extLst>
            <a:ext uri="{FF2B5EF4-FFF2-40B4-BE49-F238E27FC236}">
              <a16:creationId xmlns:a16="http://schemas.microsoft.com/office/drawing/2014/main" id="{00000000-0008-0000-0A00-00002F000000}"/>
            </a:ext>
          </a:extLst>
        </xdr:cNvPr>
        <xdr:cNvGrpSpPr/>
      </xdr:nvGrpSpPr>
      <xdr:grpSpPr>
        <a:xfrm>
          <a:off x="7869555" y="622935"/>
          <a:ext cx="172800" cy="172800"/>
          <a:chOff x="8105775" y="571500"/>
          <a:chExt cx="172800" cy="172800"/>
        </a:xfrm>
      </xdr:grpSpPr>
      <xdr:sp macro="" textlink="">
        <xdr:nvSpPr>
          <xdr:cNvPr id="50" name="Rechteck 49">
            <a:extLst>
              <a:ext uri="{FF2B5EF4-FFF2-40B4-BE49-F238E27FC236}">
                <a16:creationId xmlns:a16="http://schemas.microsoft.com/office/drawing/2014/main" id="{00000000-0008-0000-0A00-00003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1" name="Textfeld 50">
            <a:extLst>
              <a:ext uri="{FF2B5EF4-FFF2-40B4-BE49-F238E27FC236}">
                <a16:creationId xmlns:a16="http://schemas.microsoft.com/office/drawing/2014/main" id="{00000000-0008-0000-0A00-00003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552448</xdr:colOff>
      <xdr:row>8</xdr:row>
      <xdr:rowOff>158520</xdr:rowOff>
    </xdr:from>
    <xdr:to>
      <xdr:col>5</xdr:col>
      <xdr:colOff>462448</xdr:colOff>
      <xdr:row>10</xdr:row>
      <xdr:rowOff>137520</xdr:rowOff>
    </xdr:to>
    <xdr:sp macro="" textlink="' '!A28">
      <xdr:nvSpPr>
        <xdr:cNvPr id="42" name="Textfeld 41">
          <a:hlinkClick xmlns:r="http://schemas.openxmlformats.org/officeDocument/2006/relationships" r:id="rId5"/>
          <a:extLst>
            <a:ext uri="{FF2B5EF4-FFF2-40B4-BE49-F238E27FC236}">
              <a16:creationId xmlns:a16="http://schemas.microsoft.com/office/drawing/2014/main" id="{00000000-0008-0000-0A00-00002A000000}"/>
            </a:ext>
          </a:extLst>
        </xdr:cNvPr>
        <xdr:cNvSpPr txBox="1"/>
      </xdr:nvSpPr>
      <xdr:spPr>
        <a:xfrm>
          <a:off x="1200148" y="21301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85F287AD-5C7A-41B5-84B0-410CEC9F6BF7}" type="TxLink">
            <a:rPr lang="en-US" sz="1500">
              <a:solidFill>
                <a:schemeClr val="bg1"/>
              </a:solidFill>
              <a:latin typeface="+mn-lt"/>
              <a:ea typeface="+mn-ea"/>
              <a:cs typeface="+mn-cs"/>
            </a:rPr>
            <a:pPr marL="0" indent="0" algn="l"/>
            <a:t>Profil requis</a:t>
          </a:fld>
          <a:endParaRPr lang="en-US" sz="1500">
            <a:solidFill>
              <a:schemeClr val="bg1"/>
            </a:solidFill>
            <a:latin typeface="+mn-lt"/>
            <a:ea typeface="+mn-ea"/>
            <a:cs typeface="+mn-cs"/>
          </a:endParaRPr>
        </a:p>
      </xdr:txBody>
    </xdr:sp>
    <xdr:clientData/>
  </xdr:twoCellAnchor>
  <xdr:twoCellAnchor editAs="oneCell">
    <xdr:from>
      <xdr:col>2</xdr:col>
      <xdr:colOff>552448</xdr:colOff>
      <xdr:row>11</xdr:row>
      <xdr:rowOff>44220</xdr:rowOff>
    </xdr:from>
    <xdr:to>
      <xdr:col>5</xdr:col>
      <xdr:colOff>462448</xdr:colOff>
      <xdr:row>13</xdr:row>
      <xdr:rowOff>23220</xdr:rowOff>
    </xdr:to>
    <xdr:sp macro="" textlink="' '!A29">
      <xdr:nvSpPr>
        <xdr:cNvPr id="43" name="Textfeld 42">
          <a:hlinkClick xmlns:r="http://schemas.openxmlformats.org/officeDocument/2006/relationships" r:id="rId6"/>
          <a:extLst>
            <a:ext uri="{FF2B5EF4-FFF2-40B4-BE49-F238E27FC236}">
              <a16:creationId xmlns:a16="http://schemas.microsoft.com/office/drawing/2014/main" id="{00000000-0008-0000-0A00-00002B000000}"/>
            </a:ext>
          </a:extLst>
        </xdr:cNvPr>
        <xdr:cNvSpPr txBox="1"/>
      </xdr:nvSpPr>
      <xdr:spPr>
        <a:xfrm>
          <a:off x="1200148" y="25873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88352151-63BE-4E8A-81A1-423B3D684ED8}" type="TxLink">
            <a:rPr lang="en-US" sz="1500">
              <a:solidFill>
                <a:schemeClr val="bg1"/>
              </a:solidFill>
              <a:latin typeface="+mn-lt"/>
              <a:ea typeface="+mn-ea"/>
              <a:cs typeface="+mn-cs"/>
            </a:rPr>
            <a:pPr marL="0" indent="0" algn="l"/>
            <a:t>Description de poste</a:t>
          </a:fld>
          <a:endParaRPr lang="en-US" sz="1500">
            <a:solidFill>
              <a:schemeClr val="bg1"/>
            </a:solidFill>
            <a:latin typeface="+mn-lt"/>
            <a:ea typeface="+mn-ea"/>
            <a:cs typeface="+mn-cs"/>
          </a:endParaRPr>
        </a:p>
      </xdr:txBody>
    </xdr:sp>
    <xdr:clientData/>
  </xdr:twoCellAnchor>
  <xdr:twoCellAnchor editAs="oneCell">
    <xdr:from>
      <xdr:col>2</xdr:col>
      <xdr:colOff>552448</xdr:colOff>
      <xdr:row>13</xdr:row>
      <xdr:rowOff>120420</xdr:rowOff>
    </xdr:from>
    <xdr:to>
      <xdr:col>5</xdr:col>
      <xdr:colOff>462448</xdr:colOff>
      <xdr:row>15</xdr:row>
      <xdr:rowOff>99420</xdr:rowOff>
    </xdr:to>
    <xdr:sp macro="" textlink="' '!A30">
      <xdr:nvSpPr>
        <xdr:cNvPr id="44" name="Textfeld 43">
          <a:hlinkClick xmlns:r="http://schemas.openxmlformats.org/officeDocument/2006/relationships" r:id="rId7"/>
          <a:extLst>
            <a:ext uri="{FF2B5EF4-FFF2-40B4-BE49-F238E27FC236}">
              <a16:creationId xmlns:a16="http://schemas.microsoft.com/office/drawing/2014/main" id="{00000000-0008-0000-0A00-00002C000000}"/>
            </a:ext>
          </a:extLst>
        </xdr:cNvPr>
        <xdr:cNvSpPr txBox="1"/>
      </xdr:nvSpPr>
      <xdr:spPr>
        <a:xfrm>
          <a:off x="1200148" y="30445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36173B25-B4CC-441E-A4F4-933512A0B565}" type="TxLink">
            <a:rPr lang="en-US" sz="1500">
              <a:solidFill>
                <a:schemeClr val="bg1"/>
              </a:solidFill>
              <a:latin typeface="+mn-lt"/>
              <a:ea typeface="+mn-ea"/>
              <a:cs typeface="+mn-cs"/>
            </a:rPr>
            <a:pPr marL="0" indent="0" algn="l"/>
            <a:t>Avis de recrutement</a:t>
          </a:fld>
          <a:endParaRPr lang="de-CH" sz="1500">
            <a:solidFill>
              <a:schemeClr val="bg1"/>
            </a:solidFill>
            <a:latin typeface="+mn-lt"/>
            <a:ea typeface="+mn-ea"/>
            <a:cs typeface="+mn-cs"/>
          </a:endParaRPr>
        </a:p>
      </xdr:txBody>
    </xdr:sp>
    <xdr:clientData/>
  </xdr:twoCellAnchor>
  <xdr:twoCellAnchor editAs="oneCell">
    <xdr:from>
      <xdr:col>7</xdr:col>
      <xdr:colOff>476248</xdr:colOff>
      <xdr:row>8</xdr:row>
      <xdr:rowOff>158520</xdr:rowOff>
    </xdr:from>
    <xdr:to>
      <xdr:col>10</xdr:col>
      <xdr:colOff>386248</xdr:colOff>
      <xdr:row>10</xdr:row>
      <xdr:rowOff>137520</xdr:rowOff>
    </xdr:to>
    <xdr:sp macro="" textlink="' '!A31">
      <xdr:nvSpPr>
        <xdr:cNvPr id="45" name="Textfeld 44">
          <a:hlinkClick xmlns:r="http://schemas.openxmlformats.org/officeDocument/2006/relationships" r:id="rId8"/>
          <a:extLst>
            <a:ext uri="{FF2B5EF4-FFF2-40B4-BE49-F238E27FC236}">
              <a16:creationId xmlns:a16="http://schemas.microsoft.com/office/drawing/2014/main" id="{00000000-0008-0000-0A00-00002D000000}"/>
            </a:ext>
          </a:extLst>
        </xdr:cNvPr>
        <xdr:cNvSpPr txBox="1"/>
      </xdr:nvSpPr>
      <xdr:spPr>
        <a:xfrm>
          <a:off x="4933948" y="21301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2BBC7778-F60C-4146-8107-5CCCC4813F1C}" type="TxLink">
            <a:rPr lang="en-US" sz="1500">
              <a:solidFill>
                <a:schemeClr val="bg1"/>
              </a:solidFill>
              <a:latin typeface="+mn-lt"/>
              <a:ea typeface="+mn-ea"/>
              <a:cs typeface="+mn-cs"/>
            </a:rPr>
            <a:pPr marL="0" indent="0" algn="l"/>
            <a:t>Présélection</a:t>
          </a:fld>
          <a:endParaRPr lang="de-CH" sz="1500">
            <a:solidFill>
              <a:schemeClr val="bg1"/>
            </a:solidFill>
            <a:latin typeface="+mn-lt"/>
            <a:ea typeface="+mn-ea"/>
            <a:cs typeface="+mn-cs"/>
          </a:endParaRPr>
        </a:p>
      </xdr:txBody>
    </xdr:sp>
    <xdr:clientData/>
  </xdr:twoCellAnchor>
  <xdr:twoCellAnchor editAs="oneCell">
    <xdr:from>
      <xdr:col>7</xdr:col>
      <xdr:colOff>476248</xdr:colOff>
      <xdr:row>11</xdr:row>
      <xdr:rowOff>44220</xdr:rowOff>
    </xdr:from>
    <xdr:to>
      <xdr:col>10</xdr:col>
      <xdr:colOff>386248</xdr:colOff>
      <xdr:row>13</xdr:row>
      <xdr:rowOff>23220</xdr:rowOff>
    </xdr:to>
    <xdr:sp macro="" textlink="' '!A32">
      <xdr:nvSpPr>
        <xdr:cNvPr id="46" name="Textfeld 45">
          <a:hlinkClick xmlns:r="http://schemas.openxmlformats.org/officeDocument/2006/relationships" r:id="rId9"/>
          <a:extLst>
            <a:ext uri="{FF2B5EF4-FFF2-40B4-BE49-F238E27FC236}">
              <a16:creationId xmlns:a16="http://schemas.microsoft.com/office/drawing/2014/main" id="{00000000-0008-0000-0A00-00002E000000}"/>
            </a:ext>
          </a:extLst>
        </xdr:cNvPr>
        <xdr:cNvSpPr txBox="1"/>
      </xdr:nvSpPr>
      <xdr:spPr>
        <a:xfrm>
          <a:off x="4933948" y="25873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6D97AC9C-EFA4-432E-B33F-8304D57DAA41}" type="TxLink">
            <a:rPr lang="en-US" sz="1500">
              <a:solidFill>
                <a:schemeClr val="bg1"/>
              </a:solidFill>
              <a:latin typeface="+mn-lt"/>
              <a:ea typeface="+mn-ea"/>
              <a:cs typeface="+mn-cs"/>
            </a:rPr>
            <a:pPr marL="0" indent="0" algn="l"/>
            <a:t>Sélection</a:t>
          </a:fld>
          <a:endParaRPr lang="de-CH" sz="1500">
            <a:solidFill>
              <a:schemeClr val="bg1"/>
            </a:solidFill>
            <a:latin typeface="+mn-lt"/>
            <a:ea typeface="+mn-ea"/>
            <a:cs typeface="+mn-cs"/>
          </a:endParaRPr>
        </a:p>
      </xdr:txBody>
    </xdr:sp>
    <xdr:clientData/>
  </xdr:twoCellAnchor>
  <xdr:twoCellAnchor editAs="oneCell">
    <xdr:from>
      <xdr:col>7</xdr:col>
      <xdr:colOff>476248</xdr:colOff>
      <xdr:row>13</xdr:row>
      <xdr:rowOff>120420</xdr:rowOff>
    </xdr:from>
    <xdr:to>
      <xdr:col>10</xdr:col>
      <xdr:colOff>386248</xdr:colOff>
      <xdr:row>15</xdr:row>
      <xdr:rowOff>99420</xdr:rowOff>
    </xdr:to>
    <xdr:sp macro="" textlink="' '!A33">
      <xdr:nvSpPr>
        <xdr:cNvPr id="48" name="Textfeld 47">
          <a:hlinkClick xmlns:r="http://schemas.openxmlformats.org/officeDocument/2006/relationships" r:id="rId10"/>
          <a:extLst>
            <a:ext uri="{FF2B5EF4-FFF2-40B4-BE49-F238E27FC236}">
              <a16:creationId xmlns:a16="http://schemas.microsoft.com/office/drawing/2014/main" id="{00000000-0008-0000-0A00-000030000000}"/>
            </a:ext>
          </a:extLst>
        </xdr:cNvPr>
        <xdr:cNvSpPr txBox="1"/>
      </xdr:nvSpPr>
      <xdr:spPr>
        <a:xfrm>
          <a:off x="4933948" y="3044595"/>
          <a:ext cx="2196000" cy="36000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lIns="108000" tIns="36000" rIns="36000" bIns="36000" rtlCol="0" anchor="ctr">
          <a:noAutofit/>
        </a:bodyPr>
        <a:lstStyle/>
        <a:p>
          <a:pPr marL="0" indent="0" algn="l"/>
          <a:fld id="{AF90D2EC-D39D-4C2A-B8DA-77211B9CBC91}" type="TxLink">
            <a:rPr lang="en-US" sz="1500">
              <a:solidFill>
                <a:schemeClr val="bg1"/>
              </a:solidFill>
              <a:latin typeface="+mn-lt"/>
              <a:ea typeface="+mn-ea"/>
              <a:cs typeface="+mn-cs"/>
            </a:rPr>
            <a:pPr marL="0" indent="0" algn="l"/>
            <a:t>Période d'essai</a:t>
          </a:fld>
          <a:endParaRPr lang="de-CH" sz="1500">
            <a:solidFill>
              <a:schemeClr val="bg1"/>
            </a:solidFill>
            <a:latin typeface="+mn-lt"/>
            <a:ea typeface="+mn-ea"/>
            <a:cs typeface="+mn-cs"/>
          </a:endParaRPr>
        </a:p>
      </xdr:txBody>
    </xdr:sp>
    <xdr:clientData/>
  </xdr:twoCellAnchor>
  <xdr:twoCellAnchor>
    <xdr:from>
      <xdr:col>1</xdr:col>
      <xdr:colOff>28575</xdr:colOff>
      <xdr:row>18</xdr:row>
      <xdr:rowOff>95250</xdr:rowOff>
    </xdr:from>
    <xdr:to>
      <xdr:col>11</xdr:col>
      <xdr:colOff>333375</xdr:colOff>
      <xdr:row>21</xdr:row>
      <xdr:rowOff>160005</xdr:rowOff>
    </xdr:to>
    <xdr:sp macro="" textlink="">
      <xdr:nvSpPr>
        <xdr:cNvPr id="19" name="Textfeld 18">
          <a:extLst>
            <a:ext uri="{FF2B5EF4-FFF2-40B4-BE49-F238E27FC236}">
              <a16:creationId xmlns:a16="http://schemas.microsoft.com/office/drawing/2014/main" id="{00000000-0008-0000-0A00-000013000000}"/>
            </a:ext>
          </a:extLst>
        </xdr:cNvPr>
        <xdr:cNvSpPr txBox="1"/>
      </xdr:nvSpPr>
      <xdr:spPr>
        <a:xfrm>
          <a:off x="495300" y="3971925"/>
          <a:ext cx="7343775"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r>
            <a:rPr lang="en-US" sz="2600">
              <a:solidFill>
                <a:schemeClr val="bg1"/>
              </a:solidFill>
              <a:effectLst/>
              <a:latin typeface="+mn-lt"/>
              <a:ea typeface="+mn-ea"/>
              <a:cs typeface="+mn-cs"/>
            </a:rPr>
            <a:t>The right Person in the right</a:t>
          </a:r>
          <a:r>
            <a:rPr lang="en-US" sz="2600" baseline="0">
              <a:solidFill>
                <a:schemeClr val="bg1"/>
              </a:solidFill>
              <a:effectLst/>
              <a:latin typeface="+mn-lt"/>
              <a:ea typeface="+mn-ea"/>
              <a:cs typeface="+mn-cs"/>
            </a:rPr>
            <a:t> Place </a:t>
          </a:r>
          <a:r>
            <a:rPr lang="en-US" sz="2600">
              <a:solidFill>
                <a:schemeClr val="bg1"/>
              </a:solidFill>
              <a:effectLst/>
              <a:latin typeface="+mn-lt"/>
              <a:ea typeface="+mn-ea"/>
              <a:cs typeface="+mn-cs"/>
            </a:rPr>
            <a:t>at the right Time</a:t>
          </a:r>
        </a:p>
      </xdr:txBody>
    </xdr:sp>
    <xdr:clientData/>
  </xdr:twoCellAnchor>
  <mc:AlternateContent xmlns:mc="http://schemas.openxmlformats.org/markup-compatibility/2006">
    <mc:Choice xmlns:a14="http://schemas.microsoft.com/office/drawing/2010/main" Requires="a14">
      <xdr:twoCellAnchor editAs="oneCell">
        <xdr:from>
          <xdr:col>8</xdr:col>
          <xdr:colOff>457200</xdr:colOff>
          <xdr:row>0</xdr:row>
          <xdr:rowOff>19050</xdr:rowOff>
        </xdr:from>
        <xdr:to>
          <xdr:col>12</xdr:col>
          <xdr:colOff>0</xdr:colOff>
          <xdr:row>0</xdr:row>
          <xdr:rowOff>552450</xdr:rowOff>
        </xdr:to>
        <xdr:pic>
          <xdr:nvPicPr>
            <xdr:cNvPr id="16" name="Grafik 59">
              <a:extLst>
                <a:ext uri="{FF2B5EF4-FFF2-40B4-BE49-F238E27FC236}">
                  <a16:creationId xmlns:a16="http://schemas.microsoft.com/office/drawing/2014/main" id="{00000000-0008-0000-0A00-000010000000}"/>
                </a:ext>
              </a:extLst>
            </xdr:cNvPr>
            <xdr:cNvPicPr>
              <a:picLocks noChangeAspect="1" noChangeArrowheads="1"/>
              <a:extLst>
                <a:ext uri="{84589F7E-364E-4C9E-8A38-B11213B215E9}">
                  <a14:cameraTool cellRange="Logo!$D$6" spid="_x0000_s755839"/>
                </a:ext>
              </a:extLst>
            </xdr:cNvPicPr>
          </xdr:nvPicPr>
          <xdr:blipFill>
            <a:blip xmlns:r="http://schemas.openxmlformats.org/officeDocument/2006/relationships" r:embed="rId11"/>
            <a:srcRect/>
            <a:stretch>
              <a:fillRect/>
            </a:stretch>
          </xdr:blipFill>
          <xdr:spPr bwMode="auto">
            <a:xfrm>
              <a:off x="56769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xdr:col>
      <xdr:colOff>285750</xdr:colOff>
      <xdr:row>1</xdr:row>
      <xdr:rowOff>57150</xdr:rowOff>
    </xdr:from>
    <xdr:to>
      <xdr:col>4</xdr:col>
      <xdr:colOff>458550</xdr:colOff>
      <xdr:row>2</xdr:row>
      <xdr:rowOff>48975</xdr:rowOff>
    </xdr:to>
    <xdr:grpSp>
      <xdr:nvGrpSpPr>
        <xdr:cNvPr id="5" name="Gruppieren 4">
          <a:hlinkClick xmlns:r="http://schemas.openxmlformats.org/officeDocument/2006/relationships" r:id="rId1"/>
          <a:extLst>
            <a:ext uri="{FF2B5EF4-FFF2-40B4-BE49-F238E27FC236}">
              <a16:creationId xmlns:a16="http://schemas.microsoft.com/office/drawing/2014/main" id="{00000000-0008-0000-0B00-000005000000}"/>
            </a:ext>
          </a:extLst>
        </xdr:cNvPr>
        <xdr:cNvGrpSpPr/>
      </xdr:nvGrpSpPr>
      <xdr:grpSpPr>
        <a:xfrm>
          <a:off x="9399270" y="613410"/>
          <a:ext cx="172800" cy="167085"/>
          <a:chOff x="8105775" y="571500"/>
          <a:chExt cx="172800" cy="172800"/>
        </a:xfrm>
      </xdr:grpSpPr>
      <xdr:sp macro="" textlink="">
        <xdr:nvSpPr>
          <xdr:cNvPr id="6" name="Rechteck 5">
            <a:extLst>
              <a:ext uri="{FF2B5EF4-FFF2-40B4-BE49-F238E27FC236}">
                <a16:creationId xmlns:a16="http://schemas.microsoft.com/office/drawing/2014/main" id="{00000000-0008-0000-0B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0B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28" name="Gruppieren 27">
          <a:hlinkClick xmlns:r="http://schemas.openxmlformats.org/officeDocument/2006/relationships" r:id="rId2"/>
          <a:extLst>
            <a:ext uri="{FF2B5EF4-FFF2-40B4-BE49-F238E27FC236}">
              <a16:creationId xmlns:a16="http://schemas.microsoft.com/office/drawing/2014/main" id="{00000000-0008-0000-0B00-00001C000000}"/>
            </a:ext>
          </a:extLst>
        </xdr:cNvPr>
        <xdr:cNvGrpSpPr/>
      </xdr:nvGrpSpPr>
      <xdr:grpSpPr>
        <a:xfrm>
          <a:off x="66675" y="104775"/>
          <a:ext cx="324000" cy="325465"/>
          <a:chOff x="9191625" y="3009900"/>
          <a:chExt cx="324000" cy="325465"/>
        </a:xfrm>
      </xdr:grpSpPr>
      <xdr:sp macro="" textlink="">
        <xdr:nvSpPr>
          <xdr:cNvPr id="29" name="Rechteck 28">
            <a:extLst>
              <a:ext uri="{FF2B5EF4-FFF2-40B4-BE49-F238E27FC236}">
                <a16:creationId xmlns:a16="http://schemas.microsoft.com/office/drawing/2014/main" id="{00000000-0008-0000-0B00-00001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0" name="Pfeil nach links 29">
            <a:extLst>
              <a:ext uri="{FF2B5EF4-FFF2-40B4-BE49-F238E27FC236}">
                <a16:creationId xmlns:a16="http://schemas.microsoft.com/office/drawing/2014/main" id="{00000000-0008-0000-0B00-00001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3257550</xdr:colOff>
          <xdr:row>0</xdr:row>
          <xdr:rowOff>19050</xdr:rowOff>
        </xdr:from>
        <xdr:to>
          <xdr:col>5</xdr:col>
          <xdr:colOff>0</xdr:colOff>
          <xdr:row>0</xdr:row>
          <xdr:rowOff>552450</xdr:rowOff>
        </xdr:to>
        <xdr:pic>
          <xdr:nvPicPr>
            <xdr:cNvPr id="8" name="Grafik 59">
              <a:extLst>
                <a:ext uri="{FF2B5EF4-FFF2-40B4-BE49-F238E27FC236}">
                  <a16:creationId xmlns:a16="http://schemas.microsoft.com/office/drawing/2014/main" id="{00000000-0008-0000-0B00-000008000000}"/>
                </a:ext>
              </a:extLst>
            </xdr:cNvPr>
            <xdr:cNvPicPr>
              <a:picLocks noChangeAspect="1" noChangeArrowheads="1"/>
              <a:extLst>
                <a:ext uri="{84589F7E-364E-4C9E-8A38-B11213B215E9}">
                  <a14:cameraTool cellRange="Logo!$D$6" spid="_x0000_s756863"/>
                </a:ext>
              </a:extLst>
            </xdr:cNvPicPr>
          </xdr:nvPicPr>
          <xdr:blipFill>
            <a:blip xmlns:r="http://schemas.openxmlformats.org/officeDocument/2006/relationships" r:embed="rId3"/>
            <a:srcRect/>
            <a:stretch>
              <a:fillRect/>
            </a:stretch>
          </xdr:blipFill>
          <xdr:spPr bwMode="auto">
            <a:xfrm>
              <a:off x="71247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0</xdr:col>
      <xdr:colOff>57150</xdr:colOff>
      <xdr:row>29</xdr:row>
      <xdr:rowOff>266700</xdr:rowOff>
    </xdr:from>
    <xdr:to>
      <xdr:col>0</xdr:col>
      <xdr:colOff>381150</xdr:colOff>
      <xdr:row>30</xdr:row>
      <xdr:rowOff>211165</xdr:rowOff>
    </xdr:to>
    <xdr:grpSp>
      <xdr:nvGrpSpPr>
        <xdr:cNvPr id="5" name="Gruppieren 4">
          <a:hlinkClick xmlns:r="http://schemas.openxmlformats.org/officeDocument/2006/relationships" r:id="rId1"/>
          <a:extLst>
            <a:ext uri="{FF2B5EF4-FFF2-40B4-BE49-F238E27FC236}">
              <a16:creationId xmlns:a16="http://schemas.microsoft.com/office/drawing/2014/main" id="{00000000-0008-0000-0C00-000005000000}"/>
            </a:ext>
          </a:extLst>
        </xdr:cNvPr>
        <xdr:cNvGrpSpPr/>
      </xdr:nvGrpSpPr>
      <xdr:grpSpPr>
        <a:xfrm>
          <a:off x="57150" y="11026140"/>
          <a:ext cx="324000" cy="310225"/>
          <a:chOff x="66675" y="4972050"/>
          <a:chExt cx="324000" cy="325465"/>
        </a:xfrm>
      </xdr:grpSpPr>
      <xdr:sp macro="" textlink="">
        <xdr:nvSpPr>
          <xdr:cNvPr id="6" name="Rechteck 5">
            <a:extLst>
              <a:ext uri="{FF2B5EF4-FFF2-40B4-BE49-F238E27FC236}">
                <a16:creationId xmlns:a16="http://schemas.microsoft.com/office/drawing/2014/main" id="{00000000-0008-0000-0C00-00000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oben 6">
            <a:extLst>
              <a:ext uri="{FF2B5EF4-FFF2-40B4-BE49-F238E27FC236}">
                <a16:creationId xmlns:a16="http://schemas.microsoft.com/office/drawing/2014/main" id="{00000000-0008-0000-0C00-00000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16</xdr:row>
      <xdr:rowOff>266700</xdr:rowOff>
    </xdr:from>
    <xdr:to>
      <xdr:col>0</xdr:col>
      <xdr:colOff>381150</xdr:colOff>
      <xdr:row>18</xdr:row>
      <xdr:rowOff>1615</xdr:rowOff>
    </xdr:to>
    <xdr:grpSp>
      <xdr:nvGrpSpPr>
        <xdr:cNvPr id="8" name="Gruppieren 7">
          <a:hlinkClick xmlns:r="http://schemas.openxmlformats.org/officeDocument/2006/relationships" r:id="rId1"/>
          <a:extLst>
            <a:ext uri="{FF2B5EF4-FFF2-40B4-BE49-F238E27FC236}">
              <a16:creationId xmlns:a16="http://schemas.microsoft.com/office/drawing/2014/main" id="{00000000-0008-0000-0C00-000008000000}"/>
            </a:ext>
          </a:extLst>
        </xdr:cNvPr>
        <xdr:cNvGrpSpPr/>
      </xdr:nvGrpSpPr>
      <xdr:grpSpPr>
        <a:xfrm>
          <a:off x="57150" y="6804660"/>
          <a:ext cx="324000" cy="329275"/>
          <a:chOff x="66675" y="4972050"/>
          <a:chExt cx="324000" cy="325465"/>
        </a:xfrm>
      </xdr:grpSpPr>
      <xdr:sp macro="" textlink="">
        <xdr:nvSpPr>
          <xdr:cNvPr id="9" name="Rechteck 8">
            <a:extLst>
              <a:ext uri="{FF2B5EF4-FFF2-40B4-BE49-F238E27FC236}">
                <a16:creationId xmlns:a16="http://schemas.microsoft.com/office/drawing/2014/main" id="{00000000-0008-0000-0C00-00000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oben 9">
            <a:extLst>
              <a:ext uri="{FF2B5EF4-FFF2-40B4-BE49-F238E27FC236}">
                <a16:creationId xmlns:a16="http://schemas.microsoft.com/office/drawing/2014/main" id="{00000000-0008-0000-0C00-00000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42</xdr:row>
      <xdr:rowOff>171450</xdr:rowOff>
    </xdr:from>
    <xdr:to>
      <xdr:col>0</xdr:col>
      <xdr:colOff>381150</xdr:colOff>
      <xdr:row>43</xdr:row>
      <xdr:rowOff>201640</xdr:rowOff>
    </xdr:to>
    <xdr:grpSp>
      <xdr:nvGrpSpPr>
        <xdr:cNvPr id="11" name="Gruppieren 10">
          <a:hlinkClick xmlns:r="http://schemas.openxmlformats.org/officeDocument/2006/relationships" r:id="rId1"/>
          <a:extLst>
            <a:ext uri="{FF2B5EF4-FFF2-40B4-BE49-F238E27FC236}">
              <a16:creationId xmlns:a16="http://schemas.microsoft.com/office/drawing/2014/main" id="{00000000-0008-0000-0C00-00000B000000}"/>
            </a:ext>
          </a:extLst>
        </xdr:cNvPr>
        <xdr:cNvGrpSpPr/>
      </xdr:nvGrpSpPr>
      <xdr:grpSpPr>
        <a:xfrm>
          <a:off x="57150" y="15129510"/>
          <a:ext cx="324000" cy="327370"/>
          <a:chOff x="66675" y="4972050"/>
          <a:chExt cx="324000" cy="325465"/>
        </a:xfrm>
      </xdr:grpSpPr>
      <xdr:sp macro="" textlink="">
        <xdr:nvSpPr>
          <xdr:cNvPr id="12" name="Rechteck 11">
            <a:extLst>
              <a:ext uri="{FF2B5EF4-FFF2-40B4-BE49-F238E27FC236}">
                <a16:creationId xmlns:a16="http://schemas.microsoft.com/office/drawing/2014/main" id="{00000000-0008-0000-0C00-00000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oben 12">
            <a:extLst>
              <a:ext uri="{FF2B5EF4-FFF2-40B4-BE49-F238E27FC236}">
                <a16:creationId xmlns:a16="http://schemas.microsoft.com/office/drawing/2014/main" id="{00000000-0008-0000-0C00-00000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55</xdr:row>
      <xdr:rowOff>257175</xdr:rowOff>
    </xdr:from>
    <xdr:to>
      <xdr:col>0</xdr:col>
      <xdr:colOff>381150</xdr:colOff>
      <xdr:row>56</xdr:row>
      <xdr:rowOff>287365</xdr:rowOff>
    </xdr:to>
    <xdr:grpSp>
      <xdr:nvGrpSpPr>
        <xdr:cNvPr id="14" name="Gruppieren 13">
          <a:hlinkClick xmlns:r="http://schemas.openxmlformats.org/officeDocument/2006/relationships" r:id="rId1"/>
          <a:extLst>
            <a:ext uri="{FF2B5EF4-FFF2-40B4-BE49-F238E27FC236}">
              <a16:creationId xmlns:a16="http://schemas.microsoft.com/office/drawing/2014/main" id="{00000000-0008-0000-0C00-00000E000000}"/>
            </a:ext>
          </a:extLst>
        </xdr:cNvPr>
        <xdr:cNvGrpSpPr/>
      </xdr:nvGrpSpPr>
      <xdr:grpSpPr>
        <a:xfrm>
          <a:off x="57150" y="19634835"/>
          <a:ext cx="324000" cy="327370"/>
          <a:chOff x="66675" y="4972050"/>
          <a:chExt cx="324000" cy="325465"/>
        </a:xfrm>
      </xdr:grpSpPr>
      <xdr:sp macro="" textlink="">
        <xdr:nvSpPr>
          <xdr:cNvPr id="15" name="Rechteck 14">
            <a:extLst>
              <a:ext uri="{FF2B5EF4-FFF2-40B4-BE49-F238E27FC236}">
                <a16:creationId xmlns:a16="http://schemas.microsoft.com/office/drawing/2014/main" id="{00000000-0008-0000-0C00-00000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oben 15">
            <a:extLst>
              <a:ext uri="{FF2B5EF4-FFF2-40B4-BE49-F238E27FC236}">
                <a16:creationId xmlns:a16="http://schemas.microsoft.com/office/drawing/2014/main" id="{00000000-0008-0000-0C00-00001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0</xdr:row>
      <xdr:rowOff>114300</xdr:rowOff>
    </xdr:from>
    <xdr:to>
      <xdr:col>0</xdr:col>
      <xdr:colOff>390675</xdr:colOff>
      <xdr:row>0</xdr:row>
      <xdr:rowOff>439765</xdr:rowOff>
    </xdr:to>
    <xdr:grpSp>
      <xdr:nvGrpSpPr>
        <xdr:cNvPr id="44" name="Gruppieren 53">
          <a:hlinkClick xmlns:r="http://schemas.openxmlformats.org/officeDocument/2006/relationships" r:id="rId2"/>
          <a:extLst>
            <a:ext uri="{FF2B5EF4-FFF2-40B4-BE49-F238E27FC236}">
              <a16:creationId xmlns:a16="http://schemas.microsoft.com/office/drawing/2014/main" id="{00000000-0008-0000-0C00-00002C000000}"/>
            </a:ext>
          </a:extLst>
        </xdr:cNvPr>
        <xdr:cNvGrpSpPr/>
      </xdr:nvGrpSpPr>
      <xdr:grpSpPr>
        <a:xfrm>
          <a:off x="66675" y="114300"/>
          <a:ext cx="324000" cy="325465"/>
          <a:chOff x="9191625" y="3009900"/>
          <a:chExt cx="324000" cy="325465"/>
        </a:xfrm>
      </xdr:grpSpPr>
      <xdr:sp macro="" textlink="">
        <xdr:nvSpPr>
          <xdr:cNvPr id="45" name="Rechteck 57">
            <a:extLst>
              <a:ext uri="{FF2B5EF4-FFF2-40B4-BE49-F238E27FC236}">
                <a16:creationId xmlns:a16="http://schemas.microsoft.com/office/drawing/2014/main" id="{00000000-0008-0000-0C00-00002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6" name="Pfeil nach links 58">
            <a:extLst>
              <a:ext uri="{FF2B5EF4-FFF2-40B4-BE49-F238E27FC236}">
                <a16:creationId xmlns:a16="http://schemas.microsoft.com/office/drawing/2014/main" id="{00000000-0008-0000-0C00-00002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0</xdr:colOff>
      <xdr:row>2</xdr:row>
      <xdr:rowOff>606968</xdr:rowOff>
    </xdr:from>
    <xdr:to>
      <xdr:col>3</xdr:col>
      <xdr:colOff>234402</xdr:colOff>
      <xdr:row>5</xdr:row>
      <xdr:rowOff>19050</xdr:rowOff>
    </xdr:to>
    <xdr:graphicFrame macro="">
      <xdr:nvGraphicFramePr>
        <xdr:cNvPr id="24" name="Diagramm 23">
          <a:extLst>
            <a:ext uri="{FF2B5EF4-FFF2-40B4-BE49-F238E27FC236}">
              <a16:creationId xmlns:a16="http://schemas.microsoft.com/office/drawing/2014/main" id="{00000000-0008-0000-0C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463488</xdr:colOff>
      <xdr:row>2</xdr:row>
      <xdr:rowOff>257175</xdr:rowOff>
    </xdr:from>
    <xdr:to>
      <xdr:col>3</xdr:col>
      <xdr:colOff>238124</xdr:colOff>
      <xdr:row>2</xdr:row>
      <xdr:rowOff>598294</xdr:rowOff>
    </xdr:to>
    <xdr:sp macro="" textlink="' '!A682">
      <xdr:nvSpPr>
        <xdr:cNvPr id="25" name="Freihandform 24">
          <a:hlinkClick xmlns:r="http://schemas.openxmlformats.org/officeDocument/2006/relationships" r:id="rId4"/>
          <a:extLst>
            <a:ext uri="{FF2B5EF4-FFF2-40B4-BE49-F238E27FC236}">
              <a16:creationId xmlns:a16="http://schemas.microsoft.com/office/drawing/2014/main" id="{00000000-0008-0000-0C00-000019000000}"/>
            </a:ext>
          </a:extLst>
        </xdr:cNvPr>
        <xdr:cNvSpPr/>
      </xdr:nvSpPr>
      <xdr:spPr>
        <a:xfrm>
          <a:off x="463488" y="800100"/>
          <a:ext cx="2184461" cy="3411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ctr" defTabSz="622300" rtl="0" eaLnBrk="1" latinLnBrk="0" hangingPunct="1">
            <a:lnSpc>
              <a:spcPct val="90000"/>
            </a:lnSpc>
            <a:spcBef>
              <a:spcPct val="0"/>
            </a:spcBef>
            <a:spcAft>
              <a:spcPct val="35000"/>
            </a:spcAft>
          </a:pPr>
          <a:fld id="{5A5D71DC-1808-489C-AF5D-BCFF2AD2BDAB}" type="TxLink">
            <a:rPr lang="en-US" sz="1200" b="0" i="0" u="none" strike="noStrike" kern="1200">
              <a:solidFill>
                <a:srgbClr val="000000"/>
              </a:solidFill>
              <a:latin typeface="Arial"/>
              <a:ea typeface=""/>
              <a:cs typeface="Arial"/>
            </a:rPr>
            <a:pPr marL="0" lvl="0" indent="0" algn="ctr" defTabSz="622300" rtl="0" eaLnBrk="1" latinLnBrk="0" hangingPunct="1">
              <a:lnSpc>
                <a:spcPct val="90000"/>
              </a:lnSpc>
              <a:spcBef>
                <a:spcPct val="0"/>
              </a:spcBef>
              <a:spcAft>
                <a:spcPct val="35000"/>
              </a:spcAft>
            </a:pPr>
            <a:t>Compétences professionnelles</a:t>
          </a:fld>
          <a:endParaRPr lang="de-CH" sz="1200" kern="1200">
            <a:solidFill>
              <a:schemeClr val="tx2"/>
            </a:solidFill>
            <a:latin typeface="Calibri" panose="020F0502020204030204"/>
            <a:ea typeface=""/>
            <a:cs typeface=""/>
          </a:endParaRPr>
        </a:p>
      </xdr:txBody>
    </xdr:sp>
    <xdr:clientData/>
  </xdr:twoCellAnchor>
  <xdr:twoCellAnchor>
    <xdr:from>
      <xdr:col>3</xdr:col>
      <xdr:colOff>447641</xdr:colOff>
      <xdr:row>2</xdr:row>
      <xdr:rowOff>257175</xdr:rowOff>
    </xdr:from>
    <xdr:to>
      <xdr:col>3</xdr:col>
      <xdr:colOff>2629821</xdr:colOff>
      <xdr:row>5</xdr:row>
      <xdr:rowOff>19050</xdr:rowOff>
    </xdr:to>
    <xdr:grpSp>
      <xdr:nvGrpSpPr>
        <xdr:cNvPr id="54" name="Gruppieren 53">
          <a:hlinkClick xmlns:r="http://schemas.openxmlformats.org/officeDocument/2006/relationships" r:id="rId5"/>
          <a:extLst>
            <a:ext uri="{FF2B5EF4-FFF2-40B4-BE49-F238E27FC236}">
              <a16:creationId xmlns:a16="http://schemas.microsoft.com/office/drawing/2014/main" id="{00000000-0008-0000-0C00-000036000000}"/>
            </a:ext>
          </a:extLst>
        </xdr:cNvPr>
        <xdr:cNvGrpSpPr/>
      </xdr:nvGrpSpPr>
      <xdr:grpSpPr>
        <a:xfrm>
          <a:off x="2931761" y="828675"/>
          <a:ext cx="2182180" cy="2367915"/>
          <a:chOff x="2818444" y="800100"/>
          <a:chExt cx="2182180" cy="2371725"/>
        </a:xfrm>
      </xdr:grpSpPr>
      <xdr:graphicFrame macro="">
        <xdr:nvGraphicFramePr>
          <xdr:cNvPr id="27" name="Diagramm 26">
            <a:extLst>
              <a:ext uri="{FF2B5EF4-FFF2-40B4-BE49-F238E27FC236}">
                <a16:creationId xmlns:a16="http://schemas.microsoft.com/office/drawing/2014/main" id="{00000000-0008-0000-0C00-00001B000000}"/>
              </a:ext>
            </a:extLst>
          </xdr:cNvPr>
          <xdr:cNvGraphicFramePr>
            <a:graphicFrameLocks/>
          </xdr:cNvGraphicFramePr>
        </xdr:nvGraphicFramePr>
        <xdr:xfrm>
          <a:off x="2818444" y="1149893"/>
          <a:ext cx="2177502" cy="2021932"/>
        </xdr:xfrm>
        <a:graphic>
          <a:graphicData uri="http://schemas.openxmlformats.org/drawingml/2006/chart">
            <c:chart xmlns:c="http://schemas.openxmlformats.org/drawingml/2006/chart" xmlns:r="http://schemas.openxmlformats.org/officeDocument/2006/relationships" r:id="rId6"/>
          </a:graphicData>
        </a:graphic>
      </xdr:graphicFrame>
      <xdr:sp macro="" textlink="' '!A691">
        <xdr:nvSpPr>
          <xdr:cNvPr id="47" name="Freihandform 46">
            <a:extLst>
              <a:ext uri="{FF2B5EF4-FFF2-40B4-BE49-F238E27FC236}">
                <a16:creationId xmlns:a16="http://schemas.microsoft.com/office/drawing/2014/main" id="{00000000-0008-0000-0C00-00002F000000}"/>
              </a:ext>
            </a:extLst>
          </xdr:cNvPr>
          <xdr:cNvSpPr/>
        </xdr:nvSpPr>
        <xdr:spPr>
          <a:xfrm>
            <a:off x="2835213" y="800100"/>
            <a:ext cx="2165411" cy="3411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ctr" defTabSz="622300" rtl="0" eaLnBrk="1" latinLnBrk="0" hangingPunct="1">
              <a:lnSpc>
                <a:spcPct val="90000"/>
              </a:lnSpc>
              <a:spcBef>
                <a:spcPct val="0"/>
              </a:spcBef>
              <a:spcAft>
                <a:spcPct val="35000"/>
              </a:spcAft>
            </a:pPr>
            <a:fld id="{2A114DE2-3CC4-4063-A6EA-2D0DAD2E20FF}" type="TxLink">
              <a:rPr lang="en-US" sz="1200" b="0" i="0" u="none" strike="noStrike" kern="1200">
                <a:solidFill>
                  <a:srgbClr val="000000"/>
                </a:solidFill>
                <a:latin typeface="Arial"/>
                <a:ea typeface=""/>
                <a:cs typeface="Arial"/>
              </a:rPr>
              <a:pPr marL="0" lvl="0" indent="0" algn="ctr" defTabSz="622300" rtl="0" eaLnBrk="1" latinLnBrk="0" hangingPunct="1">
                <a:lnSpc>
                  <a:spcPct val="90000"/>
                </a:lnSpc>
                <a:spcBef>
                  <a:spcPct val="0"/>
                </a:spcBef>
                <a:spcAft>
                  <a:spcPct val="35000"/>
                </a:spcAft>
              </a:pPr>
              <a:t>Compétences personnelles </a:t>
            </a:fld>
            <a:endParaRPr lang="de-CH" sz="1200" kern="1200">
              <a:solidFill>
                <a:schemeClr val="tx2"/>
              </a:solidFill>
              <a:latin typeface="Calibri" panose="020F0502020204030204"/>
              <a:ea typeface=""/>
              <a:cs typeface=""/>
            </a:endParaRPr>
          </a:p>
        </xdr:txBody>
      </xdr:sp>
    </xdr:grpSp>
    <xdr:clientData/>
  </xdr:twoCellAnchor>
  <xdr:twoCellAnchor>
    <xdr:from>
      <xdr:col>3</xdr:col>
      <xdr:colOff>2839338</xdr:colOff>
      <xdr:row>2</xdr:row>
      <xdr:rowOff>257175</xdr:rowOff>
    </xdr:from>
    <xdr:to>
      <xdr:col>5</xdr:col>
      <xdr:colOff>1206840</xdr:colOff>
      <xdr:row>5</xdr:row>
      <xdr:rowOff>19050</xdr:rowOff>
    </xdr:to>
    <xdr:grpSp>
      <xdr:nvGrpSpPr>
        <xdr:cNvPr id="55" name="Gruppieren 54">
          <a:hlinkClick xmlns:r="http://schemas.openxmlformats.org/officeDocument/2006/relationships" r:id="rId7"/>
          <a:extLst>
            <a:ext uri="{FF2B5EF4-FFF2-40B4-BE49-F238E27FC236}">
              <a16:creationId xmlns:a16="http://schemas.microsoft.com/office/drawing/2014/main" id="{00000000-0008-0000-0C00-000037000000}"/>
            </a:ext>
          </a:extLst>
        </xdr:cNvPr>
        <xdr:cNvGrpSpPr/>
      </xdr:nvGrpSpPr>
      <xdr:grpSpPr>
        <a:xfrm>
          <a:off x="5323458" y="828675"/>
          <a:ext cx="2238462" cy="2367915"/>
          <a:chOff x="5170163" y="800100"/>
          <a:chExt cx="2177502" cy="2371725"/>
        </a:xfrm>
      </xdr:grpSpPr>
      <xdr:graphicFrame macro="">
        <xdr:nvGraphicFramePr>
          <xdr:cNvPr id="30" name="Diagramm 29">
            <a:extLst>
              <a:ext uri="{FF2B5EF4-FFF2-40B4-BE49-F238E27FC236}">
                <a16:creationId xmlns:a16="http://schemas.microsoft.com/office/drawing/2014/main" id="{00000000-0008-0000-0C00-00001E000000}"/>
              </a:ext>
            </a:extLst>
          </xdr:cNvPr>
          <xdr:cNvGraphicFramePr>
            <a:graphicFrameLocks/>
          </xdr:cNvGraphicFramePr>
        </xdr:nvGraphicFramePr>
        <xdr:xfrm>
          <a:off x="5170163" y="1149893"/>
          <a:ext cx="2177502" cy="2021932"/>
        </xdr:xfrm>
        <a:graphic>
          <a:graphicData uri="http://schemas.openxmlformats.org/drawingml/2006/chart">
            <c:chart xmlns:c="http://schemas.openxmlformats.org/drawingml/2006/chart" xmlns:r="http://schemas.openxmlformats.org/officeDocument/2006/relationships" r:id="rId8"/>
          </a:graphicData>
        </a:graphic>
      </xdr:graphicFrame>
      <xdr:sp macro="" textlink="' '!A703">
        <xdr:nvSpPr>
          <xdr:cNvPr id="48" name="Freihandform 47">
            <a:extLst>
              <a:ext uri="{FF2B5EF4-FFF2-40B4-BE49-F238E27FC236}">
                <a16:creationId xmlns:a16="http://schemas.microsoft.com/office/drawing/2014/main" id="{00000000-0008-0000-0C00-000030000000}"/>
              </a:ext>
            </a:extLst>
          </xdr:cNvPr>
          <xdr:cNvSpPr/>
        </xdr:nvSpPr>
        <xdr:spPr>
          <a:xfrm>
            <a:off x="5172075" y="800100"/>
            <a:ext cx="2171700" cy="3411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ctr" defTabSz="622300" rtl="0" eaLnBrk="1" latinLnBrk="0" hangingPunct="1">
              <a:lnSpc>
                <a:spcPct val="90000"/>
              </a:lnSpc>
              <a:spcBef>
                <a:spcPct val="0"/>
              </a:spcBef>
              <a:spcAft>
                <a:spcPct val="35000"/>
              </a:spcAft>
            </a:pPr>
            <a:fld id="{C67AD2D3-F1AE-4435-A217-134E65BFCE27}" type="TxLink">
              <a:rPr lang="en-US" sz="1200" b="0" i="0" u="none" strike="noStrike" kern="1200">
                <a:solidFill>
                  <a:srgbClr val="000000"/>
                </a:solidFill>
                <a:latin typeface="Arial"/>
                <a:ea typeface=""/>
                <a:cs typeface="Arial"/>
              </a:rPr>
              <a:pPr marL="0" lvl="0" indent="0" algn="ctr" defTabSz="622300" rtl="0" eaLnBrk="1" latinLnBrk="0" hangingPunct="1">
                <a:lnSpc>
                  <a:spcPct val="90000"/>
                </a:lnSpc>
                <a:spcBef>
                  <a:spcPct val="0"/>
                </a:spcBef>
                <a:spcAft>
                  <a:spcPct val="35000"/>
                </a:spcAft>
              </a:pPr>
              <a:t>Compétences sociales</a:t>
            </a:fld>
            <a:endParaRPr lang="de-CH" sz="1200" kern="1200">
              <a:solidFill>
                <a:schemeClr val="tx2"/>
              </a:solidFill>
              <a:latin typeface="Calibri" panose="020F0502020204030204"/>
              <a:ea typeface=""/>
              <a:cs typeface=""/>
            </a:endParaRPr>
          </a:p>
        </xdr:txBody>
      </xdr:sp>
    </xdr:grpSp>
    <xdr:clientData/>
  </xdr:twoCellAnchor>
  <xdr:twoCellAnchor>
    <xdr:from>
      <xdr:col>5</xdr:col>
      <xdr:colOff>1416357</xdr:colOff>
      <xdr:row>2</xdr:row>
      <xdr:rowOff>257175</xdr:rowOff>
    </xdr:from>
    <xdr:to>
      <xdr:col>6</xdr:col>
      <xdr:colOff>364884</xdr:colOff>
      <xdr:row>5</xdr:row>
      <xdr:rowOff>19050</xdr:rowOff>
    </xdr:to>
    <xdr:grpSp>
      <xdr:nvGrpSpPr>
        <xdr:cNvPr id="56" name="Gruppieren 55">
          <a:hlinkClick xmlns:r="http://schemas.openxmlformats.org/officeDocument/2006/relationships" r:id="rId9"/>
          <a:extLst>
            <a:ext uri="{FF2B5EF4-FFF2-40B4-BE49-F238E27FC236}">
              <a16:creationId xmlns:a16="http://schemas.microsoft.com/office/drawing/2014/main" id="{00000000-0008-0000-0C00-000038000000}"/>
            </a:ext>
          </a:extLst>
        </xdr:cNvPr>
        <xdr:cNvGrpSpPr/>
      </xdr:nvGrpSpPr>
      <xdr:grpSpPr>
        <a:xfrm>
          <a:off x="7771437" y="828675"/>
          <a:ext cx="2270847" cy="2367915"/>
          <a:chOff x="7521882" y="800100"/>
          <a:chExt cx="2177502" cy="2371725"/>
        </a:xfrm>
      </xdr:grpSpPr>
      <xdr:graphicFrame macro="">
        <xdr:nvGraphicFramePr>
          <xdr:cNvPr id="33" name="Diagramm 32">
            <a:extLst>
              <a:ext uri="{FF2B5EF4-FFF2-40B4-BE49-F238E27FC236}">
                <a16:creationId xmlns:a16="http://schemas.microsoft.com/office/drawing/2014/main" id="{00000000-0008-0000-0C00-000021000000}"/>
              </a:ext>
            </a:extLst>
          </xdr:cNvPr>
          <xdr:cNvGraphicFramePr>
            <a:graphicFrameLocks/>
          </xdr:cNvGraphicFramePr>
        </xdr:nvGraphicFramePr>
        <xdr:xfrm>
          <a:off x="7521882" y="1149893"/>
          <a:ext cx="2177502" cy="2021932"/>
        </xdr:xfrm>
        <a:graphic>
          <a:graphicData uri="http://schemas.openxmlformats.org/drawingml/2006/chart">
            <c:chart xmlns:c="http://schemas.openxmlformats.org/drawingml/2006/chart" xmlns:r="http://schemas.openxmlformats.org/officeDocument/2006/relationships" r:id="rId10"/>
          </a:graphicData>
        </a:graphic>
      </xdr:graphicFrame>
      <xdr:sp macro="" textlink="' '!A713">
        <xdr:nvSpPr>
          <xdr:cNvPr id="52" name="Freihandform 51">
            <a:extLst>
              <a:ext uri="{FF2B5EF4-FFF2-40B4-BE49-F238E27FC236}">
                <a16:creationId xmlns:a16="http://schemas.microsoft.com/office/drawing/2014/main" id="{00000000-0008-0000-0C00-000034000000}"/>
              </a:ext>
            </a:extLst>
          </xdr:cNvPr>
          <xdr:cNvSpPr/>
        </xdr:nvSpPr>
        <xdr:spPr>
          <a:xfrm>
            <a:off x="7524750" y="800100"/>
            <a:ext cx="2171700" cy="341119"/>
          </a:xfrm>
          <a:custGeom>
            <a:avLst/>
            <a:gdLst>
              <a:gd name="connsiteX0" fmla="*/ 0 w 1117884"/>
              <a:gd name="connsiteY0" fmla="*/ 0 h 538733"/>
              <a:gd name="connsiteX1" fmla="*/ 1117884 w 1117884"/>
              <a:gd name="connsiteY1" fmla="*/ 0 h 538733"/>
              <a:gd name="connsiteX2" fmla="*/ 1117884 w 1117884"/>
              <a:gd name="connsiteY2" fmla="*/ 538733 h 538733"/>
              <a:gd name="connsiteX3" fmla="*/ 0 w 1117884"/>
              <a:gd name="connsiteY3" fmla="*/ 538733 h 538733"/>
              <a:gd name="connsiteX4" fmla="*/ 0 w 1117884"/>
              <a:gd name="connsiteY4" fmla="*/ 0 h 53873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117884" h="538733">
                <a:moveTo>
                  <a:pt x="0" y="0"/>
                </a:moveTo>
                <a:lnTo>
                  <a:pt x="1117884" y="0"/>
                </a:lnTo>
                <a:lnTo>
                  <a:pt x="1117884" y="538733"/>
                </a:lnTo>
                <a:lnTo>
                  <a:pt x="0" y="538733"/>
                </a:lnTo>
                <a:lnTo>
                  <a:pt x="0" y="0"/>
                </a:lnTo>
                <a:close/>
              </a:path>
            </a:pathLst>
          </a:custGeom>
          <a:noFill/>
          <a:ln>
            <a:noFill/>
          </a:ln>
          <a:effectLst/>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35559" tIns="-1" rIns="0" bIns="0" numCol="1" spcCol="1270" anchor="ctr" anchorCtr="0">
            <a:noAutofit/>
          </a:bodyPr>
          <a:lstStyle>
            <a:defPPr>
              <a:defRPr lang="de-DE"/>
            </a:defPPr>
            <a:lvl1pPr marL="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1pPr>
            <a:lvl2pPr marL="457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2pPr>
            <a:lvl3pPr marL="914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3pPr>
            <a:lvl4pPr marL="1371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4pPr>
            <a:lvl5pPr marL="18288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5pPr>
            <a:lvl6pPr marL="22860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6pPr>
            <a:lvl7pPr marL="27432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7pPr>
            <a:lvl8pPr marL="32004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8pPr>
            <a:lvl9pPr marL="3657600" algn="l" defTabSz="914400" rtl="0" eaLnBrk="1" latinLnBrk="0" hangingPunct="1">
              <a:defRPr sz="1800" kern="1200">
                <a:solidFill>
                  <a:sysClr val="windowText" lastClr="000000">
                    <a:hueOff val="0"/>
                    <a:satOff val="0"/>
                    <a:lumOff val="0"/>
                    <a:alphaOff val="0"/>
                  </a:sysClr>
                </a:solidFill>
                <a:latin typeface="Calibri" panose="020F0502020204030204"/>
                <a:ea typeface=""/>
                <a:cs typeface=""/>
              </a:defRPr>
            </a:lvl9pPr>
          </a:lstStyle>
          <a:p>
            <a:pPr marL="0" lvl="0" indent="0" algn="ctr" defTabSz="622300" rtl="0" eaLnBrk="1" latinLnBrk="0" hangingPunct="1">
              <a:lnSpc>
                <a:spcPct val="90000"/>
              </a:lnSpc>
              <a:spcBef>
                <a:spcPct val="0"/>
              </a:spcBef>
              <a:spcAft>
                <a:spcPct val="35000"/>
              </a:spcAft>
            </a:pPr>
            <a:fld id="{8A48CEA1-494F-48E8-A34C-DB7775EC013A}" type="TxLink">
              <a:rPr lang="en-US" sz="1200" b="0" i="0" u="none" strike="noStrike" kern="1200">
                <a:solidFill>
                  <a:srgbClr val="000000"/>
                </a:solidFill>
                <a:latin typeface="Arial"/>
                <a:ea typeface=""/>
                <a:cs typeface="Arial"/>
              </a:rPr>
              <a:pPr marL="0" lvl="0" indent="0" algn="ctr" defTabSz="622300" rtl="0" eaLnBrk="1" latinLnBrk="0" hangingPunct="1">
                <a:lnSpc>
                  <a:spcPct val="90000"/>
                </a:lnSpc>
                <a:spcBef>
                  <a:spcPct val="0"/>
                </a:spcBef>
                <a:spcAft>
                  <a:spcPct val="35000"/>
                </a:spcAft>
              </a:pPr>
              <a:t>Compétences de direction</a:t>
            </a:fld>
            <a:endParaRPr lang="de-CH" sz="1200" kern="1200">
              <a:solidFill>
                <a:schemeClr val="tx2"/>
              </a:solidFill>
              <a:latin typeface="Calibri" panose="020F0502020204030204"/>
              <a:ea typeface=""/>
              <a:cs typeface=""/>
            </a:endParaRPr>
          </a:p>
        </xdr:txBody>
      </xdr:sp>
    </xdr:grpSp>
    <xdr:clientData/>
  </xdr:twoCellAnchor>
  <mc:AlternateContent xmlns:mc="http://schemas.openxmlformats.org/markup-compatibility/2006">
    <mc:Choice xmlns:a14="http://schemas.microsoft.com/office/drawing/2010/main" Requires="a14">
      <xdr:twoCellAnchor editAs="oneCell">
        <xdr:from>
          <xdr:col>5</xdr:col>
          <xdr:colOff>2712720</xdr:colOff>
          <xdr:row>2</xdr:row>
          <xdr:rowOff>45720</xdr:rowOff>
        </xdr:from>
        <xdr:to>
          <xdr:col>6</xdr:col>
          <xdr:colOff>350520</xdr:colOff>
          <xdr:row>2</xdr:row>
          <xdr:rowOff>220980</xdr:rowOff>
        </xdr:to>
        <xdr:sp macro="" textlink="">
          <xdr:nvSpPr>
            <xdr:cNvPr id="757762" name="Drop Down 2" hidden="1">
              <a:extLst>
                <a:ext uri="{63B3BB69-23CF-44E3-9099-C40C66FF867C}">
                  <a14:compatExt spid="_x0000_s757762"/>
                </a:ext>
                <a:ext uri="{FF2B5EF4-FFF2-40B4-BE49-F238E27FC236}">
                  <a16:creationId xmlns:a16="http://schemas.microsoft.com/office/drawing/2014/main" id="{00000000-0008-0000-0C00-00000290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5</xdr:col>
      <xdr:colOff>2491740</xdr:colOff>
      <xdr:row>2</xdr:row>
      <xdr:rowOff>40005</xdr:rowOff>
    </xdr:from>
    <xdr:ext cx="172800" cy="172800"/>
    <xdr:grpSp>
      <xdr:nvGrpSpPr>
        <xdr:cNvPr id="32" name="Gruppieren 31">
          <a:hlinkClick xmlns:r="http://schemas.openxmlformats.org/officeDocument/2006/relationships" r:id="rId11"/>
          <a:extLst>
            <a:ext uri="{FF2B5EF4-FFF2-40B4-BE49-F238E27FC236}">
              <a16:creationId xmlns:a16="http://schemas.microsoft.com/office/drawing/2014/main" id="{00000000-0008-0000-0C00-000020000000}"/>
            </a:ext>
          </a:extLst>
        </xdr:cNvPr>
        <xdr:cNvGrpSpPr/>
      </xdr:nvGrpSpPr>
      <xdr:grpSpPr>
        <a:xfrm>
          <a:off x="8846820" y="611505"/>
          <a:ext cx="172800" cy="172800"/>
          <a:chOff x="8105775" y="571500"/>
          <a:chExt cx="172800" cy="172800"/>
        </a:xfrm>
      </xdr:grpSpPr>
      <xdr:sp macro="" textlink="">
        <xdr:nvSpPr>
          <xdr:cNvPr id="34" name="Rechteck 33">
            <a:extLst>
              <a:ext uri="{FF2B5EF4-FFF2-40B4-BE49-F238E27FC236}">
                <a16:creationId xmlns:a16="http://schemas.microsoft.com/office/drawing/2014/main" id="{00000000-0008-0000-0C00-00002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 name="Textfeld 34">
            <a:extLst>
              <a:ext uri="{FF2B5EF4-FFF2-40B4-BE49-F238E27FC236}">
                <a16:creationId xmlns:a16="http://schemas.microsoft.com/office/drawing/2014/main" id="{00000000-0008-0000-0C00-00002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5</xdr:col>
          <xdr:colOff>2253853</xdr:colOff>
          <xdr:row>0</xdr:row>
          <xdr:rowOff>123825</xdr:rowOff>
        </xdr:from>
        <xdr:to>
          <xdr:col>7</xdr:col>
          <xdr:colOff>9525</xdr:colOff>
          <xdr:row>0</xdr:row>
          <xdr:rowOff>457200</xdr:rowOff>
        </xdr:to>
        <xdr:pic>
          <xdr:nvPicPr>
            <xdr:cNvPr id="36" name="Grafik 59">
              <a:extLst>
                <a:ext uri="{FF2B5EF4-FFF2-40B4-BE49-F238E27FC236}">
                  <a16:creationId xmlns:a16="http://schemas.microsoft.com/office/drawing/2014/main" id="{00000000-0008-0000-0C00-000024000000}"/>
                </a:ext>
              </a:extLst>
            </xdr:cNvPr>
            <xdr:cNvPicPr>
              <a:picLocks noChangeAspect="1" noChangeArrowheads="1"/>
              <a:extLst>
                <a:ext uri="{84589F7E-364E-4C9E-8A38-B11213B215E9}">
                  <a14:cameraTool cellRange="Logo!$D$6" spid="_x0000_s757889"/>
                </a:ext>
              </a:extLst>
            </xdr:cNvPicPr>
          </xdr:nvPicPr>
          <xdr:blipFill>
            <a:blip xmlns:r="http://schemas.openxmlformats.org/officeDocument/2006/relationships" r:embed="rId12"/>
            <a:srcRect/>
            <a:stretch>
              <a:fillRect/>
            </a:stretch>
          </xdr:blipFill>
          <xdr:spPr bwMode="auto">
            <a:xfrm>
              <a:off x="8426053" y="123825"/>
              <a:ext cx="1375172" cy="333375"/>
            </a:xfrm>
            <a:prstGeom prst="rect">
              <a:avLst/>
            </a:prstGeom>
            <a:solidFill>
              <a:schemeClr val="bg1"/>
            </a:solidFill>
            <a:ln w="9525">
              <a:noFill/>
              <a:miter lim="800000"/>
              <a:headEnd/>
              <a:tailEnd/>
            </a:ln>
          </xdr:spPr>
        </xdr:pic>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4</xdr:col>
      <xdr:colOff>285750</xdr:colOff>
      <xdr:row>1</xdr:row>
      <xdr:rowOff>57150</xdr:rowOff>
    </xdr:from>
    <xdr:to>
      <xdr:col>4</xdr:col>
      <xdr:colOff>458550</xdr:colOff>
      <xdr:row>2</xdr:row>
      <xdr:rowOff>48975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0D00-000002000000}"/>
            </a:ext>
          </a:extLst>
        </xdr:cNvPr>
        <xdr:cNvGrpSpPr/>
      </xdr:nvGrpSpPr>
      <xdr:grpSpPr>
        <a:xfrm>
          <a:off x="9399270" y="613410"/>
          <a:ext cx="172800" cy="167085"/>
          <a:chOff x="8105775" y="571500"/>
          <a:chExt cx="172800" cy="172800"/>
        </a:xfrm>
      </xdr:grpSpPr>
      <xdr:sp macro="" textlink="">
        <xdr:nvSpPr>
          <xdr:cNvPr id="3" name="Rechteck 2">
            <a:extLst>
              <a:ext uri="{FF2B5EF4-FFF2-40B4-BE49-F238E27FC236}">
                <a16:creationId xmlns:a16="http://schemas.microsoft.com/office/drawing/2014/main" id="{00000000-0008-0000-0D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0D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0D00-000005000000}"/>
            </a:ext>
          </a:extLst>
        </xdr:cNvPr>
        <xdr:cNvGrpSpPr/>
      </xdr:nvGrpSpPr>
      <xdr:grpSpPr>
        <a:xfrm>
          <a:off x="66675" y="104775"/>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0D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0D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3267075</xdr:colOff>
          <xdr:row>0</xdr:row>
          <xdr:rowOff>19050</xdr:rowOff>
        </xdr:from>
        <xdr:to>
          <xdr:col>5</xdr:col>
          <xdr:colOff>9525</xdr:colOff>
          <xdr:row>0</xdr:row>
          <xdr:rowOff>552450</xdr:rowOff>
        </xdr:to>
        <xdr:pic>
          <xdr:nvPicPr>
            <xdr:cNvPr id="8" name="Grafik 59">
              <a:extLst>
                <a:ext uri="{FF2B5EF4-FFF2-40B4-BE49-F238E27FC236}">
                  <a16:creationId xmlns:a16="http://schemas.microsoft.com/office/drawing/2014/main" id="{00000000-0008-0000-0D00-000008000000}"/>
                </a:ext>
              </a:extLst>
            </xdr:cNvPr>
            <xdr:cNvPicPr>
              <a:picLocks noChangeAspect="1" noChangeArrowheads="1"/>
              <a:extLst>
                <a:ext uri="{84589F7E-364E-4C9E-8A38-B11213B215E9}">
                  <a14:cameraTool cellRange="Logo!$D$6" spid="_x0000_s758911"/>
                </a:ext>
              </a:extLst>
            </xdr:cNvPicPr>
          </xdr:nvPicPr>
          <xdr:blipFill>
            <a:blip xmlns:r="http://schemas.openxmlformats.org/officeDocument/2006/relationships" r:embed="rId3"/>
            <a:srcRect/>
            <a:stretch>
              <a:fillRect/>
            </a:stretch>
          </xdr:blipFill>
          <xdr:spPr bwMode="auto">
            <a:xfrm>
              <a:off x="71342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76200</xdr:colOff>
      <xdr:row>0</xdr:row>
      <xdr:rowOff>114300</xdr:rowOff>
    </xdr:from>
    <xdr:to>
      <xdr:col>0</xdr:col>
      <xdr:colOff>400200</xdr:colOff>
      <xdr:row>0</xdr:row>
      <xdr:rowOff>439765</xdr:rowOff>
    </xdr:to>
    <xdr:grpSp>
      <xdr:nvGrpSpPr>
        <xdr:cNvPr id="5" name="Gruppieren 53">
          <a:hlinkClick xmlns:r="http://schemas.openxmlformats.org/officeDocument/2006/relationships" r:id="rId1"/>
          <a:extLst>
            <a:ext uri="{FF2B5EF4-FFF2-40B4-BE49-F238E27FC236}">
              <a16:creationId xmlns:a16="http://schemas.microsoft.com/office/drawing/2014/main" id="{00000000-0008-0000-0E00-000005000000}"/>
            </a:ext>
          </a:extLst>
        </xdr:cNvPr>
        <xdr:cNvGrpSpPr/>
      </xdr:nvGrpSpPr>
      <xdr:grpSpPr>
        <a:xfrm>
          <a:off x="76200" y="114300"/>
          <a:ext cx="324000" cy="325465"/>
          <a:chOff x="9191625" y="3009900"/>
          <a:chExt cx="324000" cy="325465"/>
        </a:xfrm>
      </xdr:grpSpPr>
      <xdr:sp macro="" textlink="">
        <xdr:nvSpPr>
          <xdr:cNvPr id="6" name="Rechteck 57">
            <a:extLst>
              <a:ext uri="{FF2B5EF4-FFF2-40B4-BE49-F238E27FC236}">
                <a16:creationId xmlns:a16="http://schemas.microsoft.com/office/drawing/2014/main" id="{00000000-0008-0000-0E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58">
            <a:extLst>
              <a:ext uri="{FF2B5EF4-FFF2-40B4-BE49-F238E27FC236}">
                <a16:creationId xmlns:a16="http://schemas.microsoft.com/office/drawing/2014/main" id="{00000000-0008-0000-0E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906780</xdr:colOff>
          <xdr:row>1</xdr:row>
          <xdr:rowOff>38100</xdr:rowOff>
        </xdr:from>
        <xdr:to>
          <xdr:col>8</xdr:col>
          <xdr:colOff>0</xdr:colOff>
          <xdr:row>1</xdr:row>
          <xdr:rowOff>213360</xdr:rowOff>
        </xdr:to>
        <xdr:sp macro="" textlink="">
          <xdr:nvSpPr>
            <xdr:cNvPr id="3073" name="Drop Down 1" hidden="1">
              <a:extLst>
                <a:ext uri="{63B3BB69-23CF-44E3-9099-C40C66FF867C}">
                  <a14:compatExt spid="_x0000_s3073"/>
                </a:ext>
                <a:ext uri="{FF2B5EF4-FFF2-40B4-BE49-F238E27FC236}">
                  <a16:creationId xmlns:a16="http://schemas.microsoft.com/office/drawing/2014/main" id="{00000000-0008-0000-0E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6</xdr:col>
      <xdr:colOff>676275</xdr:colOff>
      <xdr:row>1</xdr:row>
      <xdr:rowOff>38100</xdr:rowOff>
    </xdr:from>
    <xdr:ext cx="172800" cy="172800"/>
    <xdr:grpSp>
      <xdr:nvGrpSpPr>
        <xdr:cNvPr id="9" name="Gruppieren 8">
          <a:hlinkClick xmlns:r="http://schemas.openxmlformats.org/officeDocument/2006/relationships" r:id="rId2"/>
          <a:extLst>
            <a:ext uri="{FF2B5EF4-FFF2-40B4-BE49-F238E27FC236}">
              <a16:creationId xmlns:a16="http://schemas.microsoft.com/office/drawing/2014/main" id="{00000000-0008-0000-0E00-000009000000}"/>
            </a:ext>
          </a:extLst>
        </xdr:cNvPr>
        <xdr:cNvGrpSpPr/>
      </xdr:nvGrpSpPr>
      <xdr:grpSpPr>
        <a:xfrm>
          <a:off x="6269355" y="594360"/>
          <a:ext cx="172800" cy="172800"/>
          <a:chOff x="8105775" y="571500"/>
          <a:chExt cx="172800" cy="172800"/>
        </a:xfrm>
      </xdr:grpSpPr>
      <xdr:sp macro="" textlink="">
        <xdr:nvSpPr>
          <xdr:cNvPr id="10" name="Rechteck 9">
            <a:extLst>
              <a:ext uri="{FF2B5EF4-FFF2-40B4-BE49-F238E27FC236}">
                <a16:creationId xmlns:a16="http://schemas.microsoft.com/office/drawing/2014/main" id="{00000000-0008-0000-0E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0E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5</xdr:col>
          <xdr:colOff>828675</xdr:colOff>
          <xdr:row>0</xdr:row>
          <xdr:rowOff>19050</xdr:rowOff>
        </xdr:from>
        <xdr:to>
          <xdr:col>7</xdr:col>
          <xdr:colOff>752475</xdr:colOff>
          <xdr:row>0</xdr:row>
          <xdr:rowOff>552450</xdr:rowOff>
        </xdr:to>
        <xdr:pic>
          <xdr:nvPicPr>
            <xdr:cNvPr id="12" name="Grafik 59">
              <a:extLst>
                <a:ext uri="{FF2B5EF4-FFF2-40B4-BE49-F238E27FC236}">
                  <a16:creationId xmlns:a16="http://schemas.microsoft.com/office/drawing/2014/main" id="{00000000-0008-0000-0E00-00000C000000}"/>
                </a:ext>
              </a:extLst>
            </xdr:cNvPr>
            <xdr:cNvPicPr>
              <a:picLocks noChangeAspect="1" noChangeArrowheads="1"/>
              <a:extLst>
                <a:ext uri="{84589F7E-364E-4C9E-8A38-B11213B215E9}">
                  <a14:cameraTool cellRange="Logo!$D$6" spid="_x0000_s3200"/>
                </a:ext>
              </a:extLst>
            </xdr:cNvPicPr>
          </xdr:nvPicPr>
          <xdr:blipFill>
            <a:blip xmlns:r="http://schemas.openxmlformats.org/officeDocument/2006/relationships" r:embed="rId3"/>
            <a:srcRect/>
            <a:stretch>
              <a:fillRect/>
            </a:stretch>
          </xdr:blipFill>
          <xdr:spPr bwMode="auto">
            <a:xfrm>
              <a:off x="50006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0F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0F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0F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2</xdr:row>
      <xdr:rowOff>23571</xdr:rowOff>
    </xdr:from>
    <xdr:ext cx="1964503" cy="147476"/>
    <xdr:sp macro="" textlink="' '!A644">
      <xdr:nvSpPr>
        <xdr:cNvPr id="5" name="Textfeld 4">
          <a:extLst>
            <a:ext uri="{FF2B5EF4-FFF2-40B4-BE49-F238E27FC236}">
              <a16:creationId xmlns:a16="http://schemas.microsoft.com/office/drawing/2014/main" id="{00000000-0008-0000-0F00-000005000000}"/>
            </a:ext>
          </a:extLst>
        </xdr:cNvPr>
        <xdr:cNvSpPr txBox="1"/>
      </xdr:nvSpPr>
      <xdr:spPr>
        <a:xfrm>
          <a:off x="476250" y="890346"/>
          <a:ext cx="1964503"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F7D16CA7-3A58-48D8-A1C4-26818F1B203E}" type="TxLink">
            <a:rPr lang="en-US" sz="1000" b="0" i="0" u="none" strike="noStrike">
              <a:solidFill>
                <a:schemeClr val="bg1"/>
              </a:solidFill>
              <a:latin typeface="Arial"/>
              <a:ea typeface="+mn-ea"/>
              <a:cs typeface="Arial"/>
            </a:rPr>
            <a:pPr marL="0" indent="0" algn="l"/>
            <a:t>Objectifs de l'avis de recrutement</a:t>
          </a:fld>
          <a:endParaRPr lang="de-CH" sz="1000" b="0" i="0" u="none" strike="noStrike">
            <a:solidFill>
              <a:schemeClr val="bg1"/>
            </a:solidFill>
            <a:latin typeface="Arial"/>
            <a:ea typeface="+mn-ea"/>
            <a:cs typeface="Arial"/>
          </a:endParaRPr>
        </a:p>
      </xdr:txBody>
    </xdr:sp>
    <xdr:clientData/>
  </xdr:oneCellAnchor>
  <xdr:oneCellAnchor>
    <xdr:from>
      <xdr:col>1</xdr:col>
      <xdr:colOff>9525</xdr:colOff>
      <xdr:row>20</xdr:row>
      <xdr:rowOff>19050</xdr:rowOff>
    </xdr:from>
    <xdr:ext cx="2092872" cy="147476"/>
    <xdr:sp macro="" textlink="' '!A661">
      <xdr:nvSpPr>
        <xdr:cNvPr id="6" name="Textfeld 5">
          <a:extLst>
            <a:ext uri="{FF2B5EF4-FFF2-40B4-BE49-F238E27FC236}">
              <a16:creationId xmlns:a16="http://schemas.microsoft.com/office/drawing/2014/main" id="{00000000-0008-0000-0F00-000006000000}"/>
            </a:ext>
          </a:extLst>
        </xdr:cNvPr>
        <xdr:cNvSpPr txBox="1"/>
      </xdr:nvSpPr>
      <xdr:spPr>
        <a:xfrm>
          <a:off x="476250" y="4724400"/>
          <a:ext cx="2092872"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60C2CF51-A4C7-4CE2-94F7-225627C615B4}" type="TxLink">
            <a:rPr lang="en-US" sz="1000" b="0" i="0" u="none" strike="noStrike">
              <a:solidFill>
                <a:schemeClr val="bg1"/>
              </a:solidFill>
              <a:latin typeface="Arial"/>
              <a:ea typeface="+mn-ea"/>
              <a:cs typeface="Arial"/>
            </a:rPr>
            <a:pPr marL="0" indent="0" algn="l"/>
            <a:t>Publication de l'avis de recrutement</a:t>
          </a:fld>
          <a:endParaRPr lang="de-CH" sz="1000" b="0" i="0" u="none" strike="noStrike">
            <a:solidFill>
              <a:schemeClr val="bg1"/>
            </a:solidFill>
            <a:latin typeface="Arial"/>
            <a:ea typeface="+mn-ea"/>
            <a:cs typeface="Arial"/>
          </a:endParaRPr>
        </a:p>
      </xdr:txBody>
    </xdr:sp>
    <xdr:clientData/>
  </xdr:oneCellAnchor>
  <xdr:oneCellAnchor>
    <xdr:from>
      <xdr:col>1</xdr:col>
      <xdr:colOff>9525</xdr:colOff>
      <xdr:row>8</xdr:row>
      <xdr:rowOff>19050</xdr:rowOff>
    </xdr:from>
    <xdr:ext cx="2014517" cy="156518"/>
    <xdr:sp macro="" textlink="' '!A645">
      <xdr:nvSpPr>
        <xdr:cNvPr id="9" name="Textfeld 8">
          <a:extLst>
            <a:ext uri="{FF2B5EF4-FFF2-40B4-BE49-F238E27FC236}">
              <a16:creationId xmlns:a16="http://schemas.microsoft.com/office/drawing/2014/main" id="{00000000-0008-0000-0F00-000009000000}"/>
            </a:ext>
          </a:extLst>
        </xdr:cNvPr>
        <xdr:cNvSpPr txBox="1"/>
      </xdr:nvSpPr>
      <xdr:spPr>
        <a:xfrm>
          <a:off x="489585" y="2167890"/>
          <a:ext cx="2014517"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algn="l"/>
          <a:fld id="{9006202F-EB98-4B35-82FD-46350552C03B}" type="TxLink">
            <a:rPr lang="en-US" sz="1000" b="0" i="0" u="none" strike="noStrike">
              <a:solidFill>
                <a:schemeClr val="bg1"/>
              </a:solidFill>
              <a:latin typeface="Arial"/>
              <a:cs typeface="Arial"/>
            </a:rPr>
            <a:pPr algn="l"/>
            <a:t>Contenus de l'avis de recrutement</a:t>
          </a:fld>
          <a:endParaRPr lang="de-CH" sz="1100" b="0">
            <a:solidFill>
              <a:schemeClr val="bg1"/>
            </a:solidFill>
          </a:endParaRPr>
        </a:p>
      </xdr:txBody>
    </xdr:sp>
    <xdr:clientData/>
  </xdr:oneCellAnchor>
  <xdr:oneCellAnchor>
    <xdr:from>
      <xdr:col>4</xdr:col>
      <xdr:colOff>596265</xdr:colOff>
      <xdr:row>1</xdr:row>
      <xdr:rowOff>57150</xdr:rowOff>
    </xdr:from>
    <xdr:ext cx="172800" cy="172800"/>
    <xdr:grpSp>
      <xdr:nvGrpSpPr>
        <xdr:cNvPr id="10" name="Gruppieren 9">
          <a:hlinkClick xmlns:r="http://schemas.openxmlformats.org/officeDocument/2006/relationships" r:id="rId2"/>
          <a:extLst>
            <a:ext uri="{FF2B5EF4-FFF2-40B4-BE49-F238E27FC236}">
              <a16:creationId xmlns:a16="http://schemas.microsoft.com/office/drawing/2014/main" id="{00000000-0008-0000-0F00-00000A000000}"/>
            </a:ext>
          </a:extLst>
        </xdr:cNvPr>
        <xdr:cNvGrpSpPr/>
      </xdr:nvGrpSpPr>
      <xdr:grpSpPr>
        <a:xfrm>
          <a:off x="6677025" y="613410"/>
          <a:ext cx="172800" cy="172800"/>
          <a:chOff x="8105775" y="571500"/>
          <a:chExt cx="172800" cy="172800"/>
        </a:xfrm>
      </xdr:grpSpPr>
      <xdr:sp macro="" textlink="">
        <xdr:nvSpPr>
          <xdr:cNvPr id="11" name="Rechteck 10">
            <a:extLst>
              <a:ext uri="{FF2B5EF4-FFF2-40B4-BE49-F238E27FC236}">
                <a16:creationId xmlns:a16="http://schemas.microsoft.com/office/drawing/2014/main" id="{00000000-0008-0000-0F00-00000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Textfeld 11">
            <a:extLst>
              <a:ext uri="{FF2B5EF4-FFF2-40B4-BE49-F238E27FC236}">
                <a16:creationId xmlns:a16="http://schemas.microsoft.com/office/drawing/2014/main" id="{00000000-0008-0000-0F00-00000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9524</xdr:colOff>
      <xdr:row>33</xdr:row>
      <xdr:rowOff>25681</xdr:rowOff>
    </xdr:from>
    <xdr:ext cx="2447925" cy="156518"/>
    <xdr:sp macro="" textlink="' '!A674">
      <xdr:nvSpPr>
        <xdr:cNvPr id="13" name="Textfeld 12">
          <a:extLst>
            <a:ext uri="{FF2B5EF4-FFF2-40B4-BE49-F238E27FC236}">
              <a16:creationId xmlns:a16="http://schemas.microsoft.com/office/drawing/2014/main" id="{00000000-0008-0000-0F00-00000D000000}"/>
            </a:ext>
          </a:extLst>
        </xdr:cNvPr>
        <xdr:cNvSpPr txBox="1"/>
      </xdr:nvSpPr>
      <xdr:spPr>
        <a:xfrm>
          <a:off x="476249" y="7188481"/>
          <a:ext cx="2447925"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ctr">
          <a:spAutoFit/>
        </a:bodyPr>
        <a:lstStyle/>
        <a:p>
          <a:pPr algn="l"/>
          <a:fld id="{93196239-028D-4E60-8687-223F54F45D8F}" type="TxLink">
            <a:rPr lang="en-US" sz="1000" b="0" i="0" u="none" strike="noStrike">
              <a:solidFill>
                <a:schemeClr val="bg1"/>
              </a:solidFill>
              <a:latin typeface="Arial"/>
              <a:cs typeface="Arial"/>
            </a:rPr>
            <a:pPr algn="l"/>
            <a:t>Divers</a:t>
          </a:fld>
          <a:endParaRPr lang="de-CH" sz="1100" b="0">
            <a:solidFill>
              <a:schemeClr val="bg1"/>
            </a:solidFill>
          </a:endParaRPr>
        </a:p>
      </xdr:txBody>
    </xdr:sp>
    <xdr:clientData/>
  </xdr:oneCellAnchor>
  <xdr:oneCellAnchor>
    <xdr:from>
      <xdr:col>2</xdr:col>
      <xdr:colOff>152400</xdr:colOff>
      <xdr:row>43</xdr:row>
      <xdr:rowOff>0</xdr:rowOff>
    </xdr:from>
    <xdr:ext cx="1594219" cy="217560"/>
    <xdr:sp macro="" textlink="">
      <xdr:nvSpPr>
        <xdr:cNvPr id="14" name="Textfeld 13">
          <a:extLst>
            <a:ext uri="{FF2B5EF4-FFF2-40B4-BE49-F238E27FC236}">
              <a16:creationId xmlns:a16="http://schemas.microsoft.com/office/drawing/2014/main" id="{00000000-0008-0000-0F00-00000E000000}"/>
            </a:ext>
          </a:extLst>
        </xdr:cNvPr>
        <xdr:cNvSpPr txBox="1"/>
      </xdr:nvSpPr>
      <xdr:spPr>
        <a:xfrm>
          <a:off x="5172075" y="9077325"/>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mc:AlternateContent xmlns:mc="http://schemas.openxmlformats.org/markup-compatibility/2006">
    <mc:Choice xmlns:a14="http://schemas.microsoft.com/office/drawing/2010/main" Requires="a14">
      <xdr:twoCellAnchor editAs="oneCell">
        <xdr:from>
          <xdr:col>1</xdr:col>
          <xdr:colOff>4010025</xdr:colOff>
          <xdr:row>0</xdr:row>
          <xdr:rowOff>9525</xdr:rowOff>
        </xdr:from>
        <xdr:to>
          <xdr:col>5</xdr:col>
          <xdr:colOff>0</xdr:colOff>
          <xdr:row>0</xdr:row>
          <xdr:rowOff>542925</xdr:rowOff>
        </xdr:to>
        <xdr:pic>
          <xdr:nvPicPr>
            <xdr:cNvPr id="15" name="Grafik 59">
              <a:extLst>
                <a:ext uri="{FF2B5EF4-FFF2-40B4-BE49-F238E27FC236}">
                  <a16:creationId xmlns:a16="http://schemas.microsoft.com/office/drawing/2014/main" id="{00000000-0008-0000-0F00-00000F000000}"/>
                </a:ext>
              </a:extLst>
            </xdr:cNvPr>
            <xdr:cNvPicPr>
              <a:picLocks noChangeAspect="1" noChangeArrowheads="1"/>
              <a:extLst>
                <a:ext uri="{84589F7E-364E-4C9E-8A38-B11213B215E9}">
                  <a14:cameraTool cellRange="Logo!$D$6" spid="_x0000_s760971"/>
                </a:ext>
              </a:extLst>
            </xdr:cNvPicPr>
          </xdr:nvPicPr>
          <xdr:blipFill>
            <a:blip xmlns:r="http://schemas.openxmlformats.org/officeDocument/2006/relationships" r:embed="rId3"/>
            <a:srcRect/>
            <a:stretch>
              <a:fillRect/>
            </a:stretch>
          </xdr:blipFill>
          <xdr:spPr bwMode="auto">
            <a:xfrm>
              <a:off x="4476750"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4</xdr:col>
      <xdr:colOff>285750</xdr:colOff>
      <xdr:row>1</xdr:row>
      <xdr:rowOff>57150</xdr:rowOff>
    </xdr:from>
    <xdr:to>
      <xdr:col>4</xdr:col>
      <xdr:colOff>458550</xdr:colOff>
      <xdr:row>2</xdr:row>
      <xdr:rowOff>48975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1000-000002000000}"/>
            </a:ext>
          </a:extLst>
        </xdr:cNvPr>
        <xdr:cNvGrpSpPr/>
      </xdr:nvGrpSpPr>
      <xdr:grpSpPr>
        <a:xfrm>
          <a:off x="7547610" y="613410"/>
          <a:ext cx="172800" cy="167085"/>
          <a:chOff x="8105775" y="571500"/>
          <a:chExt cx="172800" cy="172800"/>
        </a:xfrm>
      </xdr:grpSpPr>
      <xdr:sp macro="" textlink="">
        <xdr:nvSpPr>
          <xdr:cNvPr id="3" name="Rechteck 2">
            <a:extLst>
              <a:ext uri="{FF2B5EF4-FFF2-40B4-BE49-F238E27FC236}">
                <a16:creationId xmlns:a16="http://schemas.microsoft.com/office/drawing/2014/main" id="{00000000-0008-0000-10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0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1000-000005000000}"/>
            </a:ext>
          </a:extLst>
        </xdr:cNvPr>
        <xdr:cNvGrpSpPr/>
      </xdr:nvGrpSpPr>
      <xdr:grpSpPr>
        <a:xfrm>
          <a:off x="66675" y="104775"/>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10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10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1457325</xdr:colOff>
          <xdr:row>0</xdr:row>
          <xdr:rowOff>19050</xdr:rowOff>
        </xdr:from>
        <xdr:to>
          <xdr:col>5</xdr:col>
          <xdr:colOff>0</xdr:colOff>
          <xdr:row>0</xdr:row>
          <xdr:rowOff>552450</xdr:rowOff>
        </xdr:to>
        <xdr:pic>
          <xdr:nvPicPr>
            <xdr:cNvPr id="8" name="Grafik 59">
              <a:extLst>
                <a:ext uri="{FF2B5EF4-FFF2-40B4-BE49-F238E27FC236}">
                  <a16:creationId xmlns:a16="http://schemas.microsoft.com/office/drawing/2014/main" id="{00000000-0008-0000-1000-000008000000}"/>
                </a:ext>
              </a:extLst>
            </xdr:cNvPr>
            <xdr:cNvPicPr>
              <a:picLocks noChangeAspect="1" noChangeArrowheads="1"/>
              <a:extLst>
                <a:ext uri="{84589F7E-364E-4C9E-8A38-B11213B215E9}">
                  <a14:cameraTool cellRange="Logo!$D$6" spid="_x0000_s761983"/>
                </a:ext>
              </a:extLst>
            </xdr:cNvPicPr>
          </xdr:nvPicPr>
          <xdr:blipFill>
            <a:blip xmlns:r="http://schemas.openxmlformats.org/officeDocument/2006/relationships" r:embed="rId3"/>
            <a:srcRect/>
            <a:stretch>
              <a:fillRect/>
            </a:stretch>
          </xdr:blipFill>
          <xdr:spPr bwMode="auto">
            <a:xfrm>
              <a:off x="53244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27</xdr:row>
          <xdr:rowOff>7620</xdr:rowOff>
        </xdr:from>
        <xdr:to>
          <xdr:col>9</xdr:col>
          <xdr:colOff>106680</xdr:colOff>
          <xdr:row>28</xdr:row>
          <xdr:rowOff>45720</xdr:rowOff>
        </xdr:to>
        <xdr:sp macro="" textlink="">
          <xdr:nvSpPr>
            <xdr:cNvPr id="292871" name="Group Box 7" hidden="1">
              <a:extLst>
                <a:ext uri="{63B3BB69-23CF-44E3-9099-C40C66FF867C}">
                  <a14:compatExt spid="_x0000_s292871"/>
                </a:ext>
                <a:ext uri="{FF2B5EF4-FFF2-40B4-BE49-F238E27FC236}">
                  <a16:creationId xmlns:a16="http://schemas.microsoft.com/office/drawing/2014/main" id="{00000000-0008-0000-1100-00000778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xdr:row>
          <xdr:rowOff>9565</xdr:rowOff>
        </xdr:from>
        <xdr:to>
          <xdr:col>9</xdr:col>
          <xdr:colOff>0</xdr:colOff>
          <xdr:row>10</xdr:row>
          <xdr:rowOff>213281</xdr:rowOff>
        </xdr:to>
        <xdr:grpSp>
          <xdr:nvGrpSpPr>
            <xdr:cNvPr id="18" name="Gruppieren 17">
              <a:extLst>
                <a:ext uri="{FF2B5EF4-FFF2-40B4-BE49-F238E27FC236}">
                  <a16:creationId xmlns:a16="http://schemas.microsoft.com/office/drawing/2014/main" id="{00000000-0008-0000-1100-000012000000}"/>
                </a:ext>
              </a:extLst>
            </xdr:cNvPr>
            <xdr:cNvGrpSpPr/>
          </xdr:nvGrpSpPr>
          <xdr:grpSpPr>
            <a:xfrm>
              <a:off x="4274820" y="2592745"/>
              <a:ext cx="1600200" cy="203716"/>
              <a:chOff x="3581401" y="2105080"/>
              <a:chExt cx="2247894" cy="276225"/>
            </a:xfrm>
          </xdr:grpSpPr>
          <xdr:sp macro="" textlink="">
            <xdr:nvSpPr>
              <xdr:cNvPr id="292878" name="Group Box 14" hidden="1">
                <a:extLst>
                  <a:ext uri="{63B3BB69-23CF-44E3-9099-C40C66FF867C}">
                    <a14:compatExt spid="_x0000_s292878"/>
                  </a:ext>
                  <a:ext uri="{FF2B5EF4-FFF2-40B4-BE49-F238E27FC236}">
                    <a16:creationId xmlns:a16="http://schemas.microsoft.com/office/drawing/2014/main" id="{00000000-0008-0000-1100-00000E780400}"/>
                  </a:ext>
                </a:extLst>
              </xdr:cNvPr>
              <xdr:cNvSpPr/>
            </xdr:nvSpPr>
            <xdr:spPr bwMode="auto">
              <a:xfrm>
                <a:off x="3581401" y="210508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879" name="Option Button 15" hidden="1">
                <a:extLst>
                  <a:ext uri="{63B3BB69-23CF-44E3-9099-C40C66FF867C}">
                    <a14:compatExt spid="_x0000_s292879"/>
                  </a:ext>
                  <a:ext uri="{FF2B5EF4-FFF2-40B4-BE49-F238E27FC236}">
                    <a16:creationId xmlns:a16="http://schemas.microsoft.com/office/drawing/2014/main" id="{00000000-0008-0000-1100-00000F780400}"/>
                  </a:ext>
                </a:extLst>
              </xdr:cNvPr>
              <xdr:cNvSpPr/>
            </xdr:nvSpPr>
            <xdr:spPr bwMode="auto">
              <a:xfrm>
                <a:off x="3705226"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0" name="Option Button 16" hidden="1">
                <a:extLst>
                  <a:ext uri="{63B3BB69-23CF-44E3-9099-C40C66FF867C}">
                    <a14:compatExt spid="_x0000_s292880"/>
                  </a:ext>
                  <a:ext uri="{FF2B5EF4-FFF2-40B4-BE49-F238E27FC236}">
                    <a16:creationId xmlns:a16="http://schemas.microsoft.com/office/drawing/2014/main" id="{00000000-0008-0000-1100-000010780400}"/>
                  </a:ext>
                </a:extLst>
              </xdr:cNvPr>
              <xdr:cNvSpPr/>
            </xdr:nvSpPr>
            <xdr:spPr bwMode="auto">
              <a:xfrm>
                <a:off x="4143377"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1" name="Option Button 17" hidden="1">
                <a:extLst>
                  <a:ext uri="{63B3BB69-23CF-44E3-9099-C40C66FF867C}">
                    <a14:compatExt spid="_x0000_s292881"/>
                  </a:ext>
                  <a:ext uri="{FF2B5EF4-FFF2-40B4-BE49-F238E27FC236}">
                    <a16:creationId xmlns:a16="http://schemas.microsoft.com/office/drawing/2014/main" id="{00000000-0008-0000-1100-000011780400}"/>
                  </a:ext>
                </a:extLst>
              </xdr:cNvPr>
              <xdr:cNvSpPr/>
            </xdr:nvSpPr>
            <xdr:spPr bwMode="auto">
              <a:xfrm>
                <a:off x="4581531"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2" name="Option Button 18" hidden="1">
                <a:extLst>
                  <a:ext uri="{63B3BB69-23CF-44E3-9099-C40C66FF867C}">
                    <a14:compatExt spid="_x0000_s292882"/>
                  </a:ext>
                  <a:ext uri="{FF2B5EF4-FFF2-40B4-BE49-F238E27FC236}">
                    <a16:creationId xmlns:a16="http://schemas.microsoft.com/office/drawing/2014/main" id="{00000000-0008-0000-1100-000012780400}"/>
                  </a:ext>
                </a:extLst>
              </xdr:cNvPr>
              <xdr:cNvSpPr/>
            </xdr:nvSpPr>
            <xdr:spPr bwMode="auto">
              <a:xfrm>
                <a:off x="5019677"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3" name="Option Button 19" hidden="1">
                <a:extLst>
                  <a:ext uri="{63B3BB69-23CF-44E3-9099-C40C66FF867C}">
                    <a14:compatExt spid="_x0000_s292883"/>
                  </a:ext>
                  <a:ext uri="{FF2B5EF4-FFF2-40B4-BE49-F238E27FC236}">
                    <a16:creationId xmlns:a16="http://schemas.microsoft.com/office/drawing/2014/main" id="{00000000-0008-0000-1100-000013780400}"/>
                  </a:ext>
                </a:extLst>
              </xdr:cNvPr>
              <xdr:cNvSpPr/>
            </xdr:nvSpPr>
            <xdr:spPr bwMode="auto">
              <a:xfrm>
                <a:off x="5457824"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12</xdr:row>
          <xdr:rowOff>9508</xdr:rowOff>
        </xdr:from>
        <xdr:to>
          <xdr:col>9</xdr:col>
          <xdr:colOff>0</xdr:colOff>
          <xdr:row>12</xdr:row>
          <xdr:rowOff>213216</xdr:rowOff>
        </xdr:to>
        <xdr:grpSp>
          <xdr:nvGrpSpPr>
            <xdr:cNvPr id="25" name="Gruppieren 24">
              <a:extLst>
                <a:ext uri="{FF2B5EF4-FFF2-40B4-BE49-F238E27FC236}">
                  <a16:creationId xmlns:a16="http://schemas.microsoft.com/office/drawing/2014/main" id="{00000000-0008-0000-1100-000019000000}"/>
                </a:ext>
              </a:extLst>
            </xdr:cNvPr>
            <xdr:cNvGrpSpPr/>
          </xdr:nvGrpSpPr>
          <xdr:grpSpPr>
            <a:xfrm>
              <a:off x="4274820" y="3194668"/>
              <a:ext cx="1600200" cy="203708"/>
              <a:chOff x="3581401" y="2104881"/>
              <a:chExt cx="2247900" cy="276221"/>
            </a:xfrm>
          </xdr:grpSpPr>
          <xdr:sp macro="" textlink="">
            <xdr:nvSpPr>
              <xdr:cNvPr id="292884" name="Group Box 20" hidden="1">
                <a:extLst>
                  <a:ext uri="{63B3BB69-23CF-44E3-9099-C40C66FF867C}">
                    <a14:compatExt spid="_x0000_s292884"/>
                  </a:ext>
                  <a:ext uri="{FF2B5EF4-FFF2-40B4-BE49-F238E27FC236}">
                    <a16:creationId xmlns:a16="http://schemas.microsoft.com/office/drawing/2014/main" id="{00000000-0008-0000-1100-000014780400}"/>
                  </a:ext>
                </a:extLst>
              </xdr:cNvPr>
              <xdr:cNvSpPr/>
            </xdr:nvSpPr>
            <xdr:spPr bwMode="auto">
              <a:xfrm>
                <a:off x="3581401" y="2104881"/>
                <a:ext cx="2247900" cy="276221"/>
              </a:xfrm>
              <a:prstGeom prst="rect">
                <a:avLst/>
              </a:prstGeom>
              <a:noFill/>
              <a:ln w="9525">
                <a:miter lim="800000"/>
                <a:headEnd/>
                <a:tailEnd/>
              </a:ln>
              <a:extLst>
                <a:ext uri="{909E8E84-426E-40DD-AFC4-6F175D3DCCD1}">
                  <a14:hiddenFill>
                    <a:noFill/>
                  </a14:hiddenFill>
                </a:ext>
              </a:extLst>
            </xdr:spPr>
          </xdr:sp>
          <xdr:sp macro="" textlink="">
            <xdr:nvSpPr>
              <xdr:cNvPr id="292885" name="Option Button 21" hidden="1">
                <a:extLst>
                  <a:ext uri="{63B3BB69-23CF-44E3-9099-C40C66FF867C}">
                    <a14:compatExt spid="_x0000_s292885"/>
                  </a:ext>
                  <a:ext uri="{FF2B5EF4-FFF2-40B4-BE49-F238E27FC236}">
                    <a16:creationId xmlns:a16="http://schemas.microsoft.com/office/drawing/2014/main" id="{00000000-0008-0000-1100-000015780400}"/>
                  </a:ext>
                </a:extLst>
              </xdr:cNvPr>
              <xdr:cNvSpPr/>
            </xdr:nvSpPr>
            <xdr:spPr bwMode="auto">
              <a:xfrm>
                <a:off x="3705231" y="215260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6" name="Option Button 22" hidden="1">
                <a:extLst>
                  <a:ext uri="{63B3BB69-23CF-44E3-9099-C40C66FF867C}">
                    <a14:compatExt spid="_x0000_s292886"/>
                  </a:ext>
                  <a:ext uri="{FF2B5EF4-FFF2-40B4-BE49-F238E27FC236}">
                    <a16:creationId xmlns:a16="http://schemas.microsoft.com/office/drawing/2014/main" id="{00000000-0008-0000-1100-000016780400}"/>
                  </a:ext>
                </a:extLst>
              </xdr:cNvPr>
              <xdr:cNvSpPr/>
            </xdr:nvSpPr>
            <xdr:spPr bwMode="auto">
              <a:xfrm>
                <a:off x="4143383" y="215260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7" name="Option Button 23" hidden="1">
                <a:extLst>
                  <a:ext uri="{63B3BB69-23CF-44E3-9099-C40C66FF867C}">
                    <a14:compatExt spid="_x0000_s292887"/>
                  </a:ext>
                  <a:ext uri="{FF2B5EF4-FFF2-40B4-BE49-F238E27FC236}">
                    <a16:creationId xmlns:a16="http://schemas.microsoft.com/office/drawing/2014/main" id="{00000000-0008-0000-1100-000017780400}"/>
                  </a:ext>
                </a:extLst>
              </xdr:cNvPr>
              <xdr:cNvSpPr/>
            </xdr:nvSpPr>
            <xdr:spPr bwMode="auto">
              <a:xfrm>
                <a:off x="4581530" y="2152610"/>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8" name="Option Button 24" hidden="1">
                <a:extLst>
                  <a:ext uri="{63B3BB69-23CF-44E3-9099-C40C66FF867C}">
                    <a14:compatExt spid="_x0000_s292888"/>
                  </a:ext>
                  <a:ext uri="{FF2B5EF4-FFF2-40B4-BE49-F238E27FC236}">
                    <a16:creationId xmlns:a16="http://schemas.microsoft.com/office/drawing/2014/main" id="{00000000-0008-0000-1100-000018780400}"/>
                  </a:ext>
                </a:extLst>
              </xdr:cNvPr>
              <xdr:cNvSpPr/>
            </xdr:nvSpPr>
            <xdr:spPr bwMode="auto">
              <a:xfrm>
                <a:off x="5019689" y="2152610"/>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89" name="Option Button 25" hidden="1">
                <a:extLst>
                  <a:ext uri="{63B3BB69-23CF-44E3-9099-C40C66FF867C}">
                    <a14:compatExt spid="_x0000_s292889"/>
                  </a:ext>
                  <a:ext uri="{FF2B5EF4-FFF2-40B4-BE49-F238E27FC236}">
                    <a16:creationId xmlns:a16="http://schemas.microsoft.com/office/drawing/2014/main" id="{00000000-0008-0000-1100-000019780400}"/>
                  </a:ext>
                </a:extLst>
              </xdr:cNvPr>
              <xdr:cNvSpPr/>
            </xdr:nvSpPr>
            <xdr:spPr bwMode="auto">
              <a:xfrm>
                <a:off x="5457826" y="215261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13</xdr:row>
          <xdr:rowOff>7558</xdr:rowOff>
        </xdr:from>
        <xdr:to>
          <xdr:col>9</xdr:col>
          <xdr:colOff>0</xdr:colOff>
          <xdr:row>13</xdr:row>
          <xdr:rowOff>201563</xdr:rowOff>
        </xdr:to>
        <xdr:grpSp>
          <xdr:nvGrpSpPr>
            <xdr:cNvPr id="32" name="Gruppieren 31">
              <a:extLst>
                <a:ext uri="{FF2B5EF4-FFF2-40B4-BE49-F238E27FC236}">
                  <a16:creationId xmlns:a16="http://schemas.microsoft.com/office/drawing/2014/main" id="{00000000-0008-0000-1100-000020000000}"/>
                </a:ext>
              </a:extLst>
            </xdr:cNvPr>
            <xdr:cNvGrpSpPr/>
          </xdr:nvGrpSpPr>
          <xdr:grpSpPr>
            <a:xfrm>
              <a:off x="4274820" y="3596578"/>
              <a:ext cx="1600200" cy="194005"/>
              <a:chOff x="3581401" y="2105079"/>
              <a:chExt cx="2247894" cy="276225"/>
            </a:xfrm>
          </xdr:grpSpPr>
          <xdr:sp macro="" textlink="">
            <xdr:nvSpPr>
              <xdr:cNvPr id="292890" name="Group Box 26" hidden="1">
                <a:extLst>
                  <a:ext uri="{63B3BB69-23CF-44E3-9099-C40C66FF867C}">
                    <a14:compatExt spid="_x0000_s292890"/>
                  </a:ext>
                  <a:ext uri="{FF2B5EF4-FFF2-40B4-BE49-F238E27FC236}">
                    <a16:creationId xmlns:a16="http://schemas.microsoft.com/office/drawing/2014/main" id="{00000000-0008-0000-1100-00001A780400}"/>
                  </a:ext>
                </a:extLst>
              </xdr:cNvPr>
              <xdr:cNvSpPr/>
            </xdr:nvSpPr>
            <xdr:spPr bwMode="auto">
              <a:xfrm>
                <a:off x="3581401" y="2105079"/>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891" name="Option Button 27" hidden="1">
                <a:extLst>
                  <a:ext uri="{63B3BB69-23CF-44E3-9099-C40C66FF867C}">
                    <a14:compatExt spid="_x0000_s292891"/>
                  </a:ext>
                  <a:ext uri="{FF2B5EF4-FFF2-40B4-BE49-F238E27FC236}">
                    <a16:creationId xmlns:a16="http://schemas.microsoft.com/office/drawing/2014/main" id="{00000000-0008-0000-1100-00001B780400}"/>
                  </a:ext>
                </a:extLst>
              </xdr:cNvPr>
              <xdr:cNvSpPr/>
            </xdr:nvSpPr>
            <xdr:spPr bwMode="auto">
              <a:xfrm>
                <a:off x="370522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2" name="Option Button 28" hidden="1">
                <a:extLst>
                  <a:ext uri="{63B3BB69-23CF-44E3-9099-C40C66FF867C}">
                    <a14:compatExt spid="_x0000_s292892"/>
                  </a:ext>
                  <a:ext uri="{FF2B5EF4-FFF2-40B4-BE49-F238E27FC236}">
                    <a16:creationId xmlns:a16="http://schemas.microsoft.com/office/drawing/2014/main" id="{00000000-0008-0000-1100-00001C780400}"/>
                  </a:ext>
                </a:extLst>
              </xdr:cNvPr>
              <xdr:cNvSpPr/>
            </xdr:nvSpPr>
            <xdr:spPr bwMode="auto">
              <a:xfrm>
                <a:off x="41433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3" name="Option Button 29" hidden="1">
                <a:extLst>
                  <a:ext uri="{63B3BB69-23CF-44E3-9099-C40C66FF867C}">
                    <a14:compatExt spid="_x0000_s292893"/>
                  </a:ext>
                  <a:ext uri="{FF2B5EF4-FFF2-40B4-BE49-F238E27FC236}">
                    <a16:creationId xmlns:a16="http://schemas.microsoft.com/office/drawing/2014/main" id="{00000000-0008-0000-1100-00001D780400}"/>
                  </a:ext>
                </a:extLst>
              </xdr:cNvPr>
              <xdr:cNvSpPr/>
            </xdr:nvSpPr>
            <xdr:spPr bwMode="auto">
              <a:xfrm>
                <a:off x="4581531"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4" name="Option Button 30" hidden="1">
                <a:extLst>
                  <a:ext uri="{63B3BB69-23CF-44E3-9099-C40C66FF867C}">
                    <a14:compatExt spid="_x0000_s292894"/>
                  </a:ext>
                  <a:ext uri="{FF2B5EF4-FFF2-40B4-BE49-F238E27FC236}">
                    <a16:creationId xmlns:a16="http://schemas.microsoft.com/office/drawing/2014/main" id="{00000000-0008-0000-1100-00001E780400}"/>
                  </a:ext>
                </a:extLst>
              </xdr:cNvPr>
              <xdr:cNvSpPr/>
            </xdr:nvSpPr>
            <xdr:spPr bwMode="auto">
              <a:xfrm>
                <a:off x="50196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5" name="Option Button 31" hidden="1">
                <a:extLst>
                  <a:ext uri="{63B3BB69-23CF-44E3-9099-C40C66FF867C}">
                    <a14:compatExt spid="_x0000_s292895"/>
                  </a:ext>
                  <a:ext uri="{FF2B5EF4-FFF2-40B4-BE49-F238E27FC236}">
                    <a16:creationId xmlns:a16="http://schemas.microsoft.com/office/drawing/2014/main" id="{00000000-0008-0000-1100-00001F780400}"/>
                  </a:ext>
                </a:extLst>
              </xdr:cNvPr>
              <xdr:cNvSpPr/>
            </xdr:nvSpPr>
            <xdr:spPr bwMode="auto">
              <a:xfrm>
                <a:off x="5457824"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13</xdr:row>
          <xdr:rowOff>405480</xdr:rowOff>
        </xdr:from>
        <xdr:to>
          <xdr:col>9</xdr:col>
          <xdr:colOff>0</xdr:colOff>
          <xdr:row>14</xdr:row>
          <xdr:rowOff>199046</xdr:rowOff>
        </xdr:to>
        <xdr:grpSp>
          <xdr:nvGrpSpPr>
            <xdr:cNvPr id="39" name="Gruppieren 38">
              <a:extLst>
                <a:ext uri="{FF2B5EF4-FFF2-40B4-BE49-F238E27FC236}">
                  <a16:creationId xmlns:a16="http://schemas.microsoft.com/office/drawing/2014/main" id="{00000000-0008-0000-1100-000027000000}"/>
                </a:ext>
              </a:extLst>
            </xdr:cNvPr>
            <xdr:cNvGrpSpPr/>
          </xdr:nvGrpSpPr>
          <xdr:grpSpPr>
            <a:xfrm>
              <a:off x="4274820" y="3994500"/>
              <a:ext cx="1600200" cy="197426"/>
              <a:chOff x="3581401" y="2104653"/>
              <a:chExt cx="2247894" cy="276225"/>
            </a:xfrm>
          </xdr:grpSpPr>
          <xdr:sp macro="" textlink="">
            <xdr:nvSpPr>
              <xdr:cNvPr id="292896" name="Group Box 32" hidden="1">
                <a:extLst>
                  <a:ext uri="{63B3BB69-23CF-44E3-9099-C40C66FF867C}">
                    <a14:compatExt spid="_x0000_s292896"/>
                  </a:ext>
                  <a:ext uri="{FF2B5EF4-FFF2-40B4-BE49-F238E27FC236}">
                    <a16:creationId xmlns:a16="http://schemas.microsoft.com/office/drawing/2014/main" id="{00000000-0008-0000-1100-000020780400}"/>
                  </a:ext>
                </a:extLst>
              </xdr:cNvPr>
              <xdr:cNvSpPr/>
            </xdr:nvSpPr>
            <xdr:spPr bwMode="auto">
              <a:xfrm>
                <a:off x="3581401" y="2104653"/>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897" name="Option Button 33" hidden="1">
                <a:extLst>
                  <a:ext uri="{63B3BB69-23CF-44E3-9099-C40C66FF867C}">
                    <a14:compatExt spid="_x0000_s292897"/>
                  </a:ext>
                  <a:ext uri="{FF2B5EF4-FFF2-40B4-BE49-F238E27FC236}">
                    <a16:creationId xmlns:a16="http://schemas.microsoft.com/office/drawing/2014/main" id="{00000000-0008-0000-1100-000021780400}"/>
                  </a:ext>
                </a:extLst>
              </xdr:cNvPr>
              <xdr:cNvSpPr/>
            </xdr:nvSpPr>
            <xdr:spPr bwMode="auto">
              <a:xfrm>
                <a:off x="370522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8" name="Option Button 34" hidden="1">
                <a:extLst>
                  <a:ext uri="{63B3BB69-23CF-44E3-9099-C40C66FF867C}">
                    <a14:compatExt spid="_x0000_s292898"/>
                  </a:ext>
                  <a:ext uri="{FF2B5EF4-FFF2-40B4-BE49-F238E27FC236}">
                    <a16:creationId xmlns:a16="http://schemas.microsoft.com/office/drawing/2014/main" id="{00000000-0008-0000-1100-000022780400}"/>
                  </a:ext>
                </a:extLst>
              </xdr:cNvPr>
              <xdr:cNvSpPr/>
            </xdr:nvSpPr>
            <xdr:spPr bwMode="auto">
              <a:xfrm>
                <a:off x="41433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899" name="Option Button 35" hidden="1">
                <a:extLst>
                  <a:ext uri="{63B3BB69-23CF-44E3-9099-C40C66FF867C}">
                    <a14:compatExt spid="_x0000_s292899"/>
                  </a:ext>
                  <a:ext uri="{FF2B5EF4-FFF2-40B4-BE49-F238E27FC236}">
                    <a16:creationId xmlns:a16="http://schemas.microsoft.com/office/drawing/2014/main" id="{00000000-0008-0000-1100-000023780400}"/>
                  </a:ext>
                </a:extLst>
              </xdr:cNvPr>
              <xdr:cNvSpPr/>
            </xdr:nvSpPr>
            <xdr:spPr bwMode="auto">
              <a:xfrm>
                <a:off x="4581531"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0" name="Option Button 36" hidden="1">
                <a:extLst>
                  <a:ext uri="{63B3BB69-23CF-44E3-9099-C40C66FF867C}">
                    <a14:compatExt spid="_x0000_s292900"/>
                  </a:ext>
                  <a:ext uri="{FF2B5EF4-FFF2-40B4-BE49-F238E27FC236}">
                    <a16:creationId xmlns:a16="http://schemas.microsoft.com/office/drawing/2014/main" id="{00000000-0008-0000-1100-000024780400}"/>
                  </a:ext>
                </a:extLst>
              </xdr:cNvPr>
              <xdr:cNvSpPr/>
            </xdr:nvSpPr>
            <xdr:spPr bwMode="auto">
              <a:xfrm>
                <a:off x="50196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1" name="Option Button 37" hidden="1">
                <a:extLst>
                  <a:ext uri="{63B3BB69-23CF-44E3-9099-C40C66FF867C}">
                    <a14:compatExt spid="_x0000_s292901"/>
                  </a:ext>
                  <a:ext uri="{FF2B5EF4-FFF2-40B4-BE49-F238E27FC236}">
                    <a16:creationId xmlns:a16="http://schemas.microsoft.com/office/drawing/2014/main" id="{00000000-0008-0000-1100-000025780400}"/>
                  </a:ext>
                </a:extLst>
              </xdr:cNvPr>
              <xdr:cNvSpPr/>
            </xdr:nvSpPr>
            <xdr:spPr bwMode="auto">
              <a:xfrm>
                <a:off x="5457824"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14</xdr:row>
          <xdr:rowOff>402963</xdr:rowOff>
        </xdr:from>
        <xdr:to>
          <xdr:col>9</xdr:col>
          <xdr:colOff>0</xdr:colOff>
          <xdr:row>15</xdr:row>
          <xdr:rowOff>205664</xdr:rowOff>
        </xdr:to>
        <xdr:grpSp>
          <xdr:nvGrpSpPr>
            <xdr:cNvPr id="46" name="Gruppieren 45">
              <a:extLst>
                <a:ext uri="{FF2B5EF4-FFF2-40B4-BE49-F238E27FC236}">
                  <a16:creationId xmlns:a16="http://schemas.microsoft.com/office/drawing/2014/main" id="{00000000-0008-0000-1100-00002E000000}"/>
                </a:ext>
              </a:extLst>
            </xdr:cNvPr>
            <xdr:cNvGrpSpPr/>
          </xdr:nvGrpSpPr>
          <xdr:grpSpPr>
            <a:xfrm>
              <a:off x="4274820" y="4395843"/>
              <a:ext cx="1600200" cy="206561"/>
              <a:chOff x="3581401" y="2105309"/>
              <a:chExt cx="2247894" cy="276225"/>
            </a:xfrm>
          </xdr:grpSpPr>
          <xdr:sp macro="" textlink="">
            <xdr:nvSpPr>
              <xdr:cNvPr id="292902" name="Group Box 38" hidden="1">
                <a:extLst>
                  <a:ext uri="{63B3BB69-23CF-44E3-9099-C40C66FF867C}">
                    <a14:compatExt spid="_x0000_s292902"/>
                  </a:ext>
                  <a:ext uri="{FF2B5EF4-FFF2-40B4-BE49-F238E27FC236}">
                    <a16:creationId xmlns:a16="http://schemas.microsoft.com/office/drawing/2014/main" id="{00000000-0008-0000-1100-000026780400}"/>
                  </a:ext>
                </a:extLst>
              </xdr:cNvPr>
              <xdr:cNvSpPr/>
            </xdr:nvSpPr>
            <xdr:spPr bwMode="auto">
              <a:xfrm>
                <a:off x="3581401" y="2105309"/>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03" name="Option Button 39" hidden="1">
                <a:extLst>
                  <a:ext uri="{63B3BB69-23CF-44E3-9099-C40C66FF867C}">
                    <a14:compatExt spid="_x0000_s292903"/>
                  </a:ext>
                  <a:ext uri="{FF2B5EF4-FFF2-40B4-BE49-F238E27FC236}">
                    <a16:creationId xmlns:a16="http://schemas.microsoft.com/office/drawing/2014/main" id="{00000000-0008-0000-1100-000027780400}"/>
                  </a:ext>
                </a:extLst>
              </xdr:cNvPr>
              <xdr:cNvSpPr/>
            </xdr:nvSpPr>
            <xdr:spPr bwMode="auto">
              <a:xfrm>
                <a:off x="3705226" y="2152641"/>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4" name="Option Button 40" hidden="1">
                <a:extLst>
                  <a:ext uri="{63B3BB69-23CF-44E3-9099-C40C66FF867C}">
                    <a14:compatExt spid="_x0000_s292904"/>
                  </a:ext>
                  <a:ext uri="{FF2B5EF4-FFF2-40B4-BE49-F238E27FC236}">
                    <a16:creationId xmlns:a16="http://schemas.microsoft.com/office/drawing/2014/main" id="{00000000-0008-0000-1100-000028780400}"/>
                  </a:ext>
                </a:extLst>
              </xdr:cNvPr>
              <xdr:cNvSpPr/>
            </xdr:nvSpPr>
            <xdr:spPr bwMode="auto">
              <a:xfrm>
                <a:off x="4143377" y="2152641"/>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5" name="Option Button 41" hidden="1">
                <a:extLst>
                  <a:ext uri="{63B3BB69-23CF-44E3-9099-C40C66FF867C}">
                    <a14:compatExt spid="_x0000_s292905"/>
                  </a:ext>
                  <a:ext uri="{FF2B5EF4-FFF2-40B4-BE49-F238E27FC236}">
                    <a16:creationId xmlns:a16="http://schemas.microsoft.com/office/drawing/2014/main" id="{00000000-0008-0000-1100-000029780400}"/>
                  </a:ext>
                </a:extLst>
              </xdr:cNvPr>
              <xdr:cNvSpPr/>
            </xdr:nvSpPr>
            <xdr:spPr bwMode="auto">
              <a:xfrm>
                <a:off x="4581531" y="2152641"/>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6" name="Option Button 42" hidden="1">
                <a:extLst>
                  <a:ext uri="{63B3BB69-23CF-44E3-9099-C40C66FF867C}">
                    <a14:compatExt spid="_x0000_s292906"/>
                  </a:ext>
                  <a:ext uri="{FF2B5EF4-FFF2-40B4-BE49-F238E27FC236}">
                    <a16:creationId xmlns:a16="http://schemas.microsoft.com/office/drawing/2014/main" id="{00000000-0008-0000-1100-00002A780400}"/>
                  </a:ext>
                </a:extLst>
              </xdr:cNvPr>
              <xdr:cNvSpPr/>
            </xdr:nvSpPr>
            <xdr:spPr bwMode="auto">
              <a:xfrm>
                <a:off x="5019677" y="2152641"/>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07" name="Option Button 43" hidden="1">
                <a:extLst>
                  <a:ext uri="{63B3BB69-23CF-44E3-9099-C40C66FF867C}">
                    <a14:compatExt spid="_x0000_s292907"/>
                  </a:ext>
                  <a:ext uri="{FF2B5EF4-FFF2-40B4-BE49-F238E27FC236}">
                    <a16:creationId xmlns:a16="http://schemas.microsoft.com/office/drawing/2014/main" id="{00000000-0008-0000-1100-00002B780400}"/>
                  </a:ext>
                </a:extLst>
              </xdr:cNvPr>
              <xdr:cNvSpPr/>
            </xdr:nvSpPr>
            <xdr:spPr bwMode="auto">
              <a:xfrm>
                <a:off x="5457824" y="2152641"/>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16</xdr:row>
          <xdr:rowOff>5</xdr:rowOff>
        </xdr:from>
        <xdr:to>
          <xdr:col>9</xdr:col>
          <xdr:colOff>0</xdr:colOff>
          <xdr:row>16</xdr:row>
          <xdr:rowOff>194010</xdr:rowOff>
        </xdr:to>
        <xdr:grpSp>
          <xdr:nvGrpSpPr>
            <xdr:cNvPr id="53" name="Gruppieren 52">
              <a:extLst>
                <a:ext uri="{FF2B5EF4-FFF2-40B4-BE49-F238E27FC236}">
                  <a16:creationId xmlns:a16="http://schemas.microsoft.com/office/drawing/2014/main" id="{00000000-0008-0000-1100-000035000000}"/>
                </a:ext>
              </a:extLst>
            </xdr:cNvPr>
            <xdr:cNvGrpSpPr/>
          </xdr:nvGrpSpPr>
          <xdr:grpSpPr>
            <a:xfrm>
              <a:off x="4274820" y="4800605"/>
              <a:ext cx="1600200" cy="194005"/>
              <a:chOff x="3581401" y="2104499"/>
              <a:chExt cx="2247894" cy="276226"/>
            </a:xfrm>
          </xdr:grpSpPr>
          <xdr:sp macro="" textlink="">
            <xdr:nvSpPr>
              <xdr:cNvPr id="292908" name="Group Box 44" hidden="1">
                <a:extLst>
                  <a:ext uri="{63B3BB69-23CF-44E3-9099-C40C66FF867C}">
                    <a14:compatExt spid="_x0000_s292908"/>
                  </a:ext>
                  <a:ext uri="{FF2B5EF4-FFF2-40B4-BE49-F238E27FC236}">
                    <a16:creationId xmlns:a16="http://schemas.microsoft.com/office/drawing/2014/main" id="{00000000-0008-0000-1100-00002C780400}"/>
                  </a:ext>
                </a:extLst>
              </xdr:cNvPr>
              <xdr:cNvSpPr/>
            </xdr:nvSpPr>
            <xdr:spPr bwMode="auto">
              <a:xfrm>
                <a:off x="3581401" y="2104499"/>
                <a:ext cx="2247894" cy="276226"/>
              </a:xfrm>
              <a:prstGeom prst="rect">
                <a:avLst/>
              </a:prstGeom>
              <a:noFill/>
              <a:ln w="9525">
                <a:miter lim="800000"/>
                <a:headEnd/>
                <a:tailEnd/>
              </a:ln>
              <a:extLst>
                <a:ext uri="{909E8E84-426E-40DD-AFC4-6F175D3DCCD1}">
                  <a14:hiddenFill>
                    <a:noFill/>
                  </a14:hiddenFill>
                </a:ext>
              </a:extLst>
            </xdr:spPr>
          </xdr:sp>
          <xdr:sp macro="" textlink="">
            <xdr:nvSpPr>
              <xdr:cNvPr id="292909" name="Option Button 45" hidden="1">
                <a:extLst>
                  <a:ext uri="{63B3BB69-23CF-44E3-9099-C40C66FF867C}">
                    <a14:compatExt spid="_x0000_s292909"/>
                  </a:ext>
                  <a:ext uri="{FF2B5EF4-FFF2-40B4-BE49-F238E27FC236}">
                    <a16:creationId xmlns:a16="http://schemas.microsoft.com/office/drawing/2014/main" id="{00000000-0008-0000-1100-00002D780400}"/>
                  </a:ext>
                </a:extLst>
              </xdr:cNvPr>
              <xdr:cNvSpPr/>
            </xdr:nvSpPr>
            <xdr:spPr bwMode="auto">
              <a:xfrm>
                <a:off x="3705226"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0" name="Option Button 46" hidden="1">
                <a:extLst>
                  <a:ext uri="{63B3BB69-23CF-44E3-9099-C40C66FF867C}">
                    <a14:compatExt spid="_x0000_s292910"/>
                  </a:ext>
                  <a:ext uri="{FF2B5EF4-FFF2-40B4-BE49-F238E27FC236}">
                    <a16:creationId xmlns:a16="http://schemas.microsoft.com/office/drawing/2014/main" id="{00000000-0008-0000-1100-00002E780400}"/>
                  </a:ext>
                </a:extLst>
              </xdr:cNvPr>
              <xdr:cNvSpPr/>
            </xdr:nvSpPr>
            <xdr:spPr bwMode="auto">
              <a:xfrm>
                <a:off x="4143377"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1" name="Option Button 47" hidden="1">
                <a:extLst>
                  <a:ext uri="{63B3BB69-23CF-44E3-9099-C40C66FF867C}">
                    <a14:compatExt spid="_x0000_s292911"/>
                  </a:ext>
                  <a:ext uri="{FF2B5EF4-FFF2-40B4-BE49-F238E27FC236}">
                    <a16:creationId xmlns:a16="http://schemas.microsoft.com/office/drawing/2014/main" id="{00000000-0008-0000-1100-00002F780400}"/>
                  </a:ext>
                </a:extLst>
              </xdr:cNvPr>
              <xdr:cNvSpPr/>
            </xdr:nvSpPr>
            <xdr:spPr bwMode="auto">
              <a:xfrm>
                <a:off x="4581531"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2" name="Option Button 48" hidden="1">
                <a:extLst>
                  <a:ext uri="{63B3BB69-23CF-44E3-9099-C40C66FF867C}">
                    <a14:compatExt spid="_x0000_s292912"/>
                  </a:ext>
                  <a:ext uri="{FF2B5EF4-FFF2-40B4-BE49-F238E27FC236}">
                    <a16:creationId xmlns:a16="http://schemas.microsoft.com/office/drawing/2014/main" id="{00000000-0008-0000-1100-000030780400}"/>
                  </a:ext>
                </a:extLst>
              </xdr:cNvPr>
              <xdr:cNvSpPr/>
            </xdr:nvSpPr>
            <xdr:spPr bwMode="auto">
              <a:xfrm>
                <a:off x="5019677"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3" name="Option Button 49" hidden="1">
                <a:extLst>
                  <a:ext uri="{63B3BB69-23CF-44E3-9099-C40C66FF867C}">
                    <a14:compatExt spid="_x0000_s292913"/>
                  </a:ext>
                  <a:ext uri="{FF2B5EF4-FFF2-40B4-BE49-F238E27FC236}">
                    <a16:creationId xmlns:a16="http://schemas.microsoft.com/office/drawing/2014/main" id="{00000000-0008-0000-1100-000031780400}"/>
                  </a:ext>
                </a:extLst>
              </xdr:cNvPr>
              <xdr:cNvSpPr/>
            </xdr:nvSpPr>
            <xdr:spPr bwMode="auto">
              <a:xfrm>
                <a:off x="5457824"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18</xdr:row>
          <xdr:rowOff>19006</xdr:rowOff>
        </xdr:from>
        <xdr:to>
          <xdr:col>9</xdr:col>
          <xdr:colOff>0</xdr:colOff>
          <xdr:row>18</xdr:row>
          <xdr:rowOff>222147</xdr:rowOff>
        </xdr:to>
        <xdr:grpSp>
          <xdr:nvGrpSpPr>
            <xdr:cNvPr id="60" name="Gruppieren 59">
              <a:extLst>
                <a:ext uri="{FF2B5EF4-FFF2-40B4-BE49-F238E27FC236}">
                  <a16:creationId xmlns:a16="http://schemas.microsoft.com/office/drawing/2014/main" id="{00000000-0008-0000-1100-00003C000000}"/>
                </a:ext>
              </a:extLst>
            </xdr:cNvPr>
            <xdr:cNvGrpSpPr/>
          </xdr:nvGrpSpPr>
          <xdr:grpSpPr>
            <a:xfrm>
              <a:off x="4274820" y="5421586"/>
              <a:ext cx="1600200" cy="203141"/>
              <a:chOff x="3581401" y="2104611"/>
              <a:chExt cx="2247894" cy="276226"/>
            </a:xfrm>
          </xdr:grpSpPr>
          <xdr:sp macro="" textlink="">
            <xdr:nvSpPr>
              <xdr:cNvPr id="292914" name="Group Box 50" hidden="1">
                <a:extLst>
                  <a:ext uri="{63B3BB69-23CF-44E3-9099-C40C66FF867C}">
                    <a14:compatExt spid="_x0000_s292914"/>
                  </a:ext>
                  <a:ext uri="{FF2B5EF4-FFF2-40B4-BE49-F238E27FC236}">
                    <a16:creationId xmlns:a16="http://schemas.microsoft.com/office/drawing/2014/main" id="{00000000-0008-0000-1100-000032780400}"/>
                  </a:ext>
                </a:extLst>
              </xdr:cNvPr>
              <xdr:cNvSpPr/>
            </xdr:nvSpPr>
            <xdr:spPr bwMode="auto">
              <a:xfrm>
                <a:off x="3581401" y="2104611"/>
                <a:ext cx="2247894" cy="276226"/>
              </a:xfrm>
              <a:prstGeom prst="rect">
                <a:avLst/>
              </a:prstGeom>
              <a:noFill/>
              <a:ln w="9525">
                <a:miter lim="800000"/>
                <a:headEnd/>
                <a:tailEnd/>
              </a:ln>
              <a:extLst>
                <a:ext uri="{909E8E84-426E-40DD-AFC4-6F175D3DCCD1}">
                  <a14:hiddenFill>
                    <a:noFill/>
                  </a14:hiddenFill>
                </a:ext>
              </a:extLst>
            </xdr:spPr>
          </xdr:sp>
          <xdr:sp macro="" textlink="">
            <xdr:nvSpPr>
              <xdr:cNvPr id="292915" name="Option Button 51" hidden="1">
                <a:extLst>
                  <a:ext uri="{63B3BB69-23CF-44E3-9099-C40C66FF867C}">
                    <a14:compatExt spid="_x0000_s292915"/>
                  </a:ext>
                  <a:ext uri="{FF2B5EF4-FFF2-40B4-BE49-F238E27FC236}">
                    <a16:creationId xmlns:a16="http://schemas.microsoft.com/office/drawing/2014/main" id="{00000000-0008-0000-1100-0000337804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6" name="Option Button 52" hidden="1">
                <a:extLst>
                  <a:ext uri="{63B3BB69-23CF-44E3-9099-C40C66FF867C}">
                    <a14:compatExt spid="_x0000_s292916"/>
                  </a:ext>
                  <a:ext uri="{FF2B5EF4-FFF2-40B4-BE49-F238E27FC236}">
                    <a16:creationId xmlns:a16="http://schemas.microsoft.com/office/drawing/2014/main" id="{00000000-0008-0000-1100-0000347804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7" name="Option Button 53" hidden="1">
                <a:extLst>
                  <a:ext uri="{63B3BB69-23CF-44E3-9099-C40C66FF867C}">
                    <a14:compatExt spid="_x0000_s292917"/>
                  </a:ext>
                  <a:ext uri="{FF2B5EF4-FFF2-40B4-BE49-F238E27FC236}">
                    <a16:creationId xmlns:a16="http://schemas.microsoft.com/office/drawing/2014/main" id="{00000000-0008-0000-1100-0000357804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8" name="Option Button 54" hidden="1">
                <a:extLst>
                  <a:ext uri="{63B3BB69-23CF-44E3-9099-C40C66FF867C}">
                    <a14:compatExt spid="_x0000_s292918"/>
                  </a:ext>
                  <a:ext uri="{FF2B5EF4-FFF2-40B4-BE49-F238E27FC236}">
                    <a16:creationId xmlns:a16="http://schemas.microsoft.com/office/drawing/2014/main" id="{00000000-0008-0000-1100-000036780400}"/>
                  </a:ext>
                </a:extLst>
              </xdr:cNvPr>
              <xdr:cNvSpPr/>
            </xdr:nvSpPr>
            <xdr:spPr bwMode="auto">
              <a:xfrm>
                <a:off x="50196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19" name="Option Button 55" hidden="1">
                <a:extLst>
                  <a:ext uri="{63B3BB69-23CF-44E3-9099-C40C66FF867C}">
                    <a14:compatExt spid="_x0000_s292919"/>
                  </a:ext>
                  <a:ext uri="{FF2B5EF4-FFF2-40B4-BE49-F238E27FC236}">
                    <a16:creationId xmlns:a16="http://schemas.microsoft.com/office/drawing/2014/main" id="{00000000-0008-0000-1100-000037780400}"/>
                  </a:ext>
                </a:extLst>
              </xdr:cNvPr>
              <xdr:cNvSpPr/>
            </xdr:nvSpPr>
            <xdr:spPr bwMode="auto">
              <a:xfrm>
                <a:off x="5457824"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19</xdr:row>
          <xdr:rowOff>0</xdr:rowOff>
        </xdr:from>
        <xdr:to>
          <xdr:col>9</xdr:col>
          <xdr:colOff>0</xdr:colOff>
          <xdr:row>19</xdr:row>
          <xdr:rowOff>194005</xdr:rowOff>
        </xdr:to>
        <xdr:grpSp>
          <xdr:nvGrpSpPr>
            <xdr:cNvPr id="67" name="Gruppieren 66">
              <a:extLst>
                <a:ext uri="{FF2B5EF4-FFF2-40B4-BE49-F238E27FC236}">
                  <a16:creationId xmlns:a16="http://schemas.microsoft.com/office/drawing/2014/main" id="{00000000-0008-0000-1100-000043000000}"/>
                </a:ext>
              </a:extLst>
            </xdr:cNvPr>
            <xdr:cNvGrpSpPr/>
          </xdr:nvGrpSpPr>
          <xdr:grpSpPr>
            <a:xfrm>
              <a:off x="4274820" y="5806440"/>
              <a:ext cx="1600200" cy="194005"/>
              <a:chOff x="3581401" y="2105027"/>
              <a:chExt cx="2247894" cy="276225"/>
            </a:xfrm>
          </xdr:grpSpPr>
          <xdr:sp macro="" textlink="">
            <xdr:nvSpPr>
              <xdr:cNvPr id="292920" name="Group Box 56" hidden="1">
                <a:extLst>
                  <a:ext uri="{63B3BB69-23CF-44E3-9099-C40C66FF867C}">
                    <a14:compatExt spid="_x0000_s292920"/>
                  </a:ext>
                  <a:ext uri="{FF2B5EF4-FFF2-40B4-BE49-F238E27FC236}">
                    <a16:creationId xmlns:a16="http://schemas.microsoft.com/office/drawing/2014/main" id="{00000000-0008-0000-1100-000038780400}"/>
                  </a:ext>
                </a:extLst>
              </xdr:cNvPr>
              <xdr:cNvSpPr/>
            </xdr:nvSpPr>
            <xdr:spPr bwMode="auto">
              <a:xfrm>
                <a:off x="3581401" y="2105027"/>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21" name="Option Button 57" hidden="1">
                <a:extLst>
                  <a:ext uri="{63B3BB69-23CF-44E3-9099-C40C66FF867C}">
                    <a14:compatExt spid="_x0000_s292921"/>
                  </a:ext>
                  <a:ext uri="{FF2B5EF4-FFF2-40B4-BE49-F238E27FC236}">
                    <a16:creationId xmlns:a16="http://schemas.microsoft.com/office/drawing/2014/main" id="{00000000-0008-0000-1100-000039780400}"/>
                  </a:ext>
                </a:extLst>
              </xdr:cNvPr>
              <xdr:cNvSpPr/>
            </xdr:nvSpPr>
            <xdr:spPr bwMode="auto">
              <a:xfrm>
                <a:off x="3705226"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2" name="Option Button 58" hidden="1">
                <a:extLst>
                  <a:ext uri="{63B3BB69-23CF-44E3-9099-C40C66FF867C}">
                    <a14:compatExt spid="_x0000_s292922"/>
                  </a:ext>
                  <a:ext uri="{FF2B5EF4-FFF2-40B4-BE49-F238E27FC236}">
                    <a16:creationId xmlns:a16="http://schemas.microsoft.com/office/drawing/2014/main" id="{00000000-0008-0000-1100-00003A780400}"/>
                  </a:ext>
                </a:extLst>
              </xdr:cNvPr>
              <xdr:cNvSpPr/>
            </xdr:nvSpPr>
            <xdr:spPr bwMode="auto">
              <a:xfrm>
                <a:off x="4143377"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3" name="Option Button 59" hidden="1">
                <a:extLst>
                  <a:ext uri="{63B3BB69-23CF-44E3-9099-C40C66FF867C}">
                    <a14:compatExt spid="_x0000_s292923"/>
                  </a:ext>
                  <a:ext uri="{FF2B5EF4-FFF2-40B4-BE49-F238E27FC236}">
                    <a16:creationId xmlns:a16="http://schemas.microsoft.com/office/drawing/2014/main" id="{00000000-0008-0000-1100-00003B780400}"/>
                  </a:ext>
                </a:extLst>
              </xdr:cNvPr>
              <xdr:cNvSpPr/>
            </xdr:nvSpPr>
            <xdr:spPr bwMode="auto">
              <a:xfrm>
                <a:off x="4581531"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4" name="Option Button 60" hidden="1">
                <a:extLst>
                  <a:ext uri="{63B3BB69-23CF-44E3-9099-C40C66FF867C}">
                    <a14:compatExt spid="_x0000_s292924"/>
                  </a:ext>
                  <a:ext uri="{FF2B5EF4-FFF2-40B4-BE49-F238E27FC236}">
                    <a16:creationId xmlns:a16="http://schemas.microsoft.com/office/drawing/2014/main" id="{00000000-0008-0000-1100-00003C780400}"/>
                  </a:ext>
                </a:extLst>
              </xdr:cNvPr>
              <xdr:cNvSpPr/>
            </xdr:nvSpPr>
            <xdr:spPr bwMode="auto">
              <a:xfrm>
                <a:off x="5019677"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5" name="Option Button 61" hidden="1">
                <a:extLst>
                  <a:ext uri="{63B3BB69-23CF-44E3-9099-C40C66FF867C}">
                    <a14:compatExt spid="_x0000_s292925"/>
                  </a:ext>
                  <a:ext uri="{FF2B5EF4-FFF2-40B4-BE49-F238E27FC236}">
                    <a16:creationId xmlns:a16="http://schemas.microsoft.com/office/drawing/2014/main" id="{00000000-0008-0000-1100-00003D780400}"/>
                  </a:ext>
                </a:extLst>
              </xdr:cNvPr>
              <xdr:cNvSpPr/>
            </xdr:nvSpPr>
            <xdr:spPr bwMode="auto">
              <a:xfrm>
                <a:off x="5457824"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20</xdr:row>
          <xdr:rowOff>18990</xdr:rowOff>
        </xdr:from>
        <xdr:to>
          <xdr:col>9</xdr:col>
          <xdr:colOff>0</xdr:colOff>
          <xdr:row>20</xdr:row>
          <xdr:rowOff>243088</xdr:rowOff>
        </xdr:to>
        <xdr:grpSp>
          <xdr:nvGrpSpPr>
            <xdr:cNvPr id="74" name="Gruppieren 73">
              <a:extLst>
                <a:ext uri="{FF2B5EF4-FFF2-40B4-BE49-F238E27FC236}">
                  <a16:creationId xmlns:a16="http://schemas.microsoft.com/office/drawing/2014/main" id="{00000000-0008-0000-1100-00004A000000}"/>
                </a:ext>
              </a:extLst>
            </xdr:cNvPr>
            <xdr:cNvGrpSpPr/>
          </xdr:nvGrpSpPr>
          <xdr:grpSpPr>
            <a:xfrm>
              <a:off x="4274820" y="6229290"/>
              <a:ext cx="1600200" cy="224098"/>
              <a:chOff x="3581401" y="2104530"/>
              <a:chExt cx="2247894" cy="276225"/>
            </a:xfrm>
          </xdr:grpSpPr>
          <xdr:sp macro="" textlink="">
            <xdr:nvSpPr>
              <xdr:cNvPr id="292926" name="Group Box 62" hidden="1">
                <a:extLst>
                  <a:ext uri="{63B3BB69-23CF-44E3-9099-C40C66FF867C}">
                    <a14:compatExt spid="_x0000_s292926"/>
                  </a:ext>
                  <a:ext uri="{FF2B5EF4-FFF2-40B4-BE49-F238E27FC236}">
                    <a16:creationId xmlns:a16="http://schemas.microsoft.com/office/drawing/2014/main" id="{00000000-0008-0000-1100-00003E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27" name="Option Button 63" hidden="1">
                <a:extLst>
                  <a:ext uri="{63B3BB69-23CF-44E3-9099-C40C66FF867C}">
                    <a14:compatExt spid="_x0000_s292927"/>
                  </a:ext>
                  <a:ext uri="{FF2B5EF4-FFF2-40B4-BE49-F238E27FC236}">
                    <a16:creationId xmlns:a16="http://schemas.microsoft.com/office/drawing/2014/main" id="{00000000-0008-0000-1100-00003F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8" name="Option Button 64" hidden="1">
                <a:extLst>
                  <a:ext uri="{63B3BB69-23CF-44E3-9099-C40C66FF867C}">
                    <a14:compatExt spid="_x0000_s292928"/>
                  </a:ext>
                  <a:ext uri="{FF2B5EF4-FFF2-40B4-BE49-F238E27FC236}">
                    <a16:creationId xmlns:a16="http://schemas.microsoft.com/office/drawing/2014/main" id="{00000000-0008-0000-1100-000040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29" name="Option Button 65" hidden="1">
                <a:extLst>
                  <a:ext uri="{63B3BB69-23CF-44E3-9099-C40C66FF867C}">
                    <a14:compatExt spid="_x0000_s292929"/>
                  </a:ext>
                  <a:ext uri="{FF2B5EF4-FFF2-40B4-BE49-F238E27FC236}">
                    <a16:creationId xmlns:a16="http://schemas.microsoft.com/office/drawing/2014/main" id="{00000000-0008-0000-1100-000041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0" name="Option Button 66" hidden="1">
                <a:extLst>
                  <a:ext uri="{63B3BB69-23CF-44E3-9099-C40C66FF867C}">
                    <a14:compatExt spid="_x0000_s292930"/>
                  </a:ext>
                  <a:ext uri="{FF2B5EF4-FFF2-40B4-BE49-F238E27FC236}">
                    <a16:creationId xmlns:a16="http://schemas.microsoft.com/office/drawing/2014/main" id="{00000000-0008-0000-1100-000042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1" name="Option Button 67" hidden="1">
                <a:extLst>
                  <a:ext uri="{63B3BB69-23CF-44E3-9099-C40C66FF867C}">
                    <a14:compatExt spid="_x0000_s292931"/>
                  </a:ext>
                  <a:ext uri="{FF2B5EF4-FFF2-40B4-BE49-F238E27FC236}">
                    <a16:creationId xmlns:a16="http://schemas.microsoft.com/office/drawing/2014/main" id="{00000000-0008-0000-1100-000043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21</xdr:row>
          <xdr:rowOff>43</xdr:rowOff>
        </xdr:from>
        <xdr:to>
          <xdr:col>9</xdr:col>
          <xdr:colOff>0</xdr:colOff>
          <xdr:row>21</xdr:row>
          <xdr:rowOff>174998</xdr:rowOff>
        </xdr:to>
        <xdr:grpSp>
          <xdr:nvGrpSpPr>
            <xdr:cNvPr id="81" name="Gruppieren 80">
              <a:extLst>
                <a:ext uri="{FF2B5EF4-FFF2-40B4-BE49-F238E27FC236}">
                  <a16:creationId xmlns:a16="http://schemas.microsoft.com/office/drawing/2014/main" id="{00000000-0008-0000-1100-000051000000}"/>
                </a:ext>
              </a:extLst>
            </xdr:cNvPr>
            <xdr:cNvGrpSpPr/>
          </xdr:nvGrpSpPr>
          <xdr:grpSpPr>
            <a:xfrm>
              <a:off x="4274820" y="6614203"/>
              <a:ext cx="1600200" cy="174955"/>
              <a:chOff x="3581397" y="2105520"/>
              <a:chExt cx="2247897" cy="276225"/>
            </a:xfrm>
          </xdr:grpSpPr>
          <xdr:sp macro="" textlink="">
            <xdr:nvSpPr>
              <xdr:cNvPr id="292932" name="Group Box 68" hidden="1">
                <a:extLst>
                  <a:ext uri="{63B3BB69-23CF-44E3-9099-C40C66FF867C}">
                    <a14:compatExt spid="_x0000_s292932"/>
                  </a:ext>
                  <a:ext uri="{FF2B5EF4-FFF2-40B4-BE49-F238E27FC236}">
                    <a16:creationId xmlns:a16="http://schemas.microsoft.com/office/drawing/2014/main" id="{00000000-0008-0000-1100-000044780400}"/>
                  </a:ext>
                </a:extLst>
              </xdr:cNvPr>
              <xdr:cNvSpPr/>
            </xdr:nvSpPr>
            <xdr:spPr bwMode="auto">
              <a:xfrm>
                <a:off x="3581397" y="2105520"/>
                <a:ext cx="2247897" cy="276225"/>
              </a:xfrm>
              <a:prstGeom prst="rect">
                <a:avLst/>
              </a:prstGeom>
              <a:noFill/>
              <a:ln w="9525">
                <a:miter lim="800000"/>
                <a:headEnd/>
                <a:tailEnd/>
              </a:ln>
              <a:extLst>
                <a:ext uri="{909E8E84-426E-40DD-AFC4-6F175D3DCCD1}">
                  <a14:hiddenFill>
                    <a:noFill/>
                  </a14:hiddenFill>
                </a:ext>
              </a:extLst>
            </xdr:spPr>
          </xdr:sp>
          <xdr:sp macro="" textlink="">
            <xdr:nvSpPr>
              <xdr:cNvPr id="292933" name="Option Button 69" hidden="1">
                <a:extLst>
                  <a:ext uri="{63B3BB69-23CF-44E3-9099-C40C66FF867C}">
                    <a14:compatExt spid="_x0000_s292933"/>
                  </a:ext>
                  <a:ext uri="{FF2B5EF4-FFF2-40B4-BE49-F238E27FC236}">
                    <a16:creationId xmlns:a16="http://schemas.microsoft.com/office/drawing/2014/main" id="{00000000-0008-0000-1100-000045780400}"/>
                  </a:ext>
                </a:extLst>
              </xdr:cNvPr>
              <xdr:cNvSpPr/>
            </xdr:nvSpPr>
            <xdr:spPr bwMode="auto">
              <a:xfrm>
                <a:off x="3705225"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4" name="Option Button 70" hidden="1">
                <a:extLst>
                  <a:ext uri="{63B3BB69-23CF-44E3-9099-C40C66FF867C}">
                    <a14:compatExt spid="_x0000_s292934"/>
                  </a:ext>
                  <a:ext uri="{FF2B5EF4-FFF2-40B4-BE49-F238E27FC236}">
                    <a16:creationId xmlns:a16="http://schemas.microsoft.com/office/drawing/2014/main" id="{00000000-0008-0000-1100-000046780400}"/>
                  </a:ext>
                </a:extLst>
              </xdr:cNvPr>
              <xdr:cNvSpPr/>
            </xdr:nvSpPr>
            <xdr:spPr bwMode="auto">
              <a:xfrm>
                <a:off x="4143377"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5" name="Option Button 71" hidden="1">
                <a:extLst>
                  <a:ext uri="{63B3BB69-23CF-44E3-9099-C40C66FF867C}">
                    <a14:compatExt spid="_x0000_s292935"/>
                  </a:ext>
                  <a:ext uri="{FF2B5EF4-FFF2-40B4-BE49-F238E27FC236}">
                    <a16:creationId xmlns:a16="http://schemas.microsoft.com/office/drawing/2014/main" id="{00000000-0008-0000-1100-000047780400}"/>
                  </a:ext>
                </a:extLst>
              </xdr:cNvPr>
              <xdr:cNvSpPr/>
            </xdr:nvSpPr>
            <xdr:spPr bwMode="auto">
              <a:xfrm>
                <a:off x="4581524"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6" name="Option Button 72" hidden="1">
                <a:extLst>
                  <a:ext uri="{63B3BB69-23CF-44E3-9099-C40C66FF867C}">
                    <a14:compatExt spid="_x0000_s292936"/>
                  </a:ext>
                  <a:ext uri="{FF2B5EF4-FFF2-40B4-BE49-F238E27FC236}">
                    <a16:creationId xmlns:a16="http://schemas.microsoft.com/office/drawing/2014/main" id="{00000000-0008-0000-1100-000048780400}"/>
                  </a:ext>
                </a:extLst>
              </xdr:cNvPr>
              <xdr:cNvSpPr/>
            </xdr:nvSpPr>
            <xdr:spPr bwMode="auto">
              <a:xfrm>
                <a:off x="501967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37" name="Option Button 73" hidden="1">
                <a:extLst>
                  <a:ext uri="{63B3BB69-23CF-44E3-9099-C40C66FF867C}">
                    <a14:compatExt spid="_x0000_s292937"/>
                  </a:ext>
                  <a:ext uri="{FF2B5EF4-FFF2-40B4-BE49-F238E27FC236}">
                    <a16:creationId xmlns:a16="http://schemas.microsoft.com/office/drawing/2014/main" id="{00000000-0008-0000-1100-000049780400}"/>
                  </a:ext>
                </a:extLst>
              </xdr:cNvPr>
              <xdr:cNvSpPr/>
            </xdr:nvSpPr>
            <xdr:spPr bwMode="auto">
              <a:xfrm>
                <a:off x="545782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xdr:row>
          <xdr:rowOff>19007</xdr:rowOff>
        </xdr:from>
        <xdr:to>
          <xdr:col>9</xdr:col>
          <xdr:colOff>0</xdr:colOff>
          <xdr:row>9</xdr:row>
          <xdr:rowOff>222148</xdr:rowOff>
        </xdr:to>
        <xdr:grpSp>
          <xdr:nvGrpSpPr>
            <xdr:cNvPr id="88" name="Gruppieren 87">
              <a:extLst>
                <a:ext uri="{FF2B5EF4-FFF2-40B4-BE49-F238E27FC236}">
                  <a16:creationId xmlns:a16="http://schemas.microsoft.com/office/drawing/2014/main" id="{00000000-0008-0000-1100-000058000000}"/>
                </a:ext>
              </a:extLst>
            </xdr:cNvPr>
            <xdr:cNvGrpSpPr/>
          </xdr:nvGrpSpPr>
          <xdr:grpSpPr>
            <a:xfrm>
              <a:off x="4274820" y="2205947"/>
              <a:ext cx="1600200" cy="203141"/>
              <a:chOff x="3581391" y="2104611"/>
              <a:chExt cx="2247898" cy="276226"/>
            </a:xfrm>
          </xdr:grpSpPr>
          <xdr:sp macro="" textlink="">
            <xdr:nvSpPr>
              <xdr:cNvPr id="292938" name="Group Box 74" hidden="1">
                <a:extLst>
                  <a:ext uri="{63B3BB69-23CF-44E3-9099-C40C66FF867C}">
                    <a14:compatExt spid="_x0000_s292938"/>
                  </a:ext>
                  <a:ext uri="{FF2B5EF4-FFF2-40B4-BE49-F238E27FC236}">
                    <a16:creationId xmlns:a16="http://schemas.microsoft.com/office/drawing/2014/main" id="{00000000-0008-0000-1100-00004A780400}"/>
                  </a:ext>
                </a:extLst>
              </xdr:cNvPr>
              <xdr:cNvSpPr/>
            </xdr:nvSpPr>
            <xdr:spPr bwMode="auto">
              <a:xfrm>
                <a:off x="3581391" y="2104611"/>
                <a:ext cx="2247898" cy="276226"/>
              </a:xfrm>
              <a:prstGeom prst="rect">
                <a:avLst/>
              </a:prstGeom>
              <a:noFill/>
              <a:ln w="9525">
                <a:miter lim="800000"/>
                <a:headEnd/>
                <a:tailEnd/>
              </a:ln>
              <a:extLst>
                <a:ext uri="{909E8E84-426E-40DD-AFC4-6F175D3DCCD1}">
                  <a14:hiddenFill>
                    <a:noFill/>
                  </a14:hiddenFill>
                </a:ext>
              </a:extLst>
            </xdr:spPr>
          </xdr:sp>
          <xdr:sp macro="" textlink="">
            <xdr:nvSpPr>
              <xdr:cNvPr id="292939" name="Option Button 75" hidden="1">
                <a:extLst>
                  <a:ext uri="{63B3BB69-23CF-44E3-9099-C40C66FF867C}">
                    <a14:compatExt spid="_x0000_s292939"/>
                  </a:ext>
                  <a:ext uri="{FF2B5EF4-FFF2-40B4-BE49-F238E27FC236}">
                    <a16:creationId xmlns:a16="http://schemas.microsoft.com/office/drawing/2014/main" id="{00000000-0008-0000-1100-00004B780400}"/>
                  </a:ext>
                </a:extLst>
              </xdr:cNvPr>
              <xdr:cNvSpPr/>
            </xdr:nvSpPr>
            <xdr:spPr bwMode="auto">
              <a:xfrm>
                <a:off x="3705225"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40" name="Option Button 76" hidden="1">
                <a:extLst>
                  <a:ext uri="{63B3BB69-23CF-44E3-9099-C40C66FF867C}">
                    <a14:compatExt spid="_x0000_s292940"/>
                  </a:ext>
                  <a:ext uri="{FF2B5EF4-FFF2-40B4-BE49-F238E27FC236}">
                    <a16:creationId xmlns:a16="http://schemas.microsoft.com/office/drawing/2014/main" id="{00000000-0008-0000-1100-00004C780400}"/>
                  </a:ext>
                </a:extLst>
              </xdr:cNvPr>
              <xdr:cNvSpPr/>
            </xdr:nvSpPr>
            <xdr:spPr bwMode="auto">
              <a:xfrm>
                <a:off x="4143373"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41" name="Option Button 77" hidden="1">
                <a:extLst>
                  <a:ext uri="{63B3BB69-23CF-44E3-9099-C40C66FF867C}">
                    <a14:compatExt spid="_x0000_s292941"/>
                  </a:ext>
                  <a:ext uri="{FF2B5EF4-FFF2-40B4-BE49-F238E27FC236}">
                    <a16:creationId xmlns:a16="http://schemas.microsoft.com/office/drawing/2014/main" id="{00000000-0008-0000-1100-00004D780400}"/>
                  </a:ext>
                </a:extLst>
              </xdr:cNvPr>
              <xdr:cNvSpPr/>
            </xdr:nvSpPr>
            <xdr:spPr bwMode="auto">
              <a:xfrm>
                <a:off x="458152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42" name="Option Button 78" hidden="1">
                <a:extLst>
                  <a:ext uri="{63B3BB69-23CF-44E3-9099-C40C66FF867C}">
                    <a14:compatExt spid="_x0000_s292942"/>
                  </a:ext>
                  <a:ext uri="{FF2B5EF4-FFF2-40B4-BE49-F238E27FC236}">
                    <a16:creationId xmlns:a16="http://schemas.microsoft.com/office/drawing/2014/main" id="{00000000-0008-0000-1100-00004E780400}"/>
                  </a:ext>
                </a:extLst>
              </xdr:cNvPr>
              <xdr:cNvSpPr/>
            </xdr:nvSpPr>
            <xdr:spPr bwMode="auto">
              <a:xfrm>
                <a:off x="501967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43" name="Option Button 79" hidden="1">
                <a:extLst>
                  <a:ext uri="{63B3BB69-23CF-44E3-9099-C40C66FF867C}">
                    <a14:compatExt spid="_x0000_s292943"/>
                  </a:ext>
                  <a:ext uri="{FF2B5EF4-FFF2-40B4-BE49-F238E27FC236}">
                    <a16:creationId xmlns:a16="http://schemas.microsoft.com/office/drawing/2014/main" id="{00000000-0008-0000-1100-00004F780400}"/>
                  </a:ext>
                </a:extLst>
              </xdr:cNvPr>
              <xdr:cNvSpPr/>
            </xdr:nvSpPr>
            <xdr:spPr bwMode="auto">
              <a:xfrm>
                <a:off x="5457824"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10</xdr:col>
      <xdr:colOff>19050</xdr:colOff>
      <xdr:row>2</xdr:row>
      <xdr:rowOff>27525</xdr:rowOff>
    </xdr:from>
    <xdr:to>
      <xdr:col>10</xdr:col>
      <xdr:colOff>195858</xdr:colOff>
      <xdr:row>2</xdr:row>
      <xdr:rowOff>208575</xdr:rowOff>
    </xdr:to>
    <xdr:grpSp>
      <xdr:nvGrpSpPr>
        <xdr:cNvPr id="120" name="Gruppieren 119">
          <a:hlinkClick xmlns:r="http://schemas.openxmlformats.org/officeDocument/2006/relationships" r:id="rId1"/>
          <a:extLst>
            <a:ext uri="{FF2B5EF4-FFF2-40B4-BE49-F238E27FC236}">
              <a16:creationId xmlns:a16="http://schemas.microsoft.com/office/drawing/2014/main" id="{00000000-0008-0000-1100-000078000000}"/>
            </a:ext>
          </a:extLst>
        </xdr:cNvPr>
        <xdr:cNvGrpSpPr/>
      </xdr:nvGrpSpPr>
      <xdr:grpSpPr>
        <a:xfrm>
          <a:off x="6122670" y="934305"/>
          <a:ext cx="176808" cy="181050"/>
          <a:chOff x="7210425" y="2246850"/>
          <a:chExt cx="176808" cy="181050"/>
        </a:xfrm>
      </xdr:grpSpPr>
      <xdr:sp macro="" textlink="">
        <xdr:nvSpPr>
          <xdr:cNvPr id="121" name="Rechteck 120">
            <a:extLst>
              <a:ext uri="{FF2B5EF4-FFF2-40B4-BE49-F238E27FC236}">
                <a16:creationId xmlns:a16="http://schemas.microsoft.com/office/drawing/2014/main" id="{00000000-0008-0000-1100-00007900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2" name="Textfeld 121">
            <a:extLst>
              <a:ext uri="{FF2B5EF4-FFF2-40B4-BE49-F238E27FC236}">
                <a16:creationId xmlns:a16="http://schemas.microsoft.com/office/drawing/2014/main" id="{00000000-0008-0000-1100-00007A00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editAs="oneCell">
    <xdr:from>
      <xdr:col>0</xdr:col>
      <xdr:colOff>57150</xdr:colOff>
      <xdr:row>0</xdr:row>
      <xdr:rowOff>104775</xdr:rowOff>
    </xdr:from>
    <xdr:to>
      <xdr:col>0</xdr:col>
      <xdr:colOff>381150</xdr:colOff>
      <xdr:row>0</xdr:row>
      <xdr:rowOff>430240</xdr:rowOff>
    </xdr:to>
    <xdr:grpSp>
      <xdr:nvGrpSpPr>
        <xdr:cNvPr id="123" name="Gruppieren 122">
          <a:hlinkClick xmlns:r="http://schemas.openxmlformats.org/officeDocument/2006/relationships" r:id="rId2"/>
          <a:extLst>
            <a:ext uri="{FF2B5EF4-FFF2-40B4-BE49-F238E27FC236}">
              <a16:creationId xmlns:a16="http://schemas.microsoft.com/office/drawing/2014/main" id="{00000000-0008-0000-1100-00007B000000}"/>
            </a:ext>
          </a:extLst>
        </xdr:cNvPr>
        <xdr:cNvGrpSpPr/>
      </xdr:nvGrpSpPr>
      <xdr:grpSpPr>
        <a:xfrm>
          <a:off x="57150" y="104775"/>
          <a:ext cx="324000" cy="325465"/>
          <a:chOff x="9191625" y="3009900"/>
          <a:chExt cx="324000" cy="325465"/>
        </a:xfrm>
      </xdr:grpSpPr>
      <xdr:sp macro="" textlink="">
        <xdr:nvSpPr>
          <xdr:cNvPr id="124" name="Rechteck 123">
            <a:extLst>
              <a:ext uri="{FF2B5EF4-FFF2-40B4-BE49-F238E27FC236}">
                <a16:creationId xmlns:a16="http://schemas.microsoft.com/office/drawing/2014/main" id="{00000000-0008-0000-1100-00007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5" name="Pfeil nach links 124">
            <a:extLst>
              <a:ext uri="{FF2B5EF4-FFF2-40B4-BE49-F238E27FC236}">
                <a16:creationId xmlns:a16="http://schemas.microsoft.com/office/drawing/2014/main" id="{00000000-0008-0000-1100-00007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4</xdr:col>
          <xdr:colOff>0</xdr:colOff>
          <xdr:row>24</xdr:row>
          <xdr:rowOff>6290</xdr:rowOff>
        </xdr:from>
        <xdr:to>
          <xdr:col>9</xdr:col>
          <xdr:colOff>0</xdr:colOff>
          <xdr:row>24</xdr:row>
          <xdr:rowOff>230388</xdr:rowOff>
        </xdr:to>
        <xdr:grpSp>
          <xdr:nvGrpSpPr>
            <xdr:cNvPr id="143" name="Gruppieren 142">
              <a:extLst>
                <a:ext uri="{FF2B5EF4-FFF2-40B4-BE49-F238E27FC236}">
                  <a16:creationId xmlns:a16="http://schemas.microsoft.com/office/drawing/2014/main" id="{00000000-0008-0000-1100-00008F000000}"/>
                </a:ext>
              </a:extLst>
            </xdr:cNvPr>
            <xdr:cNvGrpSpPr/>
          </xdr:nvGrpSpPr>
          <xdr:grpSpPr>
            <a:xfrm>
              <a:off x="4274820" y="7626290"/>
              <a:ext cx="1600200" cy="224098"/>
              <a:chOff x="3581401" y="2104530"/>
              <a:chExt cx="2247894" cy="276225"/>
            </a:xfrm>
          </xdr:grpSpPr>
          <xdr:sp macro="" textlink="">
            <xdr:nvSpPr>
              <xdr:cNvPr id="292966" name="Group Box 102" hidden="1">
                <a:extLst>
                  <a:ext uri="{63B3BB69-23CF-44E3-9099-C40C66FF867C}">
                    <a14:compatExt spid="_x0000_s292966"/>
                  </a:ext>
                  <a:ext uri="{FF2B5EF4-FFF2-40B4-BE49-F238E27FC236}">
                    <a16:creationId xmlns:a16="http://schemas.microsoft.com/office/drawing/2014/main" id="{00000000-0008-0000-1100-000066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67" name="Option Button 103" hidden="1">
                <a:extLst>
                  <a:ext uri="{63B3BB69-23CF-44E3-9099-C40C66FF867C}">
                    <a14:compatExt spid="_x0000_s292967"/>
                  </a:ext>
                  <a:ext uri="{FF2B5EF4-FFF2-40B4-BE49-F238E27FC236}">
                    <a16:creationId xmlns:a16="http://schemas.microsoft.com/office/drawing/2014/main" id="{00000000-0008-0000-1100-000067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68" name="Option Button 104" hidden="1">
                <a:extLst>
                  <a:ext uri="{63B3BB69-23CF-44E3-9099-C40C66FF867C}">
                    <a14:compatExt spid="_x0000_s292968"/>
                  </a:ext>
                  <a:ext uri="{FF2B5EF4-FFF2-40B4-BE49-F238E27FC236}">
                    <a16:creationId xmlns:a16="http://schemas.microsoft.com/office/drawing/2014/main" id="{00000000-0008-0000-1100-000068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69" name="Option Button 105" hidden="1">
                <a:extLst>
                  <a:ext uri="{63B3BB69-23CF-44E3-9099-C40C66FF867C}">
                    <a14:compatExt spid="_x0000_s292969"/>
                  </a:ext>
                  <a:ext uri="{FF2B5EF4-FFF2-40B4-BE49-F238E27FC236}">
                    <a16:creationId xmlns:a16="http://schemas.microsoft.com/office/drawing/2014/main" id="{00000000-0008-0000-1100-000069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0" name="Option Button 106" hidden="1">
                <a:extLst>
                  <a:ext uri="{63B3BB69-23CF-44E3-9099-C40C66FF867C}">
                    <a14:compatExt spid="_x0000_s292970"/>
                  </a:ext>
                  <a:ext uri="{FF2B5EF4-FFF2-40B4-BE49-F238E27FC236}">
                    <a16:creationId xmlns:a16="http://schemas.microsoft.com/office/drawing/2014/main" id="{00000000-0008-0000-1100-00006A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1" name="Option Button 107" hidden="1">
                <a:extLst>
                  <a:ext uri="{63B3BB69-23CF-44E3-9099-C40C66FF867C}">
                    <a14:compatExt spid="_x0000_s292971"/>
                  </a:ext>
                  <a:ext uri="{FF2B5EF4-FFF2-40B4-BE49-F238E27FC236}">
                    <a16:creationId xmlns:a16="http://schemas.microsoft.com/office/drawing/2014/main" id="{00000000-0008-0000-1100-00006B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3115</xdr:rowOff>
        </xdr:from>
        <xdr:to>
          <xdr:col>9</xdr:col>
          <xdr:colOff>0</xdr:colOff>
          <xdr:row>25</xdr:row>
          <xdr:rowOff>227213</xdr:rowOff>
        </xdr:to>
        <xdr:grpSp>
          <xdr:nvGrpSpPr>
            <xdr:cNvPr id="131" name="Gruppieren 130">
              <a:extLst>
                <a:ext uri="{FF2B5EF4-FFF2-40B4-BE49-F238E27FC236}">
                  <a16:creationId xmlns:a16="http://schemas.microsoft.com/office/drawing/2014/main" id="{00000000-0008-0000-1100-000083000000}"/>
                </a:ext>
              </a:extLst>
            </xdr:cNvPr>
            <xdr:cNvGrpSpPr/>
          </xdr:nvGrpSpPr>
          <xdr:grpSpPr>
            <a:xfrm>
              <a:off x="4274820" y="8026975"/>
              <a:ext cx="1600200" cy="224098"/>
              <a:chOff x="3581401" y="2104530"/>
              <a:chExt cx="2247894" cy="276225"/>
            </a:xfrm>
          </xdr:grpSpPr>
          <xdr:sp macro="" textlink="">
            <xdr:nvSpPr>
              <xdr:cNvPr id="292972" name="Group Box 108" hidden="1">
                <a:extLst>
                  <a:ext uri="{63B3BB69-23CF-44E3-9099-C40C66FF867C}">
                    <a14:compatExt spid="_x0000_s292972"/>
                  </a:ext>
                  <a:ext uri="{FF2B5EF4-FFF2-40B4-BE49-F238E27FC236}">
                    <a16:creationId xmlns:a16="http://schemas.microsoft.com/office/drawing/2014/main" id="{00000000-0008-0000-1100-00006C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73" name="Option Button 109" hidden="1">
                <a:extLst>
                  <a:ext uri="{63B3BB69-23CF-44E3-9099-C40C66FF867C}">
                    <a14:compatExt spid="_x0000_s292973"/>
                  </a:ext>
                  <a:ext uri="{FF2B5EF4-FFF2-40B4-BE49-F238E27FC236}">
                    <a16:creationId xmlns:a16="http://schemas.microsoft.com/office/drawing/2014/main" id="{00000000-0008-0000-1100-00006D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4" name="Option Button 110" hidden="1">
                <a:extLst>
                  <a:ext uri="{63B3BB69-23CF-44E3-9099-C40C66FF867C}">
                    <a14:compatExt spid="_x0000_s292974"/>
                  </a:ext>
                  <a:ext uri="{FF2B5EF4-FFF2-40B4-BE49-F238E27FC236}">
                    <a16:creationId xmlns:a16="http://schemas.microsoft.com/office/drawing/2014/main" id="{00000000-0008-0000-1100-00006E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5" name="Option Button 111" hidden="1">
                <a:extLst>
                  <a:ext uri="{63B3BB69-23CF-44E3-9099-C40C66FF867C}">
                    <a14:compatExt spid="_x0000_s292975"/>
                  </a:ext>
                  <a:ext uri="{FF2B5EF4-FFF2-40B4-BE49-F238E27FC236}">
                    <a16:creationId xmlns:a16="http://schemas.microsoft.com/office/drawing/2014/main" id="{00000000-0008-0000-1100-00006F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6" name="Option Button 112" hidden="1">
                <a:extLst>
                  <a:ext uri="{63B3BB69-23CF-44E3-9099-C40C66FF867C}">
                    <a14:compatExt spid="_x0000_s292976"/>
                  </a:ext>
                  <a:ext uri="{FF2B5EF4-FFF2-40B4-BE49-F238E27FC236}">
                    <a16:creationId xmlns:a16="http://schemas.microsoft.com/office/drawing/2014/main" id="{00000000-0008-0000-1100-000070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77" name="Option Button 113" hidden="1">
                <a:extLst>
                  <a:ext uri="{63B3BB69-23CF-44E3-9099-C40C66FF867C}">
                    <a14:compatExt spid="_x0000_s292977"/>
                  </a:ext>
                  <a:ext uri="{FF2B5EF4-FFF2-40B4-BE49-F238E27FC236}">
                    <a16:creationId xmlns:a16="http://schemas.microsoft.com/office/drawing/2014/main" id="{00000000-0008-0000-1100-000071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409515</xdr:rowOff>
        </xdr:from>
        <xdr:to>
          <xdr:col>9</xdr:col>
          <xdr:colOff>0</xdr:colOff>
          <xdr:row>26</xdr:row>
          <xdr:rowOff>224038</xdr:rowOff>
        </xdr:to>
        <xdr:grpSp>
          <xdr:nvGrpSpPr>
            <xdr:cNvPr id="138" name="Gruppieren 137">
              <a:extLst>
                <a:ext uri="{FF2B5EF4-FFF2-40B4-BE49-F238E27FC236}">
                  <a16:creationId xmlns:a16="http://schemas.microsoft.com/office/drawing/2014/main" id="{00000000-0008-0000-1100-00008A000000}"/>
                </a:ext>
              </a:extLst>
            </xdr:cNvPr>
            <xdr:cNvGrpSpPr/>
          </xdr:nvGrpSpPr>
          <xdr:grpSpPr>
            <a:xfrm>
              <a:off x="4274820" y="8425755"/>
              <a:ext cx="1600200" cy="226003"/>
              <a:chOff x="3581401" y="2104576"/>
              <a:chExt cx="2247894" cy="276225"/>
            </a:xfrm>
          </xdr:grpSpPr>
          <xdr:sp macro="" textlink="">
            <xdr:nvSpPr>
              <xdr:cNvPr id="292978" name="Group Box 114" hidden="1">
                <a:extLst>
                  <a:ext uri="{63B3BB69-23CF-44E3-9099-C40C66FF867C}">
                    <a14:compatExt spid="_x0000_s292978"/>
                  </a:ext>
                  <a:ext uri="{FF2B5EF4-FFF2-40B4-BE49-F238E27FC236}">
                    <a16:creationId xmlns:a16="http://schemas.microsoft.com/office/drawing/2014/main" id="{00000000-0008-0000-1100-000072780400}"/>
                  </a:ext>
                </a:extLst>
              </xdr:cNvPr>
              <xdr:cNvSpPr/>
            </xdr:nvSpPr>
            <xdr:spPr bwMode="auto">
              <a:xfrm>
                <a:off x="3581401" y="2104576"/>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79" name="Option Button 115" hidden="1">
                <a:extLst>
                  <a:ext uri="{63B3BB69-23CF-44E3-9099-C40C66FF867C}">
                    <a14:compatExt spid="_x0000_s292979"/>
                  </a:ext>
                  <a:ext uri="{FF2B5EF4-FFF2-40B4-BE49-F238E27FC236}">
                    <a16:creationId xmlns:a16="http://schemas.microsoft.com/office/drawing/2014/main" id="{00000000-0008-0000-1100-000073780400}"/>
                  </a:ext>
                </a:extLst>
              </xdr:cNvPr>
              <xdr:cNvSpPr/>
            </xdr:nvSpPr>
            <xdr:spPr bwMode="auto">
              <a:xfrm>
                <a:off x="370522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0" name="Option Button 116" hidden="1">
                <a:extLst>
                  <a:ext uri="{63B3BB69-23CF-44E3-9099-C40C66FF867C}">
                    <a14:compatExt spid="_x0000_s292980"/>
                  </a:ext>
                  <a:ext uri="{FF2B5EF4-FFF2-40B4-BE49-F238E27FC236}">
                    <a16:creationId xmlns:a16="http://schemas.microsoft.com/office/drawing/2014/main" id="{00000000-0008-0000-1100-000074780400}"/>
                  </a:ext>
                </a:extLst>
              </xdr:cNvPr>
              <xdr:cNvSpPr/>
            </xdr:nvSpPr>
            <xdr:spPr bwMode="auto">
              <a:xfrm>
                <a:off x="41433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1" name="Option Button 117" hidden="1">
                <a:extLst>
                  <a:ext uri="{63B3BB69-23CF-44E3-9099-C40C66FF867C}">
                    <a14:compatExt spid="_x0000_s292981"/>
                  </a:ext>
                  <a:ext uri="{FF2B5EF4-FFF2-40B4-BE49-F238E27FC236}">
                    <a16:creationId xmlns:a16="http://schemas.microsoft.com/office/drawing/2014/main" id="{00000000-0008-0000-1100-000075780400}"/>
                  </a:ext>
                </a:extLst>
              </xdr:cNvPr>
              <xdr:cNvSpPr/>
            </xdr:nvSpPr>
            <xdr:spPr bwMode="auto">
              <a:xfrm>
                <a:off x="4581531"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2" name="Option Button 118" hidden="1">
                <a:extLst>
                  <a:ext uri="{63B3BB69-23CF-44E3-9099-C40C66FF867C}">
                    <a14:compatExt spid="_x0000_s292982"/>
                  </a:ext>
                  <a:ext uri="{FF2B5EF4-FFF2-40B4-BE49-F238E27FC236}">
                    <a16:creationId xmlns:a16="http://schemas.microsoft.com/office/drawing/2014/main" id="{00000000-0008-0000-1100-000076780400}"/>
                  </a:ext>
                </a:extLst>
              </xdr:cNvPr>
              <xdr:cNvSpPr/>
            </xdr:nvSpPr>
            <xdr:spPr bwMode="auto">
              <a:xfrm>
                <a:off x="50196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3" name="Option Button 119" hidden="1">
                <a:extLst>
                  <a:ext uri="{63B3BB69-23CF-44E3-9099-C40C66FF867C}">
                    <a14:compatExt spid="_x0000_s292983"/>
                  </a:ext>
                  <a:ext uri="{FF2B5EF4-FFF2-40B4-BE49-F238E27FC236}">
                    <a16:creationId xmlns:a16="http://schemas.microsoft.com/office/drawing/2014/main" id="{00000000-0008-0000-1100-000077780400}"/>
                  </a:ext>
                </a:extLst>
              </xdr:cNvPr>
              <xdr:cNvSpPr/>
            </xdr:nvSpPr>
            <xdr:spPr bwMode="auto">
              <a:xfrm>
                <a:off x="5457824"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28</xdr:row>
          <xdr:rowOff>9465</xdr:rowOff>
        </xdr:from>
        <xdr:to>
          <xdr:col>9</xdr:col>
          <xdr:colOff>0</xdr:colOff>
          <xdr:row>28</xdr:row>
          <xdr:rowOff>233563</xdr:rowOff>
        </xdr:to>
        <xdr:grpSp>
          <xdr:nvGrpSpPr>
            <xdr:cNvPr id="145" name="Gruppieren 144">
              <a:extLst>
                <a:ext uri="{FF2B5EF4-FFF2-40B4-BE49-F238E27FC236}">
                  <a16:creationId xmlns:a16="http://schemas.microsoft.com/office/drawing/2014/main" id="{00000000-0008-0000-1100-000091000000}"/>
                </a:ext>
              </a:extLst>
            </xdr:cNvPr>
            <xdr:cNvGrpSpPr/>
          </xdr:nvGrpSpPr>
          <xdr:grpSpPr>
            <a:xfrm>
              <a:off x="4274820" y="9039165"/>
              <a:ext cx="1600200" cy="224098"/>
              <a:chOff x="3581401" y="2104530"/>
              <a:chExt cx="2247894" cy="276225"/>
            </a:xfrm>
          </xdr:grpSpPr>
          <xdr:sp macro="" textlink="">
            <xdr:nvSpPr>
              <xdr:cNvPr id="292984" name="Group Box 120" hidden="1">
                <a:extLst>
                  <a:ext uri="{63B3BB69-23CF-44E3-9099-C40C66FF867C}">
                    <a14:compatExt spid="_x0000_s292984"/>
                  </a:ext>
                  <a:ext uri="{FF2B5EF4-FFF2-40B4-BE49-F238E27FC236}">
                    <a16:creationId xmlns:a16="http://schemas.microsoft.com/office/drawing/2014/main" id="{00000000-0008-0000-1100-000078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85" name="Option Button 121" hidden="1">
                <a:extLst>
                  <a:ext uri="{63B3BB69-23CF-44E3-9099-C40C66FF867C}">
                    <a14:compatExt spid="_x0000_s292985"/>
                  </a:ext>
                  <a:ext uri="{FF2B5EF4-FFF2-40B4-BE49-F238E27FC236}">
                    <a16:creationId xmlns:a16="http://schemas.microsoft.com/office/drawing/2014/main" id="{00000000-0008-0000-1100-000079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6" name="Option Button 122" hidden="1">
                <a:extLst>
                  <a:ext uri="{63B3BB69-23CF-44E3-9099-C40C66FF867C}">
                    <a14:compatExt spid="_x0000_s292986"/>
                  </a:ext>
                  <a:ext uri="{FF2B5EF4-FFF2-40B4-BE49-F238E27FC236}">
                    <a16:creationId xmlns:a16="http://schemas.microsoft.com/office/drawing/2014/main" id="{00000000-0008-0000-1100-00007A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7" name="Option Button 123" hidden="1">
                <a:extLst>
                  <a:ext uri="{63B3BB69-23CF-44E3-9099-C40C66FF867C}">
                    <a14:compatExt spid="_x0000_s292987"/>
                  </a:ext>
                  <a:ext uri="{FF2B5EF4-FFF2-40B4-BE49-F238E27FC236}">
                    <a16:creationId xmlns:a16="http://schemas.microsoft.com/office/drawing/2014/main" id="{00000000-0008-0000-1100-00007B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8" name="Option Button 124" hidden="1">
                <a:extLst>
                  <a:ext uri="{63B3BB69-23CF-44E3-9099-C40C66FF867C}">
                    <a14:compatExt spid="_x0000_s292988"/>
                  </a:ext>
                  <a:ext uri="{FF2B5EF4-FFF2-40B4-BE49-F238E27FC236}">
                    <a16:creationId xmlns:a16="http://schemas.microsoft.com/office/drawing/2014/main" id="{00000000-0008-0000-1100-00007C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89" name="Option Button 125" hidden="1">
                <a:extLst>
                  <a:ext uri="{63B3BB69-23CF-44E3-9099-C40C66FF867C}">
                    <a14:compatExt spid="_x0000_s292989"/>
                  </a:ext>
                  <a:ext uri="{FF2B5EF4-FFF2-40B4-BE49-F238E27FC236}">
                    <a16:creationId xmlns:a16="http://schemas.microsoft.com/office/drawing/2014/main" id="{00000000-0008-0000-1100-00007D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29</xdr:row>
          <xdr:rowOff>7084</xdr:rowOff>
        </xdr:from>
        <xdr:to>
          <xdr:col>9</xdr:col>
          <xdr:colOff>0</xdr:colOff>
          <xdr:row>29</xdr:row>
          <xdr:rowOff>231182</xdr:rowOff>
        </xdr:to>
        <xdr:grpSp>
          <xdr:nvGrpSpPr>
            <xdr:cNvPr id="152" name="Gruppieren 151">
              <a:extLst>
                <a:ext uri="{FF2B5EF4-FFF2-40B4-BE49-F238E27FC236}">
                  <a16:creationId xmlns:a16="http://schemas.microsoft.com/office/drawing/2014/main" id="{00000000-0008-0000-1100-000098000000}"/>
                </a:ext>
              </a:extLst>
            </xdr:cNvPr>
            <xdr:cNvGrpSpPr/>
          </xdr:nvGrpSpPr>
          <xdr:grpSpPr>
            <a:xfrm>
              <a:off x="4274820" y="9440644"/>
              <a:ext cx="1600200" cy="224098"/>
              <a:chOff x="3581401" y="2104530"/>
              <a:chExt cx="2247894" cy="276225"/>
            </a:xfrm>
          </xdr:grpSpPr>
          <xdr:sp macro="" textlink="">
            <xdr:nvSpPr>
              <xdr:cNvPr id="292990" name="Group Box 126" hidden="1">
                <a:extLst>
                  <a:ext uri="{63B3BB69-23CF-44E3-9099-C40C66FF867C}">
                    <a14:compatExt spid="_x0000_s292990"/>
                  </a:ext>
                  <a:ext uri="{FF2B5EF4-FFF2-40B4-BE49-F238E27FC236}">
                    <a16:creationId xmlns:a16="http://schemas.microsoft.com/office/drawing/2014/main" id="{00000000-0008-0000-1100-00007E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91" name="Option Button 127" hidden="1">
                <a:extLst>
                  <a:ext uri="{63B3BB69-23CF-44E3-9099-C40C66FF867C}">
                    <a14:compatExt spid="_x0000_s292991"/>
                  </a:ext>
                  <a:ext uri="{FF2B5EF4-FFF2-40B4-BE49-F238E27FC236}">
                    <a16:creationId xmlns:a16="http://schemas.microsoft.com/office/drawing/2014/main" id="{00000000-0008-0000-1100-00007F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2" name="Option Button 128" hidden="1">
                <a:extLst>
                  <a:ext uri="{63B3BB69-23CF-44E3-9099-C40C66FF867C}">
                    <a14:compatExt spid="_x0000_s292992"/>
                  </a:ext>
                  <a:ext uri="{FF2B5EF4-FFF2-40B4-BE49-F238E27FC236}">
                    <a16:creationId xmlns:a16="http://schemas.microsoft.com/office/drawing/2014/main" id="{00000000-0008-0000-1100-000080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3" name="Option Button 129" hidden="1">
                <a:extLst>
                  <a:ext uri="{63B3BB69-23CF-44E3-9099-C40C66FF867C}">
                    <a14:compatExt spid="_x0000_s292993"/>
                  </a:ext>
                  <a:ext uri="{FF2B5EF4-FFF2-40B4-BE49-F238E27FC236}">
                    <a16:creationId xmlns:a16="http://schemas.microsoft.com/office/drawing/2014/main" id="{00000000-0008-0000-1100-000081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4" name="Option Button 130" hidden="1">
                <a:extLst>
                  <a:ext uri="{63B3BB69-23CF-44E3-9099-C40C66FF867C}">
                    <a14:compatExt spid="_x0000_s292994"/>
                  </a:ext>
                  <a:ext uri="{FF2B5EF4-FFF2-40B4-BE49-F238E27FC236}">
                    <a16:creationId xmlns:a16="http://schemas.microsoft.com/office/drawing/2014/main" id="{00000000-0008-0000-1100-000082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5" name="Option Button 131" hidden="1">
                <a:extLst>
                  <a:ext uri="{63B3BB69-23CF-44E3-9099-C40C66FF867C}">
                    <a14:compatExt spid="_x0000_s292995"/>
                  </a:ext>
                  <a:ext uri="{FF2B5EF4-FFF2-40B4-BE49-F238E27FC236}">
                    <a16:creationId xmlns:a16="http://schemas.microsoft.com/office/drawing/2014/main" id="{00000000-0008-0000-1100-000083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30</xdr:row>
          <xdr:rowOff>4703</xdr:rowOff>
        </xdr:from>
        <xdr:to>
          <xdr:col>9</xdr:col>
          <xdr:colOff>0</xdr:colOff>
          <xdr:row>30</xdr:row>
          <xdr:rowOff>228801</xdr:rowOff>
        </xdr:to>
        <xdr:grpSp>
          <xdr:nvGrpSpPr>
            <xdr:cNvPr id="159" name="Gruppieren 158">
              <a:extLst>
                <a:ext uri="{FF2B5EF4-FFF2-40B4-BE49-F238E27FC236}">
                  <a16:creationId xmlns:a16="http://schemas.microsoft.com/office/drawing/2014/main" id="{00000000-0008-0000-1100-00009F000000}"/>
                </a:ext>
              </a:extLst>
            </xdr:cNvPr>
            <xdr:cNvGrpSpPr/>
          </xdr:nvGrpSpPr>
          <xdr:grpSpPr>
            <a:xfrm>
              <a:off x="4274820" y="9842123"/>
              <a:ext cx="1600200" cy="224098"/>
              <a:chOff x="3581401" y="2104530"/>
              <a:chExt cx="2247894" cy="276225"/>
            </a:xfrm>
          </xdr:grpSpPr>
          <xdr:sp macro="" textlink="">
            <xdr:nvSpPr>
              <xdr:cNvPr id="292996" name="Group Box 132" hidden="1">
                <a:extLst>
                  <a:ext uri="{63B3BB69-23CF-44E3-9099-C40C66FF867C}">
                    <a14:compatExt spid="_x0000_s292996"/>
                  </a:ext>
                  <a:ext uri="{FF2B5EF4-FFF2-40B4-BE49-F238E27FC236}">
                    <a16:creationId xmlns:a16="http://schemas.microsoft.com/office/drawing/2014/main" id="{00000000-0008-0000-1100-000084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2997" name="Option Button 133" hidden="1">
                <a:extLst>
                  <a:ext uri="{63B3BB69-23CF-44E3-9099-C40C66FF867C}">
                    <a14:compatExt spid="_x0000_s292997"/>
                  </a:ext>
                  <a:ext uri="{FF2B5EF4-FFF2-40B4-BE49-F238E27FC236}">
                    <a16:creationId xmlns:a16="http://schemas.microsoft.com/office/drawing/2014/main" id="{00000000-0008-0000-1100-000085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8" name="Option Button 134" hidden="1">
                <a:extLst>
                  <a:ext uri="{63B3BB69-23CF-44E3-9099-C40C66FF867C}">
                    <a14:compatExt spid="_x0000_s292998"/>
                  </a:ext>
                  <a:ext uri="{FF2B5EF4-FFF2-40B4-BE49-F238E27FC236}">
                    <a16:creationId xmlns:a16="http://schemas.microsoft.com/office/drawing/2014/main" id="{00000000-0008-0000-1100-000086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2999" name="Option Button 135" hidden="1">
                <a:extLst>
                  <a:ext uri="{63B3BB69-23CF-44E3-9099-C40C66FF867C}">
                    <a14:compatExt spid="_x0000_s292999"/>
                  </a:ext>
                  <a:ext uri="{FF2B5EF4-FFF2-40B4-BE49-F238E27FC236}">
                    <a16:creationId xmlns:a16="http://schemas.microsoft.com/office/drawing/2014/main" id="{00000000-0008-0000-1100-000087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0" name="Option Button 136" hidden="1">
                <a:extLst>
                  <a:ext uri="{63B3BB69-23CF-44E3-9099-C40C66FF867C}">
                    <a14:compatExt spid="_x0000_s293000"/>
                  </a:ext>
                  <a:ext uri="{FF2B5EF4-FFF2-40B4-BE49-F238E27FC236}">
                    <a16:creationId xmlns:a16="http://schemas.microsoft.com/office/drawing/2014/main" id="{00000000-0008-0000-1100-000088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1" name="Option Button 137" hidden="1">
                <a:extLst>
                  <a:ext uri="{63B3BB69-23CF-44E3-9099-C40C66FF867C}">
                    <a14:compatExt spid="_x0000_s293001"/>
                  </a:ext>
                  <a:ext uri="{FF2B5EF4-FFF2-40B4-BE49-F238E27FC236}">
                    <a16:creationId xmlns:a16="http://schemas.microsoft.com/office/drawing/2014/main" id="{00000000-0008-0000-1100-000089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31</xdr:row>
          <xdr:rowOff>2322</xdr:rowOff>
        </xdr:from>
        <xdr:to>
          <xdr:col>9</xdr:col>
          <xdr:colOff>0</xdr:colOff>
          <xdr:row>31</xdr:row>
          <xdr:rowOff>226420</xdr:rowOff>
        </xdr:to>
        <xdr:grpSp>
          <xdr:nvGrpSpPr>
            <xdr:cNvPr id="166" name="Gruppieren 165">
              <a:extLst>
                <a:ext uri="{FF2B5EF4-FFF2-40B4-BE49-F238E27FC236}">
                  <a16:creationId xmlns:a16="http://schemas.microsoft.com/office/drawing/2014/main" id="{00000000-0008-0000-1100-0000A6000000}"/>
                </a:ext>
              </a:extLst>
            </xdr:cNvPr>
            <xdr:cNvGrpSpPr/>
          </xdr:nvGrpSpPr>
          <xdr:grpSpPr>
            <a:xfrm>
              <a:off x="4274820" y="10243602"/>
              <a:ext cx="1600200" cy="224098"/>
              <a:chOff x="3581401" y="2104530"/>
              <a:chExt cx="2247894" cy="276225"/>
            </a:xfrm>
          </xdr:grpSpPr>
          <xdr:sp macro="" textlink="">
            <xdr:nvSpPr>
              <xdr:cNvPr id="293002" name="Group Box 138" hidden="1">
                <a:extLst>
                  <a:ext uri="{63B3BB69-23CF-44E3-9099-C40C66FF867C}">
                    <a14:compatExt spid="_x0000_s293002"/>
                  </a:ext>
                  <a:ext uri="{FF2B5EF4-FFF2-40B4-BE49-F238E27FC236}">
                    <a16:creationId xmlns:a16="http://schemas.microsoft.com/office/drawing/2014/main" id="{00000000-0008-0000-1100-00008A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3003" name="Option Button 139" hidden="1">
                <a:extLst>
                  <a:ext uri="{63B3BB69-23CF-44E3-9099-C40C66FF867C}">
                    <a14:compatExt spid="_x0000_s293003"/>
                  </a:ext>
                  <a:ext uri="{FF2B5EF4-FFF2-40B4-BE49-F238E27FC236}">
                    <a16:creationId xmlns:a16="http://schemas.microsoft.com/office/drawing/2014/main" id="{00000000-0008-0000-1100-00008B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4" name="Option Button 140" hidden="1">
                <a:extLst>
                  <a:ext uri="{63B3BB69-23CF-44E3-9099-C40C66FF867C}">
                    <a14:compatExt spid="_x0000_s293004"/>
                  </a:ext>
                  <a:ext uri="{FF2B5EF4-FFF2-40B4-BE49-F238E27FC236}">
                    <a16:creationId xmlns:a16="http://schemas.microsoft.com/office/drawing/2014/main" id="{00000000-0008-0000-1100-00008C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5" name="Option Button 141" hidden="1">
                <a:extLst>
                  <a:ext uri="{63B3BB69-23CF-44E3-9099-C40C66FF867C}">
                    <a14:compatExt spid="_x0000_s293005"/>
                  </a:ext>
                  <a:ext uri="{FF2B5EF4-FFF2-40B4-BE49-F238E27FC236}">
                    <a16:creationId xmlns:a16="http://schemas.microsoft.com/office/drawing/2014/main" id="{00000000-0008-0000-1100-00008D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6" name="Option Button 142" hidden="1">
                <a:extLst>
                  <a:ext uri="{63B3BB69-23CF-44E3-9099-C40C66FF867C}">
                    <a14:compatExt spid="_x0000_s293006"/>
                  </a:ext>
                  <a:ext uri="{FF2B5EF4-FFF2-40B4-BE49-F238E27FC236}">
                    <a16:creationId xmlns:a16="http://schemas.microsoft.com/office/drawing/2014/main" id="{00000000-0008-0000-1100-00008E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07" name="Option Button 143" hidden="1">
                <a:extLst>
                  <a:ext uri="{63B3BB69-23CF-44E3-9099-C40C66FF867C}">
                    <a14:compatExt spid="_x0000_s293007"/>
                  </a:ext>
                  <a:ext uri="{FF2B5EF4-FFF2-40B4-BE49-F238E27FC236}">
                    <a16:creationId xmlns:a16="http://schemas.microsoft.com/office/drawing/2014/main" id="{00000000-0008-0000-1100-00008F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31</xdr:row>
          <xdr:rowOff>409516</xdr:rowOff>
        </xdr:from>
        <xdr:to>
          <xdr:col>9</xdr:col>
          <xdr:colOff>0</xdr:colOff>
          <xdr:row>32</xdr:row>
          <xdr:rowOff>224039</xdr:rowOff>
        </xdr:to>
        <xdr:grpSp>
          <xdr:nvGrpSpPr>
            <xdr:cNvPr id="173" name="Gruppieren 172">
              <a:extLst>
                <a:ext uri="{FF2B5EF4-FFF2-40B4-BE49-F238E27FC236}">
                  <a16:creationId xmlns:a16="http://schemas.microsoft.com/office/drawing/2014/main" id="{00000000-0008-0000-1100-0000AD000000}"/>
                </a:ext>
              </a:extLst>
            </xdr:cNvPr>
            <xdr:cNvGrpSpPr/>
          </xdr:nvGrpSpPr>
          <xdr:grpSpPr>
            <a:xfrm>
              <a:off x="4274820" y="10643176"/>
              <a:ext cx="1600200" cy="226003"/>
              <a:chOff x="3581401" y="2104576"/>
              <a:chExt cx="2247894" cy="276225"/>
            </a:xfrm>
          </xdr:grpSpPr>
          <xdr:sp macro="" textlink="">
            <xdr:nvSpPr>
              <xdr:cNvPr id="293008" name="Group Box 144" hidden="1">
                <a:extLst>
                  <a:ext uri="{63B3BB69-23CF-44E3-9099-C40C66FF867C}">
                    <a14:compatExt spid="_x0000_s293008"/>
                  </a:ext>
                  <a:ext uri="{FF2B5EF4-FFF2-40B4-BE49-F238E27FC236}">
                    <a16:creationId xmlns:a16="http://schemas.microsoft.com/office/drawing/2014/main" id="{00000000-0008-0000-1100-000090780400}"/>
                  </a:ext>
                </a:extLst>
              </xdr:cNvPr>
              <xdr:cNvSpPr/>
            </xdr:nvSpPr>
            <xdr:spPr bwMode="auto">
              <a:xfrm>
                <a:off x="3581401" y="2104576"/>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3009" name="Option Button 145" hidden="1">
                <a:extLst>
                  <a:ext uri="{63B3BB69-23CF-44E3-9099-C40C66FF867C}">
                    <a14:compatExt spid="_x0000_s293009"/>
                  </a:ext>
                  <a:ext uri="{FF2B5EF4-FFF2-40B4-BE49-F238E27FC236}">
                    <a16:creationId xmlns:a16="http://schemas.microsoft.com/office/drawing/2014/main" id="{00000000-0008-0000-1100-000091780400}"/>
                  </a:ext>
                </a:extLst>
              </xdr:cNvPr>
              <xdr:cNvSpPr/>
            </xdr:nvSpPr>
            <xdr:spPr bwMode="auto">
              <a:xfrm>
                <a:off x="370522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0" name="Option Button 146" hidden="1">
                <a:extLst>
                  <a:ext uri="{63B3BB69-23CF-44E3-9099-C40C66FF867C}">
                    <a14:compatExt spid="_x0000_s293010"/>
                  </a:ext>
                  <a:ext uri="{FF2B5EF4-FFF2-40B4-BE49-F238E27FC236}">
                    <a16:creationId xmlns:a16="http://schemas.microsoft.com/office/drawing/2014/main" id="{00000000-0008-0000-1100-000092780400}"/>
                  </a:ext>
                </a:extLst>
              </xdr:cNvPr>
              <xdr:cNvSpPr/>
            </xdr:nvSpPr>
            <xdr:spPr bwMode="auto">
              <a:xfrm>
                <a:off x="41433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1" name="Option Button 147" hidden="1">
                <a:extLst>
                  <a:ext uri="{63B3BB69-23CF-44E3-9099-C40C66FF867C}">
                    <a14:compatExt spid="_x0000_s293011"/>
                  </a:ext>
                  <a:ext uri="{FF2B5EF4-FFF2-40B4-BE49-F238E27FC236}">
                    <a16:creationId xmlns:a16="http://schemas.microsoft.com/office/drawing/2014/main" id="{00000000-0008-0000-1100-000093780400}"/>
                  </a:ext>
                </a:extLst>
              </xdr:cNvPr>
              <xdr:cNvSpPr/>
            </xdr:nvSpPr>
            <xdr:spPr bwMode="auto">
              <a:xfrm>
                <a:off x="4581531"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2" name="Option Button 148" hidden="1">
                <a:extLst>
                  <a:ext uri="{63B3BB69-23CF-44E3-9099-C40C66FF867C}">
                    <a14:compatExt spid="_x0000_s293012"/>
                  </a:ext>
                  <a:ext uri="{FF2B5EF4-FFF2-40B4-BE49-F238E27FC236}">
                    <a16:creationId xmlns:a16="http://schemas.microsoft.com/office/drawing/2014/main" id="{00000000-0008-0000-1100-000094780400}"/>
                  </a:ext>
                </a:extLst>
              </xdr:cNvPr>
              <xdr:cNvSpPr/>
            </xdr:nvSpPr>
            <xdr:spPr bwMode="auto">
              <a:xfrm>
                <a:off x="50196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3" name="Option Button 149" hidden="1">
                <a:extLst>
                  <a:ext uri="{63B3BB69-23CF-44E3-9099-C40C66FF867C}">
                    <a14:compatExt spid="_x0000_s293013"/>
                  </a:ext>
                  <a:ext uri="{FF2B5EF4-FFF2-40B4-BE49-F238E27FC236}">
                    <a16:creationId xmlns:a16="http://schemas.microsoft.com/office/drawing/2014/main" id="{00000000-0008-0000-1100-000095780400}"/>
                  </a:ext>
                </a:extLst>
              </xdr:cNvPr>
              <xdr:cNvSpPr/>
            </xdr:nvSpPr>
            <xdr:spPr bwMode="auto">
              <a:xfrm>
                <a:off x="5457824"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32</xdr:row>
          <xdr:rowOff>407135</xdr:rowOff>
        </xdr:from>
        <xdr:to>
          <xdr:col>9</xdr:col>
          <xdr:colOff>0</xdr:colOff>
          <xdr:row>33</xdr:row>
          <xdr:rowOff>221658</xdr:rowOff>
        </xdr:to>
        <xdr:grpSp>
          <xdr:nvGrpSpPr>
            <xdr:cNvPr id="180" name="Gruppieren 179">
              <a:extLst>
                <a:ext uri="{FF2B5EF4-FFF2-40B4-BE49-F238E27FC236}">
                  <a16:creationId xmlns:a16="http://schemas.microsoft.com/office/drawing/2014/main" id="{00000000-0008-0000-1100-0000B4000000}"/>
                </a:ext>
              </a:extLst>
            </xdr:cNvPr>
            <xdr:cNvGrpSpPr/>
          </xdr:nvGrpSpPr>
          <xdr:grpSpPr>
            <a:xfrm>
              <a:off x="4274820" y="11052275"/>
              <a:ext cx="1600200" cy="218383"/>
              <a:chOff x="3581401" y="2104568"/>
              <a:chExt cx="2247894" cy="276224"/>
            </a:xfrm>
          </xdr:grpSpPr>
          <xdr:sp macro="" textlink="">
            <xdr:nvSpPr>
              <xdr:cNvPr id="293014" name="Group Box 150" hidden="1">
                <a:extLst>
                  <a:ext uri="{63B3BB69-23CF-44E3-9099-C40C66FF867C}">
                    <a14:compatExt spid="_x0000_s293014"/>
                  </a:ext>
                  <a:ext uri="{FF2B5EF4-FFF2-40B4-BE49-F238E27FC236}">
                    <a16:creationId xmlns:a16="http://schemas.microsoft.com/office/drawing/2014/main" id="{00000000-0008-0000-1100-0000967804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293015" name="Option Button 151" hidden="1">
                <a:extLst>
                  <a:ext uri="{63B3BB69-23CF-44E3-9099-C40C66FF867C}">
                    <a14:compatExt spid="_x0000_s293015"/>
                  </a:ext>
                  <a:ext uri="{FF2B5EF4-FFF2-40B4-BE49-F238E27FC236}">
                    <a16:creationId xmlns:a16="http://schemas.microsoft.com/office/drawing/2014/main" id="{00000000-0008-0000-1100-0000977804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6" name="Option Button 152" hidden="1">
                <a:extLst>
                  <a:ext uri="{63B3BB69-23CF-44E3-9099-C40C66FF867C}">
                    <a14:compatExt spid="_x0000_s293016"/>
                  </a:ext>
                  <a:ext uri="{FF2B5EF4-FFF2-40B4-BE49-F238E27FC236}">
                    <a16:creationId xmlns:a16="http://schemas.microsoft.com/office/drawing/2014/main" id="{00000000-0008-0000-1100-0000987804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7" name="Option Button 153" hidden="1">
                <a:extLst>
                  <a:ext uri="{63B3BB69-23CF-44E3-9099-C40C66FF867C}">
                    <a14:compatExt spid="_x0000_s293017"/>
                  </a:ext>
                  <a:ext uri="{FF2B5EF4-FFF2-40B4-BE49-F238E27FC236}">
                    <a16:creationId xmlns:a16="http://schemas.microsoft.com/office/drawing/2014/main" id="{00000000-0008-0000-1100-0000997804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8" name="Option Button 154" hidden="1">
                <a:extLst>
                  <a:ext uri="{63B3BB69-23CF-44E3-9099-C40C66FF867C}">
                    <a14:compatExt spid="_x0000_s293018"/>
                  </a:ext>
                  <a:ext uri="{FF2B5EF4-FFF2-40B4-BE49-F238E27FC236}">
                    <a16:creationId xmlns:a16="http://schemas.microsoft.com/office/drawing/2014/main" id="{00000000-0008-0000-1100-00009A7804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19" name="Option Button 155" hidden="1">
                <a:extLst>
                  <a:ext uri="{63B3BB69-23CF-44E3-9099-C40C66FF867C}">
                    <a14:compatExt spid="_x0000_s293019"/>
                  </a:ext>
                  <a:ext uri="{FF2B5EF4-FFF2-40B4-BE49-F238E27FC236}">
                    <a16:creationId xmlns:a16="http://schemas.microsoft.com/office/drawing/2014/main" id="{00000000-0008-0000-1100-00009B7804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33</xdr:row>
          <xdr:rowOff>404754</xdr:rowOff>
        </xdr:from>
        <xdr:to>
          <xdr:col>9</xdr:col>
          <xdr:colOff>0</xdr:colOff>
          <xdr:row>34</xdr:row>
          <xdr:rowOff>219277</xdr:rowOff>
        </xdr:to>
        <xdr:grpSp>
          <xdr:nvGrpSpPr>
            <xdr:cNvPr id="187" name="Gruppieren 186">
              <a:extLst>
                <a:ext uri="{FF2B5EF4-FFF2-40B4-BE49-F238E27FC236}">
                  <a16:creationId xmlns:a16="http://schemas.microsoft.com/office/drawing/2014/main" id="{00000000-0008-0000-1100-0000BB000000}"/>
                </a:ext>
              </a:extLst>
            </xdr:cNvPr>
            <xdr:cNvGrpSpPr/>
          </xdr:nvGrpSpPr>
          <xdr:grpSpPr>
            <a:xfrm>
              <a:off x="4274820" y="11453754"/>
              <a:ext cx="1600200" cy="218383"/>
              <a:chOff x="3581401" y="2104568"/>
              <a:chExt cx="2247894" cy="276224"/>
            </a:xfrm>
          </xdr:grpSpPr>
          <xdr:sp macro="" textlink="">
            <xdr:nvSpPr>
              <xdr:cNvPr id="293020" name="Group Box 156" hidden="1">
                <a:extLst>
                  <a:ext uri="{63B3BB69-23CF-44E3-9099-C40C66FF867C}">
                    <a14:compatExt spid="_x0000_s293020"/>
                  </a:ext>
                  <a:ext uri="{FF2B5EF4-FFF2-40B4-BE49-F238E27FC236}">
                    <a16:creationId xmlns:a16="http://schemas.microsoft.com/office/drawing/2014/main" id="{00000000-0008-0000-1100-00009C7804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293021" name="Option Button 157" hidden="1">
                <a:extLst>
                  <a:ext uri="{63B3BB69-23CF-44E3-9099-C40C66FF867C}">
                    <a14:compatExt spid="_x0000_s293021"/>
                  </a:ext>
                  <a:ext uri="{FF2B5EF4-FFF2-40B4-BE49-F238E27FC236}">
                    <a16:creationId xmlns:a16="http://schemas.microsoft.com/office/drawing/2014/main" id="{00000000-0008-0000-1100-00009D7804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2" name="Option Button 158" hidden="1">
                <a:extLst>
                  <a:ext uri="{63B3BB69-23CF-44E3-9099-C40C66FF867C}">
                    <a14:compatExt spid="_x0000_s293022"/>
                  </a:ext>
                  <a:ext uri="{FF2B5EF4-FFF2-40B4-BE49-F238E27FC236}">
                    <a16:creationId xmlns:a16="http://schemas.microsoft.com/office/drawing/2014/main" id="{00000000-0008-0000-1100-00009E7804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3" name="Option Button 159" hidden="1">
                <a:extLst>
                  <a:ext uri="{63B3BB69-23CF-44E3-9099-C40C66FF867C}">
                    <a14:compatExt spid="_x0000_s293023"/>
                  </a:ext>
                  <a:ext uri="{FF2B5EF4-FFF2-40B4-BE49-F238E27FC236}">
                    <a16:creationId xmlns:a16="http://schemas.microsoft.com/office/drawing/2014/main" id="{00000000-0008-0000-1100-00009F7804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4" name="Option Button 160" hidden="1">
                <a:extLst>
                  <a:ext uri="{63B3BB69-23CF-44E3-9099-C40C66FF867C}">
                    <a14:compatExt spid="_x0000_s293024"/>
                  </a:ext>
                  <a:ext uri="{FF2B5EF4-FFF2-40B4-BE49-F238E27FC236}">
                    <a16:creationId xmlns:a16="http://schemas.microsoft.com/office/drawing/2014/main" id="{00000000-0008-0000-1100-0000A07804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5" name="Option Button 161" hidden="1">
                <a:extLst>
                  <a:ext uri="{63B3BB69-23CF-44E3-9099-C40C66FF867C}">
                    <a14:compatExt spid="_x0000_s293025"/>
                  </a:ext>
                  <a:ext uri="{FF2B5EF4-FFF2-40B4-BE49-F238E27FC236}">
                    <a16:creationId xmlns:a16="http://schemas.microsoft.com/office/drawing/2014/main" id="{00000000-0008-0000-1100-0000A17804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34</xdr:row>
          <xdr:rowOff>402373</xdr:rowOff>
        </xdr:from>
        <xdr:to>
          <xdr:col>9</xdr:col>
          <xdr:colOff>0</xdr:colOff>
          <xdr:row>35</xdr:row>
          <xdr:rowOff>216896</xdr:rowOff>
        </xdr:to>
        <xdr:grpSp>
          <xdr:nvGrpSpPr>
            <xdr:cNvPr id="194" name="Gruppieren 193">
              <a:extLst>
                <a:ext uri="{FF2B5EF4-FFF2-40B4-BE49-F238E27FC236}">
                  <a16:creationId xmlns:a16="http://schemas.microsoft.com/office/drawing/2014/main" id="{00000000-0008-0000-1100-0000C2000000}"/>
                </a:ext>
              </a:extLst>
            </xdr:cNvPr>
            <xdr:cNvGrpSpPr/>
          </xdr:nvGrpSpPr>
          <xdr:grpSpPr>
            <a:xfrm>
              <a:off x="4274820" y="11855233"/>
              <a:ext cx="1600200" cy="218383"/>
              <a:chOff x="3581401" y="2104568"/>
              <a:chExt cx="2247894" cy="276224"/>
            </a:xfrm>
          </xdr:grpSpPr>
          <xdr:sp macro="" textlink="">
            <xdr:nvSpPr>
              <xdr:cNvPr id="293026" name="Group Box 162" hidden="1">
                <a:extLst>
                  <a:ext uri="{63B3BB69-23CF-44E3-9099-C40C66FF867C}">
                    <a14:compatExt spid="_x0000_s293026"/>
                  </a:ext>
                  <a:ext uri="{FF2B5EF4-FFF2-40B4-BE49-F238E27FC236}">
                    <a16:creationId xmlns:a16="http://schemas.microsoft.com/office/drawing/2014/main" id="{00000000-0008-0000-1100-0000A27804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293027" name="Option Button 163" hidden="1">
                <a:extLst>
                  <a:ext uri="{63B3BB69-23CF-44E3-9099-C40C66FF867C}">
                    <a14:compatExt spid="_x0000_s293027"/>
                  </a:ext>
                  <a:ext uri="{FF2B5EF4-FFF2-40B4-BE49-F238E27FC236}">
                    <a16:creationId xmlns:a16="http://schemas.microsoft.com/office/drawing/2014/main" id="{00000000-0008-0000-1100-0000A37804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8" name="Option Button 164" hidden="1">
                <a:extLst>
                  <a:ext uri="{63B3BB69-23CF-44E3-9099-C40C66FF867C}">
                    <a14:compatExt spid="_x0000_s293028"/>
                  </a:ext>
                  <a:ext uri="{FF2B5EF4-FFF2-40B4-BE49-F238E27FC236}">
                    <a16:creationId xmlns:a16="http://schemas.microsoft.com/office/drawing/2014/main" id="{00000000-0008-0000-1100-0000A47804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29" name="Option Button 165" hidden="1">
                <a:extLst>
                  <a:ext uri="{63B3BB69-23CF-44E3-9099-C40C66FF867C}">
                    <a14:compatExt spid="_x0000_s293029"/>
                  </a:ext>
                  <a:ext uri="{FF2B5EF4-FFF2-40B4-BE49-F238E27FC236}">
                    <a16:creationId xmlns:a16="http://schemas.microsoft.com/office/drawing/2014/main" id="{00000000-0008-0000-1100-0000A57804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0" name="Option Button 166" hidden="1">
                <a:extLst>
                  <a:ext uri="{63B3BB69-23CF-44E3-9099-C40C66FF867C}">
                    <a14:compatExt spid="_x0000_s293030"/>
                  </a:ext>
                  <a:ext uri="{FF2B5EF4-FFF2-40B4-BE49-F238E27FC236}">
                    <a16:creationId xmlns:a16="http://schemas.microsoft.com/office/drawing/2014/main" id="{00000000-0008-0000-1100-0000A67804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1" name="Option Button 167" hidden="1">
                <a:extLst>
                  <a:ext uri="{63B3BB69-23CF-44E3-9099-C40C66FF867C}">
                    <a14:compatExt spid="_x0000_s293031"/>
                  </a:ext>
                  <a:ext uri="{FF2B5EF4-FFF2-40B4-BE49-F238E27FC236}">
                    <a16:creationId xmlns:a16="http://schemas.microsoft.com/office/drawing/2014/main" id="{00000000-0008-0000-1100-0000A77804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35</xdr:row>
          <xdr:rowOff>399990</xdr:rowOff>
        </xdr:from>
        <xdr:to>
          <xdr:col>9</xdr:col>
          <xdr:colOff>0</xdr:colOff>
          <xdr:row>36</xdr:row>
          <xdr:rowOff>214513</xdr:rowOff>
        </xdr:to>
        <xdr:grpSp>
          <xdr:nvGrpSpPr>
            <xdr:cNvPr id="201" name="Gruppieren 200">
              <a:extLst>
                <a:ext uri="{FF2B5EF4-FFF2-40B4-BE49-F238E27FC236}">
                  <a16:creationId xmlns:a16="http://schemas.microsoft.com/office/drawing/2014/main" id="{00000000-0008-0000-1100-0000C9000000}"/>
                </a:ext>
              </a:extLst>
            </xdr:cNvPr>
            <xdr:cNvGrpSpPr/>
          </xdr:nvGrpSpPr>
          <xdr:grpSpPr>
            <a:xfrm>
              <a:off x="4274820" y="12256710"/>
              <a:ext cx="1600200" cy="218383"/>
              <a:chOff x="3581401" y="2104568"/>
              <a:chExt cx="2247894" cy="276224"/>
            </a:xfrm>
          </xdr:grpSpPr>
          <xdr:sp macro="" textlink="">
            <xdr:nvSpPr>
              <xdr:cNvPr id="293032" name="Group Box 168" hidden="1">
                <a:extLst>
                  <a:ext uri="{63B3BB69-23CF-44E3-9099-C40C66FF867C}">
                    <a14:compatExt spid="_x0000_s293032"/>
                  </a:ext>
                  <a:ext uri="{FF2B5EF4-FFF2-40B4-BE49-F238E27FC236}">
                    <a16:creationId xmlns:a16="http://schemas.microsoft.com/office/drawing/2014/main" id="{00000000-0008-0000-1100-0000A87804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293033" name="Option Button 169" hidden="1">
                <a:extLst>
                  <a:ext uri="{63B3BB69-23CF-44E3-9099-C40C66FF867C}">
                    <a14:compatExt spid="_x0000_s293033"/>
                  </a:ext>
                  <a:ext uri="{FF2B5EF4-FFF2-40B4-BE49-F238E27FC236}">
                    <a16:creationId xmlns:a16="http://schemas.microsoft.com/office/drawing/2014/main" id="{00000000-0008-0000-1100-0000A97804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4" name="Option Button 170" hidden="1">
                <a:extLst>
                  <a:ext uri="{63B3BB69-23CF-44E3-9099-C40C66FF867C}">
                    <a14:compatExt spid="_x0000_s293034"/>
                  </a:ext>
                  <a:ext uri="{FF2B5EF4-FFF2-40B4-BE49-F238E27FC236}">
                    <a16:creationId xmlns:a16="http://schemas.microsoft.com/office/drawing/2014/main" id="{00000000-0008-0000-1100-0000AA7804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5" name="Option Button 171" hidden="1">
                <a:extLst>
                  <a:ext uri="{63B3BB69-23CF-44E3-9099-C40C66FF867C}">
                    <a14:compatExt spid="_x0000_s293035"/>
                  </a:ext>
                  <a:ext uri="{FF2B5EF4-FFF2-40B4-BE49-F238E27FC236}">
                    <a16:creationId xmlns:a16="http://schemas.microsoft.com/office/drawing/2014/main" id="{00000000-0008-0000-1100-0000AB7804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6" name="Option Button 172" hidden="1">
                <a:extLst>
                  <a:ext uri="{63B3BB69-23CF-44E3-9099-C40C66FF867C}">
                    <a14:compatExt spid="_x0000_s293036"/>
                  </a:ext>
                  <a:ext uri="{FF2B5EF4-FFF2-40B4-BE49-F238E27FC236}">
                    <a16:creationId xmlns:a16="http://schemas.microsoft.com/office/drawing/2014/main" id="{00000000-0008-0000-1100-0000AC7804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37" name="Option Button 173" hidden="1">
                <a:extLst>
                  <a:ext uri="{63B3BB69-23CF-44E3-9099-C40C66FF867C}">
                    <a14:compatExt spid="_x0000_s293037"/>
                  </a:ext>
                  <a:ext uri="{FF2B5EF4-FFF2-40B4-BE49-F238E27FC236}">
                    <a16:creationId xmlns:a16="http://schemas.microsoft.com/office/drawing/2014/main" id="{00000000-0008-0000-1100-0000AD7804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23</xdr:row>
          <xdr:rowOff>9465</xdr:rowOff>
        </xdr:from>
        <xdr:to>
          <xdr:col>9</xdr:col>
          <xdr:colOff>0</xdr:colOff>
          <xdr:row>23</xdr:row>
          <xdr:rowOff>233563</xdr:rowOff>
        </xdr:to>
        <xdr:grpSp>
          <xdr:nvGrpSpPr>
            <xdr:cNvPr id="208" name="Gruppieren 207">
              <a:extLst>
                <a:ext uri="{FF2B5EF4-FFF2-40B4-BE49-F238E27FC236}">
                  <a16:creationId xmlns:a16="http://schemas.microsoft.com/office/drawing/2014/main" id="{00000000-0008-0000-1100-0000D0000000}"/>
                </a:ext>
              </a:extLst>
            </xdr:cNvPr>
            <xdr:cNvGrpSpPr/>
          </xdr:nvGrpSpPr>
          <xdr:grpSpPr>
            <a:xfrm>
              <a:off x="4274820" y="7225605"/>
              <a:ext cx="1600200" cy="224098"/>
              <a:chOff x="3581401" y="2104530"/>
              <a:chExt cx="2247894" cy="276225"/>
            </a:xfrm>
          </xdr:grpSpPr>
          <xdr:sp macro="" textlink="">
            <xdr:nvSpPr>
              <xdr:cNvPr id="293038" name="Group Box 174" hidden="1">
                <a:extLst>
                  <a:ext uri="{63B3BB69-23CF-44E3-9099-C40C66FF867C}">
                    <a14:compatExt spid="_x0000_s293038"/>
                  </a:ext>
                  <a:ext uri="{FF2B5EF4-FFF2-40B4-BE49-F238E27FC236}">
                    <a16:creationId xmlns:a16="http://schemas.microsoft.com/office/drawing/2014/main" id="{00000000-0008-0000-1100-0000AE7804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293039" name="Option Button 175" hidden="1">
                <a:extLst>
                  <a:ext uri="{63B3BB69-23CF-44E3-9099-C40C66FF867C}">
                    <a14:compatExt spid="_x0000_s293039"/>
                  </a:ext>
                  <a:ext uri="{FF2B5EF4-FFF2-40B4-BE49-F238E27FC236}">
                    <a16:creationId xmlns:a16="http://schemas.microsoft.com/office/drawing/2014/main" id="{00000000-0008-0000-1100-0000AF7804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40" name="Option Button 176" hidden="1">
                <a:extLst>
                  <a:ext uri="{63B3BB69-23CF-44E3-9099-C40C66FF867C}">
                    <a14:compatExt spid="_x0000_s293040"/>
                  </a:ext>
                  <a:ext uri="{FF2B5EF4-FFF2-40B4-BE49-F238E27FC236}">
                    <a16:creationId xmlns:a16="http://schemas.microsoft.com/office/drawing/2014/main" id="{00000000-0008-0000-1100-0000B07804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41" name="Option Button 177" hidden="1">
                <a:extLst>
                  <a:ext uri="{63B3BB69-23CF-44E3-9099-C40C66FF867C}">
                    <a14:compatExt spid="_x0000_s293041"/>
                  </a:ext>
                  <a:ext uri="{FF2B5EF4-FFF2-40B4-BE49-F238E27FC236}">
                    <a16:creationId xmlns:a16="http://schemas.microsoft.com/office/drawing/2014/main" id="{00000000-0008-0000-1100-0000B17804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42" name="Option Button 178" hidden="1">
                <a:extLst>
                  <a:ext uri="{63B3BB69-23CF-44E3-9099-C40C66FF867C}">
                    <a14:compatExt spid="_x0000_s293042"/>
                  </a:ext>
                  <a:ext uri="{FF2B5EF4-FFF2-40B4-BE49-F238E27FC236}">
                    <a16:creationId xmlns:a16="http://schemas.microsoft.com/office/drawing/2014/main" id="{00000000-0008-0000-1100-0000B27804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93043" name="Option Button 179" hidden="1">
                <a:extLst>
                  <a:ext uri="{63B3BB69-23CF-44E3-9099-C40C66FF867C}">
                    <a14:compatExt spid="_x0000_s293043"/>
                  </a:ext>
                  <a:ext uri="{FF2B5EF4-FFF2-40B4-BE49-F238E27FC236}">
                    <a16:creationId xmlns:a16="http://schemas.microsoft.com/office/drawing/2014/main" id="{00000000-0008-0000-1100-0000B37804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57150</xdr:colOff>
      <xdr:row>97</xdr:row>
      <xdr:rowOff>104775</xdr:rowOff>
    </xdr:from>
    <xdr:to>
      <xdr:col>0</xdr:col>
      <xdr:colOff>381150</xdr:colOff>
      <xdr:row>99</xdr:row>
      <xdr:rowOff>1615</xdr:rowOff>
    </xdr:to>
    <xdr:grpSp>
      <xdr:nvGrpSpPr>
        <xdr:cNvPr id="215" name="Gruppieren 214">
          <a:hlinkClick xmlns:r="http://schemas.openxmlformats.org/officeDocument/2006/relationships" r:id="rId3"/>
          <a:extLst>
            <a:ext uri="{FF2B5EF4-FFF2-40B4-BE49-F238E27FC236}">
              <a16:creationId xmlns:a16="http://schemas.microsoft.com/office/drawing/2014/main" id="{00000000-0008-0000-1100-0000D7000000}"/>
            </a:ext>
          </a:extLst>
        </xdr:cNvPr>
        <xdr:cNvGrpSpPr/>
      </xdr:nvGrpSpPr>
      <xdr:grpSpPr>
        <a:xfrm>
          <a:off x="57150" y="23635335"/>
          <a:ext cx="324000" cy="308320"/>
          <a:chOff x="66675" y="4972050"/>
          <a:chExt cx="324000" cy="325465"/>
        </a:xfrm>
      </xdr:grpSpPr>
      <xdr:sp macro="" textlink="">
        <xdr:nvSpPr>
          <xdr:cNvPr id="216" name="Rechteck 215">
            <a:extLst>
              <a:ext uri="{FF2B5EF4-FFF2-40B4-BE49-F238E27FC236}">
                <a16:creationId xmlns:a16="http://schemas.microsoft.com/office/drawing/2014/main" id="{00000000-0008-0000-1100-0000D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17" name="Pfeil nach oben 216">
            <a:extLst>
              <a:ext uri="{FF2B5EF4-FFF2-40B4-BE49-F238E27FC236}">
                <a16:creationId xmlns:a16="http://schemas.microsoft.com/office/drawing/2014/main" id="{00000000-0008-0000-1100-0000D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10</xdr:col>
      <xdr:colOff>114300</xdr:colOff>
      <xdr:row>94</xdr:row>
      <xdr:rowOff>161925</xdr:rowOff>
    </xdr:from>
    <xdr:to>
      <xdr:col>10</xdr:col>
      <xdr:colOff>114300</xdr:colOff>
      <xdr:row>97</xdr:row>
      <xdr:rowOff>114300</xdr:rowOff>
    </xdr:to>
    <xdr:cxnSp macro="">
      <xdr:nvCxnSpPr>
        <xdr:cNvPr id="5" name="Gerade Verbindung mit Pfeil 4">
          <a:hlinkClick xmlns:r="http://schemas.openxmlformats.org/officeDocument/2006/relationships" r:id="rId3"/>
          <a:extLst>
            <a:ext uri="{FF2B5EF4-FFF2-40B4-BE49-F238E27FC236}">
              <a16:creationId xmlns:a16="http://schemas.microsoft.com/office/drawing/2014/main" id="{00000000-0008-0000-1100-000005000000}"/>
            </a:ext>
          </a:extLst>
        </xdr:cNvPr>
        <xdr:cNvCxnSpPr/>
      </xdr:nvCxnSpPr>
      <xdr:spPr>
        <a:xfrm flipV="1">
          <a:off x="6057900" y="2372677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16</xdr:col>
          <xdr:colOff>60960</xdr:colOff>
          <xdr:row>9</xdr:row>
          <xdr:rowOff>160020</xdr:rowOff>
        </xdr:from>
        <xdr:to>
          <xdr:col>17</xdr:col>
          <xdr:colOff>792480</xdr:colOff>
          <xdr:row>9</xdr:row>
          <xdr:rowOff>365760</xdr:rowOff>
        </xdr:to>
        <xdr:sp macro="" textlink="">
          <xdr:nvSpPr>
            <xdr:cNvPr id="293044" name="Group Box 180" hidden="1">
              <a:extLst>
                <a:ext uri="{63B3BB69-23CF-44E3-9099-C40C66FF867C}">
                  <a14:compatExt spid="_x0000_s293044"/>
                </a:ext>
                <a:ext uri="{FF2B5EF4-FFF2-40B4-BE49-F238E27FC236}">
                  <a16:creationId xmlns:a16="http://schemas.microsoft.com/office/drawing/2014/main" id="{00000000-0008-0000-1100-0000B478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11</xdr:row>
          <xdr:rowOff>137160</xdr:rowOff>
        </xdr:from>
        <xdr:to>
          <xdr:col>18</xdr:col>
          <xdr:colOff>7620</xdr:colOff>
          <xdr:row>12</xdr:row>
          <xdr:rowOff>137160</xdr:rowOff>
        </xdr:to>
        <xdr:sp macro="" textlink="">
          <xdr:nvSpPr>
            <xdr:cNvPr id="293064" name="Group Box 200" hidden="1">
              <a:extLst>
                <a:ext uri="{63B3BB69-23CF-44E3-9099-C40C66FF867C}">
                  <a14:compatExt spid="_x0000_s293064"/>
                </a:ext>
                <a:ext uri="{FF2B5EF4-FFF2-40B4-BE49-F238E27FC236}">
                  <a16:creationId xmlns:a16="http://schemas.microsoft.com/office/drawing/2014/main" id="{00000000-0008-0000-1100-0000C878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xdr:row>
          <xdr:rowOff>60960</xdr:rowOff>
        </xdr:from>
        <xdr:to>
          <xdr:col>14</xdr:col>
          <xdr:colOff>0</xdr:colOff>
          <xdr:row>1</xdr:row>
          <xdr:rowOff>228600</xdr:rowOff>
        </xdr:to>
        <xdr:sp macro="" textlink="">
          <xdr:nvSpPr>
            <xdr:cNvPr id="293065" name="Drop Down 201" hidden="1">
              <a:extLst>
                <a:ext uri="{63B3BB69-23CF-44E3-9099-C40C66FF867C}">
                  <a14:compatExt spid="_x0000_s293065"/>
                </a:ext>
                <a:ext uri="{FF2B5EF4-FFF2-40B4-BE49-F238E27FC236}">
                  <a16:creationId xmlns:a16="http://schemas.microsoft.com/office/drawing/2014/main" id="{00000000-0008-0000-1100-0000C9780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12</xdr:col>
      <xdr:colOff>981075</xdr:colOff>
      <xdr:row>1</xdr:row>
      <xdr:rowOff>57150</xdr:rowOff>
    </xdr:from>
    <xdr:ext cx="172800" cy="172800"/>
    <xdr:grpSp>
      <xdr:nvGrpSpPr>
        <xdr:cNvPr id="188" name="Gruppieren 187">
          <a:hlinkClick xmlns:r="http://schemas.openxmlformats.org/officeDocument/2006/relationships" r:id="rId4"/>
          <a:extLst>
            <a:ext uri="{FF2B5EF4-FFF2-40B4-BE49-F238E27FC236}">
              <a16:creationId xmlns:a16="http://schemas.microsoft.com/office/drawing/2014/main" id="{00000000-0008-0000-1100-0000BC000000}"/>
            </a:ext>
          </a:extLst>
        </xdr:cNvPr>
        <xdr:cNvGrpSpPr/>
      </xdr:nvGrpSpPr>
      <xdr:grpSpPr>
        <a:xfrm>
          <a:off x="7541895" y="613410"/>
          <a:ext cx="172800" cy="172800"/>
          <a:chOff x="8105775" y="571500"/>
          <a:chExt cx="172800" cy="172800"/>
        </a:xfrm>
      </xdr:grpSpPr>
      <xdr:sp macro="" textlink="">
        <xdr:nvSpPr>
          <xdr:cNvPr id="189" name="Rechteck 188">
            <a:extLst>
              <a:ext uri="{FF2B5EF4-FFF2-40B4-BE49-F238E27FC236}">
                <a16:creationId xmlns:a16="http://schemas.microsoft.com/office/drawing/2014/main" id="{00000000-0008-0000-1100-0000BD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0" name="Textfeld 189">
            <a:extLst>
              <a:ext uri="{FF2B5EF4-FFF2-40B4-BE49-F238E27FC236}">
                <a16:creationId xmlns:a16="http://schemas.microsoft.com/office/drawing/2014/main" id="{00000000-0008-0000-1100-0000B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3</xdr:col>
      <xdr:colOff>2228850</xdr:colOff>
      <xdr:row>27</xdr:row>
      <xdr:rowOff>9525</xdr:rowOff>
    </xdr:from>
    <xdr:to>
      <xdr:col>3</xdr:col>
      <xdr:colOff>2408040</xdr:colOff>
      <xdr:row>27</xdr:row>
      <xdr:rowOff>189525</xdr:rowOff>
    </xdr:to>
    <xdr:grpSp>
      <xdr:nvGrpSpPr>
        <xdr:cNvPr id="191" name="Gruppieren 190">
          <a:hlinkClick xmlns:r="http://schemas.openxmlformats.org/officeDocument/2006/relationships" r:id="rId5"/>
          <a:extLst>
            <a:ext uri="{FF2B5EF4-FFF2-40B4-BE49-F238E27FC236}">
              <a16:creationId xmlns:a16="http://schemas.microsoft.com/office/drawing/2014/main" id="{00000000-0008-0000-1100-0000BF000000}"/>
            </a:ext>
          </a:extLst>
        </xdr:cNvPr>
        <xdr:cNvGrpSpPr>
          <a:grpSpLocks noChangeAspect="1"/>
        </xdr:cNvGrpSpPr>
      </xdr:nvGrpSpPr>
      <xdr:grpSpPr>
        <a:xfrm>
          <a:off x="3989070" y="8841105"/>
          <a:ext cx="179190" cy="180000"/>
          <a:chOff x="12020550" y="2171700"/>
          <a:chExt cx="324000" cy="325465"/>
        </a:xfrm>
      </xdr:grpSpPr>
      <xdr:sp macro="" textlink="">
        <xdr:nvSpPr>
          <xdr:cNvPr id="192" name="Rechteck 191">
            <a:extLst>
              <a:ext uri="{FF2B5EF4-FFF2-40B4-BE49-F238E27FC236}">
                <a16:creationId xmlns:a16="http://schemas.microsoft.com/office/drawing/2014/main" id="{00000000-0008-0000-1100-0000C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3" name="Pfeil nach rechts 192">
            <a:extLst>
              <a:ext uri="{FF2B5EF4-FFF2-40B4-BE49-F238E27FC236}">
                <a16:creationId xmlns:a16="http://schemas.microsoft.com/office/drawing/2014/main" id="{00000000-0008-0000-1100-0000C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11</xdr:col>
          <xdr:colOff>85725</xdr:colOff>
          <xdr:row>0</xdr:row>
          <xdr:rowOff>19050</xdr:rowOff>
        </xdr:from>
        <xdr:to>
          <xdr:col>13</xdr:col>
          <xdr:colOff>857250</xdr:colOff>
          <xdr:row>0</xdr:row>
          <xdr:rowOff>552450</xdr:rowOff>
        </xdr:to>
        <xdr:pic>
          <xdr:nvPicPr>
            <xdr:cNvPr id="195" name="Grafik 59">
              <a:extLst>
                <a:ext uri="{FF2B5EF4-FFF2-40B4-BE49-F238E27FC236}">
                  <a16:creationId xmlns:a16="http://schemas.microsoft.com/office/drawing/2014/main" id="{00000000-0008-0000-1100-0000C3000000}"/>
                </a:ext>
              </a:extLst>
            </xdr:cNvPr>
            <xdr:cNvPicPr>
              <a:picLocks noChangeAspect="1" noChangeArrowheads="1"/>
              <a:extLst>
                <a:ext uri="{84589F7E-364E-4C9E-8A38-B11213B215E9}">
                  <a14:cameraTool cellRange="Logo!$D$6" spid="_x0000_s293192"/>
                </a:ext>
              </a:extLst>
            </xdr:cNvPicPr>
          </xdr:nvPicPr>
          <xdr:blipFill>
            <a:blip xmlns:r="http://schemas.openxmlformats.org/officeDocument/2006/relationships" r:embed="rId6"/>
            <a:srcRect/>
            <a:stretch>
              <a:fillRect/>
            </a:stretch>
          </xdr:blipFill>
          <xdr:spPr bwMode="auto">
            <a:xfrm>
              <a:off x="62484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4</xdr:col>
      <xdr:colOff>285750</xdr:colOff>
      <xdr:row>1</xdr:row>
      <xdr:rowOff>57150</xdr:rowOff>
    </xdr:from>
    <xdr:to>
      <xdr:col>4</xdr:col>
      <xdr:colOff>458550</xdr:colOff>
      <xdr:row>2</xdr:row>
      <xdr:rowOff>48975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1200-000002000000}"/>
            </a:ext>
          </a:extLst>
        </xdr:cNvPr>
        <xdr:cNvGrpSpPr/>
      </xdr:nvGrpSpPr>
      <xdr:grpSpPr>
        <a:xfrm>
          <a:off x="7837170" y="613410"/>
          <a:ext cx="172800" cy="167085"/>
          <a:chOff x="8105775" y="571500"/>
          <a:chExt cx="172800" cy="172800"/>
        </a:xfrm>
      </xdr:grpSpPr>
      <xdr:sp macro="" textlink="">
        <xdr:nvSpPr>
          <xdr:cNvPr id="3" name="Rechteck 2">
            <a:extLst>
              <a:ext uri="{FF2B5EF4-FFF2-40B4-BE49-F238E27FC236}">
                <a16:creationId xmlns:a16="http://schemas.microsoft.com/office/drawing/2014/main" id="{00000000-0008-0000-12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2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1200-000005000000}"/>
            </a:ext>
          </a:extLst>
        </xdr:cNvPr>
        <xdr:cNvGrpSpPr/>
      </xdr:nvGrpSpPr>
      <xdr:grpSpPr>
        <a:xfrm>
          <a:off x="66675" y="104775"/>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12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12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2018110</xdr:colOff>
          <xdr:row>0</xdr:row>
          <xdr:rowOff>57150</xdr:rowOff>
        </xdr:from>
        <xdr:to>
          <xdr:col>5</xdr:col>
          <xdr:colOff>0</xdr:colOff>
          <xdr:row>0</xdr:row>
          <xdr:rowOff>523875</xdr:rowOff>
        </xdr:to>
        <xdr:pic>
          <xdr:nvPicPr>
            <xdr:cNvPr id="8" name="Grafik 59">
              <a:extLst>
                <a:ext uri="{FF2B5EF4-FFF2-40B4-BE49-F238E27FC236}">
                  <a16:creationId xmlns:a16="http://schemas.microsoft.com/office/drawing/2014/main" id="{00000000-0008-0000-1200-000008000000}"/>
                </a:ext>
              </a:extLst>
            </xdr:cNvPr>
            <xdr:cNvPicPr>
              <a:picLocks noChangeAspect="1" noChangeArrowheads="1"/>
              <a:extLst>
                <a:ext uri="{84589F7E-364E-4C9E-8A38-B11213B215E9}">
                  <a14:cameraTool cellRange="Logo!$D$6" spid="_x0000_s764031"/>
                </a:ext>
              </a:extLst>
            </xdr:cNvPicPr>
          </xdr:nvPicPr>
          <xdr:blipFill>
            <a:blip xmlns:r="http://schemas.openxmlformats.org/officeDocument/2006/relationships" r:embed="rId3"/>
            <a:srcRect/>
            <a:stretch>
              <a:fillRect/>
            </a:stretch>
          </xdr:blipFill>
          <xdr:spPr bwMode="auto">
            <a:xfrm>
              <a:off x="5885260" y="57150"/>
              <a:ext cx="1925240" cy="466725"/>
            </a:xfrm>
            <a:prstGeom prst="rect">
              <a:avLst/>
            </a:prstGeom>
            <a:solidFill>
              <a:schemeClr val="bg1"/>
            </a:solidFill>
            <a:ln w="9525">
              <a:noFill/>
              <a:miter lim="800000"/>
              <a:headEnd/>
              <a:tailEnd/>
            </a:ln>
          </xdr:spPr>
        </xdr:pic>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39</xdr:row>
          <xdr:rowOff>7620</xdr:rowOff>
        </xdr:from>
        <xdr:to>
          <xdr:col>10</xdr:col>
          <xdr:colOff>106680</xdr:colOff>
          <xdr:row>40</xdr:row>
          <xdr:rowOff>45720</xdr:rowOff>
        </xdr:to>
        <xdr:sp macro="" textlink="">
          <xdr:nvSpPr>
            <xdr:cNvPr id="348161" name="Group Box 1" hidden="1">
              <a:extLst>
                <a:ext uri="{63B3BB69-23CF-44E3-9099-C40C66FF867C}">
                  <a14:compatExt spid="_x0000_s348161"/>
                </a:ext>
                <a:ext uri="{FF2B5EF4-FFF2-40B4-BE49-F238E27FC236}">
                  <a16:creationId xmlns:a16="http://schemas.microsoft.com/office/drawing/2014/main" id="{00000000-0008-0000-1300-0000015005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9565</xdr:rowOff>
        </xdr:from>
        <xdr:to>
          <xdr:col>10</xdr:col>
          <xdr:colOff>0</xdr:colOff>
          <xdr:row>11</xdr:row>
          <xdr:rowOff>213281</xdr:rowOff>
        </xdr:to>
        <xdr:grpSp>
          <xdr:nvGrpSpPr>
            <xdr:cNvPr id="3" name="Gruppieren 2">
              <a:extLst>
                <a:ext uri="{FF2B5EF4-FFF2-40B4-BE49-F238E27FC236}">
                  <a16:creationId xmlns:a16="http://schemas.microsoft.com/office/drawing/2014/main" id="{00000000-0008-0000-1300-000003000000}"/>
                </a:ext>
              </a:extLst>
            </xdr:cNvPr>
            <xdr:cNvGrpSpPr/>
          </xdr:nvGrpSpPr>
          <xdr:grpSpPr>
            <a:xfrm>
              <a:off x="6454140" y="2729905"/>
              <a:ext cx="1600200" cy="203716"/>
              <a:chOff x="3581401" y="2105080"/>
              <a:chExt cx="2247894" cy="276225"/>
            </a:xfrm>
          </xdr:grpSpPr>
          <xdr:sp macro="" textlink="">
            <xdr:nvSpPr>
              <xdr:cNvPr id="348162" name="Group Box 2" hidden="1">
                <a:extLst>
                  <a:ext uri="{63B3BB69-23CF-44E3-9099-C40C66FF867C}">
                    <a14:compatExt spid="_x0000_s348162"/>
                  </a:ext>
                  <a:ext uri="{FF2B5EF4-FFF2-40B4-BE49-F238E27FC236}">
                    <a16:creationId xmlns:a16="http://schemas.microsoft.com/office/drawing/2014/main" id="{00000000-0008-0000-1300-000002500500}"/>
                  </a:ext>
                </a:extLst>
              </xdr:cNvPr>
              <xdr:cNvSpPr/>
            </xdr:nvSpPr>
            <xdr:spPr bwMode="auto">
              <a:xfrm>
                <a:off x="3581401" y="210508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63" name="Option Button 3" hidden="1">
                <a:extLst>
                  <a:ext uri="{63B3BB69-23CF-44E3-9099-C40C66FF867C}">
                    <a14:compatExt spid="_x0000_s348163"/>
                  </a:ext>
                  <a:ext uri="{FF2B5EF4-FFF2-40B4-BE49-F238E27FC236}">
                    <a16:creationId xmlns:a16="http://schemas.microsoft.com/office/drawing/2014/main" id="{00000000-0008-0000-1300-000003500500}"/>
                  </a:ext>
                </a:extLst>
              </xdr:cNvPr>
              <xdr:cNvSpPr/>
            </xdr:nvSpPr>
            <xdr:spPr bwMode="auto">
              <a:xfrm>
                <a:off x="3705226"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4" name="Option Button 4" hidden="1">
                <a:extLst>
                  <a:ext uri="{63B3BB69-23CF-44E3-9099-C40C66FF867C}">
                    <a14:compatExt spid="_x0000_s348164"/>
                  </a:ext>
                  <a:ext uri="{FF2B5EF4-FFF2-40B4-BE49-F238E27FC236}">
                    <a16:creationId xmlns:a16="http://schemas.microsoft.com/office/drawing/2014/main" id="{00000000-0008-0000-1300-000004500500}"/>
                  </a:ext>
                </a:extLst>
              </xdr:cNvPr>
              <xdr:cNvSpPr/>
            </xdr:nvSpPr>
            <xdr:spPr bwMode="auto">
              <a:xfrm>
                <a:off x="4143377"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5" name="Option Button 5" hidden="1">
                <a:extLst>
                  <a:ext uri="{63B3BB69-23CF-44E3-9099-C40C66FF867C}">
                    <a14:compatExt spid="_x0000_s348165"/>
                  </a:ext>
                  <a:ext uri="{FF2B5EF4-FFF2-40B4-BE49-F238E27FC236}">
                    <a16:creationId xmlns:a16="http://schemas.microsoft.com/office/drawing/2014/main" id="{00000000-0008-0000-1300-000005500500}"/>
                  </a:ext>
                </a:extLst>
              </xdr:cNvPr>
              <xdr:cNvSpPr/>
            </xdr:nvSpPr>
            <xdr:spPr bwMode="auto">
              <a:xfrm>
                <a:off x="4581531"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6" name="Option Button 6" hidden="1">
                <a:extLst>
                  <a:ext uri="{63B3BB69-23CF-44E3-9099-C40C66FF867C}">
                    <a14:compatExt spid="_x0000_s348166"/>
                  </a:ext>
                  <a:ext uri="{FF2B5EF4-FFF2-40B4-BE49-F238E27FC236}">
                    <a16:creationId xmlns:a16="http://schemas.microsoft.com/office/drawing/2014/main" id="{00000000-0008-0000-1300-000006500500}"/>
                  </a:ext>
                </a:extLst>
              </xdr:cNvPr>
              <xdr:cNvSpPr/>
            </xdr:nvSpPr>
            <xdr:spPr bwMode="auto">
              <a:xfrm>
                <a:off x="5019677"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7" name="Option Button 7" hidden="1">
                <a:extLst>
                  <a:ext uri="{63B3BB69-23CF-44E3-9099-C40C66FF867C}">
                    <a14:compatExt spid="_x0000_s348167"/>
                  </a:ext>
                  <a:ext uri="{FF2B5EF4-FFF2-40B4-BE49-F238E27FC236}">
                    <a16:creationId xmlns:a16="http://schemas.microsoft.com/office/drawing/2014/main" id="{00000000-0008-0000-1300-000007500500}"/>
                  </a:ext>
                </a:extLst>
              </xdr:cNvPr>
              <xdr:cNvSpPr/>
            </xdr:nvSpPr>
            <xdr:spPr bwMode="auto">
              <a:xfrm>
                <a:off x="5457824"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9508</xdr:rowOff>
        </xdr:from>
        <xdr:to>
          <xdr:col>10</xdr:col>
          <xdr:colOff>0</xdr:colOff>
          <xdr:row>13</xdr:row>
          <xdr:rowOff>213216</xdr:rowOff>
        </xdr:to>
        <xdr:grpSp>
          <xdr:nvGrpSpPr>
            <xdr:cNvPr id="10" name="Gruppieren 9">
              <a:extLst>
                <a:ext uri="{FF2B5EF4-FFF2-40B4-BE49-F238E27FC236}">
                  <a16:creationId xmlns:a16="http://schemas.microsoft.com/office/drawing/2014/main" id="{00000000-0008-0000-1300-00000A000000}"/>
                </a:ext>
              </a:extLst>
            </xdr:cNvPr>
            <xdr:cNvGrpSpPr/>
          </xdr:nvGrpSpPr>
          <xdr:grpSpPr>
            <a:xfrm>
              <a:off x="6454140" y="3331828"/>
              <a:ext cx="1600200" cy="203708"/>
              <a:chOff x="3581401" y="2104881"/>
              <a:chExt cx="2247900" cy="276221"/>
            </a:xfrm>
          </xdr:grpSpPr>
          <xdr:sp macro="" textlink="">
            <xdr:nvSpPr>
              <xdr:cNvPr id="348168" name="Group Box 8" hidden="1">
                <a:extLst>
                  <a:ext uri="{63B3BB69-23CF-44E3-9099-C40C66FF867C}">
                    <a14:compatExt spid="_x0000_s348168"/>
                  </a:ext>
                  <a:ext uri="{FF2B5EF4-FFF2-40B4-BE49-F238E27FC236}">
                    <a16:creationId xmlns:a16="http://schemas.microsoft.com/office/drawing/2014/main" id="{00000000-0008-0000-1300-000008500500}"/>
                  </a:ext>
                </a:extLst>
              </xdr:cNvPr>
              <xdr:cNvSpPr/>
            </xdr:nvSpPr>
            <xdr:spPr bwMode="auto">
              <a:xfrm>
                <a:off x="3581401" y="2104881"/>
                <a:ext cx="2247900" cy="276221"/>
              </a:xfrm>
              <a:prstGeom prst="rect">
                <a:avLst/>
              </a:prstGeom>
              <a:noFill/>
              <a:ln w="9525">
                <a:miter lim="800000"/>
                <a:headEnd/>
                <a:tailEnd/>
              </a:ln>
              <a:extLst>
                <a:ext uri="{909E8E84-426E-40DD-AFC4-6F175D3DCCD1}">
                  <a14:hiddenFill>
                    <a:noFill/>
                  </a14:hiddenFill>
                </a:ext>
              </a:extLst>
            </xdr:spPr>
          </xdr:sp>
          <xdr:sp macro="" textlink="">
            <xdr:nvSpPr>
              <xdr:cNvPr id="348169" name="Option Button 9" hidden="1">
                <a:extLst>
                  <a:ext uri="{63B3BB69-23CF-44E3-9099-C40C66FF867C}">
                    <a14:compatExt spid="_x0000_s348169"/>
                  </a:ext>
                  <a:ext uri="{FF2B5EF4-FFF2-40B4-BE49-F238E27FC236}">
                    <a16:creationId xmlns:a16="http://schemas.microsoft.com/office/drawing/2014/main" id="{00000000-0008-0000-1300-000009500500}"/>
                  </a:ext>
                </a:extLst>
              </xdr:cNvPr>
              <xdr:cNvSpPr/>
            </xdr:nvSpPr>
            <xdr:spPr bwMode="auto">
              <a:xfrm>
                <a:off x="3705231" y="215260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0" name="Option Button 10" hidden="1">
                <a:extLst>
                  <a:ext uri="{63B3BB69-23CF-44E3-9099-C40C66FF867C}">
                    <a14:compatExt spid="_x0000_s348170"/>
                  </a:ext>
                  <a:ext uri="{FF2B5EF4-FFF2-40B4-BE49-F238E27FC236}">
                    <a16:creationId xmlns:a16="http://schemas.microsoft.com/office/drawing/2014/main" id="{00000000-0008-0000-1300-00000A500500}"/>
                  </a:ext>
                </a:extLst>
              </xdr:cNvPr>
              <xdr:cNvSpPr/>
            </xdr:nvSpPr>
            <xdr:spPr bwMode="auto">
              <a:xfrm>
                <a:off x="4143383" y="215260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1" name="Option Button 11" hidden="1">
                <a:extLst>
                  <a:ext uri="{63B3BB69-23CF-44E3-9099-C40C66FF867C}">
                    <a14:compatExt spid="_x0000_s348171"/>
                  </a:ext>
                  <a:ext uri="{FF2B5EF4-FFF2-40B4-BE49-F238E27FC236}">
                    <a16:creationId xmlns:a16="http://schemas.microsoft.com/office/drawing/2014/main" id="{00000000-0008-0000-1300-00000B500500}"/>
                  </a:ext>
                </a:extLst>
              </xdr:cNvPr>
              <xdr:cNvSpPr/>
            </xdr:nvSpPr>
            <xdr:spPr bwMode="auto">
              <a:xfrm>
                <a:off x="4581530" y="2152610"/>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2" name="Option Button 12" hidden="1">
                <a:extLst>
                  <a:ext uri="{63B3BB69-23CF-44E3-9099-C40C66FF867C}">
                    <a14:compatExt spid="_x0000_s348172"/>
                  </a:ext>
                  <a:ext uri="{FF2B5EF4-FFF2-40B4-BE49-F238E27FC236}">
                    <a16:creationId xmlns:a16="http://schemas.microsoft.com/office/drawing/2014/main" id="{00000000-0008-0000-1300-00000C500500}"/>
                  </a:ext>
                </a:extLst>
              </xdr:cNvPr>
              <xdr:cNvSpPr/>
            </xdr:nvSpPr>
            <xdr:spPr bwMode="auto">
              <a:xfrm>
                <a:off x="5019689" y="2152610"/>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3" name="Option Button 13" hidden="1">
                <a:extLst>
                  <a:ext uri="{63B3BB69-23CF-44E3-9099-C40C66FF867C}">
                    <a14:compatExt spid="_x0000_s348173"/>
                  </a:ext>
                  <a:ext uri="{FF2B5EF4-FFF2-40B4-BE49-F238E27FC236}">
                    <a16:creationId xmlns:a16="http://schemas.microsoft.com/office/drawing/2014/main" id="{00000000-0008-0000-1300-00000D500500}"/>
                  </a:ext>
                </a:extLst>
              </xdr:cNvPr>
              <xdr:cNvSpPr/>
            </xdr:nvSpPr>
            <xdr:spPr bwMode="auto">
              <a:xfrm>
                <a:off x="5457826" y="2152614"/>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7558</xdr:rowOff>
        </xdr:from>
        <xdr:to>
          <xdr:col>10</xdr:col>
          <xdr:colOff>0</xdr:colOff>
          <xdr:row>14</xdr:row>
          <xdr:rowOff>201563</xdr:rowOff>
        </xdr:to>
        <xdr:grpSp>
          <xdr:nvGrpSpPr>
            <xdr:cNvPr id="17" name="Gruppieren 16">
              <a:extLst>
                <a:ext uri="{FF2B5EF4-FFF2-40B4-BE49-F238E27FC236}">
                  <a16:creationId xmlns:a16="http://schemas.microsoft.com/office/drawing/2014/main" id="{00000000-0008-0000-1300-000011000000}"/>
                </a:ext>
              </a:extLst>
            </xdr:cNvPr>
            <xdr:cNvGrpSpPr/>
          </xdr:nvGrpSpPr>
          <xdr:grpSpPr>
            <a:xfrm>
              <a:off x="6454140" y="3840418"/>
              <a:ext cx="1600200" cy="194005"/>
              <a:chOff x="3581401" y="2105079"/>
              <a:chExt cx="2247894" cy="276225"/>
            </a:xfrm>
          </xdr:grpSpPr>
          <xdr:sp macro="" textlink="">
            <xdr:nvSpPr>
              <xdr:cNvPr id="348174" name="Group Box 14" hidden="1">
                <a:extLst>
                  <a:ext uri="{63B3BB69-23CF-44E3-9099-C40C66FF867C}">
                    <a14:compatExt spid="_x0000_s348174"/>
                  </a:ext>
                  <a:ext uri="{FF2B5EF4-FFF2-40B4-BE49-F238E27FC236}">
                    <a16:creationId xmlns:a16="http://schemas.microsoft.com/office/drawing/2014/main" id="{00000000-0008-0000-1300-00000E500500}"/>
                  </a:ext>
                </a:extLst>
              </xdr:cNvPr>
              <xdr:cNvSpPr/>
            </xdr:nvSpPr>
            <xdr:spPr bwMode="auto">
              <a:xfrm>
                <a:off x="3581401" y="2105079"/>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75" name="Option Button 15" hidden="1">
                <a:extLst>
                  <a:ext uri="{63B3BB69-23CF-44E3-9099-C40C66FF867C}">
                    <a14:compatExt spid="_x0000_s348175"/>
                  </a:ext>
                  <a:ext uri="{FF2B5EF4-FFF2-40B4-BE49-F238E27FC236}">
                    <a16:creationId xmlns:a16="http://schemas.microsoft.com/office/drawing/2014/main" id="{00000000-0008-0000-1300-00000F500500}"/>
                  </a:ext>
                </a:extLst>
              </xdr:cNvPr>
              <xdr:cNvSpPr/>
            </xdr:nvSpPr>
            <xdr:spPr bwMode="auto">
              <a:xfrm>
                <a:off x="370522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6" name="Option Button 16" hidden="1">
                <a:extLst>
                  <a:ext uri="{63B3BB69-23CF-44E3-9099-C40C66FF867C}">
                    <a14:compatExt spid="_x0000_s348176"/>
                  </a:ext>
                  <a:ext uri="{FF2B5EF4-FFF2-40B4-BE49-F238E27FC236}">
                    <a16:creationId xmlns:a16="http://schemas.microsoft.com/office/drawing/2014/main" id="{00000000-0008-0000-1300-000010500500}"/>
                  </a:ext>
                </a:extLst>
              </xdr:cNvPr>
              <xdr:cNvSpPr/>
            </xdr:nvSpPr>
            <xdr:spPr bwMode="auto">
              <a:xfrm>
                <a:off x="41433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7" name="Option Button 17" hidden="1">
                <a:extLst>
                  <a:ext uri="{63B3BB69-23CF-44E3-9099-C40C66FF867C}">
                    <a14:compatExt spid="_x0000_s348177"/>
                  </a:ext>
                  <a:ext uri="{FF2B5EF4-FFF2-40B4-BE49-F238E27FC236}">
                    <a16:creationId xmlns:a16="http://schemas.microsoft.com/office/drawing/2014/main" id="{00000000-0008-0000-1300-000011500500}"/>
                  </a:ext>
                </a:extLst>
              </xdr:cNvPr>
              <xdr:cNvSpPr/>
            </xdr:nvSpPr>
            <xdr:spPr bwMode="auto">
              <a:xfrm>
                <a:off x="4581531"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8" name="Option Button 18" hidden="1">
                <a:extLst>
                  <a:ext uri="{63B3BB69-23CF-44E3-9099-C40C66FF867C}">
                    <a14:compatExt spid="_x0000_s348178"/>
                  </a:ext>
                  <a:ext uri="{FF2B5EF4-FFF2-40B4-BE49-F238E27FC236}">
                    <a16:creationId xmlns:a16="http://schemas.microsoft.com/office/drawing/2014/main" id="{00000000-0008-0000-1300-000012500500}"/>
                  </a:ext>
                </a:extLst>
              </xdr:cNvPr>
              <xdr:cNvSpPr/>
            </xdr:nvSpPr>
            <xdr:spPr bwMode="auto">
              <a:xfrm>
                <a:off x="50196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9" name="Option Button 19" hidden="1">
                <a:extLst>
                  <a:ext uri="{63B3BB69-23CF-44E3-9099-C40C66FF867C}">
                    <a14:compatExt spid="_x0000_s348179"/>
                  </a:ext>
                  <a:ext uri="{FF2B5EF4-FFF2-40B4-BE49-F238E27FC236}">
                    <a16:creationId xmlns:a16="http://schemas.microsoft.com/office/drawing/2014/main" id="{00000000-0008-0000-1300-000013500500}"/>
                  </a:ext>
                </a:extLst>
              </xdr:cNvPr>
              <xdr:cNvSpPr/>
            </xdr:nvSpPr>
            <xdr:spPr bwMode="auto">
              <a:xfrm>
                <a:off x="5457824"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402963</xdr:rowOff>
        </xdr:from>
        <xdr:to>
          <xdr:col>10</xdr:col>
          <xdr:colOff>0</xdr:colOff>
          <xdr:row>16</xdr:row>
          <xdr:rowOff>205664</xdr:rowOff>
        </xdr:to>
        <xdr:grpSp>
          <xdr:nvGrpSpPr>
            <xdr:cNvPr id="31" name="Gruppieren 30">
              <a:extLst>
                <a:ext uri="{FF2B5EF4-FFF2-40B4-BE49-F238E27FC236}">
                  <a16:creationId xmlns:a16="http://schemas.microsoft.com/office/drawing/2014/main" id="{00000000-0008-0000-1300-00001F000000}"/>
                </a:ext>
              </a:extLst>
            </xdr:cNvPr>
            <xdr:cNvGrpSpPr/>
          </xdr:nvGrpSpPr>
          <xdr:grpSpPr>
            <a:xfrm>
              <a:off x="6454140" y="4746363"/>
              <a:ext cx="1600200" cy="313241"/>
              <a:chOff x="3581401" y="2105119"/>
              <a:chExt cx="2247894" cy="276225"/>
            </a:xfrm>
          </xdr:grpSpPr>
          <xdr:sp macro="" textlink="">
            <xdr:nvSpPr>
              <xdr:cNvPr id="348186" name="Group Box 26" hidden="1">
                <a:extLst>
                  <a:ext uri="{63B3BB69-23CF-44E3-9099-C40C66FF867C}">
                    <a14:compatExt spid="_x0000_s348186"/>
                  </a:ext>
                  <a:ext uri="{FF2B5EF4-FFF2-40B4-BE49-F238E27FC236}">
                    <a16:creationId xmlns:a16="http://schemas.microsoft.com/office/drawing/2014/main" id="{00000000-0008-0000-1300-00001A500500}"/>
                  </a:ext>
                </a:extLst>
              </xdr:cNvPr>
              <xdr:cNvSpPr/>
            </xdr:nvSpPr>
            <xdr:spPr bwMode="auto">
              <a:xfrm>
                <a:off x="3581401" y="2105119"/>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87" name="Option Button 27" hidden="1">
                <a:extLst>
                  <a:ext uri="{63B3BB69-23CF-44E3-9099-C40C66FF867C}">
                    <a14:compatExt spid="_x0000_s348187"/>
                  </a:ext>
                  <a:ext uri="{FF2B5EF4-FFF2-40B4-BE49-F238E27FC236}">
                    <a16:creationId xmlns:a16="http://schemas.microsoft.com/office/drawing/2014/main" id="{00000000-0008-0000-1300-00001B500500}"/>
                  </a:ext>
                </a:extLst>
              </xdr:cNvPr>
              <xdr:cNvSpPr/>
            </xdr:nvSpPr>
            <xdr:spPr bwMode="auto">
              <a:xfrm>
                <a:off x="3705226"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88" name="Option Button 28" hidden="1">
                <a:extLst>
                  <a:ext uri="{63B3BB69-23CF-44E3-9099-C40C66FF867C}">
                    <a14:compatExt spid="_x0000_s348188"/>
                  </a:ext>
                  <a:ext uri="{FF2B5EF4-FFF2-40B4-BE49-F238E27FC236}">
                    <a16:creationId xmlns:a16="http://schemas.microsoft.com/office/drawing/2014/main" id="{00000000-0008-0000-1300-00001C500500}"/>
                  </a:ext>
                </a:extLst>
              </xdr:cNvPr>
              <xdr:cNvSpPr/>
            </xdr:nvSpPr>
            <xdr:spPr bwMode="auto">
              <a:xfrm>
                <a:off x="4143377"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89" name="Option Button 29" hidden="1">
                <a:extLst>
                  <a:ext uri="{63B3BB69-23CF-44E3-9099-C40C66FF867C}">
                    <a14:compatExt spid="_x0000_s348189"/>
                  </a:ext>
                  <a:ext uri="{FF2B5EF4-FFF2-40B4-BE49-F238E27FC236}">
                    <a16:creationId xmlns:a16="http://schemas.microsoft.com/office/drawing/2014/main" id="{00000000-0008-0000-1300-00001D500500}"/>
                  </a:ext>
                </a:extLst>
              </xdr:cNvPr>
              <xdr:cNvSpPr/>
            </xdr:nvSpPr>
            <xdr:spPr bwMode="auto">
              <a:xfrm>
                <a:off x="4581531"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0" name="Option Button 30" hidden="1">
                <a:extLst>
                  <a:ext uri="{63B3BB69-23CF-44E3-9099-C40C66FF867C}">
                    <a14:compatExt spid="_x0000_s348190"/>
                  </a:ext>
                  <a:ext uri="{FF2B5EF4-FFF2-40B4-BE49-F238E27FC236}">
                    <a16:creationId xmlns:a16="http://schemas.microsoft.com/office/drawing/2014/main" id="{00000000-0008-0000-1300-00001E500500}"/>
                  </a:ext>
                </a:extLst>
              </xdr:cNvPr>
              <xdr:cNvSpPr/>
            </xdr:nvSpPr>
            <xdr:spPr bwMode="auto">
              <a:xfrm>
                <a:off x="5019677"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1" name="Option Button 31" hidden="1">
                <a:extLst>
                  <a:ext uri="{63B3BB69-23CF-44E3-9099-C40C66FF867C}">
                    <a14:compatExt spid="_x0000_s348191"/>
                  </a:ext>
                  <a:ext uri="{FF2B5EF4-FFF2-40B4-BE49-F238E27FC236}">
                    <a16:creationId xmlns:a16="http://schemas.microsoft.com/office/drawing/2014/main" id="{00000000-0008-0000-1300-00001F500500}"/>
                  </a:ext>
                </a:extLst>
              </xdr:cNvPr>
              <xdr:cNvSpPr/>
            </xdr:nvSpPr>
            <xdr:spPr bwMode="auto">
              <a:xfrm>
                <a:off x="5457824"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17</xdr:row>
          <xdr:rowOff>5</xdr:rowOff>
        </xdr:from>
        <xdr:to>
          <xdr:col>10</xdr:col>
          <xdr:colOff>0</xdr:colOff>
          <xdr:row>17</xdr:row>
          <xdr:rowOff>194010</xdr:rowOff>
        </xdr:to>
        <xdr:grpSp>
          <xdr:nvGrpSpPr>
            <xdr:cNvPr id="38" name="Gruppieren 37">
              <a:extLst>
                <a:ext uri="{FF2B5EF4-FFF2-40B4-BE49-F238E27FC236}">
                  <a16:creationId xmlns:a16="http://schemas.microsoft.com/office/drawing/2014/main" id="{00000000-0008-0000-1300-000026000000}"/>
                </a:ext>
              </a:extLst>
            </xdr:cNvPr>
            <xdr:cNvGrpSpPr/>
          </xdr:nvGrpSpPr>
          <xdr:grpSpPr>
            <a:xfrm>
              <a:off x="6454140" y="5364485"/>
              <a:ext cx="1600200" cy="194005"/>
              <a:chOff x="3581401" y="2104499"/>
              <a:chExt cx="2247894" cy="276226"/>
            </a:xfrm>
          </xdr:grpSpPr>
          <xdr:sp macro="" textlink="">
            <xdr:nvSpPr>
              <xdr:cNvPr id="348192" name="Group Box 32" hidden="1">
                <a:extLst>
                  <a:ext uri="{63B3BB69-23CF-44E3-9099-C40C66FF867C}">
                    <a14:compatExt spid="_x0000_s348192"/>
                  </a:ext>
                  <a:ext uri="{FF2B5EF4-FFF2-40B4-BE49-F238E27FC236}">
                    <a16:creationId xmlns:a16="http://schemas.microsoft.com/office/drawing/2014/main" id="{00000000-0008-0000-1300-000020500500}"/>
                  </a:ext>
                </a:extLst>
              </xdr:cNvPr>
              <xdr:cNvSpPr/>
            </xdr:nvSpPr>
            <xdr:spPr bwMode="auto">
              <a:xfrm>
                <a:off x="3581401" y="2104499"/>
                <a:ext cx="2247894" cy="276226"/>
              </a:xfrm>
              <a:prstGeom prst="rect">
                <a:avLst/>
              </a:prstGeom>
              <a:noFill/>
              <a:ln w="9525">
                <a:miter lim="800000"/>
                <a:headEnd/>
                <a:tailEnd/>
              </a:ln>
              <a:extLst>
                <a:ext uri="{909E8E84-426E-40DD-AFC4-6F175D3DCCD1}">
                  <a14:hiddenFill>
                    <a:noFill/>
                  </a14:hiddenFill>
                </a:ext>
              </a:extLst>
            </xdr:spPr>
          </xdr:sp>
          <xdr:sp macro="" textlink="">
            <xdr:nvSpPr>
              <xdr:cNvPr id="348193" name="Option Button 33" hidden="1">
                <a:extLst>
                  <a:ext uri="{63B3BB69-23CF-44E3-9099-C40C66FF867C}">
                    <a14:compatExt spid="_x0000_s348193"/>
                  </a:ext>
                  <a:ext uri="{FF2B5EF4-FFF2-40B4-BE49-F238E27FC236}">
                    <a16:creationId xmlns:a16="http://schemas.microsoft.com/office/drawing/2014/main" id="{00000000-0008-0000-1300-000021500500}"/>
                  </a:ext>
                </a:extLst>
              </xdr:cNvPr>
              <xdr:cNvSpPr/>
            </xdr:nvSpPr>
            <xdr:spPr bwMode="auto">
              <a:xfrm>
                <a:off x="3705226"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4" name="Option Button 34" hidden="1">
                <a:extLst>
                  <a:ext uri="{63B3BB69-23CF-44E3-9099-C40C66FF867C}">
                    <a14:compatExt spid="_x0000_s348194"/>
                  </a:ext>
                  <a:ext uri="{FF2B5EF4-FFF2-40B4-BE49-F238E27FC236}">
                    <a16:creationId xmlns:a16="http://schemas.microsoft.com/office/drawing/2014/main" id="{00000000-0008-0000-1300-000022500500}"/>
                  </a:ext>
                </a:extLst>
              </xdr:cNvPr>
              <xdr:cNvSpPr/>
            </xdr:nvSpPr>
            <xdr:spPr bwMode="auto">
              <a:xfrm>
                <a:off x="4143377"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5" name="Option Button 35" hidden="1">
                <a:extLst>
                  <a:ext uri="{63B3BB69-23CF-44E3-9099-C40C66FF867C}">
                    <a14:compatExt spid="_x0000_s348195"/>
                  </a:ext>
                  <a:ext uri="{FF2B5EF4-FFF2-40B4-BE49-F238E27FC236}">
                    <a16:creationId xmlns:a16="http://schemas.microsoft.com/office/drawing/2014/main" id="{00000000-0008-0000-1300-000023500500}"/>
                  </a:ext>
                </a:extLst>
              </xdr:cNvPr>
              <xdr:cNvSpPr/>
            </xdr:nvSpPr>
            <xdr:spPr bwMode="auto">
              <a:xfrm>
                <a:off x="4581531"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6" name="Option Button 36" hidden="1">
                <a:extLst>
                  <a:ext uri="{63B3BB69-23CF-44E3-9099-C40C66FF867C}">
                    <a14:compatExt spid="_x0000_s348196"/>
                  </a:ext>
                  <a:ext uri="{FF2B5EF4-FFF2-40B4-BE49-F238E27FC236}">
                    <a16:creationId xmlns:a16="http://schemas.microsoft.com/office/drawing/2014/main" id="{00000000-0008-0000-1300-000024500500}"/>
                  </a:ext>
                </a:extLst>
              </xdr:cNvPr>
              <xdr:cNvSpPr/>
            </xdr:nvSpPr>
            <xdr:spPr bwMode="auto">
              <a:xfrm>
                <a:off x="5019677"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7" name="Option Button 37" hidden="1">
                <a:extLst>
                  <a:ext uri="{63B3BB69-23CF-44E3-9099-C40C66FF867C}">
                    <a14:compatExt spid="_x0000_s348197"/>
                  </a:ext>
                  <a:ext uri="{FF2B5EF4-FFF2-40B4-BE49-F238E27FC236}">
                    <a16:creationId xmlns:a16="http://schemas.microsoft.com/office/drawing/2014/main" id="{00000000-0008-0000-1300-000025500500}"/>
                  </a:ext>
                </a:extLst>
              </xdr:cNvPr>
              <xdr:cNvSpPr/>
            </xdr:nvSpPr>
            <xdr:spPr bwMode="auto">
              <a:xfrm>
                <a:off x="5457824"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18</xdr:row>
          <xdr:rowOff>19006</xdr:rowOff>
        </xdr:from>
        <xdr:to>
          <xdr:col>10</xdr:col>
          <xdr:colOff>0</xdr:colOff>
          <xdr:row>18</xdr:row>
          <xdr:rowOff>222147</xdr:rowOff>
        </xdr:to>
        <xdr:grpSp>
          <xdr:nvGrpSpPr>
            <xdr:cNvPr id="45" name="Gruppieren 44">
              <a:extLst>
                <a:ext uri="{FF2B5EF4-FFF2-40B4-BE49-F238E27FC236}">
                  <a16:creationId xmlns:a16="http://schemas.microsoft.com/office/drawing/2014/main" id="{00000000-0008-0000-1300-00002D000000}"/>
                </a:ext>
              </a:extLst>
            </xdr:cNvPr>
            <xdr:cNvGrpSpPr/>
          </xdr:nvGrpSpPr>
          <xdr:grpSpPr>
            <a:xfrm>
              <a:off x="6454140" y="5894026"/>
              <a:ext cx="1600200" cy="203141"/>
              <a:chOff x="3581401" y="2104611"/>
              <a:chExt cx="2247894" cy="276226"/>
            </a:xfrm>
          </xdr:grpSpPr>
          <xdr:sp macro="" textlink="">
            <xdr:nvSpPr>
              <xdr:cNvPr id="348198" name="Group Box 38" hidden="1">
                <a:extLst>
                  <a:ext uri="{63B3BB69-23CF-44E3-9099-C40C66FF867C}">
                    <a14:compatExt spid="_x0000_s348198"/>
                  </a:ext>
                  <a:ext uri="{FF2B5EF4-FFF2-40B4-BE49-F238E27FC236}">
                    <a16:creationId xmlns:a16="http://schemas.microsoft.com/office/drawing/2014/main" id="{00000000-0008-0000-1300-000026500500}"/>
                  </a:ext>
                </a:extLst>
              </xdr:cNvPr>
              <xdr:cNvSpPr/>
            </xdr:nvSpPr>
            <xdr:spPr bwMode="auto">
              <a:xfrm>
                <a:off x="3581401" y="2104611"/>
                <a:ext cx="2247894" cy="276226"/>
              </a:xfrm>
              <a:prstGeom prst="rect">
                <a:avLst/>
              </a:prstGeom>
              <a:noFill/>
              <a:ln w="9525">
                <a:miter lim="800000"/>
                <a:headEnd/>
                <a:tailEnd/>
              </a:ln>
              <a:extLst>
                <a:ext uri="{909E8E84-426E-40DD-AFC4-6F175D3DCCD1}">
                  <a14:hiddenFill>
                    <a:noFill/>
                  </a14:hiddenFill>
                </a:ext>
              </a:extLst>
            </xdr:spPr>
          </xdr:sp>
          <xdr:sp macro="" textlink="">
            <xdr:nvSpPr>
              <xdr:cNvPr id="348199" name="Option Button 39" hidden="1">
                <a:extLst>
                  <a:ext uri="{63B3BB69-23CF-44E3-9099-C40C66FF867C}">
                    <a14:compatExt spid="_x0000_s348199"/>
                  </a:ext>
                  <a:ext uri="{FF2B5EF4-FFF2-40B4-BE49-F238E27FC236}">
                    <a16:creationId xmlns:a16="http://schemas.microsoft.com/office/drawing/2014/main" id="{00000000-0008-0000-1300-000027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0" name="Option Button 40" hidden="1">
                <a:extLst>
                  <a:ext uri="{63B3BB69-23CF-44E3-9099-C40C66FF867C}">
                    <a14:compatExt spid="_x0000_s348200"/>
                  </a:ext>
                  <a:ext uri="{FF2B5EF4-FFF2-40B4-BE49-F238E27FC236}">
                    <a16:creationId xmlns:a16="http://schemas.microsoft.com/office/drawing/2014/main" id="{00000000-0008-0000-1300-000028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1" name="Option Button 41" hidden="1">
                <a:extLst>
                  <a:ext uri="{63B3BB69-23CF-44E3-9099-C40C66FF867C}">
                    <a14:compatExt spid="_x0000_s348201"/>
                  </a:ext>
                  <a:ext uri="{FF2B5EF4-FFF2-40B4-BE49-F238E27FC236}">
                    <a16:creationId xmlns:a16="http://schemas.microsoft.com/office/drawing/2014/main" id="{00000000-0008-0000-1300-000029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2" name="Option Button 42" hidden="1">
                <a:extLst>
                  <a:ext uri="{63B3BB69-23CF-44E3-9099-C40C66FF867C}">
                    <a14:compatExt spid="_x0000_s348202"/>
                  </a:ext>
                  <a:ext uri="{FF2B5EF4-FFF2-40B4-BE49-F238E27FC236}">
                    <a16:creationId xmlns:a16="http://schemas.microsoft.com/office/drawing/2014/main" id="{00000000-0008-0000-1300-00002A500500}"/>
                  </a:ext>
                </a:extLst>
              </xdr:cNvPr>
              <xdr:cNvSpPr/>
            </xdr:nvSpPr>
            <xdr:spPr bwMode="auto">
              <a:xfrm>
                <a:off x="50196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3" name="Option Button 43" hidden="1">
                <a:extLst>
                  <a:ext uri="{63B3BB69-23CF-44E3-9099-C40C66FF867C}">
                    <a14:compatExt spid="_x0000_s348203"/>
                  </a:ext>
                  <a:ext uri="{FF2B5EF4-FFF2-40B4-BE49-F238E27FC236}">
                    <a16:creationId xmlns:a16="http://schemas.microsoft.com/office/drawing/2014/main" id="{00000000-0008-0000-1300-00002B500500}"/>
                  </a:ext>
                </a:extLst>
              </xdr:cNvPr>
              <xdr:cNvSpPr/>
            </xdr:nvSpPr>
            <xdr:spPr bwMode="auto">
              <a:xfrm>
                <a:off x="5457824"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19</xdr:row>
          <xdr:rowOff>0</xdr:rowOff>
        </xdr:from>
        <xdr:to>
          <xdr:col>10</xdr:col>
          <xdr:colOff>0</xdr:colOff>
          <xdr:row>19</xdr:row>
          <xdr:rowOff>194005</xdr:rowOff>
        </xdr:to>
        <xdr:grpSp>
          <xdr:nvGrpSpPr>
            <xdr:cNvPr id="52" name="Gruppieren 51">
              <a:extLst>
                <a:ext uri="{FF2B5EF4-FFF2-40B4-BE49-F238E27FC236}">
                  <a16:creationId xmlns:a16="http://schemas.microsoft.com/office/drawing/2014/main" id="{00000000-0008-0000-1300-000034000000}"/>
                </a:ext>
              </a:extLst>
            </xdr:cNvPr>
            <xdr:cNvGrpSpPr/>
          </xdr:nvGrpSpPr>
          <xdr:grpSpPr>
            <a:xfrm>
              <a:off x="6454140" y="6385560"/>
              <a:ext cx="1600200" cy="194005"/>
              <a:chOff x="3581401" y="2105027"/>
              <a:chExt cx="2247894" cy="276225"/>
            </a:xfrm>
          </xdr:grpSpPr>
          <xdr:sp macro="" textlink="">
            <xdr:nvSpPr>
              <xdr:cNvPr id="348204" name="Group Box 44" hidden="1">
                <a:extLst>
                  <a:ext uri="{63B3BB69-23CF-44E3-9099-C40C66FF867C}">
                    <a14:compatExt spid="_x0000_s348204"/>
                  </a:ext>
                  <a:ext uri="{FF2B5EF4-FFF2-40B4-BE49-F238E27FC236}">
                    <a16:creationId xmlns:a16="http://schemas.microsoft.com/office/drawing/2014/main" id="{00000000-0008-0000-1300-00002C500500}"/>
                  </a:ext>
                </a:extLst>
              </xdr:cNvPr>
              <xdr:cNvSpPr/>
            </xdr:nvSpPr>
            <xdr:spPr bwMode="auto">
              <a:xfrm>
                <a:off x="3581401" y="210502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05" name="Option Button 45" hidden="1">
                <a:extLst>
                  <a:ext uri="{63B3BB69-23CF-44E3-9099-C40C66FF867C}">
                    <a14:compatExt spid="_x0000_s348205"/>
                  </a:ext>
                  <a:ext uri="{FF2B5EF4-FFF2-40B4-BE49-F238E27FC236}">
                    <a16:creationId xmlns:a16="http://schemas.microsoft.com/office/drawing/2014/main" id="{00000000-0008-0000-1300-00002D500500}"/>
                  </a:ext>
                </a:extLst>
              </xdr:cNvPr>
              <xdr:cNvSpPr/>
            </xdr:nvSpPr>
            <xdr:spPr bwMode="auto">
              <a:xfrm>
                <a:off x="3705226"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6" name="Option Button 46" hidden="1">
                <a:extLst>
                  <a:ext uri="{63B3BB69-23CF-44E3-9099-C40C66FF867C}">
                    <a14:compatExt spid="_x0000_s348206"/>
                  </a:ext>
                  <a:ext uri="{FF2B5EF4-FFF2-40B4-BE49-F238E27FC236}">
                    <a16:creationId xmlns:a16="http://schemas.microsoft.com/office/drawing/2014/main" id="{00000000-0008-0000-1300-00002E500500}"/>
                  </a:ext>
                </a:extLst>
              </xdr:cNvPr>
              <xdr:cNvSpPr/>
            </xdr:nvSpPr>
            <xdr:spPr bwMode="auto">
              <a:xfrm>
                <a:off x="4143377"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7" name="Option Button 47" hidden="1">
                <a:extLst>
                  <a:ext uri="{63B3BB69-23CF-44E3-9099-C40C66FF867C}">
                    <a14:compatExt spid="_x0000_s348207"/>
                  </a:ext>
                  <a:ext uri="{FF2B5EF4-FFF2-40B4-BE49-F238E27FC236}">
                    <a16:creationId xmlns:a16="http://schemas.microsoft.com/office/drawing/2014/main" id="{00000000-0008-0000-1300-00002F500500}"/>
                  </a:ext>
                </a:extLst>
              </xdr:cNvPr>
              <xdr:cNvSpPr/>
            </xdr:nvSpPr>
            <xdr:spPr bwMode="auto">
              <a:xfrm>
                <a:off x="4581531"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8" name="Option Button 48" hidden="1">
                <a:extLst>
                  <a:ext uri="{63B3BB69-23CF-44E3-9099-C40C66FF867C}">
                    <a14:compatExt spid="_x0000_s348208"/>
                  </a:ext>
                  <a:ext uri="{FF2B5EF4-FFF2-40B4-BE49-F238E27FC236}">
                    <a16:creationId xmlns:a16="http://schemas.microsoft.com/office/drawing/2014/main" id="{00000000-0008-0000-1300-000030500500}"/>
                  </a:ext>
                </a:extLst>
              </xdr:cNvPr>
              <xdr:cNvSpPr/>
            </xdr:nvSpPr>
            <xdr:spPr bwMode="auto">
              <a:xfrm>
                <a:off x="5019677"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9" name="Option Button 49" hidden="1">
                <a:extLst>
                  <a:ext uri="{63B3BB69-23CF-44E3-9099-C40C66FF867C}">
                    <a14:compatExt spid="_x0000_s348209"/>
                  </a:ext>
                  <a:ext uri="{FF2B5EF4-FFF2-40B4-BE49-F238E27FC236}">
                    <a16:creationId xmlns:a16="http://schemas.microsoft.com/office/drawing/2014/main" id="{00000000-0008-0000-1300-000031500500}"/>
                  </a:ext>
                </a:extLst>
              </xdr:cNvPr>
              <xdr:cNvSpPr/>
            </xdr:nvSpPr>
            <xdr:spPr bwMode="auto">
              <a:xfrm>
                <a:off x="5457824"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20</xdr:row>
          <xdr:rowOff>18990</xdr:rowOff>
        </xdr:from>
        <xdr:to>
          <xdr:col>10</xdr:col>
          <xdr:colOff>0</xdr:colOff>
          <xdr:row>20</xdr:row>
          <xdr:rowOff>243088</xdr:rowOff>
        </xdr:to>
        <xdr:grpSp>
          <xdr:nvGrpSpPr>
            <xdr:cNvPr id="59" name="Gruppieren 58">
              <a:extLst>
                <a:ext uri="{FF2B5EF4-FFF2-40B4-BE49-F238E27FC236}">
                  <a16:creationId xmlns:a16="http://schemas.microsoft.com/office/drawing/2014/main" id="{00000000-0008-0000-1300-00003B000000}"/>
                </a:ext>
              </a:extLst>
            </xdr:cNvPr>
            <xdr:cNvGrpSpPr/>
          </xdr:nvGrpSpPr>
          <xdr:grpSpPr>
            <a:xfrm>
              <a:off x="6454140" y="6915090"/>
              <a:ext cx="1600200" cy="224098"/>
              <a:chOff x="3581401" y="2104530"/>
              <a:chExt cx="2247894" cy="276225"/>
            </a:xfrm>
          </xdr:grpSpPr>
          <xdr:sp macro="" textlink="">
            <xdr:nvSpPr>
              <xdr:cNvPr id="348210" name="Group Box 50" hidden="1">
                <a:extLst>
                  <a:ext uri="{63B3BB69-23CF-44E3-9099-C40C66FF867C}">
                    <a14:compatExt spid="_x0000_s348210"/>
                  </a:ext>
                  <a:ext uri="{FF2B5EF4-FFF2-40B4-BE49-F238E27FC236}">
                    <a16:creationId xmlns:a16="http://schemas.microsoft.com/office/drawing/2014/main" id="{00000000-0008-0000-1300-000032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11" name="Option Button 51" hidden="1">
                <a:extLst>
                  <a:ext uri="{63B3BB69-23CF-44E3-9099-C40C66FF867C}">
                    <a14:compatExt spid="_x0000_s348211"/>
                  </a:ext>
                  <a:ext uri="{FF2B5EF4-FFF2-40B4-BE49-F238E27FC236}">
                    <a16:creationId xmlns:a16="http://schemas.microsoft.com/office/drawing/2014/main" id="{00000000-0008-0000-1300-000033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2" name="Option Button 52" hidden="1">
                <a:extLst>
                  <a:ext uri="{63B3BB69-23CF-44E3-9099-C40C66FF867C}">
                    <a14:compatExt spid="_x0000_s348212"/>
                  </a:ext>
                  <a:ext uri="{FF2B5EF4-FFF2-40B4-BE49-F238E27FC236}">
                    <a16:creationId xmlns:a16="http://schemas.microsoft.com/office/drawing/2014/main" id="{00000000-0008-0000-1300-000034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3" name="Option Button 53" hidden="1">
                <a:extLst>
                  <a:ext uri="{63B3BB69-23CF-44E3-9099-C40C66FF867C}">
                    <a14:compatExt spid="_x0000_s348213"/>
                  </a:ext>
                  <a:ext uri="{FF2B5EF4-FFF2-40B4-BE49-F238E27FC236}">
                    <a16:creationId xmlns:a16="http://schemas.microsoft.com/office/drawing/2014/main" id="{00000000-0008-0000-1300-000035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4" name="Option Button 54" hidden="1">
                <a:extLst>
                  <a:ext uri="{63B3BB69-23CF-44E3-9099-C40C66FF867C}">
                    <a14:compatExt spid="_x0000_s348214"/>
                  </a:ext>
                  <a:ext uri="{FF2B5EF4-FFF2-40B4-BE49-F238E27FC236}">
                    <a16:creationId xmlns:a16="http://schemas.microsoft.com/office/drawing/2014/main" id="{00000000-0008-0000-1300-000036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5" name="Option Button 55" hidden="1">
                <a:extLst>
                  <a:ext uri="{63B3BB69-23CF-44E3-9099-C40C66FF867C}">
                    <a14:compatExt spid="_x0000_s348215"/>
                  </a:ext>
                  <a:ext uri="{FF2B5EF4-FFF2-40B4-BE49-F238E27FC236}">
                    <a16:creationId xmlns:a16="http://schemas.microsoft.com/office/drawing/2014/main" id="{00000000-0008-0000-1300-000037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21</xdr:row>
          <xdr:rowOff>43</xdr:rowOff>
        </xdr:from>
        <xdr:to>
          <xdr:col>10</xdr:col>
          <xdr:colOff>0</xdr:colOff>
          <xdr:row>21</xdr:row>
          <xdr:rowOff>174998</xdr:rowOff>
        </xdr:to>
        <xdr:grpSp>
          <xdr:nvGrpSpPr>
            <xdr:cNvPr id="66" name="Gruppieren 65">
              <a:extLst>
                <a:ext uri="{FF2B5EF4-FFF2-40B4-BE49-F238E27FC236}">
                  <a16:creationId xmlns:a16="http://schemas.microsoft.com/office/drawing/2014/main" id="{00000000-0008-0000-1300-000042000000}"/>
                </a:ext>
              </a:extLst>
            </xdr:cNvPr>
            <xdr:cNvGrpSpPr/>
          </xdr:nvGrpSpPr>
          <xdr:grpSpPr>
            <a:xfrm>
              <a:off x="6454140" y="7406683"/>
              <a:ext cx="1600200" cy="174955"/>
              <a:chOff x="3581397" y="2105520"/>
              <a:chExt cx="2247897" cy="276225"/>
            </a:xfrm>
          </xdr:grpSpPr>
          <xdr:sp macro="" textlink="">
            <xdr:nvSpPr>
              <xdr:cNvPr id="348216" name="Group Box 56" hidden="1">
                <a:extLst>
                  <a:ext uri="{63B3BB69-23CF-44E3-9099-C40C66FF867C}">
                    <a14:compatExt spid="_x0000_s348216"/>
                  </a:ext>
                  <a:ext uri="{FF2B5EF4-FFF2-40B4-BE49-F238E27FC236}">
                    <a16:creationId xmlns:a16="http://schemas.microsoft.com/office/drawing/2014/main" id="{00000000-0008-0000-1300-000038500500}"/>
                  </a:ext>
                </a:extLst>
              </xdr:cNvPr>
              <xdr:cNvSpPr/>
            </xdr:nvSpPr>
            <xdr:spPr bwMode="auto">
              <a:xfrm>
                <a:off x="3581397" y="2105520"/>
                <a:ext cx="2247897" cy="276225"/>
              </a:xfrm>
              <a:prstGeom prst="rect">
                <a:avLst/>
              </a:prstGeom>
              <a:noFill/>
              <a:ln w="9525">
                <a:miter lim="800000"/>
                <a:headEnd/>
                <a:tailEnd/>
              </a:ln>
              <a:extLst>
                <a:ext uri="{909E8E84-426E-40DD-AFC4-6F175D3DCCD1}">
                  <a14:hiddenFill>
                    <a:noFill/>
                  </a14:hiddenFill>
                </a:ext>
              </a:extLst>
            </xdr:spPr>
          </xdr:sp>
          <xdr:sp macro="" textlink="">
            <xdr:nvSpPr>
              <xdr:cNvPr id="348217" name="Option Button 57" hidden="1">
                <a:extLst>
                  <a:ext uri="{63B3BB69-23CF-44E3-9099-C40C66FF867C}">
                    <a14:compatExt spid="_x0000_s348217"/>
                  </a:ext>
                  <a:ext uri="{FF2B5EF4-FFF2-40B4-BE49-F238E27FC236}">
                    <a16:creationId xmlns:a16="http://schemas.microsoft.com/office/drawing/2014/main" id="{00000000-0008-0000-1300-000039500500}"/>
                  </a:ext>
                </a:extLst>
              </xdr:cNvPr>
              <xdr:cNvSpPr/>
            </xdr:nvSpPr>
            <xdr:spPr bwMode="auto">
              <a:xfrm>
                <a:off x="3705225"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8" name="Option Button 58" hidden="1">
                <a:extLst>
                  <a:ext uri="{63B3BB69-23CF-44E3-9099-C40C66FF867C}">
                    <a14:compatExt spid="_x0000_s348218"/>
                  </a:ext>
                  <a:ext uri="{FF2B5EF4-FFF2-40B4-BE49-F238E27FC236}">
                    <a16:creationId xmlns:a16="http://schemas.microsoft.com/office/drawing/2014/main" id="{00000000-0008-0000-1300-00003A500500}"/>
                  </a:ext>
                </a:extLst>
              </xdr:cNvPr>
              <xdr:cNvSpPr/>
            </xdr:nvSpPr>
            <xdr:spPr bwMode="auto">
              <a:xfrm>
                <a:off x="4143377"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9" name="Option Button 59" hidden="1">
                <a:extLst>
                  <a:ext uri="{63B3BB69-23CF-44E3-9099-C40C66FF867C}">
                    <a14:compatExt spid="_x0000_s348219"/>
                  </a:ext>
                  <a:ext uri="{FF2B5EF4-FFF2-40B4-BE49-F238E27FC236}">
                    <a16:creationId xmlns:a16="http://schemas.microsoft.com/office/drawing/2014/main" id="{00000000-0008-0000-1300-00003B500500}"/>
                  </a:ext>
                </a:extLst>
              </xdr:cNvPr>
              <xdr:cNvSpPr/>
            </xdr:nvSpPr>
            <xdr:spPr bwMode="auto">
              <a:xfrm>
                <a:off x="4581524"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0" name="Option Button 60" hidden="1">
                <a:extLst>
                  <a:ext uri="{63B3BB69-23CF-44E3-9099-C40C66FF867C}">
                    <a14:compatExt spid="_x0000_s348220"/>
                  </a:ext>
                  <a:ext uri="{FF2B5EF4-FFF2-40B4-BE49-F238E27FC236}">
                    <a16:creationId xmlns:a16="http://schemas.microsoft.com/office/drawing/2014/main" id="{00000000-0008-0000-1300-00003C500500}"/>
                  </a:ext>
                </a:extLst>
              </xdr:cNvPr>
              <xdr:cNvSpPr/>
            </xdr:nvSpPr>
            <xdr:spPr bwMode="auto">
              <a:xfrm>
                <a:off x="501967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1" name="Option Button 61" hidden="1">
                <a:extLst>
                  <a:ext uri="{63B3BB69-23CF-44E3-9099-C40C66FF867C}">
                    <a14:compatExt spid="_x0000_s348221"/>
                  </a:ext>
                  <a:ext uri="{FF2B5EF4-FFF2-40B4-BE49-F238E27FC236}">
                    <a16:creationId xmlns:a16="http://schemas.microsoft.com/office/drawing/2014/main" id="{00000000-0008-0000-1300-00003D500500}"/>
                  </a:ext>
                </a:extLst>
              </xdr:cNvPr>
              <xdr:cNvSpPr/>
            </xdr:nvSpPr>
            <xdr:spPr bwMode="auto">
              <a:xfrm>
                <a:off x="545782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19007</xdr:rowOff>
        </xdr:from>
        <xdr:to>
          <xdr:col>10</xdr:col>
          <xdr:colOff>0</xdr:colOff>
          <xdr:row>10</xdr:row>
          <xdr:rowOff>222148</xdr:rowOff>
        </xdr:to>
        <xdr:grpSp>
          <xdr:nvGrpSpPr>
            <xdr:cNvPr id="73" name="Gruppieren 72">
              <a:extLst>
                <a:ext uri="{FF2B5EF4-FFF2-40B4-BE49-F238E27FC236}">
                  <a16:creationId xmlns:a16="http://schemas.microsoft.com/office/drawing/2014/main" id="{00000000-0008-0000-1300-000049000000}"/>
                </a:ext>
              </a:extLst>
            </xdr:cNvPr>
            <xdr:cNvGrpSpPr/>
          </xdr:nvGrpSpPr>
          <xdr:grpSpPr>
            <a:xfrm>
              <a:off x="6454140" y="2160227"/>
              <a:ext cx="1600200" cy="203141"/>
              <a:chOff x="3581391" y="2104611"/>
              <a:chExt cx="2247898" cy="276226"/>
            </a:xfrm>
          </xdr:grpSpPr>
          <xdr:sp macro="" textlink="">
            <xdr:nvSpPr>
              <xdr:cNvPr id="348222" name="Group Box 62" hidden="1">
                <a:extLst>
                  <a:ext uri="{63B3BB69-23CF-44E3-9099-C40C66FF867C}">
                    <a14:compatExt spid="_x0000_s348222"/>
                  </a:ext>
                  <a:ext uri="{FF2B5EF4-FFF2-40B4-BE49-F238E27FC236}">
                    <a16:creationId xmlns:a16="http://schemas.microsoft.com/office/drawing/2014/main" id="{00000000-0008-0000-1300-00003E500500}"/>
                  </a:ext>
                </a:extLst>
              </xdr:cNvPr>
              <xdr:cNvSpPr/>
            </xdr:nvSpPr>
            <xdr:spPr bwMode="auto">
              <a:xfrm>
                <a:off x="3581391" y="2104611"/>
                <a:ext cx="2247898" cy="276226"/>
              </a:xfrm>
              <a:prstGeom prst="rect">
                <a:avLst/>
              </a:prstGeom>
              <a:noFill/>
              <a:ln w="9525">
                <a:miter lim="800000"/>
                <a:headEnd/>
                <a:tailEnd/>
              </a:ln>
              <a:extLst>
                <a:ext uri="{909E8E84-426E-40DD-AFC4-6F175D3DCCD1}">
                  <a14:hiddenFill>
                    <a:noFill/>
                  </a14:hiddenFill>
                </a:ext>
              </a:extLst>
            </xdr:spPr>
          </xdr:sp>
          <xdr:sp macro="" textlink="">
            <xdr:nvSpPr>
              <xdr:cNvPr id="348223" name="Option Button 63" hidden="1">
                <a:extLst>
                  <a:ext uri="{63B3BB69-23CF-44E3-9099-C40C66FF867C}">
                    <a14:compatExt spid="_x0000_s348223"/>
                  </a:ext>
                  <a:ext uri="{FF2B5EF4-FFF2-40B4-BE49-F238E27FC236}">
                    <a16:creationId xmlns:a16="http://schemas.microsoft.com/office/drawing/2014/main" id="{00000000-0008-0000-1300-00003F500500}"/>
                  </a:ext>
                </a:extLst>
              </xdr:cNvPr>
              <xdr:cNvSpPr/>
            </xdr:nvSpPr>
            <xdr:spPr bwMode="auto">
              <a:xfrm>
                <a:off x="3705225"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4" name="Option Button 64" hidden="1">
                <a:extLst>
                  <a:ext uri="{63B3BB69-23CF-44E3-9099-C40C66FF867C}">
                    <a14:compatExt spid="_x0000_s348224"/>
                  </a:ext>
                  <a:ext uri="{FF2B5EF4-FFF2-40B4-BE49-F238E27FC236}">
                    <a16:creationId xmlns:a16="http://schemas.microsoft.com/office/drawing/2014/main" id="{00000000-0008-0000-1300-000040500500}"/>
                  </a:ext>
                </a:extLst>
              </xdr:cNvPr>
              <xdr:cNvSpPr/>
            </xdr:nvSpPr>
            <xdr:spPr bwMode="auto">
              <a:xfrm>
                <a:off x="4143373"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5" name="Option Button 65" hidden="1">
                <a:extLst>
                  <a:ext uri="{63B3BB69-23CF-44E3-9099-C40C66FF867C}">
                    <a14:compatExt spid="_x0000_s348225"/>
                  </a:ext>
                  <a:ext uri="{FF2B5EF4-FFF2-40B4-BE49-F238E27FC236}">
                    <a16:creationId xmlns:a16="http://schemas.microsoft.com/office/drawing/2014/main" id="{00000000-0008-0000-1300-000041500500}"/>
                  </a:ext>
                </a:extLst>
              </xdr:cNvPr>
              <xdr:cNvSpPr/>
            </xdr:nvSpPr>
            <xdr:spPr bwMode="auto">
              <a:xfrm>
                <a:off x="458152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6" name="Option Button 66" hidden="1">
                <a:extLst>
                  <a:ext uri="{63B3BB69-23CF-44E3-9099-C40C66FF867C}">
                    <a14:compatExt spid="_x0000_s348226"/>
                  </a:ext>
                  <a:ext uri="{FF2B5EF4-FFF2-40B4-BE49-F238E27FC236}">
                    <a16:creationId xmlns:a16="http://schemas.microsoft.com/office/drawing/2014/main" id="{00000000-0008-0000-1300-000042500500}"/>
                  </a:ext>
                </a:extLst>
              </xdr:cNvPr>
              <xdr:cNvSpPr/>
            </xdr:nvSpPr>
            <xdr:spPr bwMode="auto">
              <a:xfrm>
                <a:off x="501967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7" name="Option Button 67" hidden="1">
                <a:extLst>
                  <a:ext uri="{63B3BB69-23CF-44E3-9099-C40C66FF867C}">
                    <a14:compatExt spid="_x0000_s348227"/>
                  </a:ext>
                  <a:ext uri="{FF2B5EF4-FFF2-40B4-BE49-F238E27FC236}">
                    <a16:creationId xmlns:a16="http://schemas.microsoft.com/office/drawing/2014/main" id="{00000000-0008-0000-1300-000043500500}"/>
                  </a:ext>
                </a:extLst>
              </xdr:cNvPr>
              <xdr:cNvSpPr/>
            </xdr:nvSpPr>
            <xdr:spPr bwMode="auto">
              <a:xfrm>
                <a:off x="5457824"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11</xdr:col>
      <xdr:colOff>19050</xdr:colOff>
      <xdr:row>2</xdr:row>
      <xdr:rowOff>27525</xdr:rowOff>
    </xdr:from>
    <xdr:to>
      <xdr:col>11</xdr:col>
      <xdr:colOff>195858</xdr:colOff>
      <xdr:row>2</xdr:row>
      <xdr:rowOff>208575</xdr:rowOff>
    </xdr:to>
    <xdr:grpSp>
      <xdr:nvGrpSpPr>
        <xdr:cNvPr id="80" name="Gruppieren 79">
          <a:hlinkClick xmlns:r="http://schemas.openxmlformats.org/officeDocument/2006/relationships" r:id="rId1"/>
          <a:extLst>
            <a:ext uri="{FF2B5EF4-FFF2-40B4-BE49-F238E27FC236}">
              <a16:creationId xmlns:a16="http://schemas.microsoft.com/office/drawing/2014/main" id="{00000000-0008-0000-1300-000050000000}"/>
            </a:ext>
          </a:extLst>
        </xdr:cNvPr>
        <xdr:cNvGrpSpPr/>
      </xdr:nvGrpSpPr>
      <xdr:grpSpPr>
        <a:xfrm>
          <a:off x="8301990" y="873345"/>
          <a:ext cx="176808" cy="181050"/>
          <a:chOff x="7210425" y="2246850"/>
          <a:chExt cx="176808" cy="181050"/>
        </a:xfrm>
      </xdr:grpSpPr>
      <xdr:sp macro="" textlink="">
        <xdr:nvSpPr>
          <xdr:cNvPr id="81" name="Rechteck 80">
            <a:extLst>
              <a:ext uri="{FF2B5EF4-FFF2-40B4-BE49-F238E27FC236}">
                <a16:creationId xmlns:a16="http://schemas.microsoft.com/office/drawing/2014/main" id="{00000000-0008-0000-1300-00005100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2" name="Textfeld 81">
            <a:extLst>
              <a:ext uri="{FF2B5EF4-FFF2-40B4-BE49-F238E27FC236}">
                <a16:creationId xmlns:a16="http://schemas.microsoft.com/office/drawing/2014/main" id="{00000000-0008-0000-1300-00005200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editAs="oneCell">
    <xdr:from>
      <xdr:col>0</xdr:col>
      <xdr:colOff>57150</xdr:colOff>
      <xdr:row>0</xdr:row>
      <xdr:rowOff>104775</xdr:rowOff>
    </xdr:from>
    <xdr:to>
      <xdr:col>0</xdr:col>
      <xdr:colOff>381150</xdr:colOff>
      <xdr:row>0</xdr:row>
      <xdr:rowOff>430240</xdr:rowOff>
    </xdr:to>
    <xdr:grpSp>
      <xdr:nvGrpSpPr>
        <xdr:cNvPr id="83" name="Gruppieren 82">
          <a:hlinkClick xmlns:r="http://schemas.openxmlformats.org/officeDocument/2006/relationships" r:id="rId2"/>
          <a:extLst>
            <a:ext uri="{FF2B5EF4-FFF2-40B4-BE49-F238E27FC236}">
              <a16:creationId xmlns:a16="http://schemas.microsoft.com/office/drawing/2014/main" id="{00000000-0008-0000-1300-000053000000}"/>
            </a:ext>
          </a:extLst>
        </xdr:cNvPr>
        <xdr:cNvGrpSpPr/>
      </xdr:nvGrpSpPr>
      <xdr:grpSpPr>
        <a:xfrm>
          <a:off x="57150" y="104775"/>
          <a:ext cx="324000" cy="325465"/>
          <a:chOff x="9191625" y="3009900"/>
          <a:chExt cx="324000" cy="325465"/>
        </a:xfrm>
      </xdr:grpSpPr>
      <xdr:sp macro="" textlink="">
        <xdr:nvSpPr>
          <xdr:cNvPr id="84" name="Rechteck 83">
            <a:extLst>
              <a:ext uri="{FF2B5EF4-FFF2-40B4-BE49-F238E27FC236}">
                <a16:creationId xmlns:a16="http://schemas.microsoft.com/office/drawing/2014/main" id="{00000000-0008-0000-1300-00005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5" name="Pfeil nach links 84">
            <a:extLst>
              <a:ext uri="{FF2B5EF4-FFF2-40B4-BE49-F238E27FC236}">
                <a16:creationId xmlns:a16="http://schemas.microsoft.com/office/drawing/2014/main" id="{00000000-0008-0000-1300-00005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5</xdr:col>
          <xdr:colOff>0</xdr:colOff>
          <xdr:row>23</xdr:row>
          <xdr:rowOff>6290</xdr:rowOff>
        </xdr:from>
        <xdr:to>
          <xdr:col>10</xdr:col>
          <xdr:colOff>0</xdr:colOff>
          <xdr:row>23</xdr:row>
          <xdr:rowOff>230388</xdr:rowOff>
        </xdr:to>
        <xdr:grpSp>
          <xdr:nvGrpSpPr>
            <xdr:cNvPr id="89" name="Gruppieren 88">
              <a:extLst>
                <a:ext uri="{FF2B5EF4-FFF2-40B4-BE49-F238E27FC236}">
                  <a16:creationId xmlns:a16="http://schemas.microsoft.com/office/drawing/2014/main" id="{00000000-0008-0000-1300-000059000000}"/>
                </a:ext>
              </a:extLst>
            </xdr:cNvPr>
            <xdr:cNvGrpSpPr/>
          </xdr:nvGrpSpPr>
          <xdr:grpSpPr>
            <a:xfrm>
              <a:off x="6454140" y="8434010"/>
              <a:ext cx="1600200" cy="224098"/>
              <a:chOff x="3581401" y="2104530"/>
              <a:chExt cx="2247894" cy="276225"/>
            </a:xfrm>
          </xdr:grpSpPr>
          <xdr:sp macro="" textlink="">
            <xdr:nvSpPr>
              <xdr:cNvPr id="348228" name="Group Box 68" hidden="1">
                <a:extLst>
                  <a:ext uri="{63B3BB69-23CF-44E3-9099-C40C66FF867C}">
                    <a14:compatExt spid="_x0000_s348228"/>
                  </a:ext>
                  <a:ext uri="{FF2B5EF4-FFF2-40B4-BE49-F238E27FC236}">
                    <a16:creationId xmlns:a16="http://schemas.microsoft.com/office/drawing/2014/main" id="{00000000-0008-0000-1300-000044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29" name="Option Button 69" hidden="1">
                <a:extLst>
                  <a:ext uri="{63B3BB69-23CF-44E3-9099-C40C66FF867C}">
                    <a14:compatExt spid="_x0000_s348229"/>
                  </a:ext>
                  <a:ext uri="{FF2B5EF4-FFF2-40B4-BE49-F238E27FC236}">
                    <a16:creationId xmlns:a16="http://schemas.microsoft.com/office/drawing/2014/main" id="{00000000-0008-0000-1300-000045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0" name="Option Button 70" hidden="1">
                <a:extLst>
                  <a:ext uri="{63B3BB69-23CF-44E3-9099-C40C66FF867C}">
                    <a14:compatExt spid="_x0000_s348230"/>
                  </a:ext>
                  <a:ext uri="{FF2B5EF4-FFF2-40B4-BE49-F238E27FC236}">
                    <a16:creationId xmlns:a16="http://schemas.microsoft.com/office/drawing/2014/main" id="{00000000-0008-0000-1300-000046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1" name="Option Button 71" hidden="1">
                <a:extLst>
                  <a:ext uri="{63B3BB69-23CF-44E3-9099-C40C66FF867C}">
                    <a14:compatExt spid="_x0000_s348231"/>
                  </a:ext>
                  <a:ext uri="{FF2B5EF4-FFF2-40B4-BE49-F238E27FC236}">
                    <a16:creationId xmlns:a16="http://schemas.microsoft.com/office/drawing/2014/main" id="{00000000-0008-0000-1300-000047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2" name="Option Button 72" hidden="1">
                <a:extLst>
                  <a:ext uri="{63B3BB69-23CF-44E3-9099-C40C66FF867C}">
                    <a14:compatExt spid="_x0000_s348232"/>
                  </a:ext>
                  <a:ext uri="{FF2B5EF4-FFF2-40B4-BE49-F238E27FC236}">
                    <a16:creationId xmlns:a16="http://schemas.microsoft.com/office/drawing/2014/main" id="{00000000-0008-0000-1300-000048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3" name="Option Button 73" hidden="1">
                <a:extLst>
                  <a:ext uri="{63B3BB69-23CF-44E3-9099-C40C66FF867C}">
                    <a14:compatExt spid="_x0000_s348233"/>
                  </a:ext>
                  <a:ext uri="{FF2B5EF4-FFF2-40B4-BE49-F238E27FC236}">
                    <a16:creationId xmlns:a16="http://schemas.microsoft.com/office/drawing/2014/main" id="{00000000-0008-0000-1300-000049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40</xdr:row>
          <xdr:rowOff>9465</xdr:rowOff>
        </xdr:from>
        <xdr:to>
          <xdr:col>10</xdr:col>
          <xdr:colOff>0</xdr:colOff>
          <xdr:row>40</xdr:row>
          <xdr:rowOff>233563</xdr:rowOff>
        </xdr:to>
        <xdr:grpSp>
          <xdr:nvGrpSpPr>
            <xdr:cNvPr id="110" name="Gruppieren 109">
              <a:extLst>
                <a:ext uri="{FF2B5EF4-FFF2-40B4-BE49-F238E27FC236}">
                  <a16:creationId xmlns:a16="http://schemas.microsoft.com/office/drawing/2014/main" id="{00000000-0008-0000-1300-00006E000000}"/>
                </a:ext>
              </a:extLst>
            </xdr:cNvPr>
            <xdr:cNvGrpSpPr/>
          </xdr:nvGrpSpPr>
          <xdr:grpSpPr>
            <a:xfrm>
              <a:off x="6454140" y="16803945"/>
              <a:ext cx="1600200" cy="224098"/>
              <a:chOff x="3581401" y="2104530"/>
              <a:chExt cx="2247894" cy="276225"/>
            </a:xfrm>
          </xdr:grpSpPr>
          <xdr:sp macro="" textlink="">
            <xdr:nvSpPr>
              <xdr:cNvPr id="348246" name="Group Box 86" hidden="1">
                <a:extLst>
                  <a:ext uri="{63B3BB69-23CF-44E3-9099-C40C66FF867C}">
                    <a14:compatExt spid="_x0000_s348246"/>
                  </a:ext>
                  <a:ext uri="{FF2B5EF4-FFF2-40B4-BE49-F238E27FC236}">
                    <a16:creationId xmlns:a16="http://schemas.microsoft.com/office/drawing/2014/main" id="{00000000-0008-0000-1300-000056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47" name="Option Button 87" hidden="1">
                <a:extLst>
                  <a:ext uri="{63B3BB69-23CF-44E3-9099-C40C66FF867C}">
                    <a14:compatExt spid="_x0000_s348247"/>
                  </a:ext>
                  <a:ext uri="{FF2B5EF4-FFF2-40B4-BE49-F238E27FC236}">
                    <a16:creationId xmlns:a16="http://schemas.microsoft.com/office/drawing/2014/main" id="{00000000-0008-0000-1300-000057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48" name="Option Button 88" hidden="1">
                <a:extLst>
                  <a:ext uri="{63B3BB69-23CF-44E3-9099-C40C66FF867C}">
                    <a14:compatExt spid="_x0000_s348248"/>
                  </a:ext>
                  <a:ext uri="{FF2B5EF4-FFF2-40B4-BE49-F238E27FC236}">
                    <a16:creationId xmlns:a16="http://schemas.microsoft.com/office/drawing/2014/main" id="{00000000-0008-0000-1300-000058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49" name="Option Button 89" hidden="1">
                <a:extLst>
                  <a:ext uri="{63B3BB69-23CF-44E3-9099-C40C66FF867C}">
                    <a14:compatExt spid="_x0000_s348249"/>
                  </a:ext>
                  <a:ext uri="{FF2B5EF4-FFF2-40B4-BE49-F238E27FC236}">
                    <a16:creationId xmlns:a16="http://schemas.microsoft.com/office/drawing/2014/main" id="{00000000-0008-0000-1300-000059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0" name="Option Button 90" hidden="1">
                <a:extLst>
                  <a:ext uri="{63B3BB69-23CF-44E3-9099-C40C66FF867C}">
                    <a14:compatExt spid="_x0000_s348250"/>
                  </a:ext>
                  <a:ext uri="{FF2B5EF4-FFF2-40B4-BE49-F238E27FC236}">
                    <a16:creationId xmlns:a16="http://schemas.microsoft.com/office/drawing/2014/main" id="{00000000-0008-0000-1300-00005A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1" name="Option Button 91" hidden="1">
                <a:extLst>
                  <a:ext uri="{63B3BB69-23CF-44E3-9099-C40C66FF867C}">
                    <a14:compatExt spid="_x0000_s348251"/>
                  </a:ext>
                  <a:ext uri="{FF2B5EF4-FFF2-40B4-BE49-F238E27FC236}">
                    <a16:creationId xmlns:a16="http://schemas.microsoft.com/office/drawing/2014/main" id="{00000000-0008-0000-1300-00005B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41</xdr:row>
          <xdr:rowOff>7084</xdr:rowOff>
        </xdr:from>
        <xdr:to>
          <xdr:col>10</xdr:col>
          <xdr:colOff>0</xdr:colOff>
          <xdr:row>41</xdr:row>
          <xdr:rowOff>231182</xdr:rowOff>
        </xdr:to>
        <xdr:grpSp>
          <xdr:nvGrpSpPr>
            <xdr:cNvPr id="117" name="Gruppieren 116">
              <a:extLst>
                <a:ext uri="{FF2B5EF4-FFF2-40B4-BE49-F238E27FC236}">
                  <a16:creationId xmlns:a16="http://schemas.microsoft.com/office/drawing/2014/main" id="{00000000-0008-0000-1300-000075000000}"/>
                </a:ext>
              </a:extLst>
            </xdr:cNvPr>
            <xdr:cNvGrpSpPr/>
          </xdr:nvGrpSpPr>
          <xdr:grpSpPr>
            <a:xfrm>
              <a:off x="6454140" y="17205424"/>
              <a:ext cx="1600200" cy="224098"/>
              <a:chOff x="3581401" y="2104530"/>
              <a:chExt cx="2247894" cy="276225"/>
            </a:xfrm>
          </xdr:grpSpPr>
          <xdr:sp macro="" textlink="">
            <xdr:nvSpPr>
              <xdr:cNvPr id="348252" name="Group Box 92" hidden="1">
                <a:extLst>
                  <a:ext uri="{63B3BB69-23CF-44E3-9099-C40C66FF867C}">
                    <a14:compatExt spid="_x0000_s348252"/>
                  </a:ext>
                  <a:ext uri="{FF2B5EF4-FFF2-40B4-BE49-F238E27FC236}">
                    <a16:creationId xmlns:a16="http://schemas.microsoft.com/office/drawing/2014/main" id="{00000000-0008-0000-1300-00005C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53" name="Option Button 93" hidden="1">
                <a:extLst>
                  <a:ext uri="{63B3BB69-23CF-44E3-9099-C40C66FF867C}">
                    <a14:compatExt spid="_x0000_s348253"/>
                  </a:ext>
                  <a:ext uri="{FF2B5EF4-FFF2-40B4-BE49-F238E27FC236}">
                    <a16:creationId xmlns:a16="http://schemas.microsoft.com/office/drawing/2014/main" id="{00000000-0008-0000-1300-00005D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4" name="Option Button 94" hidden="1">
                <a:extLst>
                  <a:ext uri="{63B3BB69-23CF-44E3-9099-C40C66FF867C}">
                    <a14:compatExt spid="_x0000_s348254"/>
                  </a:ext>
                  <a:ext uri="{FF2B5EF4-FFF2-40B4-BE49-F238E27FC236}">
                    <a16:creationId xmlns:a16="http://schemas.microsoft.com/office/drawing/2014/main" id="{00000000-0008-0000-1300-00005E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5" name="Option Button 95" hidden="1">
                <a:extLst>
                  <a:ext uri="{63B3BB69-23CF-44E3-9099-C40C66FF867C}">
                    <a14:compatExt spid="_x0000_s348255"/>
                  </a:ext>
                  <a:ext uri="{FF2B5EF4-FFF2-40B4-BE49-F238E27FC236}">
                    <a16:creationId xmlns:a16="http://schemas.microsoft.com/office/drawing/2014/main" id="{00000000-0008-0000-1300-00005F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6" name="Option Button 96" hidden="1">
                <a:extLst>
                  <a:ext uri="{63B3BB69-23CF-44E3-9099-C40C66FF867C}">
                    <a14:compatExt spid="_x0000_s348256"/>
                  </a:ext>
                  <a:ext uri="{FF2B5EF4-FFF2-40B4-BE49-F238E27FC236}">
                    <a16:creationId xmlns:a16="http://schemas.microsoft.com/office/drawing/2014/main" id="{00000000-0008-0000-1300-000060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7" name="Option Button 97" hidden="1">
                <a:extLst>
                  <a:ext uri="{63B3BB69-23CF-44E3-9099-C40C66FF867C}">
                    <a14:compatExt spid="_x0000_s348257"/>
                  </a:ext>
                  <a:ext uri="{FF2B5EF4-FFF2-40B4-BE49-F238E27FC236}">
                    <a16:creationId xmlns:a16="http://schemas.microsoft.com/office/drawing/2014/main" id="{00000000-0008-0000-1300-000061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42</xdr:row>
          <xdr:rowOff>4703</xdr:rowOff>
        </xdr:from>
        <xdr:to>
          <xdr:col>10</xdr:col>
          <xdr:colOff>0</xdr:colOff>
          <xdr:row>42</xdr:row>
          <xdr:rowOff>228801</xdr:rowOff>
        </xdr:to>
        <xdr:grpSp>
          <xdr:nvGrpSpPr>
            <xdr:cNvPr id="124" name="Gruppieren 123">
              <a:extLst>
                <a:ext uri="{FF2B5EF4-FFF2-40B4-BE49-F238E27FC236}">
                  <a16:creationId xmlns:a16="http://schemas.microsoft.com/office/drawing/2014/main" id="{00000000-0008-0000-1300-00007C000000}"/>
                </a:ext>
              </a:extLst>
            </xdr:cNvPr>
            <xdr:cNvGrpSpPr/>
          </xdr:nvGrpSpPr>
          <xdr:grpSpPr>
            <a:xfrm>
              <a:off x="6454140" y="17606903"/>
              <a:ext cx="1600200" cy="224098"/>
              <a:chOff x="3581401" y="2104530"/>
              <a:chExt cx="2247894" cy="276225"/>
            </a:xfrm>
          </xdr:grpSpPr>
          <xdr:sp macro="" textlink="">
            <xdr:nvSpPr>
              <xdr:cNvPr id="348258" name="Group Box 98" hidden="1">
                <a:extLst>
                  <a:ext uri="{63B3BB69-23CF-44E3-9099-C40C66FF867C}">
                    <a14:compatExt spid="_x0000_s348258"/>
                  </a:ext>
                  <a:ext uri="{FF2B5EF4-FFF2-40B4-BE49-F238E27FC236}">
                    <a16:creationId xmlns:a16="http://schemas.microsoft.com/office/drawing/2014/main" id="{00000000-0008-0000-1300-000062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59" name="Option Button 99" hidden="1">
                <a:extLst>
                  <a:ext uri="{63B3BB69-23CF-44E3-9099-C40C66FF867C}">
                    <a14:compatExt spid="_x0000_s348259"/>
                  </a:ext>
                  <a:ext uri="{FF2B5EF4-FFF2-40B4-BE49-F238E27FC236}">
                    <a16:creationId xmlns:a16="http://schemas.microsoft.com/office/drawing/2014/main" id="{00000000-0008-0000-1300-000063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0" name="Option Button 100" hidden="1">
                <a:extLst>
                  <a:ext uri="{63B3BB69-23CF-44E3-9099-C40C66FF867C}">
                    <a14:compatExt spid="_x0000_s348260"/>
                  </a:ext>
                  <a:ext uri="{FF2B5EF4-FFF2-40B4-BE49-F238E27FC236}">
                    <a16:creationId xmlns:a16="http://schemas.microsoft.com/office/drawing/2014/main" id="{00000000-0008-0000-1300-000064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1" name="Option Button 101" hidden="1">
                <a:extLst>
                  <a:ext uri="{63B3BB69-23CF-44E3-9099-C40C66FF867C}">
                    <a14:compatExt spid="_x0000_s348261"/>
                  </a:ext>
                  <a:ext uri="{FF2B5EF4-FFF2-40B4-BE49-F238E27FC236}">
                    <a16:creationId xmlns:a16="http://schemas.microsoft.com/office/drawing/2014/main" id="{00000000-0008-0000-1300-000065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2" name="Option Button 102" hidden="1">
                <a:extLst>
                  <a:ext uri="{63B3BB69-23CF-44E3-9099-C40C66FF867C}">
                    <a14:compatExt spid="_x0000_s348262"/>
                  </a:ext>
                  <a:ext uri="{FF2B5EF4-FFF2-40B4-BE49-F238E27FC236}">
                    <a16:creationId xmlns:a16="http://schemas.microsoft.com/office/drawing/2014/main" id="{00000000-0008-0000-1300-000066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3" name="Option Button 103" hidden="1">
                <a:extLst>
                  <a:ext uri="{63B3BB69-23CF-44E3-9099-C40C66FF867C}">
                    <a14:compatExt spid="_x0000_s348263"/>
                  </a:ext>
                  <a:ext uri="{FF2B5EF4-FFF2-40B4-BE49-F238E27FC236}">
                    <a16:creationId xmlns:a16="http://schemas.microsoft.com/office/drawing/2014/main" id="{00000000-0008-0000-1300-000067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43</xdr:row>
          <xdr:rowOff>2322</xdr:rowOff>
        </xdr:from>
        <xdr:to>
          <xdr:col>10</xdr:col>
          <xdr:colOff>0</xdr:colOff>
          <xdr:row>43</xdr:row>
          <xdr:rowOff>226420</xdr:rowOff>
        </xdr:to>
        <xdr:grpSp>
          <xdr:nvGrpSpPr>
            <xdr:cNvPr id="131" name="Gruppieren 130">
              <a:extLst>
                <a:ext uri="{FF2B5EF4-FFF2-40B4-BE49-F238E27FC236}">
                  <a16:creationId xmlns:a16="http://schemas.microsoft.com/office/drawing/2014/main" id="{00000000-0008-0000-1300-000083000000}"/>
                </a:ext>
              </a:extLst>
            </xdr:cNvPr>
            <xdr:cNvGrpSpPr/>
          </xdr:nvGrpSpPr>
          <xdr:grpSpPr>
            <a:xfrm>
              <a:off x="6454140" y="18008382"/>
              <a:ext cx="1600200" cy="224098"/>
              <a:chOff x="3581401" y="2104530"/>
              <a:chExt cx="2247894" cy="276225"/>
            </a:xfrm>
          </xdr:grpSpPr>
          <xdr:sp macro="" textlink="">
            <xdr:nvSpPr>
              <xdr:cNvPr id="348264" name="Group Box 104" hidden="1">
                <a:extLst>
                  <a:ext uri="{63B3BB69-23CF-44E3-9099-C40C66FF867C}">
                    <a14:compatExt spid="_x0000_s348264"/>
                  </a:ext>
                  <a:ext uri="{FF2B5EF4-FFF2-40B4-BE49-F238E27FC236}">
                    <a16:creationId xmlns:a16="http://schemas.microsoft.com/office/drawing/2014/main" id="{00000000-0008-0000-1300-000068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65" name="Option Button 105" hidden="1">
                <a:extLst>
                  <a:ext uri="{63B3BB69-23CF-44E3-9099-C40C66FF867C}">
                    <a14:compatExt spid="_x0000_s348265"/>
                  </a:ext>
                  <a:ext uri="{FF2B5EF4-FFF2-40B4-BE49-F238E27FC236}">
                    <a16:creationId xmlns:a16="http://schemas.microsoft.com/office/drawing/2014/main" id="{00000000-0008-0000-1300-000069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6" name="Option Button 106" hidden="1">
                <a:extLst>
                  <a:ext uri="{63B3BB69-23CF-44E3-9099-C40C66FF867C}">
                    <a14:compatExt spid="_x0000_s348266"/>
                  </a:ext>
                  <a:ext uri="{FF2B5EF4-FFF2-40B4-BE49-F238E27FC236}">
                    <a16:creationId xmlns:a16="http://schemas.microsoft.com/office/drawing/2014/main" id="{00000000-0008-0000-1300-00006A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7" name="Option Button 107" hidden="1">
                <a:extLst>
                  <a:ext uri="{63B3BB69-23CF-44E3-9099-C40C66FF867C}">
                    <a14:compatExt spid="_x0000_s348267"/>
                  </a:ext>
                  <a:ext uri="{FF2B5EF4-FFF2-40B4-BE49-F238E27FC236}">
                    <a16:creationId xmlns:a16="http://schemas.microsoft.com/office/drawing/2014/main" id="{00000000-0008-0000-1300-00006B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8" name="Option Button 108" hidden="1">
                <a:extLst>
                  <a:ext uri="{63B3BB69-23CF-44E3-9099-C40C66FF867C}">
                    <a14:compatExt spid="_x0000_s348268"/>
                  </a:ext>
                  <a:ext uri="{FF2B5EF4-FFF2-40B4-BE49-F238E27FC236}">
                    <a16:creationId xmlns:a16="http://schemas.microsoft.com/office/drawing/2014/main" id="{00000000-0008-0000-1300-00006C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9" name="Option Button 109" hidden="1">
                <a:extLst>
                  <a:ext uri="{63B3BB69-23CF-44E3-9099-C40C66FF867C}">
                    <a14:compatExt spid="_x0000_s348269"/>
                  </a:ext>
                  <a:ext uri="{FF2B5EF4-FFF2-40B4-BE49-F238E27FC236}">
                    <a16:creationId xmlns:a16="http://schemas.microsoft.com/office/drawing/2014/main" id="{00000000-0008-0000-1300-00006D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43</xdr:row>
          <xdr:rowOff>409516</xdr:rowOff>
        </xdr:from>
        <xdr:to>
          <xdr:col>10</xdr:col>
          <xdr:colOff>0</xdr:colOff>
          <xdr:row>44</xdr:row>
          <xdr:rowOff>224039</xdr:rowOff>
        </xdr:to>
        <xdr:grpSp>
          <xdr:nvGrpSpPr>
            <xdr:cNvPr id="138" name="Gruppieren 137">
              <a:extLst>
                <a:ext uri="{FF2B5EF4-FFF2-40B4-BE49-F238E27FC236}">
                  <a16:creationId xmlns:a16="http://schemas.microsoft.com/office/drawing/2014/main" id="{00000000-0008-0000-1300-00008A000000}"/>
                </a:ext>
              </a:extLst>
            </xdr:cNvPr>
            <xdr:cNvGrpSpPr/>
          </xdr:nvGrpSpPr>
          <xdr:grpSpPr>
            <a:xfrm>
              <a:off x="6454140" y="18407956"/>
              <a:ext cx="1600200" cy="226003"/>
              <a:chOff x="3581401" y="2104576"/>
              <a:chExt cx="2247894" cy="276225"/>
            </a:xfrm>
          </xdr:grpSpPr>
          <xdr:sp macro="" textlink="">
            <xdr:nvSpPr>
              <xdr:cNvPr id="348270" name="Group Box 110" hidden="1">
                <a:extLst>
                  <a:ext uri="{63B3BB69-23CF-44E3-9099-C40C66FF867C}">
                    <a14:compatExt spid="_x0000_s348270"/>
                  </a:ext>
                  <a:ext uri="{FF2B5EF4-FFF2-40B4-BE49-F238E27FC236}">
                    <a16:creationId xmlns:a16="http://schemas.microsoft.com/office/drawing/2014/main" id="{00000000-0008-0000-1300-00006E500500}"/>
                  </a:ext>
                </a:extLst>
              </xdr:cNvPr>
              <xdr:cNvSpPr/>
            </xdr:nvSpPr>
            <xdr:spPr bwMode="auto">
              <a:xfrm>
                <a:off x="3581401" y="2104576"/>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71" name="Option Button 111" hidden="1">
                <a:extLst>
                  <a:ext uri="{63B3BB69-23CF-44E3-9099-C40C66FF867C}">
                    <a14:compatExt spid="_x0000_s348271"/>
                  </a:ext>
                  <a:ext uri="{FF2B5EF4-FFF2-40B4-BE49-F238E27FC236}">
                    <a16:creationId xmlns:a16="http://schemas.microsoft.com/office/drawing/2014/main" id="{00000000-0008-0000-1300-00006F500500}"/>
                  </a:ext>
                </a:extLst>
              </xdr:cNvPr>
              <xdr:cNvSpPr/>
            </xdr:nvSpPr>
            <xdr:spPr bwMode="auto">
              <a:xfrm>
                <a:off x="370522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2" name="Option Button 112" hidden="1">
                <a:extLst>
                  <a:ext uri="{63B3BB69-23CF-44E3-9099-C40C66FF867C}">
                    <a14:compatExt spid="_x0000_s348272"/>
                  </a:ext>
                  <a:ext uri="{FF2B5EF4-FFF2-40B4-BE49-F238E27FC236}">
                    <a16:creationId xmlns:a16="http://schemas.microsoft.com/office/drawing/2014/main" id="{00000000-0008-0000-1300-000070500500}"/>
                  </a:ext>
                </a:extLst>
              </xdr:cNvPr>
              <xdr:cNvSpPr/>
            </xdr:nvSpPr>
            <xdr:spPr bwMode="auto">
              <a:xfrm>
                <a:off x="41433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3" name="Option Button 113" hidden="1">
                <a:extLst>
                  <a:ext uri="{63B3BB69-23CF-44E3-9099-C40C66FF867C}">
                    <a14:compatExt spid="_x0000_s348273"/>
                  </a:ext>
                  <a:ext uri="{FF2B5EF4-FFF2-40B4-BE49-F238E27FC236}">
                    <a16:creationId xmlns:a16="http://schemas.microsoft.com/office/drawing/2014/main" id="{00000000-0008-0000-1300-000071500500}"/>
                  </a:ext>
                </a:extLst>
              </xdr:cNvPr>
              <xdr:cNvSpPr/>
            </xdr:nvSpPr>
            <xdr:spPr bwMode="auto">
              <a:xfrm>
                <a:off x="4581531"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4" name="Option Button 114" hidden="1">
                <a:extLst>
                  <a:ext uri="{63B3BB69-23CF-44E3-9099-C40C66FF867C}">
                    <a14:compatExt spid="_x0000_s348274"/>
                  </a:ext>
                  <a:ext uri="{FF2B5EF4-FFF2-40B4-BE49-F238E27FC236}">
                    <a16:creationId xmlns:a16="http://schemas.microsoft.com/office/drawing/2014/main" id="{00000000-0008-0000-1300-000072500500}"/>
                  </a:ext>
                </a:extLst>
              </xdr:cNvPr>
              <xdr:cNvSpPr/>
            </xdr:nvSpPr>
            <xdr:spPr bwMode="auto">
              <a:xfrm>
                <a:off x="50196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5" name="Option Button 115" hidden="1">
                <a:extLst>
                  <a:ext uri="{63B3BB69-23CF-44E3-9099-C40C66FF867C}">
                    <a14:compatExt spid="_x0000_s348275"/>
                  </a:ext>
                  <a:ext uri="{FF2B5EF4-FFF2-40B4-BE49-F238E27FC236}">
                    <a16:creationId xmlns:a16="http://schemas.microsoft.com/office/drawing/2014/main" id="{00000000-0008-0000-1300-000073500500}"/>
                  </a:ext>
                </a:extLst>
              </xdr:cNvPr>
              <xdr:cNvSpPr/>
            </xdr:nvSpPr>
            <xdr:spPr bwMode="auto">
              <a:xfrm>
                <a:off x="5457824"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44</xdr:row>
          <xdr:rowOff>407135</xdr:rowOff>
        </xdr:from>
        <xdr:to>
          <xdr:col>10</xdr:col>
          <xdr:colOff>0</xdr:colOff>
          <xdr:row>45</xdr:row>
          <xdr:rowOff>221658</xdr:rowOff>
        </xdr:to>
        <xdr:grpSp>
          <xdr:nvGrpSpPr>
            <xdr:cNvPr id="145" name="Gruppieren 144">
              <a:extLst>
                <a:ext uri="{FF2B5EF4-FFF2-40B4-BE49-F238E27FC236}">
                  <a16:creationId xmlns:a16="http://schemas.microsoft.com/office/drawing/2014/main" id="{00000000-0008-0000-1300-000091000000}"/>
                </a:ext>
              </a:extLst>
            </xdr:cNvPr>
            <xdr:cNvGrpSpPr/>
          </xdr:nvGrpSpPr>
          <xdr:grpSpPr>
            <a:xfrm>
              <a:off x="6454140" y="18817055"/>
              <a:ext cx="1600200" cy="218383"/>
              <a:chOff x="3581401" y="2104568"/>
              <a:chExt cx="2247894" cy="276224"/>
            </a:xfrm>
          </xdr:grpSpPr>
          <xdr:sp macro="" textlink="">
            <xdr:nvSpPr>
              <xdr:cNvPr id="348276" name="Group Box 116" hidden="1">
                <a:extLst>
                  <a:ext uri="{63B3BB69-23CF-44E3-9099-C40C66FF867C}">
                    <a14:compatExt spid="_x0000_s348276"/>
                  </a:ext>
                  <a:ext uri="{FF2B5EF4-FFF2-40B4-BE49-F238E27FC236}">
                    <a16:creationId xmlns:a16="http://schemas.microsoft.com/office/drawing/2014/main" id="{00000000-0008-0000-1300-0000745005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348277" name="Option Button 117" hidden="1">
                <a:extLst>
                  <a:ext uri="{63B3BB69-23CF-44E3-9099-C40C66FF867C}">
                    <a14:compatExt spid="_x0000_s348277"/>
                  </a:ext>
                  <a:ext uri="{FF2B5EF4-FFF2-40B4-BE49-F238E27FC236}">
                    <a16:creationId xmlns:a16="http://schemas.microsoft.com/office/drawing/2014/main" id="{00000000-0008-0000-1300-000075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8" name="Option Button 118" hidden="1">
                <a:extLst>
                  <a:ext uri="{63B3BB69-23CF-44E3-9099-C40C66FF867C}">
                    <a14:compatExt spid="_x0000_s348278"/>
                  </a:ext>
                  <a:ext uri="{FF2B5EF4-FFF2-40B4-BE49-F238E27FC236}">
                    <a16:creationId xmlns:a16="http://schemas.microsoft.com/office/drawing/2014/main" id="{00000000-0008-0000-1300-000076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9" name="Option Button 119" hidden="1">
                <a:extLst>
                  <a:ext uri="{63B3BB69-23CF-44E3-9099-C40C66FF867C}">
                    <a14:compatExt spid="_x0000_s348279"/>
                  </a:ext>
                  <a:ext uri="{FF2B5EF4-FFF2-40B4-BE49-F238E27FC236}">
                    <a16:creationId xmlns:a16="http://schemas.microsoft.com/office/drawing/2014/main" id="{00000000-0008-0000-1300-000077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0" name="Option Button 120" hidden="1">
                <a:extLst>
                  <a:ext uri="{63B3BB69-23CF-44E3-9099-C40C66FF867C}">
                    <a14:compatExt spid="_x0000_s348280"/>
                  </a:ext>
                  <a:ext uri="{FF2B5EF4-FFF2-40B4-BE49-F238E27FC236}">
                    <a16:creationId xmlns:a16="http://schemas.microsoft.com/office/drawing/2014/main" id="{00000000-0008-0000-1300-0000785005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1" name="Option Button 121" hidden="1">
                <a:extLst>
                  <a:ext uri="{63B3BB69-23CF-44E3-9099-C40C66FF867C}">
                    <a14:compatExt spid="_x0000_s348281"/>
                  </a:ext>
                  <a:ext uri="{FF2B5EF4-FFF2-40B4-BE49-F238E27FC236}">
                    <a16:creationId xmlns:a16="http://schemas.microsoft.com/office/drawing/2014/main" id="{00000000-0008-0000-1300-0000795005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45</xdr:row>
          <xdr:rowOff>404754</xdr:rowOff>
        </xdr:from>
        <xdr:to>
          <xdr:col>10</xdr:col>
          <xdr:colOff>0</xdr:colOff>
          <xdr:row>46</xdr:row>
          <xdr:rowOff>219277</xdr:rowOff>
        </xdr:to>
        <xdr:grpSp>
          <xdr:nvGrpSpPr>
            <xdr:cNvPr id="152" name="Gruppieren 151">
              <a:extLst>
                <a:ext uri="{FF2B5EF4-FFF2-40B4-BE49-F238E27FC236}">
                  <a16:creationId xmlns:a16="http://schemas.microsoft.com/office/drawing/2014/main" id="{00000000-0008-0000-1300-000098000000}"/>
                </a:ext>
              </a:extLst>
            </xdr:cNvPr>
            <xdr:cNvGrpSpPr/>
          </xdr:nvGrpSpPr>
          <xdr:grpSpPr>
            <a:xfrm>
              <a:off x="6454140" y="19218534"/>
              <a:ext cx="1600200" cy="218383"/>
              <a:chOff x="3581401" y="2104568"/>
              <a:chExt cx="2247894" cy="276224"/>
            </a:xfrm>
          </xdr:grpSpPr>
          <xdr:sp macro="" textlink="">
            <xdr:nvSpPr>
              <xdr:cNvPr id="348282" name="Group Box 122" hidden="1">
                <a:extLst>
                  <a:ext uri="{63B3BB69-23CF-44E3-9099-C40C66FF867C}">
                    <a14:compatExt spid="_x0000_s348282"/>
                  </a:ext>
                  <a:ext uri="{FF2B5EF4-FFF2-40B4-BE49-F238E27FC236}">
                    <a16:creationId xmlns:a16="http://schemas.microsoft.com/office/drawing/2014/main" id="{00000000-0008-0000-1300-00007A5005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348283" name="Option Button 123" hidden="1">
                <a:extLst>
                  <a:ext uri="{63B3BB69-23CF-44E3-9099-C40C66FF867C}">
                    <a14:compatExt spid="_x0000_s348283"/>
                  </a:ext>
                  <a:ext uri="{FF2B5EF4-FFF2-40B4-BE49-F238E27FC236}">
                    <a16:creationId xmlns:a16="http://schemas.microsoft.com/office/drawing/2014/main" id="{00000000-0008-0000-1300-00007B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4" name="Option Button 124" hidden="1">
                <a:extLst>
                  <a:ext uri="{63B3BB69-23CF-44E3-9099-C40C66FF867C}">
                    <a14:compatExt spid="_x0000_s348284"/>
                  </a:ext>
                  <a:ext uri="{FF2B5EF4-FFF2-40B4-BE49-F238E27FC236}">
                    <a16:creationId xmlns:a16="http://schemas.microsoft.com/office/drawing/2014/main" id="{00000000-0008-0000-1300-00007C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5" name="Option Button 125" hidden="1">
                <a:extLst>
                  <a:ext uri="{63B3BB69-23CF-44E3-9099-C40C66FF867C}">
                    <a14:compatExt spid="_x0000_s348285"/>
                  </a:ext>
                  <a:ext uri="{FF2B5EF4-FFF2-40B4-BE49-F238E27FC236}">
                    <a16:creationId xmlns:a16="http://schemas.microsoft.com/office/drawing/2014/main" id="{00000000-0008-0000-1300-00007D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6" name="Option Button 126" hidden="1">
                <a:extLst>
                  <a:ext uri="{63B3BB69-23CF-44E3-9099-C40C66FF867C}">
                    <a14:compatExt spid="_x0000_s348286"/>
                  </a:ext>
                  <a:ext uri="{FF2B5EF4-FFF2-40B4-BE49-F238E27FC236}">
                    <a16:creationId xmlns:a16="http://schemas.microsoft.com/office/drawing/2014/main" id="{00000000-0008-0000-1300-00007E5005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7" name="Option Button 127" hidden="1">
                <a:extLst>
                  <a:ext uri="{63B3BB69-23CF-44E3-9099-C40C66FF867C}">
                    <a14:compatExt spid="_x0000_s348287"/>
                  </a:ext>
                  <a:ext uri="{FF2B5EF4-FFF2-40B4-BE49-F238E27FC236}">
                    <a16:creationId xmlns:a16="http://schemas.microsoft.com/office/drawing/2014/main" id="{00000000-0008-0000-1300-00007F5005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46</xdr:row>
          <xdr:rowOff>402373</xdr:rowOff>
        </xdr:from>
        <xdr:to>
          <xdr:col>10</xdr:col>
          <xdr:colOff>0</xdr:colOff>
          <xdr:row>47</xdr:row>
          <xdr:rowOff>216896</xdr:rowOff>
        </xdr:to>
        <xdr:grpSp>
          <xdr:nvGrpSpPr>
            <xdr:cNvPr id="159" name="Gruppieren 158">
              <a:extLst>
                <a:ext uri="{FF2B5EF4-FFF2-40B4-BE49-F238E27FC236}">
                  <a16:creationId xmlns:a16="http://schemas.microsoft.com/office/drawing/2014/main" id="{00000000-0008-0000-1300-00009F000000}"/>
                </a:ext>
              </a:extLst>
            </xdr:cNvPr>
            <xdr:cNvGrpSpPr/>
          </xdr:nvGrpSpPr>
          <xdr:grpSpPr>
            <a:xfrm>
              <a:off x="6454140" y="19620013"/>
              <a:ext cx="1600200" cy="218383"/>
              <a:chOff x="3581401" y="2104568"/>
              <a:chExt cx="2247894" cy="276224"/>
            </a:xfrm>
          </xdr:grpSpPr>
          <xdr:sp macro="" textlink="">
            <xdr:nvSpPr>
              <xdr:cNvPr id="348288" name="Group Box 128" hidden="1">
                <a:extLst>
                  <a:ext uri="{63B3BB69-23CF-44E3-9099-C40C66FF867C}">
                    <a14:compatExt spid="_x0000_s348288"/>
                  </a:ext>
                  <a:ext uri="{FF2B5EF4-FFF2-40B4-BE49-F238E27FC236}">
                    <a16:creationId xmlns:a16="http://schemas.microsoft.com/office/drawing/2014/main" id="{00000000-0008-0000-1300-0000805005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348289" name="Option Button 129" hidden="1">
                <a:extLst>
                  <a:ext uri="{63B3BB69-23CF-44E3-9099-C40C66FF867C}">
                    <a14:compatExt spid="_x0000_s348289"/>
                  </a:ext>
                  <a:ext uri="{FF2B5EF4-FFF2-40B4-BE49-F238E27FC236}">
                    <a16:creationId xmlns:a16="http://schemas.microsoft.com/office/drawing/2014/main" id="{00000000-0008-0000-1300-000081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0" name="Option Button 130" hidden="1">
                <a:extLst>
                  <a:ext uri="{63B3BB69-23CF-44E3-9099-C40C66FF867C}">
                    <a14:compatExt spid="_x0000_s348290"/>
                  </a:ext>
                  <a:ext uri="{FF2B5EF4-FFF2-40B4-BE49-F238E27FC236}">
                    <a16:creationId xmlns:a16="http://schemas.microsoft.com/office/drawing/2014/main" id="{00000000-0008-0000-1300-000082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1" name="Option Button 131" hidden="1">
                <a:extLst>
                  <a:ext uri="{63B3BB69-23CF-44E3-9099-C40C66FF867C}">
                    <a14:compatExt spid="_x0000_s348291"/>
                  </a:ext>
                  <a:ext uri="{FF2B5EF4-FFF2-40B4-BE49-F238E27FC236}">
                    <a16:creationId xmlns:a16="http://schemas.microsoft.com/office/drawing/2014/main" id="{00000000-0008-0000-1300-000083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2" name="Option Button 132" hidden="1">
                <a:extLst>
                  <a:ext uri="{63B3BB69-23CF-44E3-9099-C40C66FF867C}">
                    <a14:compatExt spid="_x0000_s348292"/>
                  </a:ext>
                  <a:ext uri="{FF2B5EF4-FFF2-40B4-BE49-F238E27FC236}">
                    <a16:creationId xmlns:a16="http://schemas.microsoft.com/office/drawing/2014/main" id="{00000000-0008-0000-1300-0000845005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3" name="Option Button 133" hidden="1">
                <a:extLst>
                  <a:ext uri="{63B3BB69-23CF-44E3-9099-C40C66FF867C}">
                    <a14:compatExt spid="_x0000_s348293"/>
                  </a:ext>
                  <a:ext uri="{FF2B5EF4-FFF2-40B4-BE49-F238E27FC236}">
                    <a16:creationId xmlns:a16="http://schemas.microsoft.com/office/drawing/2014/main" id="{00000000-0008-0000-1300-0000855005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47</xdr:row>
          <xdr:rowOff>399990</xdr:rowOff>
        </xdr:from>
        <xdr:to>
          <xdr:col>10</xdr:col>
          <xdr:colOff>0</xdr:colOff>
          <xdr:row>48</xdr:row>
          <xdr:rowOff>214513</xdr:rowOff>
        </xdr:to>
        <xdr:grpSp>
          <xdr:nvGrpSpPr>
            <xdr:cNvPr id="166" name="Gruppieren 165">
              <a:extLst>
                <a:ext uri="{FF2B5EF4-FFF2-40B4-BE49-F238E27FC236}">
                  <a16:creationId xmlns:a16="http://schemas.microsoft.com/office/drawing/2014/main" id="{00000000-0008-0000-1300-0000A6000000}"/>
                </a:ext>
              </a:extLst>
            </xdr:cNvPr>
            <xdr:cNvGrpSpPr/>
          </xdr:nvGrpSpPr>
          <xdr:grpSpPr>
            <a:xfrm>
              <a:off x="6454140" y="20021490"/>
              <a:ext cx="1600200" cy="218383"/>
              <a:chOff x="3581401" y="2104568"/>
              <a:chExt cx="2247894" cy="276224"/>
            </a:xfrm>
          </xdr:grpSpPr>
          <xdr:sp macro="" textlink="">
            <xdr:nvSpPr>
              <xdr:cNvPr id="348294" name="Group Box 134" hidden="1">
                <a:extLst>
                  <a:ext uri="{63B3BB69-23CF-44E3-9099-C40C66FF867C}">
                    <a14:compatExt spid="_x0000_s348294"/>
                  </a:ext>
                  <a:ext uri="{FF2B5EF4-FFF2-40B4-BE49-F238E27FC236}">
                    <a16:creationId xmlns:a16="http://schemas.microsoft.com/office/drawing/2014/main" id="{00000000-0008-0000-1300-000086500500}"/>
                  </a:ext>
                </a:extLst>
              </xdr:cNvPr>
              <xdr:cNvSpPr/>
            </xdr:nvSpPr>
            <xdr:spPr bwMode="auto">
              <a:xfrm>
                <a:off x="3581401" y="2104568"/>
                <a:ext cx="2247894" cy="276224"/>
              </a:xfrm>
              <a:prstGeom prst="rect">
                <a:avLst/>
              </a:prstGeom>
              <a:noFill/>
              <a:ln w="9525">
                <a:miter lim="800000"/>
                <a:headEnd/>
                <a:tailEnd/>
              </a:ln>
              <a:extLst>
                <a:ext uri="{909E8E84-426E-40DD-AFC4-6F175D3DCCD1}">
                  <a14:hiddenFill>
                    <a:noFill/>
                  </a14:hiddenFill>
                </a:ext>
              </a:extLst>
            </xdr:spPr>
          </xdr:sp>
          <xdr:sp macro="" textlink="">
            <xdr:nvSpPr>
              <xdr:cNvPr id="348295" name="Option Button 135" hidden="1">
                <a:extLst>
                  <a:ext uri="{63B3BB69-23CF-44E3-9099-C40C66FF867C}">
                    <a14:compatExt spid="_x0000_s348295"/>
                  </a:ext>
                  <a:ext uri="{FF2B5EF4-FFF2-40B4-BE49-F238E27FC236}">
                    <a16:creationId xmlns:a16="http://schemas.microsoft.com/office/drawing/2014/main" id="{00000000-0008-0000-1300-000087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6" name="Option Button 136" hidden="1">
                <a:extLst>
                  <a:ext uri="{63B3BB69-23CF-44E3-9099-C40C66FF867C}">
                    <a14:compatExt spid="_x0000_s348296"/>
                  </a:ext>
                  <a:ext uri="{FF2B5EF4-FFF2-40B4-BE49-F238E27FC236}">
                    <a16:creationId xmlns:a16="http://schemas.microsoft.com/office/drawing/2014/main" id="{00000000-0008-0000-1300-000088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7" name="Option Button 137" hidden="1">
                <a:extLst>
                  <a:ext uri="{63B3BB69-23CF-44E3-9099-C40C66FF867C}">
                    <a14:compatExt spid="_x0000_s348297"/>
                  </a:ext>
                  <a:ext uri="{FF2B5EF4-FFF2-40B4-BE49-F238E27FC236}">
                    <a16:creationId xmlns:a16="http://schemas.microsoft.com/office/drawing/2014/main" id="{00000000-0008-0000-1300-000089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8" name="Option Button 138" hidden="1">
                <a:extLst>
                  <a:ext uri="{63B3BB69-23CF-44E3-9099-C40C66FF867C}">
                    <a14:compatExt spid="_x0000_s348298"/>
                  </a:ext>
                  <a:ext uri="{FF2B5EF4-FFF2-40B4-BE49-F238E27FC236}">
                    <a16:creationId xmlns:a16="http://schemas.microsoft.com/office/drawing/2014/main" id="{00000000-0008-0000-1300-00008A500500}"/>
                  </a:ext>
                </a:extLst>
              </xdr:cNvPr>
              <xdr:cNvSpPr/>
            </xdr:nvSpPr>
            <xdr:spPr bwMode="auto">
              <a:xfrm>
                <a:off x="50196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9" name="Option Button 139" hidden="1">
                <a:extLst>
                  <a:ext uri="{63B3BB69-23CF-44E3-9099-C40C66FF867C}">
                    <a14:compatExt spid="_x0000_s348299"/>
                  </a:ext>
                  <a:ext uri="{FF2B5EF4-FFF2-40B4-BE49-F238E27FC236}">
                    <a16:creationId xmlns:a16="http://schemas.microsoft.com/office/drawing/2014/main" id="{00000000-0008-0000-1300-00008B500500}"/>
                  </a:ext>
                </a:extLst>
              </xdr:cNvPr>
              <xdr:cNvSpPr/>
            </xdr:nvSpPr>
            <xdr:spPr bwMode="auto">
              <a:xfrm>
                <a:off x="5457824"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22</xdr:row>
          <xdr:rowOff>9465</xdr:rowOff>
        </xdr:from>
        <xdr:to>
          <xdr:col>10</xdr:col>
          <xdr:colOff>0</xdr:colOff>
          <xdr:row>22</xdr:row>
          <xdr:rowOff>233563</xdr:rowOff>
        </xdr:to>
        <xdr:grpSp>
          <xdr:nvGrpSpPr>
            <xdr:cNvPr id="173" name="Gruppieren 172">
              <a:extLst>
                <a:ext uri="{FF2B5EF4-FFF2-40B4-BE49-F238E27FC236}">
                  <a16:creationId xmlns:a16="http://schemas.microsoft.com/office/drawing/2014/main" id="{00000000-0008-0000-1300-0000AD000000}"/>
                </a:ext>
              </a:extLst>
            </xdr:cNvPr>
            <xdr:cNvGrpSpPr/>
          </xdr:nvGrpSpPr>
          <xdr:grpSpPr>
            <a:xfrm>
              <a:off x="6454140" y="7926645"/>
              <a:ext cx="1600200" cy="224098"/>
              <a:chOff x="3581401" y="2104530"/>
              <a:chExt cx="2247894" cy="276225"/>
            </a:xfrm>
          </xdr:grpSpPr>
          <xdr:sp macro="" textlink="">
            <xdr:nvSpPr>
              <xdr:cNvPr id="348300" name="Group Box 140" hidden="1">
                <a:extLst>
                  <a:ext uri="{63B3BB69-23CF-44E3-9099-C40C66FF867C}">
                    <a14:compatExt spid="_x0000_s348300"/>
                  </a:ext>
                  <a:ext uri="{FF2B5EF4-FFF2-40B4-BE49-F238E27FC236}">
                    <a16:creationId xmlns:a16="http://schemas.microsoft.com/office/drawing/2014/main" id="{00000000-0008-0000-1300-00008C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01" name="Option Button 141" hidden="1">
                <a:extLst>
                  <a:ext uri="{63B3BB69-23CF-44E3-9099-C40C66FF867C}">
                    <a14:compatExt spid="_x0000_s348301"/>
                  </a:ext>
                  <a:ext uri="{FF2B5EF4-FFF2-40B4-BE49-F238E27FC236}">
                    <a16:creationId xmlns:a16="http://schemas.microsoft.com/office/drawing/2014/main" id="{00000000-0008-0000-1300-00008D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2" name="Option Button 142" hidden="1">
                <a:extLst>
                  <a:ext uri="{63B3BB69-23CF-44E3-9099-C40C66FF867C}">
                    <a14:compatExt spid="_x0000_s348302"/>
                  </a:ext>
                  <a:ext uri="{FF2B5EF4-FFF2-40B4-BE49-F238E27FC236}">
                    <a16:creationId xmlns:a16="http://schemas.microsoft.com/office/drawing/2014/main" id="{00000000-0008-0000-1300-00008E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3" name="Option Button 143" hidden="1">
                <a:extLst>
                  <a:ext uri="{63B3BB69-23CF-44E3-9099-C40C66FF867C}">
                    <a14:compatExt spid="_x0000_s348303"/>
                  </a:ext>
                  <a:ext uri="{FF2B5EF4-FFF2-40B4-BE49-F238E27FC236}">
                    <a16:creationId xmlns:a16="http://schemas.microsoft.com/office/drawing/2014/main" id="{00000000-0008-0000-1300-00008F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4" name="Option Button 144" hidden="1">
                <a:extLst>
                  <a:ext uri="{63B3BB69-23CF-44E3-9099-C40C66FF867C}">
                    <a14:compatExt spid="_x0000_s348304"/>
                  </a:ext>
                  <a:ext uri="{FF2B5EF4-FFF2-40B4-BE49-F238E27FC236}">
                    <a16:creationId xmlns:a16="http://schemas.microsoft.com/office/drawing/2014/main" id="{00000000-0008-0000-1300-000090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5" name="Option Button 145" hidden="1">
                <a:extLst>
                  <a:ext uri="{63B3BB69-23CF-44E3-9099-C40C66FF867C}">
                    <a14:compatExt spid="_x0000_s348305"/>
                  </a:ext>
                  <a:ext uri="{FF2B5EF4-FFF2-40B4-BE49-F238E27FC236}">
                    <a16:creationId xmlns:a16="http://schemas.microsoft.com/office/drawing/2014/main" id="{00000000-0008-0000-1300-000091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57150</xdr:colOff>
      <xdr:row>109</xdr:row>
      <xdr:rowOff>104775</xdr:rowOff>
    </xdr:from>
    <xdr:to>
      <xdr:col>0</xdr:col>
      <xdr:colOff>381150</xdr:colOff>
      <xdr:row>111</xdr:row>
      <xdr:rowOff>1615</xdr:rowOff>
    </xdr:to>
    <xdr:grpSp>
      <xdr:nvGrpSpPr>
        <xdr:cNvPr id="180" name="Gruppieren 179">
          <a:hlinkClick xmlns:r="http://schemas.openxmlformats.org/officeDocument/2006/relationships" r:id="rId3"/>
          <a:extLst>
            <a:ext uri="{FF2B5EF4-FFF2-40B4-BE49-F238E27FC236}">
              <a16:creationId xmlns:a16="http://schemas.microsoft.com/office/drawing/2014/main" id="{00000000-0008-0000-1300-0000B4000000}"/>
            </a:ext>
          </a:extLst>
        </xdr:cNvPr>
        <xdr:cNvGrpSpPr/>
      </xdr:nvGrpSpPr>
      <xdr:grpSpPr>
        <a:xfrm>
          <a:off x="57150" y="31400115"/>
          <a:ext cx="324000" cy="308320"/>
          <a:chOff x="66675" y="4972050"/>
          <a:chExt cx="324000" cy="325465"/>
        </a:xfrm>
      </xdr:grpSpPr>
      <xdr:sp macro="" textlink="">
        <xdr:nvSpPr>
          <xdr:cNvPr id="181" name="Rechteck 180">
            <a:extLst>
              <a:ext uri="{FF2B5EF4-FFF2-40B4-BE49-F238E27FC236}">
                <a16:creationId xmlns:a16="http://schemas.microsoft.com/office/drawing/2014/main" id="{00000000-0008-0000-1300-0000B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2" name="Pfeil nach oben 181">
            <a:extLst>
              <a:ext uri="{FF2B5EF4-FFF2-40B4-BE49-F238E27FC236}">
                <a16:creationId xmlns:a16="http://schemas.microsoft.com/office/drawing/2014/main" id="{00000000-0008-0000-1300-0000B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11</xdr:col>
      <xdr:colOff>114300</xdr:colOff>
      <xdr:row>106</xdr:row>
      <xdr:rowOff>161925</xdr:rowOff>
    </xdr:from>
    <xdr:to>
      <xdr:col>11</xdr:col>
      <xdr:colOff>114300</xdr:colOff>
      <xdr:row>109</xdr:row>
      <xdr:rowOff>114300</xdr:rowOff>
    </xdr:to>
    <xdr:cxnSp macro="">
      <xdr:nvCxnSpPr>
        <xdr:cNvPr id="183" name="Gerade Verbindung mit Pfeil 182">
          <a:hlinkClick xmlns:r="http://schemas.openxmlformats.org/officeDocument/2006/relationships" r:id="rId4"/>
          <a:extLst>
            <a:ext uri="{FF2B5EF4-FFF2-40B4-BE49-F238E27FC236}">
              <a16:creationId xmlns:a16="http://schemas.microsoft.com/office/drawing/2014/main" id="{00000000-0008-0000-1300-0000B7000000}"/>
            </a:ext>
          </a:extLst>
        </xdr:cNvPr>
        <xdr:cNvCxnSpPr/>
      </xdr:nvCxnSpPr>
      <xdr:spPr>
        <a:xfrm flipV="1">
          <a:off x="6057900" y="2366962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144780</xdr:colOff>
          <xdr:row>10</xdr:row>
          <xdr:rowOff>7620</xdr:rowOff>
        </xdr:from>
        <xdr:to>
          <xdr:col>0</xdr:col>
          <xdr:colOff>373380</xdr:colOff>
          <xdr:row>10</xdr:row>
          <xdr:rowOff>259080</xdr:rowOff>
        </xdr:to>
        <xdr:sp macro="" textlink="">
          <xdr:nvSpPr>
            <xdr:cNvPr id="348307" name="Check Box 147" hidden="1">
              <a:extLst>
                <a:ext uri="{63B3BB69-23CF-44E3-9099-C40C66FF867C}">
                  <a14:compatExt spid="_x0000_s348307"/>
                </a:ext>
                <a:ext uri="{FF2B5EF4-FFF2-40B4-BE49-F238E27FC236}">
                  <a16:creationId xmlns:a16="http://schemas.microsoft.com/office/drawing/2014/main" id="{00000000-0008-0000-1300-00009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10</xdr:row>
          <xdr:rowOff>556260</xdr:rowOff>
        </xdr:from>
        <xdr:to>
          <xdr:col>0</xdr:col>
          <xdr:colOff>373380</xdr:colOff>
          <xdr:row>11</xdr:row>
          <xdr:rowOff>220980</xdr:rowOff>
        </xdr:to>
        <xdr:sp macro="" textlink="">
          <xdr:nvSpPr>
            <xdr:cNvPr id="348308" name="Check Box 148" hidden="1">
              <a:extLst>
                <a:ext uri="{63B3BB69-23CF-44E3-9099-C40C66FF867C}">
                  <a14:compatExt spid="_x0000_s348308"/>
                </a:ext>
                <a:ext uri="{FF2B5EF4-FFF2-40B4-BE49-F238E27FC236}">
                  <a16:creationId xmlns:a16="http://schemas.microsoft.com/office/drawing/2014/main" id="{00000000-0008-0000-1300-00009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36133</xdr:rowOff>
        </xdr:from>
        <xdr:to>
          <xdr:col>10</xdr:col>
          <xdr:colOff>0</xdr:colOff>
          <xdr:row>15</xdr:row>
          <xdr:rowOff>230138</xdr:rowOff>
        </xdr:to>
        <xdr:grpSp>
          <xdr:nvGrpSpPr>
            <xdr:cNvPr id="187" name="Gruppieren 186">
              <a:extLst>
                <a:ext uri="{FF2B5EF4-FFF2-40B4-BE49-F238E27FC236}">
                  <a16:creationId xmlns:a16="http://schemas.microsoft.com/office/drawing/2014/main" id="{00000000-0008-0000-1300-0000BB000000}"/>
                </a:ext>
              </a:extLst>
            </xdr:cNvPr>
            <xdr:cNvGrpSpPr/>
          </xdr:nvGrpSpPr>
          <xdr:grpSpPr>
            <a:xfrm>
              <a:off x="6454140" y="4379533"/>
              <a:ext cx="1600200" cy="194005"/>
              <a:chOff x="3581401" y="2105079"/>
              <a:chExt cx="2247894" cy="276225"/>
            </a:xfrm>
          </xdr:grpSpPr>
          <xdr:sp macro="" textlink="">
            <xdr:nvSpPr>
              <xdr:cNvPr id="348309" name="Group Box 149" hidden="1">
                <a:extLst>
                  <a:ext uri="{63B3BB69-23CF-44E3-9099-C40C66FF867C}">
                    <a14:compatExt spid="_x0000_s348309"/>
                  </a:ext>
                  <a:ext uri="{FF2B5EF4-FFF2-40B4-BE49-F238E27FC236}">
                    <a16:creationId xmlns:a16="http://schemas.microsoft.com/office/drawing/2014/main" id="{00000000-0008-0000-1300-000095500500}"/>
                  </a:ext>
                </a:extLst>
              </xdr:cNvPr>
              <xdr:cNvSpPr/>
            </xdr:nvSpPr>
            <xdr:spPr bwMode="auto">
              <a:xfrm>
                <a:off x="3581401" y="2105079"/>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10" name="Option Button 150" hidden="1">
                <a:extLst>
                  <a:ext uri="{63B3BB69-23CF-44E3-9099-C40C66FF867C}">
                    <a14:compatExt spid="_x0000_s348310"/>
                  </a:ext>
                  <a:ext uri="{FF2B5EF4-FFF2-40B4-BE49-F238E27FC236}">
                    <a16:creationId xmlns:a16="http://schemas.microsoft.com/office/drawing/2014/main" id="{00000000-0008-0000-1300-000096500500}"/>
                  </a:ext>
                </a:extLst>
              </xdr:cNvPr>
              <xdr:cNvSpPr/>
            </xdr:nvSpPr>
            <xdr:spPr bwMode="auto">
              <a:xfrm>
                <a:off x="370522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1" name="Option Button 151" hidden="1">
                <a:extLst>
                  <a:ext uri="{63B3BB69-23CF-44E3-9099-C40C66FF867C}">
                    <a14:compatExt spid="_x0000_s348311"/>
                  </a:ext>
                  <a:ext uri="{FF2B5EF4-FFF2-40B4-BE49-F238E27FC236}">
                    <a16:creationId xmlns:a16="http://schemas.microsoft.com/office/drawing/2014/main" id="{00000000-0008-0000-1300-000097500500}"/>
                  </a:ext>
                </a:extLst>
              </xdr:cNvPr>
              <xdr:cNvSpPr/>
            </xdr:nvSpPr>
            <xdr:spPr bwMode="auto">
              <a:xfrm>
                <a:off x="41433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2" name="Option Button 152" hidden="1">
                <a:extLst>
                  <a:ext uri="{63B3BB69-23CF-44E3-9099-C40C66FF867C}">
                    <a14:compatExt spid="_x0000_s348312"/>
                  </a:ext>
                  <a:ext uri="{FF2B5EF4-FFF2-40B4-BE49-F238E27FC236}">
                    <a16:creationId xmlns:a16="http://schemas.microsoft.com/office/drawing/2014/main" id="{00000000-0008-0000-1300-000098500500}"/>
                  </a:ext>
                </a:extLst>
              </xdr:cNvPr>
              <xdr:cNvSpPr/>
            </xdr:nvSpPr>
            <xdr:spPr bwMode="auto">
              <a:xfrm>
                <a:off x="4581531"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3" name="Option Button 153" hidden="1">
                <a:extLst>
                  <a:ext uri="{63B3BB69-23CF-44E3-9099-C40C66FF867C}">
                    <a14:compatExt spid="_x0000_s348313"/>
                  </a:ext>
                  <a:ext uri="{FF2B5EF4-FFF2-40B4-BE49-F238E27FC236}">
                    <a16:creationId xmlns:a16="http://schemas.microsoft.com/office/drawing/2014/main" id="{00000000-0008-0000-1300-000099500500}"/>
                  </a:ext>
                </a:extLst>
              </xdr:cNvPr>
              <xdr:cNvSpPr/>
            </xdr:nvSpPr>
            <xdr:spPr bwMode="auto">
              <a:xfrm>
                <a:off x="50196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4" name="Option Button 154" hidden="1">
                <a:extLst>
                  <a:ext uri="{63B3BB69-23CF-44E3-9099-C40C66FF867C}">
                    <a14:compatExt spid="_x0000_s348314"/>
                  </a:ext>
                  <a:ext uri="{FF2B5EF4-FFF2-40B4-BE49-F238E27FC236}">
                    <a16:creationId xmlns:a16="http://schemas.microsoft.com/office/drawing/2014/main" id="{00000000-0008-0000-1300-00009A500500}"/>
                  </a:ext>
                </a:extLst>
              </xdr:cNvPr>
              <xdr:cNvSpPr/>
            </xdr:nvSpPr>
            <xdr:spPr bwMode="auto">
              <a:xfrm>
                <a:off x="5457824"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24</xdr:row>
          <xdr:rowOff>5020</xdr:rowOff>
        </xdr:from>
        <xdr:to>
          <xdr:col>10</xdr:col>
          <xdr:colOff>0</xdr:colOff>
          <xdr:row>24</xdr:row>
          <xdr:rowOff>229118</xdr:rowOff>
        </xdr:to>
        <xdr:grpSp>
          <xdr:nvGrpSpPr>
            <xdr:cNvPr id="186" name="Gruppieren 185">
              <a:extLst>
                <a:ext uri="{FF2B5EF4-FFF2-40B4-BE49-F238E27FC236}">
                  <a16:creationId xmlns:a16="http://schemas.microsoft.com/office/drawing/2014/main" id="{00000000-0008-0000-1300-0000BA000000}"/>
                </a:ext>
              </a:extLst>
            </xdr:cNvPr>
            <xdr:cNvGrpSpPr/>
          </xdr:nvGrpSpPr>
          <xdr:grpSpPr>
            <a:xfrm>
              <a:off x="6454140" y="8943280"/>
              <a:ext cx="1600200" cy="224098"/>
              <a:chOff x="3581401" y="2104530"/>
              <a:chExt cx="2247894" cy="276225"/>
            </a:xfrm>
          </xdr:grpSpPr>
          <xdr:sp macro="" textlink="">
            <xdr:nvSpPr>
              <xdr:cNvPr id="348315" name="Group Box 155" hidden="1">
                <a:extLst>
                  <a:ext uri="{63B3BB69-23CF-44E3-9099-C40C66FF867C}">
                    <a14:compatExt spid="_x0000_s348315"/>
                  </a:ext>
                  <a:ext uri="{FF2B5EF4-FFF2-40B4-BE49-F238E27FC236}">
                    <a16:creationId xmlns:a16="http://schemas.microsoft.com/office/drawing/2014/main" id="{00000000-0008-0000-1300-00009B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16" name="Option Button 156" hidden="1">
                <a:extLst>
                  <a:ext uri="{63B3BB69-23CF-44E3-9099-C40C66FF867C}">
                    <a14:compatExt spid="_x0000_s348316"/>
                  </a:ext>
                  <a:ext uri="{FF2B5EF4-FFF2-40B4-BE49-F238E27FC236}">
                    <a16:creationId xmlns:a16="http://schemas.microsoft.com/office/drawing/2014/main" id="{00000000-0008-0000-1300-00009C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7" name="Option Button 157" hidden="1">
                <a:extLst>
                  <a:ext uri="{63B3BB69-23CF-44E3-9099-C40C66FF867C}">
                    <a14:compatExt spid="_x0000_s348317"/>
                  </a:ext>
                  <a:ext uri="{FF2B5EF4-FFF2-40B4-BE49-F238E27FC236}">
                    <a16:creationId xmlns:a16="http://schemas.microsoft.com/office/drawing/2014/main" id="{00000000-0008-0000-1300-00009D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8" name="Option Button 158" hidden="1">
                <a:extLst>
                  <a:ext uri="{63B3BB69-23CF-44E3-9099-C40C66FF867C}">
                    <a14:compatExt spid="_x0000_s348318"/>
                  </a:ext>
                  <a:ext uri="{FF2B5EF4-FFF2-40B4-BE49-F238E27FC236}">
                    <a16:creationId xmlns:a16="http://schemas.microsoft.com/office/drawing/2014/main" id="{00000000-0008-0000-1300-00009E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9" name="Option Button 159" hidden="1">
                <a:extLst>
                  <a:ext uri="{63B3BB69-23CF-44E3-9099-C40C66FF867C}">
                    <a14:compatExt spid="_x0000_s348319"/>
                  </a:ext>
                  <a:ext uri="{FF2B5EF4-FFF2-40B4-BE49-F238E27FC236}">
                    <a16:creationId xmlns:a16="http://schemas.microsoft.com/office/drawing/2014/main" id="{00000000-0008-0000-1300-00009F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0" name="Option Button 160" hidden="1">
                <a:extLst>
                  <a:ext uri="{63B3BB69-23CF-44E3-9099-C40C66FF867C}">
                    <a14:compatExt spid="_x0000_s348320"/>
                  </a:ext>
                  <a:ext uri="{FF2B5EF4-FFF2-40B4-BE49-F238E27FC236}">
                    <a16:creationId xmlns:a16="http://schemas.microsoft.com/office/drawing/2014/main" id="{00000000-0008-0000-1300-0000A0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25</xdr:row>
          <xdr:rowOff>3750</xdr:rowOff>
        </xdr:from>
        <xdr:to>
          <xdr:col>10</xdr:col>
          <xdr:colOff>0</xdr:colOff>
          <xdr:row>25</xdr:row>
          <xdr:rowOff>227848</xdr:rowOff>
        </xdr:to>
        <xdr:grpSp>
          <xdr:nvGrpSpPr>
            <xdr:cNvPr id="193" name="Gruppieren 192">
              <a:extLst>
                <a:ext uri="{FF2B5EF4-FFF2-40B4-BE49-F238E27FC236}">
                  <a16:creationId xmlns:a16="http://schemas.microsoft.com/office/drawing/2014/main" id="{00000000-0008-0000-1300-0000C1000000}"/>
                </a:ext>
              </a:extLst>
            </xdr:cNvPr>
            <xdr:cNvGrpSpPr/>
          </xdr:nvGrpSpPr>
          <xdr:grpSpPr>
            <a:xfrm>
              <a:off x="6454140" y="9452550"/>
              <a:ext cx="1600200" cy="224098"/>
              <a:chOff x="3581401" y="2104530"/>
              <a:chExt cx="2247894" cy="276225"/>
            </a:xfrm>
          </xdr:grpSpPr>
          <xdr:sp macro="" textlink="">
            <xdr:nvSpPr>
              <xdr:cNvPr id="348321" name="Group Box 161" hidden="1">
                <a:extLst>
                  <a:ext uri="{63B3BB69-23CF-44E3-9099-C40C66FF867C}">
                    <a14:compatExt spid="_x0000_s348321"/>
                  </a:ext>
                  <a:ext uri="{FF2B5EF4-FFF2-40B4-BE49-F238E27FC236}">
                    <a16:creationId xmlns:a16="http://schemas.microsoft.com/office/drawing/2014/main" id="{00000000-0008-0000-1300-0000A1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22" name="Option Button 162" hidden="1">
                <a:extLst>
                  <a:ext uri="{63B3BB69-23CF-44E3-9099-C40C66FF867C}">
                    <a14:compatExt spid="_x0000_s348322"/>
                  </a:ext>
                  <a:ext uri="{FF2B5EF4-FFF2-40B4-BE49-F238E27FC236}">
                    <a16:creationId xmlns:a16="http://schemas.microsoft.com/office/drawing/2014/main" id="{00000000-0008-0000-1300-0000A2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3" name="Option Button 163" hidden="1">
                <a:extLst>
                  <a:ext uri="{63B3BB69-23CF-44E3-9099-C40C66FF867C}">
                    <a14:compatExt spid="_x0000_s348323"/>
                  </a:ext>
                  <a:ext uri="{FF2B5EF4-FFF2-40B4-BE49-F238E27FC236}">
                    <a16:creationId xmlns:a16="http://schemas.microsoft.com/office/drawing/2014/main" id="{00000000-0008-0000-1300-0000A3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4" name="Option Button 164" hidden="1">
                <a:extLst>
                  <a:ext uri="{63B3BB69-23CF-44E3-9099-C40C66FF867C}">
                    <a14:compatExt spid="_x0000_s348324"/>
                  </a:ext>
                  <a:ext uri="{FF2B5EF4-FFF2-40B4-BE49-F238E27FC236}">
                    <a16:creationId xmlns:a16="http://schemas.microsoft.com/office/drawing/2014/main" id="{00000000-0008-0000-1300-0000A4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5" name="Option Button 165" hidden="1">
                <a:extLst>
                  <a:ext uri="{63B3BB69-23CF-44E3-9099-C40C66FF867C}">
                    <a14:compatExt spid="_x0000_s348325"/>
                  </a:ext>
                  <a:ext uri="{FF2B5EF4-FFF2-40B4-BE49-F238E27FC236}">
                    <a16:creationId xmlns:a16="http://schemas.microsoft.com/office/drawing/2014/main" id="{00000000-0008-0000-1300-0000A5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6" name="Option Button 166" hidden="1">
                <a:extLst>
                  <a:ext uri="{63B3BB69-23CF-44E3-9099-C40C66FF867C}">
                    <a14:compatExt spid="_x0000_s348326"/>
                  </a:ext>
                  <a:ext uri="{FF2B5EF4-FFF2-40B4-BE49-F238E27FC236}">
                    <a16:creationId xmlns:a16="http://schemas.microsoft.com/office/drawing/2014/main" id="{00000000-0008-0000-1300-0000A6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26</xdr:row>
          <xdr:rowOff>2480</xdr:rowOff>
        </xdr:from>
        <xdr:to>
          <xdr:col>10</xdr:col>
          <xdr:colOff>0</xdr:colOff>
          <xdr:row>26</xdr:row>
          <xdr:rowOff>226578</xdr:rowOff>
        </xdr:to>
        <xdr:grpSp>
          <xdr:nvGrpSpPr>
            <xdr:cNvPr id="200" name="Gruppieren 199">
              <a:extLst>
                <a:ext uri="{FF2B5EF4-FFF2-40B4-BE49-F238E27FC236}">
                  <a16:creationId xmlns:a16="http://schemas.microsoft.com/office/drawing/2014/main" id="{00000000-0008-0000-1300-0000C8000000}"/>
                </a:ext>
              </a:extLst>
            </xdr:cNvPr>
            <xdr:cNvGrpSpPr/>
          </xdr:nvGrpSpPr>
          <xdr:grpSpPr>
            <a:xfrm>
              <a:off x="6454140" y="9961820"/>
              <a:ext cx="1600200" cy="224098"/>
              <a:chOff x="3581401" y="2104530"/>
              <a:chExt cx="2247894" cy="276225"/>
            </a:xfrm>
          </xdr:grpSpPr>
          <xdr:sp macro="" textlink="">
            <xdr:nvSpPr>
              <xdr:cNvPr id="348327" name="Group Box 167" hidden="1">
                <a:extLst>
                  <a:ext uri="{63B3BB69-23CF-44E3-9099-C40C66FF867C}">
                    <a14:compatExt spid="_x0000_s348327"/>
                  </a:ext>
                  <a:ext uri="{FF2B5EF4-FFF2-40B4-BE49-F238E27FC236}">
                    <a16:creationId xmlns:a16="http://schemas.microsoft.com/office/drawing/2014/main" id="{00000000-0008-0000-1300-0000A7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28" name="Option Button 168" hidden="1">
                <a:extLst>
                  <a:ext uri="{63B3BB69-23CF-44E3-9099-C40C66FF867C}">
                    <a14:compatExt spid="_x0000_s348328"/>
                  </a:ext>
                  <a:ext uri="{FF2B5EF4-FFF2-40B4-BE49-F238E27FC236}">
                    <a16:creationId xmlns:a16="http://schemas.microsoft.com/office/drawing/2014/main" id="{00000000-0008-0000-1300-0000A8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9" name="Option Button 169" hidden="1">
                <a:extLst>
                  <a:ext uri="{63B3BB69-23CF-44E3-9099-C40C66FF867C}">
                    <a14:compatExt spid="_x0000_s348329"/>
                  </a:ext>
                  <a:ext uri="{FF2B5EF4-FFF2-40B4-BE49-F238E27FC236}">
                    <a16:creationId xmlns:a16="http://schemas.microsoft.com/office/drawing/2014/main" id="{00000000-0008-0000-1300-0000A9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0" name="Option Button 170" hidden="1">
                <a:extLst>
                  <a:ext uri="{63B3BB69-23CF-44E3-9099-C40C66FF867C}">
                    <a14:compatExt spid="_x0000_s348330"/>
                  </a:ext>
                  <a:ext uri="{FF2B5EF4-FFF2-40B4-BE49-F238E27FC236}">
                    <a16:creationId xmlns:a16="http://schemas.microsoft.com/office/drawing/2014/main" id="{00000000-0008-0000-1300-0000AA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1" name="Option Button 171" hidden="1">
                <a:extLst>
                  <a:ext uri="{63B3BB69-23CF-44E3-9099-C40C66FF867C}">
                    <a14:compatExt spid="_x0000_s348331"/>
                  </a:ext>
                  <a:ext uri="{FF2B5EF4-FFF2-40B4-BE49-F238E27FC236}">
                    <a16:creationId xmlns:a16="http://schemas.microsoft.com/office/drawing/2014/main" id="{00000000-0008-0000-1300-0000AB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2" name="Option Button 172" hidden="1">
                <a:extLst>
                  <a:ext uri="{63B3BB69-23CF-44E3-9099-C40C66FF867C}">
                    <a14:compatExt spid="_x0000_s348332"/>
                  </a:ext>
                  <a:ext uri="{FF2B5EF4-FFF2-40B4-BE49-F238E27FC236}">
                    <a16:creationId xmlns:a16="http://schemas.microsoft.com/office/drawing/2014/main" id="{00000000-0008-0000-1300-0000AC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27</xdr:row>
          <xdr:rowOff>1210</xdr:rowOff>
        </xdr:from>
        <xdr:to>
          <xdr:col>10</xdr:col>
          <xdr:colOff>0</xdr:colOff>
          <xdr:row>27</xdr:row>
          <xdr:rowOff>225308</xdr:rowOff>
        </xdr:to>
        <xdr:grpSp>
          <xdr:nvGrpSpPr>
            <xdr:cNvPr id="207" name="Gruppieren 206">
              <a:extLst>
                <a:ext uri="{FF2B5EF4-FFF2-40B4-BE49-F238E27FC236}">
                  <a16:creationId xmlns:a16="http://schemas.microsoft.com/office/drawing/2014/main" id="{00000000-0008-0000-1300-0000CF000000}"/>
                </a:ext>
              </a:extLst>
            </xdr:cNvPr>
            <xdr:cNvGrpSpPr/>
          </xdr:nvGrpSpPr>
          <xdr:grpSpPr>
            <a:xfrm>
              <a:off x="6454140" y="10471090"/>
              <a:ext cx="1600200" cy="224098"/>
              <a:chOff x="3581401" y="2104530"/>
              <a:chExt cx="2247894" cy="276225"/>
            </a:xfrm>
          </xdr:grpSpPr>
          <xdr:sp macro="" textlink="">
            <xdr:nvSpPr>
              <xdr:cNvPr id="348333" name="Group Box 173" hidden="1">
                <a:extLst>
                  <a:ext uri="{63B3BB69-23CF-44E3-9099-C40C66FF867C}">
                    <a14:compatExt spid="_x0000_s348333"/>
                  </a:ext>
                  <a:ext uri="{FF2B5EF4-FFF2-40B4-BE49-F238E27FC236}">
                    <a16:creationId xmlns:a16="http://schemas.microsoft.com/office/drawing/2014/main" id="{00000000-0008-0000-1300-0000AD500500}"/>
                  </a:ext>
                </a:extLst>
              </xdr:cNvPr>
              <xdr:cNvSpPr/>
            </xdr:nvSpPr>
            <xdr:spPr bwMode="auto">
              <a:xfrm>
                <a:off x="3581401" y="210453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34" name="Option Button 174" hidden="1">
                <a:extLst>
                  <a:ext uri="{63B3BB69-23CF-44E3-9099-C40C66FF867C}">
                    <a14:compatExt spid="_x0000_s348334"/>
                  </a:ext>
                  <a:ext uri="{FF2B5EF4-FFF2-40B4-BE49-F238E27FC236}">
                    <a16:creationId xmlns:a16="http://schemas.microsoft.com/office/drawing/2014/main" id="{00000000-0008-0000-1300-0000AE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5" name="Option Button 175" hidden="1">
                <a:extLst>
                  <a:ext uri="{63B3BB69-23CF-44E3-9099-C40C66FF867C}">
                    <a14:compatExt spid="_x0000_s348335"/>
                  </a:ext>
                  <a:ext uri="{FF2B5EF4-FFF2-40B4-BE49-F238E27FC236}">
                    <a16:creationId xmlns:a16="http://schemas.microsoft.com/office/drawing/2014/main" id="{00000000-0008-0000-1300-0000AF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6" name="Option Button 176" hidden="1">
                <a:extLst>
                  <a:ext uri="{63B3BB69-23CF-44E3-9099-C40C66FF867C}">
                    <a14:compatExt spid="_x0000_s348336"/>
                  </a:ext>
                  <a:ext uri="{FF2B5EF4-FFF2-40B4-BE49-F238E27FC236}">
                    <a16:creationId xmlns:a16="http://schemas.microsoft.com/office/drawing/2014/main" id="{00000000-0008-0000-1300-0000B0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7" name="Option Button 177" hidden="1">
                <a:extLst>
                  <a:ext uri="{63B3BB69-23CF-44E3-9099-C40C66FF867C}">
                    <a14:compatExt spid="_x0000_s348337"/>
                  </a:ext>
                  <a:ext uri="{FF2B5EF4-FFF2-40B4-BE49-F238E27FC236}">
                    <a16:creationId xmlns:a16="http://schemas.microsoft.com/office/drawing/2014/main" id="{00000000-0008-0000-1300-0000B1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8" name="Option Button 178" hidden="1">
                <a:extLst>
                  <a:ext uri="{63B3BB69-23CF-44E3-9099-C40C66FF867C}">
                    <a14:compatExt spid="_x0000_s348338"/>
                  </a:ext>
                  <a:ext uri="{FF2B5EF4-FFF2-40B4-BE49-F238E27FC236}">
                    <a16:creationId xmlns:a16="http://schemas.microsoft.com/office/drawing/2014/main" id="{00000000-0008-0000-1300-0000B2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27</xdr:row>
          <xdr:rowOff>514290</xdr:rowOff>
        </xdr:from>
        <xdr:to>
          <xdr:col>10</xdr:col>
          <xdr:colOff>0</xdr:colOff>
          <xdr:row>28</xdr:row>
          <xdr:rowOff>224038</xdr:rowOff>
        </xdr:to>
        <xdr:grpSp>
          <xdr:nvGrpSpPr>
            <xdr:cNvPr id="214" name="Gruppieren 213">
              <a:extLst>
                <a:ext uri="{FF2B5EF4-FFF2-40B4-BE49-F238E27FC236}">
                  <a16:creationId xmlns:a16="http://schemas.microsoft.com/office/drawing/2014/main" id="{00000000-0008-0000-1300-0000D6000000}"/>
                </a:ext>
              </a:extLst>
            </xdr:cNvPr>
            <xdr:cNvGrpSpPr/>
          </xdr:nvGrpSpPr>
          <xdr:grpSpPr>
            <a:xfrm>
              <a:off x="6454140" y="10984170"/>
              <a:ext cx="1600200" cy="220288"/>
              <a:chOff x="3581401" y="2104560"/>
              <a:chExt cx="2247894" cy="276225"/>
            </a:xfrm>
          </xdr:grpSpPr>
          <xdr:sp macro="" textlink="">
            <xdr:nvSpPr>
              <xdr:cNvPr id="348339" name="Group Box 179" hidden="1">
                <a:extLst>
                  <a:ext uri="{63B3BB69-23CF-44E3-9099-C40C66FF867C}">
                    <a14:compatExt spid="_x0000_s348339"/>
                  </a:ext>
                  <a:ext uri="{FF2B5EF4-FFF2-40B4-BE49-F238E27FC236}">
                    <a16:creationId xmlns:a16="http://schemas.microsoft.com/office/drawing/2014/main" id="{00000000-0008-0000-1300-0000B3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40" name="Option Button 180" hidden="1">
                <a:extLst>
                  <a:ext uri="{63B3BB69-23CF-44E3-9099-C40C66FF867C}">
                    <a14:compatExt spid="_x0000_s348340"/>
                  </a:ext>
                  <a:ext uri="{FF2B5EF4-FFF2-40B4-BE49-F238E27FC236}">
                    <a16:creationId xmlns:a16="http://schemas.microsoft.com/office/drawing/2014/main" id="{00000000-0008-0000-1300-0000B4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1" name="Option Button 181" hidden="1">
                <a:extLst>
                  <a:ext uri="{63B3BB69-23CF-44E3-9099-C40C66FF867C}">
                    <a14:compatExt spid="_x0000_s348341"/>
                  </a:ext>
                  <a:ext uri="{FF2B5EF4-FFF2-40B4-BE49-F238E27FC236}">
                    <a16:creationId xmlns:a16="http://schemas.microsoft.com/office/drawing/2014/main" id="{00000000-0008-0000-1300-0000B5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2" name="Option Button 182" hidden="1">
                <a:extLst>
                  <a:ext uri="{63B3BB69-23CF-44E3-9099-C40C66FF867C}">
                    <a14:compatExt spid="_x0000_s348342"/>
                  </a:ext>
                  <a:ext uri="{FF2B5EF4-FFF2-40B4-BE49-F238E27FC236}">
                    <a16:creationId xmlns:a16="http://schemas.microsoft.com/office/drawing/2014/main" id="{00000000-0008-0000-1300-0000B6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3" name="Option Button 183" hidden="1">
                <a:extLst>
                  <a:ext uri="{63B3BB69-23CF-44E3-9099-C40C66FF867C}">
                    <a14:compatExt spid="_x0000_s348343"/>
                  </a:ext>
                  <a:ext uri="{FF2B5EF4-FFF2-40B4-BE49-F238E27FC236}">
                    <a16:creationId xmlns:a16="http://schemas.microsoft.com/office/drawing/2014/main" id="{00000000-0008-0000-1300-0000B7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4" name="Option Button 184" hidden="1">
                <a:extLst>
                  <a:ext uri="{63B3BB69-23CF-44E3-9099-C40C66FF867C}">
                    <a14:compatExt spid="_x0000_s348344"/>
                  </a:ext>
                  <a:ext uri="{FF2B5EF4-FFF2-40B4-BE49-F238E27FC236}">
                    <a16:creationId xmlns:a16="http://schemas.microsoft.com/office/drawing/2014/main" id="{00000000-0008-0000-1300-0000B8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28</xdr:row>
          <xdr:rowOff>513020</xdr:rowOff>
        </xdr:from>
        <xdr:to>
          <xdr:col>10</xdr:col>
          <xdr:colOff>0</xdr:colOff>
          <xdr:row>29</xdr:row>
          <xdr:rowOff>222768</xdr:rowOff>
        </xdr:to>
        <xdr:grpSp>
          <xdr:nvGrpSpPr>
            <xdr:cNvPr id="221" name="Gruppieren 220">
              <a:extLst>
                <a:ext uri="{FF2B5EF4-FFF2-40B4-BE49-F238E27FC236}">
                  <a16:creationId xmlns:a16="http://schemas.microsoft.com/office/drawing/2014/main" id="{00000000-0008-0000-1300-0000DD000000}"/>
                </a:ext>
              </a:extLst>
            </xdr:cNvPr>
            <xdr:cNvGrpSpPr/>
          </xdr:nvGrpSpPr>
          <xdr:grpSpPr>
            <a:xfrm>
              <a:off x="6454140" y="11493440"/>
              <a:ext cx="1600200" cy="220288"/>
              <a:chOff x="3581401" y="2104560"/>
              <a:chExt cx="2247894" cy="276225"/>
            </a:xfrm>
          </xdr:grpSpPr>
          <xdr:sp macro="" textlink="">
            <xdr:nvSpPr>
              <xdr:cNvPr id="348345" name="Group Box 185" hidden="1">
                <a:extLst>
                  <a:ext uri="{63B3BB69-23CF-44E3-9099-C40C66FF867C}">
                    <a14:compatExt spid="_x0000_s348345"/>
                  </a:ext>
                  <a:ext uri="{FF2B5EF4-FFF2-40B4-BE49-F238E27FC236}">
                    <a16:creationId xmlns:a16="http://schemas.microsoft.com/office/drawing/2014/main" id="{00000000-0008-0000-1300-0000B9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46" name="Option Button 186" hidden="1">
                <a:extLst>
                  <a:ext uri="{63B3BB69-23CF-44E3-9099-C40C66FF867C}">
                    <a14:compatExt spid="_x0000_s348346"/>
                  </a:ext>
                  <a:ext uri="{FF2B5EF4-FFF2-40B4-BE49-F238E27FC236}">
                    <a16:creationId xmlns:a16="http://schemas.microsoft.com/office/drawing/2014/main" id="{00000000-0008-0000-1300-0000BA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7" name="Option Button 187" hidden="1">
                <a:extLst>
                  <a:ext uri="{63B3BB69-23CF-44E3-9099-C40C66FF867C}">
                    <a14:compatExt spid="_x0000_s348347"/>
                  </a:ext>
                  <a:ext uri="{FF2B5EF4-FFF2-40B4-BE49-F238E27FC236}">
                    <a16:creationId xmlns:a16="http://schemas.microsoft.com/office/drawing/2014/main" id="{00000000-0008-0000-1300-0000BB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8" name="Option Button 188" hidden="1">
                <a:extLst>
                  <a:ext uri="{63B3BB69-23CF-44E3-9099-C40C66FF867C}">
                    <a14:compatExt spid="_x0000_s348348"/>
                  </a:ext>
                  <a:ext uri="{FF2B5EF4-FFF2-40B4-BE49-F238E27FC236}">
                    <a16:creationId xmlns:a16="http://schemas.microsoft.com/office/drawing/2014/main" id="{00000000-0008-0000-1300-0000BC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9" name="Option Button 189" hidden="1">
                <a:extLst>
                  <a:ext uri="{63B3BB69-23CF-44E3-9099-C40C66FF867C}">
                    <a14:compatExt spid="_x0000_s348349"/>
                  </a:ext>
                  <a:ext uri="{FF2B5EF4-FFF2-40B4-BE49-F238E27FC236}">
                    <a16:creationId xmlns:a16="http://schemas.microsoft.com/office/drawing/2014/main" id="{00000000-0008-0000-1300-0000BD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0" name="Option Button 190" hidden="1">
                <a:extLst>
                  <a:ext uri="{63B3BB69-23CF-44E3-9099-C40C66FF867C}">
                    <a14:compatExt spid="_x0000_s348350"/>
                  </a:ext>
                  <a:ext uri="{FF2B5EF4-FFF2-40B4-BE49-F238E27FC236}">
                    <a16:creationId xmlns:a16="http://schemas.microsoft.com/office/drawing/2014/main" id="{00000000-0008-0000-1300-0000BE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29</xdr:row>
          <xdr:rowOff>511750</xdr:rowOff>
        </xdr:from>
        <xdr:to>
          <xdr:col>10</xdr:col>
          <xdr:colOff>0</xdr:colOff>
          <xdr:row>30</xdr:row>
          <xdr:rowOff>221498</xdr:rowOff>
        </xdr:to>
        <xdr:grpSp>
          <xdr:nvGrpSpPr>
            <xdr:cNvPr id="228" name="Gruppieren 227">
              <a:extLst>
                <a:ext uri="{FF2B5EF4-FFF2-40B4-BE49-F238E27FC236}">
                  <a16:creationId xmlns:a16="http://schemas.microsoft.com/office/drawing/2014/main" id="{00000000-0008-0000-1300-0000E4000000}"/>
                </a:ext>
              </a:extLst>
            </xdr:cNvPr>
            <xdr:cNvGrpSpPr/>
          </xdr:nvGrpSpPr>
          <xdr:grpSpPr>
            <a:xfrm>
              <a:off x="6454140" y="12002710"/>
              <a:ext cx="1600200" cy="220288"/>
              <a:chOff x="3581401" y="2104560"/>
              <a:chExt cx="2247894" cy="276225"/>
            </a:xfrm>
          </xdr:grpSpPr>
          <xdr:sp macro="" textlink="">
            <xdr:nvSpPr>
              <xdr:cNvPr id="348351" name="Group Box 191" hidden="1">
                <a:extLst>
                  <a:ext uri="{63B3BB69-23CF-44E3-9099-C40C66FF867C}">
                    <a14:compatExt spid="_x0000_s348351"/>
                  </a:ext>
                  <a:ext uri="{FF2B5EF4-FFF2-40B4-BE49-F238E27FC236}">
                    <a16:creationId xmlns:a16="http://schemas.microsoft.com/office/drawing/2014/main" id="{00000000-0008-0000-1300-0000BF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52" name="Option Button 192" hidden="1">
                <a:extLst>
                  <a:ext uri="{63B3BB69-23CF-44E3-9099-C40C66FF867C}">
                    <a14:compatExt spid="_x0000_s348352"/>
                  </a:ext>
                  <a:ext uri="{FF2B5EF4-FFF2-40B4-BE49-F238E27FC236}">
                    <a16:creationId xmlns:a16="http://schemas.microsoft.com/office/drawing/2014/main" id="{00000000-0008-0000-1300-0000C0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3" name="Option Button 193" hidden="1">
                <a:extLst>
                  <a:ext uri="{63B3BB69-23CF-44E3-9099-C40C66FF867C}">
                    <a14:compatExt spid="_x0000_s348353"/>
                  </a:ext>
                  <a:ext uri="{FF2B5EF4-FFF2-40B4-BE49-F238E27FC236}">
                    <a16:creationId xmlns:a16="http://schemas.microsoft.com/office/drawing/2014/main" id="{00000000-0008-0000-1300-0000C1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4" name="Option Button 194" hidden="1">
                <a:extLst>
                  <a:ext uri="{63B3BB69-23CF-44E3-9099-C40C66FF867C}">
                    <a14:compatExt spid="_x0000_s348354"/>
                  </a:ext>
                  <a:ext uri="{FF2B5EF4-FFF2-40B4-BE49-F238E27FC236}">
                    <a16:creationId xmlns:a16="http://schemas.microsoft.com/office/drawing/2014/main" id="{00000000-0008-0000-1300-0000C2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5" name="Option Button 195" hidden="1">
                <a:extLst>
                  <a:ext uri="{63B3BB69-23CF-44E3-9099-C40C66FF867C}">
                    <a14:compatExt spid="_x0000_s348355"/>
                  </a:ext>
                  <a:ext uri="{FF2B5EF4-FFF2-40B4-BE49-F238E27FC236}">
                    <a16:creationId xmlns:a16="http://schemas.microsoft.com/office/drawing/2014/main" id="{00000000-0008-0000-1300-0000C3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6" name="Option Button 196" hidden="1">
                <a:extLst>
                  <a:ext uri="{63B3BB69-23CF-44E3-9099-C40C66FF867C}">
                    <a14:compatExt spid="_x0000_s348356"/>
                  </a:ext>
                  <a:ext uri="{FF2B5EF4-FFF2-40B4-BE49-F238E27FC236}">
                    <a16:creationId xmlns:a16="http://schemas.microsoft.com/office/drawing/2014/main" id="{00000000-0008-0000-1300-0000C4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30</xdr:row>
          <xdr:rowOff>510480</xdr:rowOff>
        </xdr:from>
        <xdr:to>
          <xdr:col>10</xdr:col>
          <xdr:colOff>0</xdr:colOff>
          <xdr:row>31</xdr:row>
          <xdr:rowOff>220228</xdr:rowOff>
        </xdr:to>
        <xdr:grpSp>
          <xdr:nvGrpSpPr>
            <xdr:cNvPr id="235" name="Gruppieren 234">
              <a:extLst>
                <a:ext uri="{FF2B5EF4-FFF2-40B4-BE49-F238E27FC236}">
                  <a16:creationId xmlns:a16="http://schemas.microsoft.com/office/drawing/2014/main" id="{00000000-0008-0000-1300-0000EB000000}"/>
                </a:ext>
              </a:extLst>
            </xdr:cNvPr>
            <xdr:cNvGrpSpPr/>
          </xdr:nvGrpSpPr>
          <xdr:grpSpPr>
            <a:xfrm>
              <a:off x="6454140" y="12511980"/>
              <a:ext cx="1600200" cy="220288"/>
              <a:chOff x="3581401" y="2104560"/>
              <a:chExt cx="2247894" cy="276225"/>
            </a:xfrm>
          </xdr:grpSpPr>
          <xdr:sp macro="" textlink="">
            <xdr:nvSpPr>
              <xdr:cNvPr id="348357" name="Group Box 197" hidden="1">
                <a:extLst>
                  <a:ext uri="{63B3BB69-23CF-44E3-9099-C40C66FF867C}">
                    <a14:compatExt spid="_x0000_s348357"/>
                  </a:ext>
                  <a:ext uri="{FF2B5EF4-FFF2-40B4-BE49-F238E27FC236}">
                    <a16:creationId xmlns:a16="http://schemas.microsoft.com/office/drawing/2014/main" id="{00000000-0008-0000-1300-0000C5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58" name="Option Button 198" hidden="1">
                <a:extLst>
                  <a:ext uri="{63B3BB69-23CF-44E3-9099-C40C66FF867C}">
                    <a14:compatExt spid="_x0000_s348358"/>
                  </a:ext>
                  <a:ext uri="{FF2B5EF4-FFF2-40B4-BE49-F238E27FC236}">
                    <a16:creationId xmlns:a16="http://schemas.microsoft.com/office/drawing/2014/main" id="{00000000-0008-0000-1300-0000C6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9" name="Option Button 199" hidden="1">
                <a:extLst>
                  <a:ext uri="{63B3BB69-23CF-44E3-9099-C40C66FF867C}">
                    <a14:compatExt spid="_x0000_s348359"/>
                  </a:ext>
                  <a:ext uri="{FF2B5EF4-FFF2-40B4-BE49-F238E27FC236}">
                    <a16:creationId xmlns:a16="http://schemas.microsoft.com/office/drawing/2014/main" id="{00000000-0008-0000-1300-0000C7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0" name="Option Button 200" hidden="1">
                <a:extLst>
                  <a:ext uri="{63B3BB69-23CF-44E3-9099-C40C66FF867C}">
                    <a14:compatExt spid="_x0000_s348360"/>
                  </a:ext>
                  <a:ext uri="{FF2B5EF4-FFF2-40B4-BE49-F238E27FC236}">
                    <a16:creationId xmlns:a16="http://schemas.microsoft.com/office/drawing/2014/main" id="{00000000-0008-0000-1300-0000C8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1" name="Option Button 201" hidden="1">
                <a:extLst>
                  <a:ext uri="{63B3BB69-23CF-44E3-9099-C40C66FF867C}">
                    <a14:compatExt spid="_x0000_s348361"/>
                  </a:ext>
                  <a:ext uri="{FF2B5EF4-FFF2-40B4-BE49-F238E27FC236}">
                    <a16:creationId xmlns:a16="http://schemas.microsoft.com/office/drawing/2014/main" id="{00000000-0008-0000-1300-0000C9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2" name="Option Button 202" hidden="1">
                <a:extLst>
                  <a:ext uri="{63B3BB69-23CF-44E3-9099-C40C66FF867C}">
                    <a14:compatExt spid="_x0000_s348362"/>
                  </a:ext>
                  <a:ext uri="{FF2B5EF4-FFF2-40B4-BE49-F238E27FC236}">
                    <a16:creationId xmlns:a16="http://schemas.microsoft.com/office/drawing/2014/main" id="{00000000-0008-0000-1300-0000CA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31</xdr:row>
          <xdr:rowOff>509210</xdr:rowOff>
        </xdr:from>
        <xdr:to>
          <xdr:col>10</xdr:col>
          <xdr:colOff>0</xdr:colOff>
          <xdr:row>32</xdr:row>
          <xdr:rowOff>218958</xdr:rowOff>
        </xdr:to>
        <xdr:grpSp>
          <xdr:nvGrpSpPr>
            <xdr:cNvPr id="242" name="Gruppieren 241">
              <a:extLst>
                <a:ext uri="{FF2B5EF4-FFF2-40B4-BE49-F238E27FC236}">
                  <a16:creationId xmlns:a16="http://schemas.microsoft.com/office/drawing/2014/main" id="{00000000-0008-0000-1300-0000F2000000}"/>
                </a:ext>
              </a:extLst>
            </xdr:cNvPr>
            <xdr:cNvGrpSpPr/>
          </xdr:nvGrpSpPr>
          <xdr:grpSpPr>
            <a:xfrm>
              <a:off x="6454140" y="13021250"/>
              <a:ext cx="1600200" cy="220288"/>
              <a:chOff x="3581401" y="2104560"/>
              <a:chExt cx="2247894" cy="276225"/>
            </a:xfrm>
          </xdr:grpSpPr>
          <xdr:sp macro="" textlink="">
            <xdr:nvSpPr>
              <xdr:cNvPr id="348363" name="Group Box 203" hidden="1">
                <a:extLst>
                  <a:ext uri="{63B3BB69-23CF-44E3-9099-C40C66FF867C}">
                    <a14:compatExt spid="_x0000_s348363"/>
                  </a:ext>
                  <a:ext uri="{FF2B5EF4-FFF2-40B4-BE49-F238E27FC236}">
                    <a16:creationId xmlns:a16="http://schemas.microsoft.com/office/drawing/2014/main" id="{00000000-0008-0000-1300-0000CB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64" name="Option Button 204" hidden="1">
                <a:extLst>
                  <a:ext uri="{63B3BB69-23CF-44E3-9099-C40C66FF867C}">
                    <a14:compatExt spid="_x0000_s348364"/>
                  </a:ext>
                  <a:ext uri="{FF2B5EF4-FFF2-40B4-BE49-F238E27FC236}">
                    <a16:creationId xmlns:a16="http://schemas.microsoft.com/office/drawing/2014/main" id="{00000000-0008-0000-1300-0000CC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5" name="Option Button 205" hidden="1">
                <a:extLst>
                  <a:ext uri="{63B3BB69-23CF-44E3-9099-C40C66FF867C}">
                    <a14:compatExt spid="_x0000_s348365"/>
                  </a:ext>
                  <a:ext uri="{FF2B5EF4-FFF2-40B4-BE49-F238E27FC236}">
                    <a16:creationId xmlns:a16="http://schemas.microsoft.com/office/drawing/2014/main" id="{00000000-0008-0000-1300-0000CD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6" name="Option Button 206" hidden="1">
                <a:extLst>
                  <a:ext uri="{63B3BB69-23CF-44E3-9099-C40C66FF867C}">
                    <a14:compatExt spid="_x0000_s348366"/>
                  </a:ext>
                  <a:ext uri="{FF2B5EF4-FFF2-40B4-BE49-F238E27FC236}">
                    <a16:creationId xmlns:a16="http://schemas.microsoft.com/office/drawing/2014/main" id="{00000000-0008-0000-1300-0000CE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7" name="Option Button 207" hidden="1">
                <a:extLst>
                  <a:ext uri="{63B3BB69-23CF-44E3-9099-C40C66FF867C}">
                    <a14:compatExt spid="_x0000_s348367"/>
                  </a:ext>
                  <a:ext uri="{FF2B5EF4-FFF2-40B4-BE49-F238E27FC236}">
                    <a16:creationId xmlns:a16="http://schemas.microsoft.com/office/drawing/2014/main" id="{00000000-0008-0000-1300-0000CF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8" name="Option Button 208" hidden="1">
                <a:extLst>
                  <a:ext uri="{63B3BB69-23CF-44E3-9099-C40C66FF867C}">
                    <a14:compatExt spid="_x0000_s348368"/>
                  </a:ext>
                  <a:ext uri="{FF2B5EF4-FFF2-40B4-BE49-F238E27FC236}">
                    <a16:creationId xmlns:a16="http://schemas.microsoft.com/office/drawing/2014/main" id="{00000000-0008-0000-1300-0000D0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32</xdr:row>
          <xdr:rowOff>507940</xdr:rowOff>
        </xdr:from>
        <xdr:to>
          <xdr:col>10</xdr:col>
          <xdr:colOff>0</xdr:colOff>
          <xdr:row>33</xdr:row>
          <xdr:rowOff>217688</xdr:rowOff>
        </xdr:to>
        <xdr:grpSp>
          <xdr:nvGrpSpPr>
            <xdr:cNvPr id="256" name="Gruppieren 255">
              <a:extLst>
                <a:ext uri="{FF2B5EF4-FFF2-40B4-BE49-F238E27FC236}">
                  <a16:creationId xmlns:a16="http://schemas.microsoft.com/office/drawing/2014/main" id="{00000000-0008-0000-1300-000000010000}"/>
                </a:ext>
              </a:extLst>
            </xdr:cNvPr>
            <xdr:cNvGrpSpPr/>
          </xdr:nvGrpSpPr>
          <xdr:grpSpPr>
            <a:xfrm>
              <a:off x="6454140" y="13530520"/>
              <a:ext cx="1600200" cy="220288"/>
              <a:chOff x="3581401" y="2104560"/>
              <a:chExt cx="2247894" cy="276225"/>
            </a:xfrm>
          </xdr:grpSpPr>
          <xdr:sp macro="" textlink="">
            <xdr:nvSpPr>
              <xdr:cNvPr id="348375" name="Group Box 215" hidden="1">
                <a:extLst>
                  <a:ext uri="{63B3BB69-23CF-44E3-9099-C40C66FF867C}">
                    <a14:compatExt spid="_x0000_s348375"/>
                  </a:ext>
                  <a:ext uri="{FF2B5EF4-FFF2-40B4-BE49-F238E27FC236}">
                    <a16:creationId xmlns:a16="http://schemas.microsoft.com/office/drawing/2014/main" id="{00000000-0008-0000-1300-0000D7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76" name="Option Button 216" hidden="1">
                <a:extLst>
                  <a:ext uri="{63B3BB69-23CF-44E3-9099-C40C66FF867C}">
                    <a14:compatExt spid="_x0000_s348376"/>
                  </a:ext>
                  <a:ext uri="{FF2B5EF4-FFF2-40B4-BE49-F238E27FC236}">
                    <a16:creationId xmlns:a16="http://schemas.microsoft.com/office/drawing/2014/main" id="{00000000-0008-0000-1300-0000D8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7" name="Option Button 217" hidden="1">
                <a:extLst>
                  <a:ext uri="{63B3BB69-23CF-44E3-9099-C40C66FF867C}">
                    <a14:compatExt spid="_x0000_s348377"/>
                  </a:ext>
                  <a:ext uri="{FF2B5EF4-FFF2-40B4-BE49-F238E27FC236}">
                    <a16:creationId xmlns:a16="http://schemas.microsoft.com/office/drawing/2014/main" id="{00000000-0008-0000-1300-0000D9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8" name="Option Button 218" hidden="1">
                <a:extLst>
                  <a:ext uri="{63B3BB69-23CF-44E3-9099-C40C66FF867C}">
                    <a14:compatExt spid="_x0000_s348378"/>
                  </a:ext>
                  <a:ext uri="{FF2B5EF4-FFF2-40B4-BE49-F238E27FC236}">
                    <a16:creationId xmlns:a16="http://schemas.microsoft.com/office/drawing/2014/main" id="{00000000-0008-0000-1300-0000DA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9" name="Option Button 219" hidden="1">
                <a:extLst>
                  <a:ext uri="{63B3BB69-23CF-44E3-9099-C40C66FF867C}">
                    <a14:compatExt spid="_x0000_s348379"/>
                  </a:ext>
                  <a:ext uri="{FF2B5EF4-FFF2-40B4-BE49-F238E27FC236}">
                    <a16:creationId xmlns:a16="http://schemas.microsoft.com/office/drawing/2014/main" id="{00000000-0008-0000-1300-0000DB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0" name="Option Button 220" hidden="1">
                <a:extLst>
                  <a:ext uri="{63B3BB69-23CF-44E3-9099-C40C66FF867C}">
                    <a14:compatExt spid="_x0000_s348380"/>
                  </a:ext>
                  <a:ext uri="{FF2B5EF4-FFF2-40B4-BE49-F238E27FC236}">
                    <a16:creationId xmlns:a16="http://schemas.microsoft.com/office/drawing/2014/main" id="{00000000-0008-0000-1300-0000DC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33</xdr:row>
          <xdr:rowOff>506670</xdr:rowOff>
        </xdr:from>
        <xdr:to>
          <xdr:col>10</xdr:col>
          <xdr:colOff>0</xdr:colOff>
          <xdr:row>34</xdr:row>
          <xdr:rowOff>216418</xdr:rowOff>
        </xdr:to>
        <xdr:grpSp>
          <xdr:nvGrpSpPr>
            <xdr:cNvPr id="263" name="Gruppieren 262">
              <a:extLst>
                <a:ext uri="{FF2B5EF4-FFF2-40B4-BE49-F238E27FC236}">
                  <a16:creationId xmlns:a16="http://schemas.microsoft.com/office/drawing/2014/main" id="{00000000-0008-0000-1300-000007010000}"/>
                </a:ext>
              </a:extLst>
            </xdr:cNvPr>
            <xdr:cNvGrpSpPr/>
          </xdr:nvGrpSpPr>
          <xdr:grpSpPr>
            <a:xfrm>
              <a:off x="6454140" y="14039790"/>
              <a:ext cx="1600200" cy="220288"/>
              <a:chOff x="3581401" y="2104560"/>
              <a:chExt cx="2247894" cy="276225"/>
            </a:xfrm>
          </xdr:grpSpPr>
          <xdr:sp macro="" textlink="">
            <xdr:nvSpPr>
              <xdr:cNvPr id="348381" name="Group Box 221" hidden="1">
                <a:extLst>
                  <a:ext uri="{63B3BB69-23CF-44E3-9099-C40C66FF867C}">
                    <a14:compatExt spid="_x0000_s348381"/>
                  </a:ext>
                  <a:ext uri="{FF2B5EF4-FFF2-40B4-BE49-F238E27FC236}">
                    <a16:creationId xmlns:a16="http://schemas.microsoft.com/office/drawing/2014/main" id="{00000000-0008-0000-1300-0000DD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82" name="Option Button 222" hidden="1">
                <a:extLst>
                  <a:ext uri="{63B3BB69-23CF-44E3-9099-C40C66FF867C}">
                    <a14:compatExt spid="_x0000_s348382"/>
                  </a:ext>
                  <a:ext uri="{FF2B5EF4-FFF2-40B4-BE49-F238E27FC236}">
                    <a16:creationId xmlns:a16="http://schemas.microsoft.com/office/drawing/2014/main" id="{00000000-0008-0000-1300-0000DE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3" name="Option Button 223" hidden="1">
                <a:extLst>
                  <a:ext uri="{63B3BB69-23CF-44E3-9099-C40C66FF867C}">
                    <a14:compatExt spid="_x0000_s348383"/>
                  </a:ext>
                  <a:ext uri="{FF2B5EF4-FFF2-40B4-BE49-F238E27FC236}">
                    <a16:creationId xmlns:a16="http://schemas.microsoft.com/office/drawing/2014/main" id="{00000000-0008-0000-1300-0000DF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4" name="Option Button 224" hidden="1">
                <a:extLst>
                  <a:ext uri="{63B3BB69-23CF-44E3-9099-C40C66FF867C}">
                    <a14:compatExt spid="_x0000_s348384"/>
                  </a:ext>
                  <a:ext uri="{FF2B5EF4-FFF2-40B4-BE49-F238E27FC236}">
                    <a16:creationId xmlns:a16="http://schemas.microsoft.com/office/drawing/2014/main" id="{00000000-0008-0000-1300-0000E0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5" name="Option Button 225" hidden="1">
                <a:extLst>
                  <a:ext uri="{63B3BB69-23CF-44E3-9099-C40C66FF867C}">
                    <a14:compatExt spid="_x0000_s348385"/>
                  </a:ext>
                  <a:ext uri="{FF2B5EF4-FFF2-40B4-BE49-F238E27FC236}">
                    <a16:creationId xmlns:a16="http://schemas.microsoft.com/office/drawing/2014/main" id="{00000000-0008-0000-1300-0000E1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6" name="Option Button 226" hidden="1">
                <a:extLst>
                  <a:ext uri="{63B3BB69-23CF-44E3-9099-C40C66FF867C}">
                    <a14:compatExt spid="_x0000_s348386"/>
                  </a:ext>
                  <a:ext uri="{FF2B5EF4-FFF2-40B4-BE49-F238E27FC236}">
                    <a16:creationId xmlns:a16="http://schemas.microsoft.com/office/drawing/2014/main" id="{00000000-0008-0000-1300-0000E2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34</xdr:row>
          <xdr:rowOff>505400</xdr:rowOff>
        </xdr:from>
        <xdr:to>
          <xdr:col>10</xdr:col>
          <xdr:colOff>0</xdr:colOff>
          <xdr:row>35</xdr:row>
          <xdr:rowOff>215148</xdr:rowOff>
        </xdr:to>
        <xdr:grpSp>
          <xdr:nvGrpSpPr>
            <xdr:cNvPr id="270" name="Gruppieren 269">
              <a:extLst>
                <a:ext uri="{FF2B5EF4-FFF2-40B4-BE49-F238E27FC236}">
                  <a16:creationId xmlns:a16="http://schemas.microsoft.com/office/drawing/2014/main" id="{00000000-0008-0000-1300-00000E010000}"/>
                </a:ext>
              </a:extLst>
            </xdr:cNvPr>
            <xdr:cNvGrpSpPr/>
          </xdr:nvGrpSpPr>
          <xdr:grpSpPr>
            <a:xfrm>
              <a:off x="6454140" y="14549060"/>
              <a:ext cx="1600200" cy="220288"/>
              <a:chOff x="3581401" y="2104560"/>
              <a:chExt cx="2247894" cy="276225"/>
            </a:xfrm>
          </xdr:grpSpPr>
          <xdr:sp macro="" textlink="">
            <xdr:nvSpPr>
              <xdr:cNvPr id="348387" name="Group Box 227" hidden="1">
                <a:extLst>
                  <a:ext uri="{63B3BB69-23CF-44E3-9099-C40C66FF867C}">
                    <a14:compatExt spid="_x0000_s348387"/>
                  </a:ext>
                  <a:ext uri="{FF2B5EF4-FFF2-40B4-BE49-F238E27FC236}">
                    <a16:creationId xmlns:a16="http://schemas.microsoft.com/office/drawing/2014/main" id="{00000000-0008-0000-1300-0000E3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88" name="Option Button 228" hidden="1">
                <a:extLst>
                  <a:ext uri="{63B3BB69-23CF-44E3-9099-C40C66FF867C}">
                    <a14:compatExt spid="_x0000_s348388"/>
                  </a:ext>
                  <a:ext uri="{FF2B5EF4-FFF2-40B4-BE49-F238E27FC236}">
                    <a16:creationId xmlns:a16="http://schemas.microsoft.com/office/drawing/2014/main" id="{00000000-0008-0000-1300-0000E4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9" name="Option Button 229" hidden="1">
                <a:extLst>
                  <a:ext uri="{63B3BB69-23CF-44E3-9099-C40C66FF867C}">
                    <a14:compatExt spid="_x0000_s348389"/>
                  </a:ext>
                  <a:ext uri="{FF2B5EF4-FFF2-40B4-BE49-F238E27FC236}">
                    <a16:creationId xmlns:a16="http://schemas.microsoft.com/office/drawing/2014/main" id="{00000000-0008-0000-1300-0000E5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0" name="Option Button 230" hidden="1">
                <a:extLst>
                  <a:ext uri="{63B3BB69-23CF-44E3-9099-C40C66FF867C}">
                    <a14:compatExt spid="_x0000_s348390"/>
                  </a:ext>
                  <a:ext uri="{FF2B5EF4-FFF2-40B4-BE49-F238E27FC236}">
                    <a16:creationId xmlns:a16="http://schemas.microsoft.com/office/drawing/2014/main" id="{00000000-0008-0000-1300-0000E6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1" name="Option Button 231" hidden="1">
                <a:extLst>
                  <a:ext uri="{63B3BB69-23CF-44E3-9099-C40C66FF867C}">
                    <a14:compatExt spid="_x0000_s348391"/>
                  </a:ext>
                  <a:ext uri="{FF2B5EF4-FFF2-40B4-BE49-F238E27FC236}">
                    <a16:creationId xmlns:a16="http://schemas.microsoft.com/office/drawing/2014/main" id="{00000000-0008-0000-1300-0000E7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2" name="Option Button 232" hidden="1">
                <a:extLst>
                  <a:ext uri="{63B3BB69-23CF-44E3-9099-C40C66FF867C}">
                    <a14:compatExt spid="_x0000_s348392"/>
                  </a:ext>
                  <a:ext uri="{FF2B5EF4-FFF2-40B4-BE49-F238E27FC236}">
                    <a16:creationId xmlns:a16="http://schemas.microsoft.com/office/drawing/2014/main" id="{00000000-0008-0000-1300-0000E8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35</xdr:row>
          <xdr:rowOff>504130</xdr:rowOff>
        </xdr:from>
        <xdr:to>
          <xdr:col>10</xdr:col>
          <xdr:colOff>0</xdr:colOff>
          <xdr:row>36</xdr:row>
          <xdr:rowOff>213878</xdr:rowOff>
        </xdr:to>
        <xdr:grpSp>
          <xdr:nvGrpSpPr>
            <xdr:cNvPr id="277" name="Gruppieren 276">
              <a:extLst>
                <a:ext uri="{FF2B5EF4-FFF2-40B4-BE49-F238E27FC236}">
                  <a16:creationId xmlns:a16="http://schemas.microsoft.com/office/drawing/2014/main" id="{00000000-0008-0000-1300-000015010000}"/>
                </a:ext>
              </a:extLst>
            </xdr:cNvPr>
            <xdr:cNvGrpSpPr/>
          </xdr:nvGrpSpPr>
          <xdr:grpSpPr>
            <a:xfrm>
              <a:off x="6454140" y="15058330"/>
              <a:ext cx="1600200" cy="220288"/>
              <a:chOff x="3581401" y="2104560"/>
              <a:chExt cx="2247894" cy="276225"/>
            </a:xfrm>
          </xdr:grpSpPr>
          <xdr:sp macro="" textlink="">
            <xdr:nvSpPr>
              <xdr:cNvPr id="348393" name="Group Box 233" hidden="1">
                <a:extLst>
                  <a:ext uri="{63B3BB69-23CF-44E3-9099-C40C66FF867C}">
                    <a14:compatExt spid="_x0000_s348393"/>
                  </a:ext>
                  <a:ext uri="{FF2B5EF4-FFF2-40B4-BE49-F238E27FC236}">
                    <a16:creationId xmlns:a16="http://schemas.microsoft.com/office/drawing/2014/main" id="{00000000-0008-0000-1300-0000E9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94" name="Option Button 234" hidden="1">
                <a:extLst>
                  <a:ext uri="{63B3BB69-23CF-44E3-9099-C40C66FF867C}">
                    <a14:compatExt spid="_x0000_s348394"/>
                  </a:ext>
                  <a:ext uri="{FF2B5EF4-FFF2-40B4-BE49-F238E27FC236}">
                    <a16:creationId xmlns:a16="http://schemas.microsoft.com/office/drawing/2014/main" id="{00000000-0008-0000-1300-0000EA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5" name="Option Button 235" hidden="1">
                <a:extLst>
                  <a:ext uri="{63B3BB69-23CF-44E3-9099-C40C66FF867C}">
                    <a14:compatExt spid="_x0000_s348395"/>
                  </a:ext>
                  <a:ext uri="{FF2B5EF4-FFF2-40B4-BE49-F238E27FC236}">
                    <a16:creationId xmlns:a16="http://schemas.microsoft.com/office/drawing/2014/main" id="{00000000-0008-0000-1300-0000EB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6" name="Option Button 236" hidden="1">
                <a:extLst>
                  <a:ext uri="{63B3BB69-23CF-44E3-9099-C40C66FF867C}">
                    <a14:compatExt spid="_x0000_s348396"/>
                  </a:ext>
                  <a:ext uri="{FF2B5EF4-FFF2-40B4-BE49-F238E27FC236}">
                    <a16:creationId xmlns:a16="http://schemas.microsoft.com/office/drawing/2014/main" id="{00000000-0008-0000-1300-0000EC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7" name="Option Button 237" hidden="1">
                <a:extLst>
                  <a:ext uri="{63B3BB69-23CF-44E3-9099-C40C66FF867C}">
                    <a14:compatExt spid="_x0000_s348397"/>
                  </a:ext>
                  <a:ext uri="{FF2B5EF4-FFF2-40B4-BE49-F238E27FC236}">
                    <a16:creationId xmlns:a16="http://schemas.microsoft.com/office/drawing/2014/main" id="{00000000-0008-0000-1300-0000ED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8" name="Option Button 238" hidden="1">
                <a:extLst>
                  <a:ext uri="{63B3BB69-23CF-44E3-9099-C40C66FF867C}">
                    <a14:compatExt spid="_x0000_s348398"/>
                  </a:ext>
                  <a:ext uri="{FF2B5EF4-FFF2-40B4-BE49-F238E27FC236}">
                    <a16:creationId xmlns:a16="http://schemas.microsoft.com/office/drawing/2014/main" id="{00000000-0008-0000-1300-0000EE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36</xdr:row>
          <xdr:rowOff>502860</xdr:rowOff>
        </xdr:from>
        <xdr:to>
          <xdr:col>10</xdr:col>
          <xdr:colOff>0</xdr:colOff>
          <xdr:row>37</xdr:row>
          <xdr:rowOff>212608</xdr:rowOff>
        </xdr:to>
        <xdr:grpSp>
          <xdr:nvGrpSpPr>
            <xdr:cNvPr id="284" name="Gruppieren 283">
              <a:extLst>
                <a:ext uri="{FF2B5EF4-FFF2-40B4-BE49-F238E27FC236}">
                  <a16:creationId xmlns:a16="http://schemas.microsoft.com/office/drawing/2014/main" id="{00000000-0008-0000-1300-00001C010000}"/>
                </a:ext>
              </a:extLst>
            </xdr:cNvPr>
            <xdr:cNvGrpSpPr/>
          </xdr:nvGrpSpPr>
          <xdr:grpSpPr>
            <a:xfrm>
              <a:off x="6454140" y="15567600"/>
              <a:ext cx="1600200" cy="220288"/>
              <a:chOff x="3581401" y="2104560"/>
              <a:chExt cx="2247894" cy="276225"/>
            </a:xfrm>
          </xdr:grpSpPr>
          <xdr:sp macro="" textlink="">
            <xdr:nvSpPr>
              <xdr:cNvPr id="348399" name="Group Box 239" hidden="1">
                <a:extLst>
                  <a:ext uri="{63B3BB69-23CF-44E3-9099-C40C66FF867C}">
                    <a14:compatExt spid="_x0000_s348399"/>
                  </a:ext>
                  <a:ext uri="{FF2B5EF4-FFF2-40B4-BE49-F238E27FC236}">
                    <a16:creationId xmlns:a16="http://schemas.microsoft.com/office/drawing/2014/main" id="{00000000-0008-0000-1300-0000EF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400" name="Option Button 240" hidden="1">
                <a:extLst>
                  <a:ext uri="{63B3BB69-23CF-44E3-9099-C40C66FF867C}">
                    <a14:compatExt spid="_x0000_s348400"/>
                  </a:ext>
                  <a:ext uri="{FF2B5EF4-FFF2-40B4-BE49-F238E27FC236}">
                    <a16:creationId xmlns:a16="http://schemas.microsoft.com/office/drawing/2014/main" id="{00000000-0008-0000-1300-0000F0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1" name="Option Button 241" hidden="1">
                <a:extLst>
                  <a:ext uri="{63B3BB69-23CF-44E3-9099-C40C66FF867C}">
                    <a14:compatExt spid="_x0000_s348401"/>
                  </a:ext>
                  <a:ext uri="{FF2B5EF4-FFF2-40B4-BE49-F238E27FC236}">
                    <a16:creationId xmlns:a16="http://schemas.microsoft.com/office/drawing/2014/main" id="{00000000-0008-0000-1300-0000F1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2" name="Option Button 242" hidden="1">
                <a:extLst>
                  <a:ext uri="{63B3BB69-23CF-44E3-9099-C40C66FF867C}">
                    <a14:compatExt spid="_x0000_s348402"/>
                  </a:ext>
                  <a:ext uri="{FF2B5EF4-FFF2-40B4-BE49-F238E27FC236}">
                    <a16:creationId xmlns:a16="http://schemas.microsoft.com/office/drawing/2014/main" id="{00000000-0008-0000-1300-0000F2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3" name="Option Button 243" hidden="1">
                <a:extLst>
                  <a:ext uri="{63B3BB69-23CF-44E3-9099-C40C66FF867C}">
                    <a14:compatExt spid="_x0000_s348403"/>
                  </a:ext>
                  <a:ext uri="{FF2B5EF4-FFF2-40B4-BE49-F238E27FC236}">
                    <a16:creationId xmlns:a16="http://schemas.microsoft.com/office/drawing/2014/main" id="{00000000-0008-0000-1300-0000F3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4" name="Option Button 244" hidden="1">
                <a:extLst>
                  <a:ext uri="{63B3BB69-23CF-44E3-9099-C40C66FF867C}">
                    <a14:compatExt spid="_x0000_s348404"/>
                  </a:ext>
                  <a:ext uri="{FF2B5EF4-FFF2-40B4-BE49-F238E27FC236}">
                    <a16:creationId xmlns:a16="http://schemas.microsoft.com/office/drawing/2014/main" id="{00000000-0008-0000-1300-0000F4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37</xdr:row>
          <xdr:rowOff>501590</xdr:rowOff>
        </xdr:from>
        <xdr:to>
          <xdr:col>10</xdr:col>
          <xdr:colOff>0</xdr:colOff>
          <xdr:row>38</xdr:row>
          <xdr:rowOff>211338</xdr:rowOff>
        </xdr:to>
        <xdr:grpSp>
          <xdr:nvGrpSpPr>
            <xdr:cNvPr id="291" name="Gruppieren 290">
              <a:extLst>
                <a:ext uri="{FF2B5EF4-FFF2-40B4-BE49-F238E27FC236}">
                  <a16:creationId xmlns:a16="http://schemas.microsoft.com/office/drawing/2014/main" id="{00000000-0008-0000-1300-000023010000}"/>
                </a:ext>
              </a:extLst>
            </xdr:cNvPr>
            <xdr:cNvGrpSpPr/>
          </xdr:nvGrpSpPr>
          <xdr:grpSpPr>
            <a:xfrm>
              <a:off x="6454140" y="16076870"/>
              <a:ext cx="1600200" cy="220288"/>
              <a:chOff x="3581401" y="2104560"/>
              <a:chExt cx="2247894" cy="276225"/>
            </a:xfrm>
          </xdr:grpSpPr>
          <xdr:sp macro="" textlink="">
            <xdr:nvSpPr>
              <xdr:cNvPr id="348405" name="Group Box 245" hidden="1">
                <a:extLst>
                  <a:ext uri="{63B3BB69-23CF-44E3-9099-C40C66FF867C}">
                    <a14:compatExt spid="_x0000_s348405"/>
                  </a:ext>
                  <a:ext uri="{FF2B5EF4-FFF2-40B4-BE49-F238E27FC236}">
                    <a16:creationId xmlns:a16="http://schemas.microsoft.com/office/drawing/2014/main" id="{00000000-0008-0000-1300-0000F5500500}"/>
                  </a:ext>
                </a:extLst>
              </xdr:cNvPr>
              <xdr:cNvSpPr/>
            </xdr:nvSpPr>
            <xdr:spPr bwMode="auto">
              <a:xfrm>
                <a:off x="3581401" y="210456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406" name="Option Button 246" hidden="1">
                <a:extLst>
                  <a:ext uri="{63B3BB69-23CF-44E3-9099-C40C66FF867C}">
                    <a14:compatExt spid="_x0000_s348406"/>
                  </a:ext>
                  <a:ext uri="{FF2B5EF4-FFF2-40B4-BE49-F238E27FC236}">
                    <a16:creationId xmlns:a16="http://schemas.microsoft.com/office/drawing/2014/main" id="{00000000-0008-0000-1300-0000F6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7" name="Option Button 247" hidden="1">
                <a:extLst>
                  <a:ext uri="{63B3BB69-23CF-44E3-9099-C40C66FF867C}">
                    <a14:compatExt spid="_x0000_s348407"/>
                  </a:ext>
                  <a:ext uri="{FF2B5EF4-FFF2-40B4-BE49-F238E27FC236}">
                    <a16:creationId xmlns:a16="http://schemas.microsoft.com/office/drawing/2014/main" id="{00000000-0008-0000-1300-0000F7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8" name="Option Button 248" hidden="1">
                <a:extLst>
                  <a:ext uri="{63B3BB69-23CF-44E3-9099-C40C66FF867C}">
                    <a14:compatExt spid="_x0000_s348408"/>
                  </a:ext>
                  <a:ext uri="{FF2B5EF4-FFF2-40B4-BE49-F238E27FC236}">
                    <a16:creationId xmlns:a16="http://schemas.microsoft.com/office/drawing/2014/main" id="{00000000-0008-0000-1300-0000F8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9" name="Option Button 249" hidden="1">
                <a:extLst>
                  <a:ext uri="{63B3BB69-23CF-44E3-9099-C40C66FF867C}">
                    <a14:compatExt spid="_x0000_s348409"/>
                  </a:ext>
                  <a:ext uri="{FF2B5EF4-FFF2-40B4-BE49-F238E27FC236}">
                    <a16:creationId xmlns:a16="http://schemas.microsoft.com/office/drawing/2014/main" id="{00000000-0008-0000-1300-0000F9500500}"/>
                  </a:ext>
                </a:extLst>
              </xdr:cNvPr>
              <xdr:cNvSpPr/>
            </xdr:nvSpPr>
            <xdr:spPr bwMode="auto">
              <a:xfrm>
                <a:off x="50196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10" name="Option Button 250" hidden="1">
                <a:extLst>
                  <a:ext uri="{63B3BB69-23CF-44E3-9099-C40C66FF867C}">
                    <a14:compatExt spid="_x0000_s348410"/>
                  </a:ext>
                  <a:ext uri="{FF2B5EF4-FFF2-40B4-BE49-F238E27FC236}">
                    <a16:creationId xmlns:a16="http://schemas.microsoft.com/office/drawing/2014/main" id="{00000000-0008-0000-1300-0000FA500500}"/>
                  </a:ext>
                </a:extLst>
              </xdr:cNvPr>
              <xdr:cNvSpPr/>
            </xdr:nvSpPr>
            <xdr:spPr bwMode="auto">
              <a:xfrm>
                <a:off x="5457824"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12</xdr:row>
          <xdr:rowOff>175260</xdr:rowOff>
        </xdr:from>
        <xdr:to>
          <xdr:col>0</xdr:col>
          <xdr:colOff>373380</xdr:colOff>
          <xdr:row>13</xdr:row>
          <xdr:rowOff>220980</xdr:rowOff>
        </xdr:to>
        <xdr:sp macro="" textlink="">
          <xdr:nvSpPr>
            <xdr:cNvPr id="348416" name="Check Box 256" hidden="1">
              <a:extLst>
                <a:ext uri="{63B3BB69-23CF-44E3-9099-C40C66FF867C}">
                  <a14:compatExt spid="_x0000_s348416"/>
                </a:ext>
                <a:ext uri="{FF2B5EF4-FFF2-40B4-BE49-F238E27FC236}">
                  <a16:creationId xmlns:a16="http://schemas.microsoft.com/office/drawing/2014/main" id="{00000000-0008-0000-1300-000000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13</xdr:row>
          <xdr:rowOff>487680</xdr:rowOff>
        </xdr:from>
        <xdr:to>
          <xdr:col>0</xdr:col>
          <xdr:colOff>373380</xdr:colOff>
          <xdr:row>14</xdr:row>
          <xdr:rowOff>220980</xdr:rowOff>
        </xdr:to>
        <xdr:sp macro="" textlink="">
          <xdr:nvSpPr>
            <xdr:cNvPr id="348417" name="Check Box 257" hidden="1">
              <a:extLst>
                <a:ext uri="{63B3BB69-23CF-44E3-9099-C40C66FF867C}">
                  <a14:compatExt spid="_x0000_s348417"/>
                </a:ext>
                <a:ext uri="{FF2B5EF4-FFF2-40B4-BE49-F238E27FC236}">
                  <a16:creationId xmlns:a16="http://schemas.microsoft.com/office/drawing/2014/main" id="{00000000-0008-0000-1300-000001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14</xdr:row>
          <xdr:rowOff>487680</xdr:rowOff>
        </xdr:from>
        <xdr:to>
          <xdr:col>0</xdr:col>
          <xdr:colOff>373380</xdr:colOff>
          <xdr:row>15</xdr:row>
          <xdr:rowOff>220980</xdr:rowOff>
        </xdr:to>
        <xdr:sp macro="" textlink="">
          <xdr:nvSpPr>
            <xdr:cNvPr id="348418" name="Check Box 258" hidden="1">
              <a:extLst>
                <a:ext uri="{63B3BB69-23CF-44E3-9099-C40C66FF867C}">
                  <a14:compatExt spid="_x0000_s348418"/>
                </a:ext>
                <a:ext uri="{FF2B5EF4-FFF2-40B4-BE49-F238E27FC236}">
                  <a16:creationId xmlns:a16="http://schemas.microsoft.com/office/drawing/2014/main" id="{00000000-0008-0000-1300-000002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15</xdr:row>
          <xdr:rowOff>487680</xdr:rowOff>
        </xdr:from>
        <xdr:to>
          <xdr:col>0</xdr:col>
          <xdr:colOff>373380</xdr:colOff>
          <xdr:row>16</xdr:row>
          <xdr:rowOff>220980</xdr:rowOff>
        </xdr:to>
        <xdr:sp macro="" textlink="">
          <xdr:nvSpPr>
            <xdr:cNvPr id="348419" name="Check Box 259" hidden="1">
              <a:extLst>
                <a:ext uri="{63B3BB69-23CF-44E3-9099-C40C66FF867C}">
                  <a14:compatExt spid="_x0000_s348419"/>
                </a:ext>
                <a:ext uri="{FF2B5EF4-FFF2-40B4-BE49-F238E27FC236}">
                  <a16:creationId xmlns:a16="http://schemas.microsoft.com/office/drawing/2014/main" id="{00000000-0008-0000-1300-000003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16</xdr:row>
          <xdr:rowOff>487680</xdr:rowOff>
        </xdr:from>
        <xdr:to>
          <xdr:col>0</xdr:col>
          <xdr:colOff>373380</xdr:colOff>
          <xdr:row>17</xdr:row>
          <xdr:rowOff>220980</xdr:rowOff>
        </xdr:to>
        <xdr:sp macro="" textlink="">
          <xdr:nvSpPr>
            <xdr:cNvPr id="348420" name="Check Box 260" hidden="1">
              <a:extLst>
                <a:ext uri="{63B3BB69-23CF-44E3-9099-C40C66FF867C}">
                  <a14:compatExt spid="_x0000_s348420"/>
                </a:ext>
                <a:ext uri="{FF2B5EF4-FFF2-40B4-BE49-F238E27FC236}">
                  <a16:creationId xmlns:a16="http://schemas.microsoft.com/office/drawing/2014/main" id="{00000000-0008-0000-1300-000004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17</xdr:row>
          <xdr:rowOff>487680</xdr:rowOff>
        </xdr:from>
        <xdr:to>
          <xdr:col>0</xdr:col>
          <xdr:colOff>373380</xdr:colOff>
          <xdr:row>18</xdr:row>
          <xdr:rowOff>220980</xdr:rowOff>
        </xdr:to>
        <xdr:sp macro="" textlink="">
          <xdr:nvSpPr>
            <xdr:cNvPr id="348421" name="Check Box 261" hidden="1">
              <a:extLst>
                <a:ext uri="{63B3BB69-23CF-44E3-9099-C40C66FF867C}">
                  <a14:compatExt spid="_x0000_s348421"/>
                </a:ext>
                <a:ext uri="{FF2B5EF4-FFF2-40B4-BE49-F238E27FC236}">
                  <a16:creationId xmlns:a16="http://schemas.microsoft.com/office/drawing/2014/main" id="{00000000-0008-0000-1300-000005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18</xdr:row>
          <xdr:rowOff>487680</xdr:rowOff>
        </xdr:from>
        <xdr:to>
          <xdr:col>0</xdr:col>
          <xdr:colOff>373380</xdr:colOff>
          <xdr:row>19</xdr:row>
          <xdr:rowOff>220980</xdr:rowOff>
        </xdr:to>
        <xdr:sp macro="" textlink="">
          <xdr:nvSpPr>
            <xdr:cNvPr id="348422" name="Check Box 262" hidden="1">
              <a:extLst>
                <a:ext uri="{63B3BB69-23CF-44E3-9099-C40C66FF867C}">
                  <a14:compatExt spid="_x0000_s348422"/>
                </a:ext>
                <a:ext uri="{FF2B5EF4-FFF2-40B4-BE49-F238E27FC236}">
                  <a16:creationId xmlns:a16="http://schemas.microsoft.com/office/drawing/2014/main" id="{00000000-0008-0000-1300-000006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19</xdr:row>
          <xdr:rowOff>487680</xdr:rowOff>
        </xdr:from>
        <xdr:to>
          <xdr:col>0</xdr:col>
          <xdr:colOff>373380</xdr:colOff>
          <xdr:row>20</xdr:row>
          <xdr:rowOff>220980</xdr:rowOff>
        </xdr:to>
        <xdr:sp macro="" textlink="">
          <xdr:nvSpPr>
            <xdr:cNvPr id="348423" name="Check Box 263" hidden="1">
              <a:extLst>
                <a:ext uri="{63B3BB69-23CF-44E3-9099-C40C66FF867C}">
                  <a14:compatExt spid="_x0000_s348423"/>
                </a:ext>
                <a:ext uri="{FF2B5EF4-FFF2-40B4-BE49-F238E27FC236}">
                  <a16:creationId xmlns:a16="http://schemas.microsoft.com/office/drawing/2014/main" id="{00000000-0008-0000-1300-000007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20</xdr:row>
          <xdr:rowOff>487680</xdr:rowOff>
        </xdr:from>
        <xdr:to>
          <xdr:col>0</xdr:col>
          <xdr:colOff>373380</xdr:colOff>
          <xdr:row>21</xdr:row>
          <xdr:rowOff>220980</xdr:rowOff>
        </xdr:to>
        <xdr:sp macro="" textlink="">
          <xdr:nvSpPr>
            <xdr:cNvPr id="348424" name="Check Box 264" hidden="1">
              <a:extLst>
                <a:ext uri="{63B3BB69-23CF-44E3-9099-C40C66FF867C}">
                  <a14:compatExt spid="_x0000_s348424"/>
                </a:ext>
                <a:ext uri="{FF2B5EF4-FFF2-40B4-BE49-F238E27FC236}">
                  <a16:creationId xmlns:a16="http://schemas.microsoft.com/office/drawing/2014/main" id="{00000000-0008-0000-1300-000008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21</xdr:row>
          <xdr:rowOff>487680</xdr:rowOff>
        </xdr:from>
        <xdr:to>
          <xdr:col>0</xdr:col>
          <xdr:colOff>373380</xdr:colOff>
          <xdr:row>22</xdr:row>
          <xdr:rowOff>220980</xdr:rowOff>
        </xdr:to>
        <xdr:sp macro="" textlink="">
          <xdr:nvSpPr>
            <xdr:cNvPr id="348425" name="Check Box 265" hidden="1">
              <a:extLst>
                <a:ext uri="{63B3BB69-23CF-44E3-9099-C40C66FF867C}">
                  <a14:compatExt spid="_x0000_s348425"/>
                </a:ext>
                <a:ext uri="{FF2B5EF4-FFF2-40B4-BE49-F238E27FC236}">
                  <a16:creationId xmlns:a16="http://schemas.microsoft.com/office/drawing/2014/main" id="{00000000-0008-0000-1300-000009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22</xdr:row>
          <xdr:rowOff>487680</xdr:rowOff>
        </xdr:from>
        <xdr:to>
          <xdr:col>0</xdr:col>
          <xdr:colOff>373380</xdr:colOff>
          <xdr:row>23</xdr:row>
          <xdr:rowOff>220980</xdr:rowOff>
        </xdr:to>
        <xdr:sp macro="" textlink="">
          <xdr:nvSpPr>
            <xdr:cNvPr id="348426" name="Check Box 266" hidden="1">
              <a:extLst>
                <a:ext uri="{63B3BB69-23CF-44E3-9099-C40C66FF867C}">
                  <a14:compatExt spid="_x0000_s348426"/>
                </a:ext>
                <a:ext uri="{FF2B5EF4-FFF2-40B4-BE49-F238E27FC236}">
                  <a16:creationId xmlns:a16="http://schemas.microsoft.com/office/drawing/2014/main" id="{00000000-0008-0000-1300-00000A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23</xdr:row>
          <xdr:rowOff>487680</xdr:rowOff>
        </xdr:from>
        <xdr:to>
          <xdr:col>0</xdr:col>
          <xdr:colOff>373380</xdr:colOff>
          <xdr:row>24</xdr:row>
          <xdr:rowOff>220980</xdr:rowOff>
        </xdr:to>
        <xdr:sp macro="" textlink="">
          <xdr:nvSpPr>
            <xdr:cNvPr id="348427" name="Check Box 267" hidden="1">
              <a:extLst>
                <a:ext uri="{63B3BB69-23CF-44E3-9099-C40C66FF867C}">
                  <a14:compatExt spid="_x0000_s348427"/>
                </a:ext>
                <a:ext uri="{FF2B5EF4-FFF2-40B4-BE49-F238E27FC236}">
                  <a16:creationId xmlns:a16="http://schemas.microsoft.com/office/drawing/2014/main" id="{00000000-0008-0000-1300-00000B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24</xdr:row>
          <xdr:rowOff>487680</xdr:rowOff>
        </xdr:from>
        <xdr:to>
          <xdr:col>0</xdr:col>
          <xdr:colOff>373380</xdr:colOff>
          <xdr:row>25</xdr:row>
          <xdr:rowOff>220980</xdr:rowOff>
        </xdr:to>
        <xdr:sp macro="" textlink="">
          <xdr:nvSpPr>
            <xdr:cNvPr id="348428" name="Check Box 268" hidden="1">
              <a:extLst>
                <a:ext uri="{63B3BB69-23CF-44E3-9099-C40C66FF867C}">
                  <a14:compatExt spid="_x0000_s348428"/>
                </a:ext>
                <a:ext uri="{FF2B5EF4-FFF2-40B4-BE49-F238E27FC236}">
                  <a16:creationId xmlns:a16="http://schemas.microsoft.com/office/drawing/2014/main" id="{00000000-0008-0000-1300-00000C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25</xdr:row>
          <xdr:rowOff>480060</xdr:rowOff>
        </xdr:from>
        <xdr:to>
          <xdr:col>0</xdr:col>
          <xdr:colOff>373380</xdr:colOff>
          <xdr:row>26</xdr:row>
          <xdr:rowOff>213360</xdr:rowOff>
        </xdr:to>
        <xdr:sp macro="" textlink="">
          <xdr:nvSpPr>
            <xdr:cNvPr id="348429" name="Check Box 269" hidden="1">
              <a:extLst>
                <a:ext uri="{63B3BB69-23CF-44E3-9099-C40C66FF867C}">
                  <a14:compatExt spid="_x0000_s348429"/>
                </a:ext>
                <a:ext uri="{FF2B5EF4-FFF2-40B4-BE49-F238E27FC236}">
                  <a16:creationId xmlns:a16="http://schemas.microsoft.com/office/drawing/2014/main" id="{00000000-0008-0000-1300-00000D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26</xdr:row>
          <xdr:rowOff>480060</xdr:rowOff>
        </xdr:from>
        <xdr:to>
          <xdr:col>0</xdr:col>
          <xdr:colOff>373380</xdr:colOff>
          <xdr:row>27</xdr:row>
          <xdr:rowOff>213360</xdr:rowOff>
        </xdr:to>
        <xdr:sp macro="" textlink="">
          <xdr:nvSpPr>
            <xdr:cNvPr id="348430" name="Check Box 270" hidden="1">
              <a:extLst>
                <a:ext uri="{63B3BB69-23CF-44E3-9099-C40C66FF867C}">
                  <a14:compatExt spid="_x0000_s348430"/>
                </a:ext>
                <a:ext uri="{FF2B5EF4-FFF2-40B4-BE49-F238E27FC236}">
                  <a16:creationId xmlns:a16="http://schemas.microsoft.com/office/drawing/2014/main" id="{00000000-0008-0000-1300-00000E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27</xdr:row>
          <xdr:rowOff>480060</xdr:rowOff>
        </xdr:from>
        <xdr:to>
          <xdr:col>0</xdr:col>
          <xdr:colOff>373380</xdr:colOff>
          <xdr:row>28</xdr:row>
          <xdr:rowOff>213360</xdr:rowOff>
        </xdr:to>
        <xdr:sp macro="" textlink="">
          <xdr:nvSpPr>
            <xdr:cNvPr id="348431" name="Check Box 271" hidden="1">
              <a:extLst>
                <a:ext uri="{63B3BB69-23CF-44E3-9099-C40C66FF867C}">
                  <a14:compatExt spid="_x0000_s348431"/>
                </a:ext>
                <a:ext uri="{FF2B5EF4-FFF2-40B4-BE49-F238E27FC236}">
                  <a16:creationId xmlns:a16="http://schemas.microsoft.com/office/drawing/2014/main" id="{00000000-0008-0000-1300-00000F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28</xdr:row>
          <xdr:rowOff>480060</xdr:rowOff>
        </xdr:from>
        <xdr:to>
          <xdr:col>0</xdr:col>
          <xdr:colOff>373380</xdr:colOff>
          <xdr:row>29</xdr:row>
          <xdr:rowOff>213360</xdr:rowOff>
        </xdr:to>
        <xdr:sp macro="" textlink="">
          <xdr:nvSpPr>
            <xdr:cNvPr id="348432" name="Check Box 272" hidden="1">
              <a:extLst>
                <a:ext uri="{63B3BB69-23CF-44E3-9099-C40C66FF867C}">
                  <a14:compatExt spid="_x0000_s348432"/>
                </a:ext>
                <a:ext uri="{FF2B5EF4-FFF2-40B4-BE49-F238E27FC236}">
                  <a16:creationId xmlns:a16="http://schemas.microsoft.com/office/drawing/2014/main" id="{00000000-0008-0000-1300-000010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29</xdr:row>
          <xdr:rowOff>480060</xdr:rowOff>
        </xdr:from>
        <xdr:to>
          <xdr:col>0</xdr:col>
          <xdr:colOff>373380</xdr:colOff>
          <xdr:row>30</xdr:row>
          <xdr:rowOff>213360</xdr:rowOff>
        </xdr:to>
        <xdr:sp macro="" textlink="">
          <xdr:nvSpPr>
            <xdr:cNvPr id="348433" name="Check Box 273" hidden="1">
              <a:extLst>
                <a:ext uri="{63B3BB69-23CF-44E3-9099-C40C66FF867C}">
                  <a14:compatExt spid="_x0000_s348433"/>
                </a:ext>
                <a:ext uri="{FF2B5EF4-FFF2-40B4-BE49-F238E27FC236}">
                  <a16:creationId xmlns:a16="http://schemas.microsoft.com/office/drawing/2014/main" id="{00000000-0008-0000-1300-000011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30</xdr:row>
          <xdr:rowOff>480060</xdr:rowOff>
        </xdr:from>
        <xdr:to>
          <xdr:col>0</xdr:col>
          <xdr:colOff>373380</xdr:colOff>
          <xdr:row>31</xdr:row>
          <xdr:rowOff>213360</xdr:rowOff>
        </xdr:to>
        <xdr:sp macro="" textlink="">
          <xdr:nvSpPr>
            <xdr:cNvPr id="348434" name="Check Box 274" hidden="1">
              <a:extLst>
                <a:ext uri="{63B3BB69-23CF-44E3-9099-C40C66FF867C}">
                  <a14:compatExt spid="_x0000_s348434"/>
                </a:ext>
                <a:ext uri="{FF2B5EF4-FFF2-40B4-BE49-F238E27FC236}">
                  <a16:creationId xmlns:a16="http://schemas.microsoft.com/office/drawing/2014/main" id="{00000000-0008-0000-1300-000012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31</xdr:row>
          <xdr:rowOff>480060</xdr:rowOff>
        </xdr:from>
        <xdr:to>
          <xdr:col>0</xdr:col>
          <xdr:colOff>373380</xdr:colOff>
          <xdr:row>32</xdr:row>
          <xdr:rowOff>213360</xdr:rowOff>
        </xdr:to>
        <xdr:sp macro="" textlink="">
          <xdr:nvSpPr>
            <xdr:cNvPr id="348435" name="Check Box 275" hidden="1">
              <a:extLst>
                <a:ext uri="{63B3BB69-23CF-44E3-9099-C40C66FF867C}">
                  <a14:compatExt spid="_x0000_s348435"/>
                </a:ext>
                <a:ext uri="{FF2B5EF4-FFF2-40B4-BE49-F238E27FC236}">
                  <a16:creationId xmlns:a16="http://schemas.microsoft.com/office/drawing/2014/main" id="{00000000-0008-0000-1300-000013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32</xdr:row>
          <xdr:rowOff>480060</xdr:rowOff>
        </xdr:from>
        <xdr:to>
          <xdr:col>0</xdr:col>
          <xdr:colOff>373380</xdr:colOff>
          <xdr:row>33</xdr:row>
          <xdr:rowOff>213360</xdr:rowOff>
        </xdr:to>
        <xdr:sp macro="" textlink="">
          <xdr:nvSpPr>
            <xdr:cNvPr id="348436" name="Check Box 276" hidden="1">
              <a:extLst>
                <a:ext uri="{63B3BB69-23CF-44E3-9099-C40C66FF867C}">
                  <a14:compatExt spid="_x0000_s348436"/>
                </a:ext>
                <a:ext uri="{FF2B5EF4-FFF2-40B4-BE49-F238E27FC236}">
                  <a16:creationId xmlns:a16="http://schemas.microsoft.com/office/drawing/2014/main" id="{00000000-0008-0000-1300-000014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33</xdr:row>
          <xdr:rowOff>480060</xdr:rowOff>
        </xdr:from>
        <xdr:to>
          <xdr:col>0</xdr:col>
          <xdr:colOff>373380</xdr:colOff>
          <xdr:row>34</xdr:row>
          <xdr:rowOff>213360</xdr:rowOff>
        </xdr:to>
        <xdr:sp macro="" textlink="">
          <xdr:nvSpPr>
            <xdr:cNvPr id="348439" name="Check Box 279" hidden="1">
              <a:extLst>
                <a:ext uri="{63B3BB69-23CF-44E3-9099-C40C66FF867C}">
                  <a14:compatExt spid="_x0000_s348439"/>
                </a:ext>
                <a:ext uri="{FF2B5EF4-FFF2-40B4-BE49-F238E27FC236}">
                  <a16:creationId xmlns:a16="http://schemas.microsoft.com/office/drawing/2014/main" id="{00000000-0008-0000-1300-000017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34</xdr:row>
          <xdr:rowOff>480060</xdr:rowOff>
        </xdr:from>
        <xdr:to>
          <xdr:col>0</xdr:col>
          <xdr:colOff>373380</xdr:colOff>
          <xdr:row>35</xdr:row>
          <xdr:rowOff>213360</xdr:rowOff>
        </xdr:to>
        <xdr:sp macro="" textlink="">
          <xdr:nvSpPr>
            <xdr:cNvPr id="348440" name="Check Box 280" hidden="1">
              <a:extLst>
                <a:ext uri="{63B3BB69-23CF-44E3-9099-C40C66FF867C}">
                  <a14:compatExt spid="_x0000_s348440"/>
                </a:ext>
                <a:ext uri="{FF2B5EF4-FFF2-40B4-BE49-F238E27FC236}">
                  <a16:creationId xmlns:a16="http://schemas.microsoft.com/office/drawing/2014/main" id="{00000000-0008-0000-1300-000018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35</xdr:row>
          <xdr:rowOff>480060</xdr:rowOff>
        </xdr:from>
        <xdr:to>
          <xdr:col>0</xdr:col>
          <xdr:colOff>373380</xdr:colOff>
          <xdr:row>36</xdr:row>
          <xdr:rowOff>213360</xdr:rowOff>
        </xdr:to>
        <xdr:sp macro="" textlink="">
          <xdr:nvSpPr>
            <xdr:cNvPr id="348441" name="Check Box 281" hidden="1">
              <a:extLst>
                <a:ext uri="{63B3BB69-23CF-44E3-9099-C40C66FF867C}">
                  <a14:compatExt spid="_x0000_s348441"/>
                </a:ext>
                <a:ext uri="{FF2B5EF4-FFF2-40B4-BE49-F238E27FC236}">
                  <a16:creationId xmlns:a16="http://schemas.microsoft.com/office/drawing/2014/main" id="{00000000-0008-0000-1300-000019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36</xdr:row>
          <xdr:rowOff>480060</xdr:rowOff>
        </xdr:from>
        <xdr:to>
          <xdr:col>0</xdr:col>
          <xdr:colOff>373380</xdr:colOff>
          <xdr:row>37</xdr:row>
          <xdr:rowOff>213360</xdr:rowOff>
        </xdr:to>
        <xdr:sp macro="" textlink="">
          <xdr:nvSpPr>
            <xdr:cNvPr id="348442" name="Check Box 282" hidden="1">
              <a:extLst>
                <a:ext uri="{63B3BB69-23CF-44E3-9099-C40C66FF867C}">
                  <a14:compatExt spid="_x0000_s348442"/>
                </a:ext>
                <a:ext uri="{FF2B5EF4-FFF2-40B4-BE49-F238E27FC236}">
                  <a16:creationId xmlns:a16="http://schemas.microsoft.com/office/drawing/2014/main" id="{00000000-0008-0000-1300-00001A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37</xdr:row>
          <xdr:rowOff>480060</xdr:rowOff>
        </xdr:from>
        <xdr:to>
          <xdr:col>0</xdr:col>
          <xdr:colOff>373380</xdr:colOff>
          <xdr:row>38</xdr:row>
          <xdr:rowOff>213360</xdr:rowOff>
        </xdr:to>
        <xdr:sp macro="" textlink="">
          <xdr:nvSpPr>
            <xdr:cNvPr id="348443" name="Check Box 283" hidden="1">
              <a:extLst>
                <a:ext uri="{63B3BB69-23CF-44E3-9099-C40C66FF867C}">
                  <a14:compatExt spid="_x0000_s348443"/>
                </a:ext>
                <a:ext uri="{FF2B5EF4-FFF2-40B4-BE49-F238E27FC236}">
                  <a16:creationId xmlns:a16="http://schemas.microsoft.com/office/drawing/2014/main" id="{00000000-0008-0000-1300-00001B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3124200</xdr:colOff>
      <xdr:row>39</xdr:row>
      <xdr:rowOff>9525</xdr:rowOff>
    </xdr:from>
    <xdr:to>
      <xdr:col>4</xdr:col>
      <xdr:colOff>3303390</xdr:colOff>
      <xdr:row>39</xdr:row>
      <xdr:rowOff>189525</xdr:rowOff>
    </xdr:to>
    <xdr:grpSp>
      <xdr:nvGrpSpPr>
        <xdr:cNvPr id="304" name="Gruppieren 303">
          <a:hlinkClick xmlns:r="http://schemas.openxmlformats.org/officeDocument/2006/relationships" r:id="rId5"/>
          <a:extLst>
            <a:ext uri="{FF2B5EF4-FFF2-40B4-BE49-F238E27FC236}">
              <a16:creationId xmlns:a16="http://schemas.microsoft.com/office/drawing/2014/main" id="{00000000-0008-0000-1300-000030010000}"/>
            </a:ext>
          </a:extLst>
        </xdr:cNvPr>
        <xdr:cNvGrpSpPr>
          <a:grpSpLocks noChangeAspect="1"/>
        </xdr:cNvGrpSpPr>
      </xdr:nvGrpSpPr>
      <xdr:grpSpPr>
        <a:xfrm>
          <a:off x="6149340" y="16605885"/>
          <a:ext cx="179190" cy="180000"/>
          <a:chOff x="12020550" y="2171700"/>
          <a:chExt cx="324000" cy="325465"/>
        </a:xfrm>
      </xdr:grpSpPr>
      <xdr:sp macro="" textlink="">
        <xdr:nvSpPr>
          <xdr:cNvPr id="305" name="Rechteck 304">
            <a:extLst>
              <a:ext uri="{FF2B5EF4-FFF2-40B4-BE49-F238E27FC236}">
                <a16:creationId xmlns:a16="http://schemas.microsoft.com/office/drawing/2014/main" id="{00000000-0008-0000-1300-000031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06" name="Pfeil nach rechts 305">
            <a:extLst>
              <a:ext uri="{FF2B5EF4-FFF2-40B4-BE49-F238E27FC236}">
                <a16:creationId xmlns:a16="http://schemas.microsoft.com/office/drawing/2014/main" id="{00000000-0008-0000-1300-000032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4</xdr:col>
      <xdr:colOff>814324</xdr:colOff>
      <xdr:row>2</xdr:row>
      <xdr:rowOff>28849</xdr:rowOff>
    </xdr:from>
    <xdr:to>
      <xdr:col>4</xdr:col>
      <xdr:colOff>2472904</xdr:colOff>
      <xdr:row>7</xdr:row>
      <xdr:rowOff>76448</xdr:rowOff>
    </xdr:to>
    <xdr:grpSp>
      <xdr:nvGrpSpPr>
        <xdr:cNvPr id="19" name="Gruppieren 18">
          <a:extLst>
            <a:ext uri="{FF2B5EF4-FFF2-40B4-BE49-F238E27FC236}">
              <a16:creationId xmlns:a16="http://schemas.microsoft.com/office/drawing/2014/main" id="{00000000-0008-0000-1300-000013000000}"/>
            </a:ext>
          </a:extLst>
        </xdr:cNvPr>
        <xdr:cNvGrpSpPr/>
      </xdr:nvGrpSpPr>
      <xdr:grpSpPr>
        <a:xfrm>
          <a:off x="3839464" y="874669"/>
          <a:ext cx="1658580" cy="916279"/>
          <a:chOff x="3681349" y="857524"/>
          <a:chExt cx="1658580" cy="942949"/>
        </a:xfrm>
      </xdr:grpSpPr>
      <xdr:sp macro="" textlink="' '!A841">
        <xdr:nvSpPr>
          <xdr:cNvPr id="5" name="Freihandform 4">
            <a:extLst>
              <a:ext uri="{FF2B5EF4-FFF2-40B4-BE49-F238E27FC236}">
                <a16:creationId xmlns:a16="http://schemas.microsoft.com/office/drawing/2014/main" id="{00000000-0008-0000-1300-000005000000}"/>
              </a:ext>
            </a:extLst>
          </xdr:cNvPr>
          <xdr:cNvSpPr/>
        </xdr:nvSpPr>
        <xdr:spPr>
          <a:xfrm>
            <a:off x="4195414" y="857524"/>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64955C1F-9B6F-41BB-95E1-B1C33CDAB607}"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Situation</a:t>
            </a:fld>
            <a:endParaRPr lang="de-CH" sz="1000" kern="1200">
              <a:ln>
                <a:noFill/>
              </a:ln>
              <a:solidFill>
                <a:schemeClr val="lt1"/>
              </a:solidFill>
              <a:effectLst/>
              <a:latin typeface="+mn-lt"/>
              <a:ea typeface="+mn-ea"/>
              <a:cs typeface="+mn-cs"/>
            </a:endParaRPr>
          </a:p>
        </xdr:txBody>
      </xdr:sp>
      <xdr:sp macro="" textlink="">
        <xdr:nvSpPr>
          <xdr:cNvPr id="6" name="Freihandform 5">
            <a:extLst>
              <a:ext uri="{FF2B5EF4-FFF2-40B4-BE49-F238E27FC236}">
                <a16:creationId xmlns:a16="http://schemas.microsoft.com/office/drawing/2014/main" id="{00000000-0008-0000-1300-000006000000}"/>
              </a:ext>
            </a:extLst>
          </xdr:cNvPr>
          <xdr:cNvSpPr/>
        </xdr:nvSpPr>
        <xdr:spPr>
          <a:xfrm>
            <a:off x="4374412" y="1047113"/>
            <a:ext cx="749787" cy="749787"/>
          </a:xfrm>
          <a:custGeom>
            <a:avLst/>
            <a:gdLst/>
            <a:ahLst/>
            <a:cxnLst/>
            <a:rect l="0" t="0" r="0" b="0"/>
            <a:pathLst>
              <a:path>
                <a:moveTo>
                  <a:pt x="575019" y="57883"/>
                </a:moveTo>
                <a:arcTo wR="374893" hR="374893" stAng="18135830" swAng="2159404"/>
              </a:path>
            </a:pathLst>
          </a:custGeom>
          <a:noFill/>
          <a:ln>
            <a:solidFill>
              <a:schemeClr val="accent1">
                <a:lumMod val="75000"/>
              </a:schemeClr>
            </a:solidFill>
            <a:tailEnd type="arrow"/>
          </a:ln>
        </xdr:spPr>
        <xdr:style>
          <a:lnRef idx="1">
            <a:schemeClr val="accent1">
              <a:hueOff val="0"/>
              <a:satOff val="0"/>
              <a:lumOff val="0"/>
              <a:alphaOff val="0"/>
            </a:schemeClr>
          </a:lnRef>
          <a:fillRef idx="0">
            <a:scrgbClr r="0" g="0" b="0"/>
          </a:fillRef>
          <a:effectRef idx="0">
            <a:schemeClr val="accent1">
              <a:hueOff val="0"/>
              <a:satOff val="0"/>
              <a:lumOff val="0"/>
              <a:alphaOff val="0"/>
            </a:schemeClr>
          </a:effectRef>
          <a:fontRef idx="minor">
            <a:schemeClr val="tx1">
              <a:hueOff val="0"/>
              <a:satOff val="0"/>
              <a:lumOff val="0"/>
              <a:alphaOff val="0"/>
            </a:schemeClr>
          </a:fontRef>
        </xdr:style>
      </xdr:sp>
      <xdr:sp macro="" textlink="' '!A842">
        <xdr:nvSpPr>
          <xdr:cNvPr id="7" name="Freihandform 6">
            <a:extLst>
              <a:ext uri="{FF2B5EF4-FFF2-40B4-BE49-F238E27FC236}">
                <a16:creationId xmlns:a16="http://schemas.microsoft.com/office/drawing/2014/main" id="{00000000-0008-0000-1300-000007000000}"/>
              </a:ext>
            </a:extLst>
          </xdr:cNvPr>
          <xdr:cNvSpPr/>
        </xdr:nvSpPr>
        <xdr:spPr>
          <a:xfrm>
            <a:off x="4691533" y="1381761"/>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283CA5BB-C009-4692-AF0E-22E1148053A8}"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Comportement</a:t>
            </a:fld>
            <a:endParaRPr lang="de-CH" sz="1000" kern="1200">
              <a:ln>
                <a:noFill/>
              </a:ln>
              <a:solidFill>
                <a:schemeClr val="lt1"/>
              </a:solidFill>
              <a:effectLst/>
              <a:latin typeface="+mn-lt"/>
              <a:ea typeface="+mn-ea"/>
              <a:cs typeface="+mn-cs"/>
            </a:endParaRPr>
          </a:p>
        </xdr:txBody>
      </xdr:sp>
      <xdr:sp macro="" textlink="' '!A843">
        <xdr:nvSpPr>
          <xdr:cNvPr id="9" name="Freihandform 8">
            <a:extLst>
              <a:ext uri="{FF2B5EF4-FFF2-40B4-BE49-F238E27FC236}">
                <a16:creationId xmlns:a16="http://schemas.microsoft.com/office/drawing/2014/main" id="{00000000-0008-0000-1300-000009000000}"/>
              </a:ext>
            </a:extLst>
          </xdr:cNvPr>
          <xdr:cNvSpPr/>
        </xdr:nvSpPr>
        <xdr:spPr>
          <a:xfrm>
            <a:off x="3681349" y="1391290"/>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06DC2A3B-ECC8-4F9E-90E6-6AF42C4E4950}"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Résultat</a:t>
            </a:fld>
            <a:endParaRPr lang="de-CH" sz="1000" kern="1200">
              <a:ln>
                <a:noFill/>
              </a:ln>
              <a:solidFill>
                <a:schemeClr val="lt1"/>
              </a:solidFill>
              <a:effectLst/>
              <a:latin typeface="+mn-lt"/>
              <a:ea typeface="+mn-ea"/>
              <a:cs typeface="+mn-cs"/>
            </a:endParaRPr>
          </a:p>
        </xdr:txBody>
      </xdr:sp>
      <xdr:sp macro="" textlink="">
        <xdr:nvSpPr>
          <xdr:cNvPr id="11" name="Freihandform 10">
            <a:extLst>
              <a:ext uri="{FF2B5EF4-FFF2-40B4-BE49-F238E27FC236}">
                <a16:creationId xmlns:a16="http://schemas.microsoft.com/office/drawing/2014/main" id="{00000000-0008-0000-1300-00000B000000}"/>
              </a:ext>
            </a:extLst>
          </xdr:cNvPr>
          <xdr:cNvSpPr/>
        </xdr:nvSpPr>
        <xdr:spPr>
          <a:xfrm>
            <a:off x="3872309" y="1050686"/>
            <a:ext cx="749787" cy="749787"/>
          </a:xfrm>
          <a:custGeom>
            <a:avLst/>
            <a:gdLst/>
            <a:ahLst/>
            <a:cxnLst/>
            <a:rect l="0" t="0" r="0" b="0"/>
            <a:pathLst>
              <a:path>
                <a:moveTo>
                  <a:pt x="28483" y="231557"/>
                </a:moveTo>
                <a:arcTo wR="374893" hR="374893" stAng="12148717" swAng="2199192"/>
              </a:path>
            </a:pathLst>
          </a:custGeom>
          <a:noFill/>
          <a:ln>
            <a:solidFill>
              <a:schemeClr val="accent1">
                <a:lumMod val="75000"/>
              </a:schemeClr>
            </a:solidFill>
            <a:tailEnd type="arrow"/>
          </a:ln>
        </xdr:spPr>
        <xdr:style>
          <a:lnRef idx="1">
            <a:schemeClr val="accent1">
              <a:hueOff val="0"/>
              <a:satOff val="0"/>
              <a:lumOff val="0"/>
              <a:alphaOff val="0"/>
            </a:schemeClr>
          </a:lnRef>
          <a:fillRef idx="0">
            <a:scrgbClr r="0" g="0" b="0"/>
          </a:fillRef>
          <a:effectRef idx="0">
            <a:schemeClr val="accent1">
              <a:hueOff val="0"/>
              <a:satOff val="0"/>
              <a:lumOff val="0"/>
              <a:alphaOff val="0"/>
            </a:schemeClr>
          </a:effectRef>
          <a:fontRef idx="minor">
            <a:schemeClr val="tx1">
              <a:hueOff val="0"/>
              <a:satOff val="0"/>
              <a:lumOff val="0"/>
              <a:alphaOff val="0"/>
            </a:schemeClr>
          </a:fontRef>
        </xdr:style>
      </xdr:sp>
      <xdr:cxnSp macro="">
        <xdr:nvCxnSpPr>
          <xdr:cNvPr id="18" name="Gerade Verbindung mit Pfeil 17">
            <a:extLst>
              <a:ext uri="{FF2B5EF4-FFF2-40B4-BE49-F238E27FC236}">
                <a16:creationId xmlns:a16="http://schemas.microsoft.com/office/drawing/2014/main" id="{00000000-0008-0000-1300-000012000000}"/>
              </a:ext>
            </a:extLst>
          </xdr:cNvPr>
          <xdr:cNvCxnSpPr/>
        </xdr:nvCxnSpPr>
        <xdr:spPr>
          <a:xfrm flipH="1">
            <a:off x="4393612" y="1552575"/>
            <a:ext cx="252000" cy="0"/>
          </a:xfrm>
          <a:prstGeom prst="straightConnector1">
            <a:avLst/>
          </a:prstGeom>
          <a:ln>
            <a:solidFill>
              <a:schemeClr val="accent1">
                <a:lumMod val="75000"/>
              </a:schemeClr>
            </a:solidFill>
            <a:headEnd type="none"/>
            <a:tailEnd type="arrow"/>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13</xdr:col>
          <xdr:colOff>838200</xdr:colOff>
          <xdr:row>1</xdr:row>
          <xdr:rowOff>60960</xdr:rowOff>
        </xdr:from>
        <xdr:to>
          <xdr:col>15</xdr:col>
          <xdr:colOff>0</xdr:colOff>
          <xdr:row>1</xdr:row>
          <xdr:rowOff>228600</xdr:rowOff>
        </xdr:to>
        <xdr:sp macro="" textlink="">
          <xdr:nvSpPr>
            <xdr:cNvPr id="348444" name="Drop Down 284" hidden="1">
              <a:extLst>
                <a:ext uri="{63B3BB69-23CF-44E3-9099-C40C66FF867C}">
                  <a14:compatExt spid="_x0000_s348444"/>
                </a:ext>
                <a:ext uri="{FF2B5EF4-FFF2-40B4-BE49-F238E27FC236}">
                  <a16:creationId xmlns:a16="http://schemas.microsoft.com/office/drawing/2014/main" id="{00000000-0008-0000-1300-00001C510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13</xdr:col>
      <xdr:colOff>609600</xdr:colOff>
      <xdr:row>1</xdr:row>
      <xdr:rowOff>57150</xdr:rowOff>
    </xdr:from>
    <xdr:ext cx="172800" cy="172800"/>
    <xdr:grpSp>
      <xdr:nvGrpSpPr>
        <xdr:cNvPr id="314" name="Gruppieren 313">
          <a:hlinkClick xmlns:r="http://schemas.openxmlformats.org/officeDocument/2006/relationships" r:id="rId6"/>
          <a:extLst>
            <a:ext uri="{FF2B5EF4-FFF2-40B4-BE49-F238E27FC236}">
              <a16:creationId xmlns:a16="http://schemas.microsoft.com/office/drawing/2014/main" id="{00000000-0008-0000-1300-00003A010000}"/>
            </a:ext>
          </a:extLst>
        </xdr:cNvPr>
        <xdr:cNvGrpSpPr/>
      </xdr:nvGrpSpPr>
      <xdr:grpSpPr>
        <a:xfrm>
          <a:off x="9349740" y="613410"/>
          <a:ext cx="172800" cy="172800"/>
          <a:chOff x="8105775" y="571500"/>
          <a:chExt cx="172800" cy="172800"/>
        </a:xfrm>
      </xdr:grpSpPr>
      <xdr:sp macro="" textlink="">
        <xdr:nvSpPr>
          <xdr:cNvPr id="315" name="Rechteck 314">
            <a:extLst>
              <a:ext uri="{FF2B5EF4-FFF2-40B4-BE49-F238E27FC236}">
                <a16:creationId xmlns:a16="http://schemas.microsoft.com/office/drawing/2014/main" id="{00000000-0008-0000-1300-00003B01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6" name="Textfeld 315">
            <a:extLst>
              <a:ext uri="{FF2B5EF4-FFF2-40B4-BE49-F238E27FC236}">
                <a16:creationId xmlns:a16="http://schemas.microsoft.com/office/drawing/2014/main" id="{00000000-0008-0000-1300-00003C01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10</xdr:col>
          <xdr:colOff>142875</xdr:colOff>
          <xdr:row>0</xdr:row>
          <xdr:rowOff>0</xdr:rowOff>
        </xdr:from>
        <xdr:to>
          <xdr:col>14</xdr:col>
          <xdr:colOff>476250</xdr:colOff>
          <xdr:row>0</xdr:row>
          <xdr:rowOff>533400</xdr:rowOff>
        </xdr:to>
        <xdr:pic>
          <xdr:nvPicPr>
            <xdr:cNvPr id="317" name="Grafik 59">
              <a:extLst>
                <a:ext uri="{FF2B5EF4-FFF2-40B4-BE49-F238E27FC236}">
                  <a16:creationId xmlns:a16="http://schemas.microsoft.com/office/drawing/2014/main" id="{00000000-0008-0000-1300-00003D010000}"/>
                </a:ext>
              </a:extLst>
            </xdr:cNvPr>
            <xdr:cNvPicPr>
              <a:picLocks noChangeAspect="1" noChangeArrowheads="1"/>
              <a:extLst>
                <a:ext uri="{84589F7E-364E-4C9E-8A38-B11213B215E9}">
                  <a14:cameraTool cellRange="Logo!$D$6" spid="_x0000_s348571"/>
                </a:ext>
              </a:extLst>
            </xdr:cNvPicPr>
          </xdr:nvPicPr>
          <xdr:blipFill>
            <a:blip xmlns:r="http://schemas.openxmlformats.org/officeDocument/2006/relationships" r:embed="rId7"/>
            <a:srcRect/>
            <a:stretch>
              <a:fillRect/>
            </a:stretch>
          </xdr:blipFill>
          <xdr:spPr bwMode="auto">
            <a:xfrm>
              <a:off x="7991475" y="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14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14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14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2</xdr:row>
      <xdr:rowOff>19049</xdr:rowOff>
    </xdr:from>
    <xdr:ext cx="4371975" cy="161925"/>
    <xdr:sp macro="" textlink="' '!A573">
      <xdr:nvSpPr>
        <xdr:cNvPr id="5" name="Textfeld 4">
          <a:extLst>
            <a:ext uri="{FF2B5EF4-FFF2-40B4-BE49-F238E27FC236}">
              <a16:creationId xmlns:a16="http://schemas.microsoft.com/office/drawing/2014/main" id="{00000000-0008-0000-1400-000005000000}"/>
            </a:ext>
          </a:extLst>
        </xdr:cNvPr>
        <xdr:cNvSpPr txBox="1"/>
      </xdr:nvSpPr>
      <xdr:spPr>
        <a:xfrm>
          <a:off x="476250" y="857249"/>
          <a:ext cx="4371975" cy="161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ctr">
          <a:spAutoFit/>
        </a:bodyPr>
        <a:lstStyle/>
        <a:p>
          <a:pPr algn="l"/>
          <a:fld id="{7B24A9B7-FC1D-4D78-AA83-5B96D3F5113E}" type="TxLink">
            <a:rPr lang="en-US" sz="1000" b="0" i="0" u="none" strike="noStrike">
              <a:solidFill>
                <a:schemeClr val="bg1"/>
              </a:solidFill>
              <a:latin typeface="Arial"/>
              <a:cs typeface="Arial"/>
            </a:rPr>
            <a:pPr algn="l"/>
            <a:t>Objectifs pour la "Familiarisation et période d'essai"</a:t>
          </a:fld>
          <a:endParaRPr lang="de-CH" sz="1100" b="0">
            <a:solidFill>
              <a:schemeClr val="bg1"/>
            </a:solidFill>
          </a:endParaRPr>
        </a:p>
      </xdr:txBody>
    </xdr:sp>
    <xdr:clientData/>
  </xdr:oneCellAnchor>
  <xdr:oneCellAnchor>
    <xdr:from>
      <xdr:col>1</xdr:col>
      <xdr:colOff>9525</xdr:colOff>
      <xdr:row>24</xdr:row>
      <xdr:rowOff>19050</xdr:rowOff>
    </xdr:from>
    <xdr:ext cx="3850147" cy="156518"/>
    <xdr:sp macro="" textlink="' '!A598">
      <xdr:nvSpPr>
        <xdr:cNvPr id="6" name="Textfeld 5">
          <a:extLst>
            <a:ext uri="{FF2B5EF4-FFF2-40B4-BE49-F238E27FC236}">
              <a16:creationId xmlns:a16="http://schemas.microsoft.com/office/drawing/2014/main" id="{00000000-0008-0000-1400-000006000000}"/>
            </a:ext>
          </a:extLst>
        </xdr:cNvPr>
        <xdr:cNvSpPr txBox="1"/>
      </xdr:nvSpPr>
      <xdr:spPr>
        <a:xfrm>
          <a:off x="476250" y="7543800"/>
          <a:ext cx="3850147"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algn="l"/>
          <a:fld id="{5F146B76-0118-4C73-AD46-D3AD18D411BD}" type="TxLink">
            <a:rPr lang="en-US" sz="1000" b="0" i="0" u="none" strike="noStrike">
              <a:solidFill>
                <a:schemeClr val="bg1"/>
              </a:solidFill>
              <a:latin typeface="Arial"/>
              <a:cs typeface="Arial"/>
            </a:rPr>
            <a:pPr algn="l"/>
            <a:t>Informer au préalable les supérieurs hiérarchiques et les collègues</a:t>
          </a:fld>
          <a:endParaRPr lang="de-CH" sz="1100" b="0">
            <a:solidFill>
              <a:schemeClr val="bg1"/>
            </a:solidFill>
          </a:endParaRPr>
        </a:p>
      </xdr:txBody>
    </xdr:sp>
    <xdr:clientData/>
  </xdr:oneCellAnchor>
  <xdr:oneCellAnchor>
    <xdr:from>
      <xdr:col>1</xdr:col>
      <xdr:colOff>9525</xdr:colOff>
      <xdr:row>32</xdr:row>
      <xdr:rowOff>19050</xdr:rowOff>
    </xdr:from>
    <xdr:ext cx="2296389" cy="156518"/>
    <xdr:sp macro="" textlink="' '!A606">
      <xdr:nvSpPr>
        <xdr:cNvPr id="7" name="Textfeld 6">
          <a:extLst>
            <a:ext uri="{FF2B5EF4-FFF2-40B4-BE49-F238E27FC236}">
              <a16:creationId xmlns:a16="http://schemas.microsoft.com/office/drawing/2014/main" id="{00000000-0008-0000-1400-000007000000}"/>
            </a:ext>
          </a:extLst>
        </xdr:cNvPr>
        <xdr:cNvSpPr txBox="1"/>
      </xdr:nvSpPr>
      <xdr:spPr>
        <a:xfrm>
          <a:off x="476250" y="11363325"/>
          <a:ext cx="2296389"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algn="l"/>
          <a:fld id="{33EC522C-0EE1-4959-A302-0E405E9BC53A}" type="TxLink">
            <a:rPr lang="en-US" sz="1000" b="0" i="0" u="none" strike="noStrike">
              <a:solidFill>
                <a:schemeClr val="bg1"/>
              </a:solidFill>
              <a:latin typeface="Arial"/>
              <a:cs typeface="Arial"/>
            </a:rPr>
            <a:pPr algn="l"/>
            <a:t> Le premier et deuxième jour de travail </a:t>
          </a:fld>
          <a:endParaRPr lang="de-CH" sz="1100" b="0">
            <a:solidFill>
              <a:schemeClr val="bg1"/>
            </a:solidFill>
          </a:endParaRPr>
        </a:p>
      </xdr:txBody>
    </xdr:sp>
    <xdr:clientData/>
  </xdr:oneCellAnchor>
  <xdr:oneCellAnchor>
    <xdr:from>
      <xdr:col>1</xdr:col>
      <xdr:colOff>9525</xdr:colOff>
      <xdr:row>43</xdr:row>
      <xdr:rowOff>26904</xdr:rowOff>
    </xdr:from>
    <xdr:ext cx="2210724" cy="156518"/>
    <xdr:sp macro="" textlink="' '!A617">
      <xdr:nvSpPr>
        <xdr:cNvPr id="8" name="Textfeld 7">
          <a:extLst>
            <a:ext uri="{FF2B5EF4-FFF2-40B4-BE49-F238E27FC236}">
              <a16:creationId xmlns:a16="http://schemas.microsoft.com/office/drawing/2014/main" id="{00000000-0008-0000-1400-000008000000}"/>
            </a:ext>
          </a:extLst>
        </xdr:cNvPr>
        <xdr:cNvSpPr txBox="1"/>
      </xdr:nvSpPr>
      <xdr:spPr>
        <a:xfrm>
          <a:off x="476250" y="14047704"/>
          <a:ext cx="2210724"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ctr">
          <a:spAutoFit/>
        </a:bodyPr>
        <a:lstStyle/>
        <a:p>
          <a:pPr algn="l"/>
          <a:fld id="{5ACC3888-669F-40CD-A39D-164F4EE72FCE}" type="TxLink">
            <a:rPr lang="en-US" sz="1000" b="0" i="0" u="none" strike="noStrike">
              <a:solidFill>
                <a:schemeClr val="bg1"/>
              </a:solidFill>
              <a:latin typeface="Arial"/>
              <a:cs typeface="Arial"/>
            </a:rPr>
            <a:pPr algn="l"/>
            <a:t>Durant la première semaine de travail</a:t>
          </a:fld>
          <a:endParaRPr lang="de-CH" sz="1100" b="0">
            <a:solidFill>
              <a:schemeClr val="bg1"/>
            </a:solidFill>
          </a:endParaRPr>
        </a:p>
      </xdr:txBody>
    </xdr:sp>
    <xdr:clientData/>
  </xdr:oneCellAnchor>
  <xdr:oneCellAnchor>
    <xdr:from>
      <xdr:col>1</xdr:col>
      <xdr:colOff>9525</xdr:colOff>
      <xdr:row>9</xdr:row>
      <xdr:rowOff>19050</xdr:rowOff>
    </xdr:from>
    <xdr:ext cx="4908642" cy="156518"/>
    <xdr:sp macro="" textlink="' '!A583">
      <xdr:nvSpPr>
        <xdr:cNvPr id="9" name="Textfeld 8">
          <a:extLst>
            <a:ext uri="{FF2B5EF4-FFF2-40B4-BE49-F238E27FC236}">
              <a16:creationId xmlns:a16="http://schemas.microsoft.com/office/drawing/2014/main" id="{00000000-0008-0000-1400-000009000000}"/>
            </a:ext>
          </a:extLst>
        </xdr:cNvPr>
        <xdr:cNvSpPr txBox="1"/>
      </xdr:nvSpPr>
      <xdr:spPr>
        <a:xfrm>
          <a:off x="476250" y="2581275"/>
          <a:ext cx="4908642"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algn="l"/>
          <a:fld id="{6B285631-D7D8-4C7B-A084-73ADADC65AA4}" type="TxLink">
            <a:rPr lang="en-US" sz="1000" b="0" i="0" u="none" strike="noStrike">
              <a:solidFill>
                <a:schemeClr val="bg1"/>
              </a:solidFill>
              <a:latin typeface="Arial"/>
              <a:cs typeface="Arial"/>
            </a:rPr>
            <a:pPr algn="l"/>
            <a:t>Préparer et mettre en place au préalable le poste de travail et l'équipement technique</a:t>
          </a:fld>
          <a:endParaRPr lang="de-CH" sz="1100" b="0">
            <a:solidFill>
              <a:schemeClr val="bg1"/>
            </a:solidFill>
          </a:endParaRPr>
        </a:p>
      </xdr:txBody>
    </xdr:sp>
    <xdr:clientData/>
  </xdr:oneCellAnchor>
  <xdr:oneCellAnchor>
    <xdr:from>
      <xdr:col>4</xdr:col>
      <xdr:colOff>581025</xdr:colOff>
      <xdr:row>1</xdr:row>
      <xdr:rowOff>57150</xdr:rowOff>
    </xdr:from>
    <xdr:ext cx="172800" cy="172800"/>
    <xdr:grpSp>
      <xdr:nvGrpSpPr>
        <xdr:cNvPr id="10" name="Gruppieren 9">
          <a:hlinkClick xmlns:r="http://schemas.openxmlformats.org/officeDocument/2006/relationships" r:id="rId2"/>
          <a:extLst>
            <a:ext uri="{FF2B5EF4-FFF2-40B4-BE49-F238E27FC236}">
              <a16:creationId xmlns:a16="http://schemas.microsoft.com/office/drawing/2014/main" id="{00000000-0008-0000-1400-00000A000000}"/>
            </a:ext>
          </a:extLst>
        </xdr:cNvPr>
        <xdr:cNvGrpSpPr/>
      </xdr:nvGrpSpPr>
      <xdr:grpSpPr>
        <a:xfrm>
          <a:off x="7294245" y="613410"/>
          <a:ext cx="172800" cy="172800"/>
          <a:chOff x="8105775" y="571500"/>
          <a:chExt cx="172800" cy="172800"/>
        </a:xfrm>
      </xdr:grpSpPr>
      <xdr:sp macro="" textlink="">
        <xdr:nvSpPr>
          <xdr:cNvPr id="11" name="Rechteck 10">
            <a:extLst>
              <a:ext uri="{FF2B5EF4-FFF2-40B4-BE49-F238E27FC236}">
                <a16:creationId xmlns:a16="http://schemas.microsoft.com/office/drawing/2014/main" id="{00000000-0008-0000-1400-00000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Textfeld 11">
            <a:extLst>
              <a:ext uri="{FF2B5EF4-FFF2-40B4-BE49-F238E27FC236}">
                <a16:creationId xmlns:a16="http://schemas.microsoft.com/office/drawing/2014/main" id="{00000000-0008-0000-1400-00000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19050</xdr:colOff>
      <xdr:row>68</xdr:row>
      <xdr:rowOff>25681</xdr:rowOff>
    </xdr:from>
    <xdr:ext cx="2171700" cy="156518"/>
    <xdr:sp macro="" textlink="' '!A576">
      <xdr:nvSpPr>
        <xdr:cNvPr id="13" name="Textfeld 12">
          <a:extLst>
            <a:ext uri="{FF2B5EF4-FFF2-40B4-BE49-F238E27FC236}">
              <a16:creationId xmlns:a16="http://schemas.microsoft.com/office/drawing/2014/main" id="{00000000-0008-0000-1400-00000D000000}"/>
            </a:ext>
          </a:extLst>
        </xdr:cNvPr>
        <xdr:cNvSpPr txBox="1"/>
      </xdr:nvSpPr>
      <xdr:spPr>
        <a:xfrm>
          <a:off x="485775" y="22799956"/>
          <a:ext cx="2171700"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ctr">
          <a:noAutofit/>
        </a:bodyPr>
        <a:lstStyle/>
        <a:p>
          <a:pPr algn="l"/>
          <a:fld id="{F73DDBE6-3683-44D7-AEE4-7B45EB398C6C}" type="TxLink">
            <a:rPr lang="en-US" sz="1000" b="0" i="0" u="none" strike="noStrike">
              <a:solidFill>
                <a:schemeClr val="bg1"/>
              </a:solidFill>
              <a:latin typeface="Arial"/>
              <a:cs typeface="Arial"/>
            </a:rPr>
            <a:pPr algn="l"/>
            <a:t>Divers</a:t>
          </a:fld>
          <a:endParaRPr lang="de-CH" sz="1100" b="0">
            <a:solidFill>
              <a:schemeClr val="bg1"/>
            </a:solidFill>
          </a:endParaRPr>
        </a:p>
      </xdr:txBody>
    </xdr:sp>
    <xdr:clientData/>
  </xdr:oneCellAnchor>
  <xdr:oneCellAnchor>
    <xdr:from>
      <xdr:col>1</xdr:col>
      <xdr:colOff>9525</xdr:colOff>
      <xdr:row>57</xdr:row>
      <xdr:rowOff>19050</xdr:rowOff>
    </xdr:from>
    <xdr:ext cx="1487065" cy="156518"/>
    <xdr:sp macro="" textlink="' '!A631">
      <xdr:nvSpPr>
        <xdr:cNvPr id="14" name="Textfeld 13">
          <a:extLst>
            <a:ext uri="{FF2B5EF4-FFF2-40B4-BE49-F238E27FC236}">
              <a16:creationId xmlns:a16="http://schemas.microsoft.com/office/drawing/2014/main" id="{00000000-0008-0000-1400-00000E000000}"/>
            </a:ext>
          </a:extLst>
        </xdr:cNvPr>
        <xdr:cNvSpPr txBox="1"/>
      </xdr:nvSpPr>
      <xdr:spPr>
        <a:xfrm>
          <a:off x="476250" y="20716875"/>
          <a:ext cx="1487065"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algn="l"/>
          <a:fld id="{8C47FB80-425D-415A-BA58-01C389242722}" type="TxLink">
            <a:rPr lang="en-US" sz="1000" b="0" i="0" u="none" strike="noStrike">
              <a:solidFill>
                <a:schemeClr val="bg1"/>
              </a:solidFill>
              <a:latin typeface="Arial"/>
              <a:cs typeface="Arial"/>
            </a:rPr>
            <a:pPr algn="l"/>
            <a:t>Durant la période d'essai</a:t>
          </a:fld>
          <a:endParaRPr lang="de-CH" sz="1100" b="0">
            <a:solidFill>
              <a:schemeClr val="bg1"/>
            </a:solidFill>
          </a:endParaRPr>
        </a:p>
      </xdr:txBody>
    </xdr:sp>
    <xdr:clientData/>
  </xdr:oneCellAnchor>
  <xdr:oneCellAnchor>
    <xdr:from>
      <xdr:col>2</xdr:col>
      <xdr:colOff>85725</xdr:colOff>
      <xdr:row>78</xdr:row>
      <xdr:rowOff>0</xdr:rowOff>
    </xdr:from>
    <xdr:ext cx="1594219" cy="217560"/>
    <xdr:sp macro="" textlink="">
      <xdr:nvSpPr>
        <xdr:cNvPr id="15" name="Textfeld 14">
          <a:extLst>
            <a:ext uri="{FF2B5EF4-FFF2-40B4-BE49-F238E27FC236}">
              <a16:creationId xmlns:a16="http://schemas.microsoft.com/office/drawing/2014/main" id="{00000000-0008-0000-1400-00000F000000}"/>
            </a:ext>
          </a:extLst>
        </xdr:cNvPr>
        <xdr:cNvSpPr txBox="1"/>
      </xdr:nvSpPr>
      <xdr:spPr>
        <a:xfrm>
          <a:off x="5105400" y="26022300"/>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mc:AlternateContent xmlns:mc="http://schemas.openxmlformats.org/markup-compatibility/2006">
    <mc:Choice xmlns:a14="http://schemas.microsoft.com/office/drawing/2010/main" Requires="a14">
      <xdr:twoCellAnchor editAs="oneCell">
        <xdr:from>
          <xdr:col>1</xdr:col>
          <xdr:colOff>4619625</xdr:colOff>
          <xdr:row>0</xdr:row>
          <xdr:rowOff>9525</xdr:rowOff>
        </xdr:from>
        <xdr:to>
          <xdr:col>5</xdr:col>
          <xdr:colOff>0</xdr:colOff>
          <xdr:row>0</xdr:row>
          <xdr:rowOff>542925</xdr:rowOff>
        </xdr:to>
        <xdr:pic>
          <xdr:nvPicPr>
            <xdr:cNvPr id="16" name="Grafik 59">
              <a:extLst>
                <a:ext uri="{FF2B5EF4-FFF2-40B4-BE49-F238E27FC236}">
                  <a16:creationId xmlns:a16="http://schemas.microsoft.com/office/drawing/2014/main" id="{00000000-0008-0000-1400-000010000000}"/>
                </a:ext>
              </a:extLst>
            </xdr:cNvPr>
            <xdr:cNvPicPr>
              <a:picLocks noChangeAspect="1" noChangeArrowheads="1"/>
              <a:extLst>
                <a:ext uri="{84589F7E-364E-4C9E-8A38-B11213B215E9}">
                  <a14:cameraTool cellRange="Logo!$D$6" spid="_x0000_s766091"/>
                </a:ext>
              </a:extLst>
            </xdr:cNvPicPr>
          </xdr:nvPicPr>
          <xdr:blipFill>
            <a:blip xmlns:r="http://schemas.openxmlformats.org/officeDocument/2006/relationships" r:embed="rId3"/>
            <a:srcRect/>
            <a:stretch>
              <a:fillRect/>
            </a:stretch>
          </xdr:blipFill>
          <xdr:spPr bwMode="auto">
            <a:xfrm>
              <a:off x="5086350"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28575</xdr:colOff>
      <xdr:row>2</xdr:row>
      <xdr:rowOff>57150</xdr:rowOff>
    </xdr:from>
    <xdr:to>
      <xdr:col>11</xdr:col>
      <xdr:colOff>333375</xdr:colOff>
      <xdr:row>22</xdr:row>
      <xdr:rowOff>38100</xdr:rowOff>
    </xdr:to>
    <xdr:pic>
      <xdr:nvPicPr>
        <xdr:cNvPr id="9" name="Grafik 8">
          <a:extLst>
            <a:ext uri="{FF2B5EF4-FFF2-40B4-BE49-F238E27FC236}">
              <a16:creationId xmlns:a16="http://schemas.microsoft.com/office/drawing/2014/main" id="{00000000-0008-0000-1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885825"/>
          <a:ext cx="7343775" cy="388620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2" name="Gruppieren 1">
          <a:hlinkClick xmlns:r="http://schemas.openxmlformats.org/officeDocument/2006/relationships" r:id="rId2"/>
          <a:extLst>
            <a:ext uri="{FF2B5EF4-FFF2-40B4-BE49-F238E27FC236}">
              <a16:creationId xmlns:a16="http://schemas.microsoft.com/office/drawing/2014/main" id="{00000000-0008-0000-1500-000002000000}"/>
            </a:ext>
          </a:extLst>
        </xdr:cNvPr>
        <xdr:cNvGrpSpPr/>
      </xdr:nvGrpSpPr>
      <xdr:grpSpPr>
        <a:xfrm>
          <a:off x="7620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15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15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161925</xdr:colOff>
      <xdr:row>1</xdr:row>
      <xdr:rowOff>66675</xdr:rowOff>
    </xdr:from>
    <xdr:ext cx="172800" cy="172800"/>
    <xdr:grpSp>
      <xdr:nvGrpSpPr>
        <xdr:cNvPr id="5" name="Gruppieren 4">
          <a:hlinkClick xmlns:r="http://schemas.openxmlformats.org/officeDocument/2006/relationships" r:id="rId4"/>
          <a:extLst>
            <a:ext uri="{FF2B5EF4-FFF2-40B4-BE49-F238E27FC236}">
              <a16:creationId xmlns:a16="http://schemas.microsoft.com/office/drawing/2014/main" id="{00000000-0008-0000-1500-000005000000}"/>
            </a:ext>
          </a:extLst>
        </xdr:cNvPr>
        <xdr:cNvGrpSpPr/>
      </xdr:nvGrpSpPr>
      <xdr:grpSpPr>
        <a:xfrm>
          <a:off x="7888605" y="622935"/>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15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15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7</xdr:col>
      <xdr:colOff>476248</xdr:colOff>
      <xdr:row>8</xdr:row>
      <xdr:rowOff>158520</xdr:rowOff>
    </xdr:from>
    <xdr:to>
      <xdr:col>10</xdr:col>
      <xdr:colOff>386248</xdr:colOff>
      <xdr:row>10</xdr:row>
      <xdr:rowOff>118470</xdr:rowOff>
    </xdr:to>
    <xdr:sp macro="" textlink="' '!A39">
      <xdr:nvSpPr>
        <xdr:cNvPr id="10" name="Textfeld 9">
          <a:hlinkClick xmlns:r="http://schemas.openxmlformats.org/officeDocument/2006/relationships" r:id="rId5"/>
          <a:extLst>
            <a:ext uri="{FF2B5EF4-FFF2-40B4-BE49-F238E27FC236}">
              <a16:creationId xmlns:a16="http://schemas.microsoft.com/office/drawing/2014/main" id="{00000000-0008-0000-1500-00000A000000}"/>
            </a:ext>
          </a:extLst>
        </xdr:cNvPr>
        <xdr:cNvSpPr txBox="1"/>
      </xdr:nvSpPr>
      <xdr:spPr>
        <a:xfrm>
          <a:off x="4933948" y="21873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C566C495-F8E9-4547-B0BC-7C1CC761FEF8}" type="TxLink">
            <a:rPr lang="en-US" sz="1500">
              <a:solidFill>
                <a:schemeClr val="bg1"/>
              </a:solidFill>
              <a:latin typeface="+mn-lt"/>
              <a:ea typeface="+mn-ea"/>
              <a:cs typeface="+mn-cs"/>
            </a:rPr>
            <a:pPr marL="0" indent="0" algn="l"/>
            <a:t>Motivation</a:t>
          </a:fld>
          <a:endParaRPr lang="de-CH" sz="1500">
            <a:solidFill>
              <a:schemeClr val="bg1"/>
            </a:solidFill>
            <a:latin typeface="+mn-lt"/>
            <a:ea typeface="+mn-ea"/>
            <a:cs typeface="+mn-cs"/>
          </a:endParaRPr>
        </a:p>
      </xdr:txBody>
    </xdr:sp>
    <xdr:clientData/>
  </xdr:twoCellAnchor>
  <xdr:twoCellAnchor editAs="oneCell">
    <xdr:from>
      <xdr:col>2</xdr:col>
      <xdr:colOff>552448</xdr:colOff>
      <xdr:row>16</xdr:row>
      <xdr:rowOff>6120</xdr:rowOff>
    </xdr:from>
    <xdr:to>
      <xdr:col>5</xdr:col>
      <xdr:colOff>462448</xdr:colOff>
      <xdr:row>17</xdr:row>
      <xdr:rowOff>175620</xdr:rowOff>
    </xdr:to>
    <xdr:sp macro="" textlink="' '!A38">
      <xdr:nvSpPr>
        <xdr:cNvPr id="13" name="Textfeld 12">
          <a:hlinkClick xmlns:r="http://schemas.openxmlformats.org/officeDocument/2006/relationships" r:id="rId6"/>
          <a:extLst>
            <a:ext uri="{FF2B5EF4-FFF2-40B4-BE49-F238E27FC236}">
              <a16:creationId xmlns:a16="http://schemas.microsoft.com/office/drawing/2014/main" id="{00000000-0008-0000-1500-00000D000000}"/>
            </a:ext>
          </a:extLst>
        </xdr:cNvPr>
        <xdr:cNvSpPr txBox="1"/>
      </xdr:nvSpPr>
      <xdr:spPr>
        <a:xfrm>
          <a:off x="1200148" y="35970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3D3632A3-53AC-4BC0-80D3-7B73C05367D6}" type="TxLink">
            <a:rPr lang="en-US" sz="1600" smtClean="0">
              <a:solidFill>
                <a:schemeClr val="bg1"/>
              </a:solidFill>
              <a:latin typeface="+mn-lt"/>
              <a:ea typeface="+mn-ea"/>
              <a:cs typeface="+mn-cs"/>
            </a:rPr>
            <a:pPr marL="0" indent="0" algn="l"/>
            <a:t>Feed-back 360°</a:t>
          </a:fld>
          <a:endParaRPr lang="de-CH" sz="1600">
            <a:solidFill>
              <a:schemeClr val="bg1"/>
            </a:solidFill>
            <a:latin typeface="+mn-lt"/>
            <a:ea typeface="+mn-ea"/>
            <a:cs typeface="+mn-cs"/>
          </a:endParaRPr>
        </a:p>
      </xdr:txBody>
    </xdr:sp>
    <xdr:clientData/>
  </xdr:twoCellAnchor>
  <xdr:twoCellAnchor editAs="oneCell">
    <xdr:from>
      <xdr:col>2</xdr:col>
      <xdr:colOff>552448</xdr:colOff>
      <xdr:row>13</xdr:row>
      <xdr:rowOff>107720</xdr:rowOff>
    </xdr:from>
    <xdr:to>
      <xdr:col>5</xdr:col>
      <xdr:colOff>462448</xdr:colOff>
      <xdr:row>15</xdr:row>
      <xdr:rowOff>86720</xdr:rowOff>
    </xdr:to>
    <xdr:sp macro="" textlink="' '!A37">
      <xdr:nvSpPr>
        <xdr:cNvPr id="14" name="Textfeld 13">
          <a:hlinkClick xmlns:r="http://schemas.openxmlformats.org/officeDocument/2006/relationships" r:id="rId7"/>
          <a:extLst>
            <a:ext uri="{FF2B5EF4-FFF2-40B4-BE49-F238E27FC236}">
              <a16:creationId xmlns:a16="http://schemas.microsoft.com/office/drawing/2014/main" id="{00000000-0008-0000-1500-00000E000000}"/>
            </a:ext>
          </a:extLst>
        </xdr:cNvPr>
        <xdr:cNvSpPr txBox="1"/>
      </xdr:nvSpPr>
      <xdr:spPr>
        <a:xfrm>
          <a:off x="1200148" y="31271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753E858E-7A69-41F3-85D3-69E2A8EF89D7}" type="TxLink">
            <a:rPr lang="en-US" sz="1600">
              <a:solidFill>
                <a:schemeClr val="bg1"/>
              </a:solidFill>
              <a:latin typeface="+mn-lt"/>
              <a:ea typeface="+mn-ea"/>
              <a:cs typeface="+mn-cs"/>
            </a:rPr>
            <a:pPr marL="0" indent="0" algn="l"/>
            <a:t>Mener des entretiens</a:t>
          </a:fld>
          <a:endParaRPr lang="en-US" sz="1600">
            <a:solidFill>
              <a:schemeClr val="bg1"/>
            </a:solidFill>
            <a:latin typeface="+mn-lt"/>
            <a:ea typeface="+mn-ea"/>
            <a:cs typeface="+mn-cs"/>
          </a:endParaRPr>
        </a:p>
      </xdr:txBody>
    </xdr:sp>
    <xdr:clientData/>
  </xdr:twoCellAnchor>
  <xdr:twoCellAnchor editAs="oneCell">
    <xdr:from>
      <xdr:col>7</xdr:col>
      <xdr:colOff>476248</xdr:colOff>
      <xdr:row>11</xdr:row>
      <xdr:rowOff>28345</xdr:rowOff>
    </xdr:from>
    <xdr:to>
      <xdr:col>10</xdr:col>
      <xdr:colOff>386248</xdr:colOff>
      <xdr:row>12</xdr:row>
      <xdr:rowOff>180700</xdr:rowOff>
    </xdr:to>
    <xdr:sp macro="" textlink="' '!A42">
      <xdr:nvSpPr>
        <xdr:cNvPr id="17" name="Textfeld 16">
          <a:hlinkClick xmlns:r="http://schemas.openxmlformats.org/officeDocument/2006/relationships" r:id="rId8"/>
          <a:extLst>
            <a:ext uri="{FF2B5EF4-FFF2-40B4-BE49-F238E27FC236}">
              <a16:creationId xmlns:a16="http://schemas.microsoft.com/office/drawing/2014/main" id="{00000000-0008-0000-1500-000011000000}"/>
            </a:ext>
          </a:extLst>
        </xdr:cNvPr>
        <xdr:cNvSpPr txBox="1"/>
      </xdr:nvSpPr>
      <xdr:spPr>
        <a:xfrm>
          <a:off x="4933948" y="26572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0F7F1179-0C60-4911-BF3F-35ED3E8F50A8}" type="TxLink">
            <a:rPr lang="en-US" sz="1600">
              <a:solidFill>
                <a:schemeClr val="bg1"/>
              </a:solidFill>
              <a:latin typeface="+mn-lt"/>
              <a:ea typeface="+mn-ea"/>
              <a:cs typeface="+mn-cs"/>
            </a:rPr>
            <a:pPr marL="0" indent="0" algn="l"/>
            <a:t>Fenêtre de Johari</a:t>
          </a:fld>
          <a:endParaRPr lang="de-CH" sz="1600">
            <a:solidFill>
              <a:schemeClr val="bg1"/>
            </a:solidFill>
            <a:latin typeface="+mn-lt"/>
            <a:ea typeface="+mn-ea"/>
            <a:cs typeface="+mn-cs"/>
          </a:endParaRPr>
        </a:p>
      </xdr:txBody>
    </xdr:sp>
    <xdr:clientData/>
  </xdr:twoCellAnchor>
  <xdr:twoCellAnchor>
    <xdr:from>
      <xdr:col>1</xdr:col>
      <xdr:colOff>28574</xdr:colOff>
      <xdr:row>18</xdr:row>
      <xdr:rowOff>95250</xdr:rowOff>
    </xdr:from>
    <xdr:to>
      <xdr:col>11</xdr:col>
      <xdr:colOff>333599</xdr:colOff>
      <xdr:row>21</xdr:row>
      <xdr:rowOff>160005</xdr:rowOff>
    </xdr:to>
    <xdr:sp macro="" textlink="">
      <xdr:nvSpPr>
        <xdr:cNvPr id="18" name="Textfeld 17">
          <a:extLst>
            <a:ext uri="{FF2B5EF4-FFF2-40B4-BE49-F238E27FC236}">
              <a16:creationId xmlns:a16="http://schemas.microsoft.com/office/drawing/2014/main" id="{00000000-0008-0000-1500-000012000000}"/>
            </a:ext>
          </a:extLst>
        </xdr:cNvPr>
        <xdr:cNvSpPr txBox="1"/>
      </xdr:nvSpPr>
      <xdr:spPr>
        <a:xfrm>
          <a:off x="495299" y="4067175"/>
          <a:ext cx="7344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r>
            <a:rPr lang="en-US" sz="2800">
              <a:solidFill>
                <a:schemeClr val="bg1"/>
              </a:solidFill>
              <a:effectLst/>
              <a:latin typeface="+mn-lt"/>
              <a:ea typeface="+mn-ea"/>
              <a:cs typeface="+mn-cs"/>
            </a:rPr>
            <a:t>Doing what you love &amp; Loving what you do</a:t>
          </a:r>
        </a:p>
      </xdr:txBody>
    </xdr:sp>
    <xdr:clientData/>
  </xdr:twoCellAnchor>
  <xdr:twoCellAnchor editAs="oneCell">
    <xdr:from>
      <xdr:col>2</xdr:col>
      <xdr:colOff>552448</xdr:colOff>
      <xdr:row>8</xdr:row>
      <xdr:rowOff>158520</xdr:rowOff>
    </xdr:from>
    <xdr:to>
      <xdr:col>5</xdr:col>
      <xdr:colOff>462448</xdr:colOff>
      <xdr:row>10</xdr:row>
      <xdr:rowOff>118470</xdr:rowOff>
    </xdr:to>
    <xdr:sp macro="" textlink="' '!A35">
      <xdr:nvSpPr>
        <xdr:cNvPr id="12" name="Textfeld 11">
          <a:hlinkClick xmlns:r="http://schemas.openxmlformats.org/officeDocument/2006/relationships" r:id="rId9"/>
          <a:extLst>
            <a:ext uri="{FF2B5EF4-FFF2-40B4-BE49-F238E27FC236}">
              <a16:creationId xmlns:a16="http://schemas.microsoft.com/office/drawing/2014/main" id="{00000000-0008-0000-1500-00000C000000}"/>
            </a:ext>
          </a:extLst>
        </xdr:cNvPr>
        <xdr:cNvSpPr txBox="1"/>
      </xdr:nvSpPr>
      <xdr:spPr>
        <a:xfrm>
          <a:off x="1200148" y="21873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552A0B75-1044-44F1-AB9C-864DCB2ED3CB}" type="TxLink">
            <a:rPr lang="en-US" sz="1600">
              <a:solidFill>
                <a:schemeClr val="bg1"/>
              </a:solidFill>
              <a:latin typeface="+mn-lt"/>
              <a:ea typeface="+mn-ea"/>
              <a:cs typeface="+mn-cs"/>
            </a:rPr>
            <a:pPr marL="0" indent="0" algn="l"/>
            <a:t>Bilan personnel</a:t>
          </a:fld>
          <a:endParaRPr lang="en-US" sz="1600">
            <a:solidFill>
              <a:schemeClr val="bg1"/>
            </a:solidFill>
            <a:latin typeface="+mn-lt"/>
            <a:ea typeface="+mn-ea"/>
            <a:cs typeface="+mn-cs"/>
          </a:endParaRPr>
        </a:p>
      </xdr:txBody>
    </xdr:sp>
    <xdr:clientData/>
  </xdr:twoCellAnchor>
  <xdr:twoCellAnchor editAs="oneCell">
    <xdr:from>
      <xdr:col>2</xdr:col>
      <xdr:colOff>552448</xdr:colOff>
      <xdr:row>11</xdr:row>
      <xdr:rowOff>28345</xdr:rowOff>
    </xdr:from>
    <xdr:to>
      <xdr:col>5</xdr:col>
      <xdr:colOff>462448</xdr:colOff>
      <xdr:row>12</xdr:row>
      <xdr:rowOff>180700</xdr:rowOff>
    </xdr:to>
    <xdr:sp macro="" textlink="' '!A41">
      <xdr:nvSpPr>
        <xdr:cNvPr id="19" name="Textfeld 18">
          <a:hlinkClick xmlns:r="http://schemas.openxmlformats.org/officeDocument/2006/relationships" r:id="rId10"/>
          <a:extLst>
            <a:ext uri="{FF2B5EF4-FFF2-40B4-BE49-F238E27FC236}">
              <a16:creationId xmlns:a16="http://schemas.microsoft.com/office/drawing/2014/main" id="{00000000-0008-0000-1500-000013000000}"/>
            </a:ext>
          </a:extLst>
        </xdr:cNvPr>
        <xdr:cNvSpPr txBox="1"/>
      </xdr:nvSpPr>
      <xdr:spPr>
        <a:xfrm>
          <a:off x="1200148" y="2657245"/>
          <a:ext cx="2196000" cy="360000"/>
        </a:xfrm>
        <a:prstGeom prst="rect">
          <a:avLst/>
        </a:prstGeom>
        <a:solidFill>
          <a:schemeClr val="accent2">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1B7E106B-6429-4B15-B32A-B565A637DB69}" type="TxLink">
            <a:rPr lang="en-US" sz="1600">
              <a:solidFill>
                <a:schemeClr val="bg1"/>
              </a:solidFill>
              <a:latin typeface="+mn-lt"/>
              <a:ea typeface="+mn-ea"/>
              <a:cs typeface="+mn-cs"/>
            </a:rPr>
            <a:pPr marL="0" indent="0" algn="l"/>
            <a:t>Concept de soi</a:t>
          </a:fld>
          <a:endParaRPr lang="de-CH" sz="1600">
            <a:solidFill>
              <a:schemeClr val="bg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8</xdr:col>
          <xdr:colOff>457200</xdr:colOff>
          <xdr:row>0</xdr:row>
          <xdr:rowOff>19050</xdr:rowOff>
        </xdr:from>
        <xdr:to>
          <xdr:col>12</xdr:col>
          <xdr:colOff>0</xdr:colOff>
          <xdr:row>0</xdr:row>
          <xdr:rowOff>552450</xdr:rowOff>
        </xdr:to>
        <xdr:pic>
          <xdr:nvPicPr>
            <xdr:cNvPr id="16" name="Grafik 59">
              <a:extLst>
                <a:ext uri="{FF2B5EF4-FFF2-40B4-BE49-F238E27FC236}">
                  <a16:creationId xmlns:a16="http://schemas.microsoft.com/office/drawing/2014/main" id="{00000000-0008-0000-1500-000010000000}"/>
                </a:ext>
              </a:extLst>
            </xdr:cNvPr>
            <xdr:cNvPicPr>
              <a:picLocks noChangeAspect="1" noChangeArrowheads="1"/>
              <a:extLst>
                <a:ext uri="{84589F7E-364E-4C9E-8A38-B11213B215E9}">
                  <a14:cameraTool cellRange="Logo!$D$6" spid="_x0000_s767103"/>
                </a:ext>
              </a:extLst>
            </xdr:cNvPicPr>
          </xdr:nvPicPr>
          <xdr:blipFill>
            <a:blip xmlns:r="http://schemas.openxmlformats.org/officeDocument/2006/relationships" r:embed="rId11"/>
            <a:srcRect/>
            <a:stretch>
              <a:fillRect/>
            </a:stretch>
          </xdr:blipFill>
          <xdr:spPr bwMode="auto">
            <a:xfrm>
              <a:off x="56769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2.xml><?xml version="1.0" encoding="utf-8"?>
<xdr:wsDr xmlns:xdr="http://schemas.openxmlformats.org/drawingml/2006/spreadsheetDrawing" xmlns:a="http://schemas.openxmlformats.org/drawingml/2006/main">
  <xdr:oneCellAnchor>
    <xdr:from>
      <xdr:col>2</xdr:col>
      <xdr:colOff>1409700</xdr:colOff>
      <xdr:row>18</xdr:row>
      <xdr:rowOff>123825</xdr:rowOff>
    </xdr:from>
    <xdr:ext cx="1080000" cy="590400"/>
    <xdr:sp macro="" textlink="" fLocksText="0">
      <xdr:nvSpPr>
        <xdr:cNvPr id="196" name="Gefaltete Ecke 195">
          <a:extLst>
            <a:ext uri="{FF2B5EF4-FFF2-40B4-BE49-F238E27FC236}">
              <a16:creationId xmlns:a16="http://schemas.microsoft.com/office/drawing/2014/main" id="{00000000-0008-0000-1600-0000C4000000}"/>
            </a:ext>
          </a:extLst>
        </xdr:cNvPr>
        <xdr:cNvSpPr/>
      </xdr:nvSpPr>
      <xdr:spPr>
        <a:xfrm>
          <a:off x="2076450" y="41052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57150</xdr:colOff>
      <xdr:row>5</xdr:row>
      <xdr:rowOff>97104</xdr:rowOff>
    </xdr:from>
    <xdr:ext cx="1080000" cy="186792"/>
    <xdr:sp macro="" textlink="' '!A245">
      <xdr:nvSpPr>
        <xdr:cNvPr id="15" name="Gefaltete Ecke 14">
          <a:extLst>
            <a:ext uri="{FF2B5EF4-FFF2-40B4-BE49-F238E27FC236}">
              <a16:creationId xmlns:a16="http://schemas.microsoft.com/office/drawing/2014/main" id="{00000000-0008-0000-1600-00000F000000}"/>
            </a:ext>
          </a:extLst>
        </xdr:cNvPr>
        <xdr:cNvSpPr/>
      </xdr:nvSpPr>
      <xdr:spPr>
        <a:xfrm>
          <a:off x="723900" y="1602054"/>
          <a:ext cx="1080000" cy="186792"/>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marL="0" indent="0" algn="ctr"/>
          <a:fld id="{ED605321-6343-4A63-BFD9-21EEE394CB24}" type="TxLink">
            <a:rPr lang="en-US" sz="1000" baseline="0">
              <a:solidFill>
                <a:schemeClr val="dk1"/>
              </a:solidFill>
              <a:latin typeface="+mn-lt"/>
              <a:ea typeface="+mn-ea"/>
              <a:cs typeface="+mn-cs"/>
            </a:rPr>
            <a:pPr marL="0" indent="0" algn="ctr"/>
            <a:t>Qui suis-je ?</a:t>
          </a:fld>
          <a:endParaRPr lang="de-CH" sz="1000" baseline="0">
            <a:solidFill>
              <a:schemeClr val="dk1"/>
            </a:solidFill>
            <a:latin typeface="+mn-lt"/>
            <a:ea typeface="+mn-ea"/>
            <a:cs typeface="+mn-cs"/>
          </a:endParaRPr>
        </a:p>
      </xdr:txBody>
    </xdr:sp>
    <xdr:clientData/>
  </xdr:oneCellAnchor>
  <xdr:oneCellAnchor>
    <xdr:from>
      <xdr:col>2</xdr:col>
      <xdr:colOff>1247775</xdr:colOff>
      <xdr:row>5</xdr:row>
      <xdr:rowOff>89434</xdr:rowOff>
    </xdr:from>
    <xdr:ext cx="1080000" cy="577316"/>
    <xdr:sp macro="" textlink="' '!A251">
      <xdr:nvSpPr>
        <xdr:cNvPr id="16" name="Gefaltete Ecke 15">
          <a:extLst>
            <a:ext uri="{FF2B5EF4-FFF2-40B4-BE49-F238E27FC236}">
              <a16:creationId xmlns:a16="http://schemas.microsoft.com/office/drawing/2014/main" id="{00000000-0008-0000-1600-000010000000}"/>
            </a:ext>
          </a:extLst>
        </xdr:cNvPr>
        <xdr:cNvSpPr/>
      </xdr:nvSpPr>
      <xdr:spPr>
        <a:xfrm>
          <a:off x="1914525" y="1594384"/>
          <a:ext cx="1080000" cy="577316"/>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noAutofit/>
        </a:bodyPr>
        <a:lstStyle/>
        <a:p>
          <a:pPr marL="0" indent="0" algn="ctr"/>
          <a:fld id="{B1F5ADD7-5F33-44FF-8CC6-992BE6B27C7A}" type="TxLink">
            <a:rPr lang="en-US" sz="1000" baseline="0">
              <a:solidFill>
                <a:schemeClr val="dk1"/>
              </a:solidFill>
              <a:latin typeface="+mn-lt"/>
              <a:ea typeface="+mn-ea"/>
              <a:cs typeface="+mn-cs"/>
            </a:rPr>
            <a:pPr marL="0" indent="0" algn="ctr"/>
            <a:t>Quels sont mes rôles dans la vie ?</a:t>
          </a:fld>
          <a:endParaRPr lang="de-CH" sz="1000" baseline="0">
            <a:solidFill>
              <a:schemeClr val="dk1"/>
            </a:solidFill>
            <a:latin typeface="+mn-lt"/>
            <a:ea typeface="+mn-ea"/>
            <a:cs typeface="+mn-cs"/>
          </a:endParaRPr>
        </a:p>
      </xdr:txBody>
    </xdr:sp>
    <xdr:clientData/>
  </xdr:oneCellAnchor>
  <xdr:oneCellAnchor>
    <xdr:from>
      <xdr:col>2</xdr:col>
      <xdr:colOff>228601</xdr:colOff>
      <xdr:row>6</xdr:row>
      <xdr:rowOff>152400</xdr:rowOff>
    </xdr:from>
    <xdr:ext cx="981074" cy="560375"/>
    <xdr:sp macro="" textlink="' '!A253">
      <xdr:nvSpPr>
        <xdr:cNvPr id="17" name="Gefaltete Ecke 16">
          <a:extLst>
            <a:ext uri="{FF2B5EF4-FFF2-40B4-BE49-F238E27FC236}">
              <a16:creationId xmlns:a16="http://schemas.microsoft.com/office/drawing/2014/main" id="{00000000-0008-0000-1600-000011000000}"/>
            </a:ext>
          </a:extLst>
        </xdr:cNvPr>
        <xdr:cNvSpPr/>
      </xdr:nvSpPr>
      <xdr:spPr>
        <a:xfrm>
          <a:off x="895351" y="1847850"/>
          <a:ext cx="981074" cy="56037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0ECE6927-846E-43CE-829E-464DDCA2C3FE}" type="TxLink">
            <a:rPr lang="en-US" sz="1000" baseline="0">
              <a:solidFill>
                <a:schemeClr val="dk1"/>
              </a:solidFill>
              <a:latin typeface="+mn-lt"/>
              <a:ea typeface="+mn-ea"/>
              <a:cs typeface="+mn-cs"/>
            </a:rPr>
            <a:pPr marL="0" indent="0" algn="ctr"/>
            <a:t>Quelles sont mes activités principales ?</a:t>
          </a:fld>
          <a:endParaRPr lang="de-CH" sz="1000" baseline="0">
            <a:solidFill>
              <a:schemeClr val="dk1"/>
            </a:solidFill>
            <a:latin typeface="+mn-lt"/>
            <a:ea typeface="+mn-ea"/>
            <a:cs typeface="+mn-cs"/>
          </a:endParaRPr>
        </a:p>
      </xdr:txBody>
    </xdr:sp>
    <xdr:clientData/>
  </xdr:oneCellAnchor>
  <xdr:oneCellAnchor>
    <xdr:from>
      <xdr:col>3</xdr:col>
      <xdr:colOff>180976</xdr:colOff>
      <xdr:row>5</xdr:row>
      <xdr:rowOff>133350</xdr:rowOff>
    </xdr:from>
    <xdr:ext cx="914399" cy="373583"/>
    <xdr:sp macro="" textlink="' '!A254">
      <xdr:nvSpPr>
        <xdr:cNvPr id="18" name="Gefaltete Ecke 17">
          <a:extLst>
            <a:ext uri="{FF2B5EF4-FFF2-40B4-BE49-F238E27FC236}">
              <a16:creationId xmlns:a16="http://schemas.microsoft.com/office/drawing/2014/main" id="{00000000-0008-0000-1600-000012000000}"/>
            </a:ext>
          </a:extLst>
        </xdr:cNvPr>
        <xdr:cNvSpPr/>
      </xdr:nvSpPr>
      <xdr:spPr>
        <a:xfrm>
          <a:off x="3562351" y="1666875"/>
          <a:ext cx="914399"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0DBF5D2F-D3E3-44C1-9EF0-F8BD86F94809}" type="TxLink">
            <a:rPr lang="en-US" sz="1000" baseline="0">
              <a:solidFill>
                <a:schemeClr val="dk1"/>
              </a:solidFill>
              <a:latin typeface="+mn-lt"/>
              <a:ea typeface="+mn-ea"/>
              <a:cs typeface="+mn-cs"/>
            </a:rPr>
            <a:pPr marL="0" indent="0" algn="ctr"/>
            <a:t>Qu'est-ce que j'aime ?</a:t>
          </a:fld>
          <a:endParaRPr lang="de-CH" sz="1000" baseline="0">
            <a:solidFill>
              <a:schemeClr val="dk1"/>
            </a:solidFill>
            <a:latin typeface="+mn-lt"/>
            <a:ea typeface="+mn-ea"/>
            <a:cs typeface="+mn-cs"/>
          </a:endParaRPr>
        </a:p>
      </xdr:txBody>
    </xdr:sp>
    <xdr:clientData/>
  </xdr:oneCellAnchor>
  <xdr:oneCellAnchor>
    <xdr:from>
      <xdr:col>3</xdr:col>
      <xdr:colOff>1203961</xdr:colOff>
      <xdr:row>6</xdr:row>
      <xdr:rowOff>24765</xdr:rowOff>
    </xdr:from>
    <xdr:ext cx="914399" cy="560375"/>
    <xdr:sp macro="" textlink="' '!A255">
      <xdr:nvSpPr>
        <xdr:cNvPr id="19" name="Gefaltete Ecke 18">
          <a:extLst>
            <a:ext uri="{FF2B5EF4-FFF2-40B4-BE49-F238E27FC236}">
              <a16:creationId xmlns:a16="http://schemas.microsoft.com/office/drawing/2014/main" id="{00000000-0008-0000-1600-000013000000}"/>
            </a:ext>
          </a:extLst>
        </xdr:cNvPr>
        <xdr:cNvSpPr/>
      </xdr:nvSpPr>
      <xdr:spPr>
        <a:xfrm>
          <a:off x="4585336" y="1748790"/>
          <a:ext cx="914399" cy="56037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38EAE2C1-3EC8-4C5C-BBAB-B74DE0BC3D49}" type="TxLink">
            <a:rPr lang="en-US" sz="1000" baseline="0">
              <a:solidFill>
                <a:schemeClr val="dk1"/>
              </a:solidFill>
              <a:latin typeface="+mn-lt"/>
              <a:ea typeface="+mn-ea"/>
              <a:cs typeface="+mn-cs"/>
            </a:rPr>
            <a:pPr marL="0" indent="0" algn="ctr"/>
            <a:t>Qu'est-ce qui est indispensable ?</a:t>
          </a:fld>
          <a:endParaRPr lang="de-CH" sz="1000" baseline="0">
            <a:solidFill>
              <a:schemeClr val="dk1"/>
            </a:solidFill>
            <a:latin typeface="+mn-lt"/>
            <a:ea typeface="+mn-ea"/>
            <a:cs typeface="+mn-cs"/>
          </a:endParaRPr>
        </a:p>
      </xdr:txBody>
    </xdr:sp>
    <xdr:clientData/>
  </xdr:oneCellAnchor>
  <xdr:oneCellAnchor>
    <xdr:from>
      <xdr:col>6</xdr:col>
      <xdr:colOff>161926</xdr:colOff>
      <xdr:row>5</xdr:row>
      <xdr:rowOff>95250</xdr:rowOff>
    </xdr:from>
    <xdr:ext cx="914399" cy="373583"/>
    <xdr:sp macro="" textlink="' '!A226">
      <xdr:nvSpPr>
        <xdr:cNvPr id="20" name="Gefaltete Ecke 19">
          <a:extLst>
            <a:ext uri="{FF2B5EF4-FFF2-40B4-BE49-F238E27FC236}">
              <a16:creationId xmlns:a16="http://schemas.microsoft.com/office/drawing/2014/main" id="{00000000-0008-0000-1600-000014000000}"/>
            </a:ext>
          </a:extLst>
        </xdr:cNvPr>
        <xdr:cNvSpPr/>
      </xdr:nvSpPr>
      <xdr:spPr>
        <a:xfrm>
          <a:off x="9020176" y="1600200"/>
          <a:ext cx="914399"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9FF837A6-4F5B-4482-9A39-BF29EDC17838}" type="TxLink">
            <a:rPr lang="en-US" sz="1000" baseline="0">
              <a:solidFill>
                <a:schemeClr val="dk1"/>
              </a:solidFill>
              <a:latin typeface="+mn-lt"/>
              <a:ea typeface="+mn-ea"/>
              <a:cs typeface="+mn-cs"/>
            </a:rPr>
            <a:pPr marL="0" indent="0" algn="ctr"/>
            <a:t>Quelles sont mes forces ?</a:t>
          </a:fld>
          <a:endParaRPr lang="de-CH" sz="1000" baseline="0">
            <a:solidFill>
              <a:schemeClr val="dk1"/>
            </a:solidFill>
            <a:latin typeface="+mn-lt"/>
            <a:ea typeface="+mn-ea"/>
            <a:cs typeface="+mn-cs"/>
          </a:endParaRPr>
        </a:p>
      </xdr:txBody>
    </xdr:sp>
    <xdr:clientData/>
  </xdr:oneCellAnchor>
  <xdr:oneCellAnchor>
    <xdr:from>
      <xdr:col>3</xdr:col>
      <xdr:colOff>142876</xdr:colOff>
      <xdr:row>22</xdr:row>
      <xdr:rowOff>142875</xdr:rowOff>
    </xdr:from>
    <xdr:ext cx="971549" cy="238125"/>
    <xdr:sp macro="" textlink="' '!A227">
      <xdr:nvSpPr>
        <xdr:cNvPr id="21" name="Gefaltete Ecke 20">
          <a:extLst>
            <a:ext uri="{FF2B5EF4-FFF2-40B4-BE49-F238E27FC236}">
              <a16:creationId xmlns:a16="http://schemas.microsoft.com/office/drawing/2014/main" id="{00000000-0008-0000-1600-000015000000}"/>
            </a:ext>
          </a:extLst>
        </xdr:cNvPr>
        <xdr:cNvSpPr/>
      </xdr:nvSpPr>
      <xdr:spPr>
        <a:xfrm>
          <a:off x="3524251" y="4962525"/>
          <a:ext cx="971549" cy="23812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D772EC6-106E-4021-A9F0-BD4D7F880595}" type="TxLink">
            <a:rPr lang="en-US" sz="1000" baseline="0">
              <a:solidFill>
                <a:schemeClr val="dk1"/>
              </a:solidFill>
              <a:latin typeface="+mn-lt"/>
              <a:ea typeface="+mn-ea"/>
              <a:cs typeface="+mn-cs"/>
            </a:rPr>
            <a:pPr marL="0" indent="0" algn="ctr"/>
            <a:t>Qu'est-ce que je déteste ?</a:t>
          </a:fld>
          <a:endParaRPr lang="de-CH" sz="1000" baseline="0">
            <a:solidFill>
              <a:schemeClr val="dk1"/>
            </a:solidFill>
            <a:latin typeface="+mn-lt"/>
            <a:ea typeface="+mn-ea"/>
            <a:cs typeface="+mn-cs"/>
          </a:endParaRPr>
        </a:p>
      </xdr:txBody>
    </xdr:sp>
    <xdr:clientData/>
  </xdr:oneCellAnchor>
  <xdr:oneCellAnchor>
    <xdr:from>
      <xdr:col>6</xdr:col>
      <xdr:colOff>1228726</xdr:colOff>
      <xdr:row>6</xdr:row>
      <xdr:rowOff>28574</xdr:rowOff>
    </xdr:from>
    <xdr:ext cx="1000124" cy="373583"/>
    <xdr:sp macro="" textlink="' '!A229">
      <xdr:nvSpPr>
        <xdr:cNvPr id="22" name="Gefaltete Ecke 21">
          <a:extLst>
            <a:ext uri="{FF2B5EF4-FFF2-40B4-BE49-F238E27FC236}">
              <a16:creationId xmlns:a16="http://schemas.microsoft.com/office/drawing/2014/main" id="{00000000-0008-0000-1600-000016000000}"/>
            </a:ext>
          </a:extLst>
        </xdr:cNvPr>
        <xdr:cNvSpPr/>
      </xdr:nvSpPr>
      <xdr:spPr>
        <a:xfrm>
          <a:off x="10086976" y="1724024"/>
          <a:ext cx="1000124"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E8BB26D-79B6-4DCE-BA43-88D56A96D1B7}" type="TxLink">
            <a:rPr lang="en-US" sz="1000" baseline="0">
              <a:solidFill>
                <a:schemeClr val="dk1"/>
              </a:solidFill>
              <a:latin typeface="+mn-lt"/>
              <a:ea typeface="+mn-ea"/>
              <a:cs typeface="+mn-cs"/>
            </a:rPr>
            <a:pPr marL="0" indent="0" algn="ctr"/>
            <a:t>Qu'est-ce que je sais bien faire ?</a:t>
          </a:fld>
          <a:endParaRPr lang="de-CH" sz="1000" baseline="0">
            <a:solidFill>
              <a:schemeClr val="dk1"/>
            </a:solidFill>
            <a:latin typeface="+mn-lt"/>
            <a:ea typeface="+mn-ea"/>
            <a:cs typeface="+mn-cs"/>
          </a:endParaRPr>
        </a:p>
      </xdr:txBody>
    </xdr:sp>
    <xdr:clientData/>
  </xdr:oneCellAnchor>
  <xdr:oneCellAnchor>
    <xdr:from>
      <xdr:col>2</xdr:col>
      <xdr:colOff>2286001</xdr:colOff>
      <xdr:row>38</xdr:row>
      <xdr:rowOff>47625</xdr:rowOff>
    </xdr:from>
    <xdr:ext cx="1600199" cy="747165"/>
    <xdr:sp macro="" textlink="' '!A243">
      <xdr:nvSpPr>
        <xdr:cNvPr id="24" name="Gefaltete Ecke 23">
          <a:extLst>
            <a:ext uri="{FF2B5EF4-FFF2-40B4-BE49-F238E27FC236}">
              <a16:creationId xmlns:a16="http://schemas.microsoft.com/office/drawing/2014/main" id="{00000000-0008-0000-1600-000018000000}"/>
            </a:ext>
          </a:extLst>
        </xdr:cNvPr>
        <xdr:cNvSpPr/>
      </xdr:nvSpPr>
      <xdr:spPr>
        <a:xfrm>
          <a:off x="2952751" y="7991475"/>
          <a:ext cx="1600199" cy="74716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B80BB15D-DE7E-4F74-AFEA-D4740FB1CF5B}" type="TxLink">
            <a:rPr lang="en-US" sz="1000" baseline="0">
              <a:solidFill>
                <a:schemeClr val="dk1"/>
              </a:solidFill>
              <a:latin typeface="+mn-lt"/>
              <a:ea typeface="+mn-ea"/>
              <a:cs typeface="+mn-cs"/>
            </a:rPr>
            <a:pPr marL="0" indent="0" algn="ctr"/>
            <a:t>Quelles sont les ressources absolument indispensables pour réaliser mes objectifs / rêves ?</a:t>
          </a:fld>
          <a:endParaRPr lang="de-CH" sz="1000" baseline="0">
            <a:solidFill>
              <a:schemeClr val="dk1"/>
            </a:solidFill>
            <a:latin typeface="+mn-lt"/>
            <a:ea typeface="+mn-ea"/>
            <a:cs typeface="+mn-cs"/>
          </a:endParaRPr>
        </a:p>
      </xdr:txBody>
    </xdr:sp>
    <xdr:clientData/>
  </xdr:oneCellAnchor>
  <xdr:oneCellAnchor>
    <xdr:from>
      <xdr:col>2</xdr:col>
      <xdr:colOff>1323976</xdr:colOff>
      <xdr:row>38</xdr:row>
      <xdr:rowOff>95250</xdr:rowOff>
    </xdr:from>
    <xdr:ext cx="914399" cy="373583"/>
    <xdr:sp macro="" textlink="' '!A244">
      <xdr:nvSpPr>
        <xdr:cNvPr id="25" name="Gefaltete Ecke 24">
          <a:extLst>
            <a:ext uri="{FF2B5EF4-FFF2-40B4-BE49-F238E27FC236}">
              <a16:creationId xmlns:a16="http://schemas.microsoft.com/office/drawing/2014/main" id="{00000000-0008-0000-1600-000019000000}"/>
            </a:ext>
          </a:extLst>
        </xdr:cNvPr>
        <xdr:cNvSpPr/>
      </xdr:nvSpPr>
      <xdr:spPr>
        <a:xfrm>
          <a:off x="1990726" y="8067675"/>
          <a:ext cx="914399"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BC04838A-D532-4318-B60D-76B52C5A2E54}" type="TxLink">
            <a:rPr lang="en-US" sz="1000" baseline="0">
              <a:solidFill>
                <a:schemeClr val="dk1"/>
              </a:solidFill>
              <a:latin typeface="+mn-lt"/>
              <a:ea typeface="+mn-ea"/>
              <a:cs typeface="+mn-cs"/>
            </a:rPr>
            <a:pPr marL="0" indent="0" algn="ctr"/>
            <a:t>Quels sont mes atouts ?</a:t>
          </a:fld>
          <a:endParaRPr lang="de-CH" sz="1000" baseline="0">
            <a:solidFill>
              <a:schemeClr val="dk1"/>
            </a:solidFill>
            <a:latin typeface="+mn-lt"/>
            <a:ea typeface="+mn-ea"/>
            <a:cs typeface="+mn-cs"/>
          </a:endParaRPr>
        </a:p>
      </xdr:txBody>
    </xdr:sp>
    <xdr:clientData/>
  </xdr:oneCellAnchor>
  <xdr:oneCellAnchor>
    <xdr:from>
      <xdr:col>4</xdr:col>
      <xdr:colOff>1362076</xdr:colOff>
      <xdr:row>6</xdr:row>
      <xdr:rowOff>104774</xdr:rowOff>
    </xdr:from>
    <xdr:ext cx="1323974" cy="381001"/>
    <xdr:sp macro="" textlink="' '!A230">
      <xdr:nvSpPr>
        <xdr:cNvPr id="26" name="Gefaltete Ecke 25">
          <a:extLst>
            <a:ext uri="{FF2B5EF4-FFF2-40B4-BE49-F238E27FC236}">
              <a16:creationId xmlns:a16="http://schemas.microsoft.com/office/drawing/2014/main" id="{00000000-0008-0000-1600-00001A000000}"/>
            </a:ext>
          </a:extLst>
        </xdr:cNvPr>
        <xdr:cNvSpPr/>
      </xdr:nvSpPr>
      <xdr:spPr>
        <a:xfrm>
          <a:off x="7458076" y="1800224"/>
          <a:ext cx="1323974" cy="381001"/>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CB9CAE7-AC08-4D30-86EF-8B041013AF6A}" type="TxLink">
            <a:rPr lang="en-US" sz="1000" baseline="0">
              <a:solidFill>
                <a:schemeClr val="dk1"/>
              </a:solidFill>
              <a:latin typeface="+mn-lt"/>
              <a:ea typeface="+mn-ea"/>
              <a:cs typeface="+mn-cs"/>
            </a:rPr>
            <a:pPr marL="0" indent="0" algn="ctr"/>
            <a:t>Quelles relations ai-je avec elles ?</a:t>
          </a:fld>
          <a:endParaRPr lang="de-CH" sz="1000" baseline="0">
            <a:solidFill>
              <a:schemeClr val="dk1"/>
            </a:solidFill>
            <a:latin typeface="+mn-lt"/>
            <a:ea typeface="+mn-ea"/>
            <a:cs typeface="+mn-cs"/>
          </a:endParaRPr>
        </a:p>
      </xdr:txBody>
    </xdr:sp>
    <xdr:clientData/>
  </xdr:oneCellAnchor>
  <xdr:oneCellAnchor>
    <xdr:from>
      <xdr:col>4</xdr:col>
      <xdr:colOff>19051</xdr:colOff>
      <xdr:row>5</xdr:row>
      <xdr:rowOff>28575</xdr:rowOff>
    </xdr:from>
    <xdr:ext cx="1000124" cy="373583"/>
    <xdr:sp macro="" textlink="' '!A231">
      <xdr:nvSpPr>
        <xdr:cNvPr id="27" name="Gefaltete Ecke 26">
          <a:extLst>
            <a:ext uri="{FF2B5EF4-FFF2-40B4-BE49-F238E27FC236}">
              <a16:creationId xmlns:a16="http://schemas.microsoft.com/office/drawing/2014/main" id="{00000000-0008-0000-1600-00001B000000}"/>
            </a:ext>
          </a:extLst>
        </xdr:cNvPr>
        <xdr:cNvSpPr/>
      </xdr:nvSpPr>
      <xdr:spPr>
        <a:xfrm>
          <a:off x="6115051" y="1533525"/>
          <a:ext cx="1000124"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9DE0D156-E4A6-4B9F-A8C8-7569F714AF48}" type="TxLink">
            <a:rPr lang="en-US" sz="1000" baseline="0">
              <a:solidFill>
                <a:schemeClr val="dk1"/>
              </a:solidFill>
              <a:latin typeface="+mn-lt"/>
              <a:ea typeface="+mn-ea"/>
              <a:cs typeface="+mn-cs"/>
            </a:rPr>
            <a:pPr marL="0" indent="0" algn="ctr"/>
            <a:t>Qui sont mes partenaires ?</a:t>
          </a:fld>
          <a:endParaRPr lang="de-CH" sz="1000" baseline="0">
            <a:solidFill>
              <a:schemeClr val="dk1"/>
            </a:solidFill>
            <a:latin typeface="+mn-lt"/>
            <a:ea typeface="+mn-ea"/>
            <a:cs typeface="+mn-cs"/>
          </a:endParaRPr>
        </a:p>
      </xdr:txBody>
    </xdr:sp>
    <xdr:clientData/>
  </xdr:oneCellAnchor>
  <xdr:oneCellAnchor>
    <xdr:from>
      <xdr:col>6</xdr:col>
      <xdr:colOff>85726</xdr:colOff>
      <xdr:row>22</xdr:row>
      <xdr:rowOff>85724</xdr:rowOff>
    </xdr:from>
    <xdr:ext cx="914399" cy="476251"/>
    <xdr:sp macro="" textlink="' '!A240">
      <xdr:nvSpPr>
        <xdr:cNvPr id="28" name="Gefaltete Ecke 27">
          <a:extLst>
            <a:ext uri="{FF2B5EF4-FFF2-40B4-BE49-F238E27FC236}">
              <a16:creationId xmlns:a16="http://schemas.microsoft.com/office/drawing/2014/main" id="{00000000-0008-0000-1600-00001C000000}"/>
            </a:ext>
          </a:extLst>
        </xdr:cNvPr>
        <xdr:cNvSpPr/>
      </xdr:nvSpPr>
      <xdr:spPr>
        <a:xfrm>
          <a:off x="8943976" y="4905374"/>
          <a:ext cx="914399" cy="476251"/>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3ADA997-0C14-4575-B930-04BA28EB8942}" type="TxLink">
            <a:rPr lang="en-US" sz="1000" baseline="0">
              <a:solidFill>
                <a:schemeClr val="dk1"/>
              </a:solidFill>
              <a:latin typeface="+mn-lt"/>
              <a:ea typeface="+mn-ea"/>
              <a:cs typeface="+mn-cs"/>
            </a:rPr>
            <a:pPr marL="0" indent="0" algn="ctr"/>
            <a:t>Quelles sont mes faiblesses ?</a:t>
          </a:fld>
          <a:endParaRPr lang="de-CH" sz="1000" baseline="0">
            <a:solidFill>
              <a:schemeClr val="dk1"/>
            </a:solidFill>
            <a:latin typeface="+mn-lt"/>
            <a:ea typeface="+mn-ea"/>
            <a:cs typeface="+mn-cs"/>
          </a:endParaRPr>
        </a:p>
      </xdr:txBody>
    </xdr:sp>
    <xdr:clientData/>
  </xdr:oneCellAnchor>
  <xdr:oneCellAnchor>
    <xdr:from>
      <xdr:col>6</xdr:col>
      <xdr:colOff>1171576</xdr:colOff>
      <xdr:row>22</xdr:row>
      <xdr:rowOff>180975</xdr:rowOff>
    </xdr:from>
    <xdr:ext cx="1104899" cy="409575"/>
    <xdr:sp macro="" textlink="' '!A241">
      <xdr:nvSpPr>
        <xdr:cNvPr id="29" name="Gefaltete Ecke 28">
          <a:extLst>
            <a:ext uri="{FF2B5EF4-FFF2-40B4-BE49-F238E27FC236}">
              <a16:creationId xmlns:a16="http://schemas.microsoft.com/office/drawing/2014/main" id="{00000000-0008-0000-1600-00001D000000}"/>
            </a:ext>
          </a:extLst>
        </xdr:cNvPr>
        <xdr:cNvSpPr/>
      </xdr:nvSpPr>
      <xdr:spPr>
        <a:xfrm>
          <a:off x="10029826" y="5000625"/>
          <a:ext cx="1104899" cy="40957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91006A9-F486-46FF-AB74-8E90E8F03696}" type="TxLink">
            <a:rPr lang="en-US" sz="1000" baseline="0">
              <a:solidFill>
                <a:schemeClr val="dk1"/>
              </a:solidFill>
              <a:latin typeface="+mn-lt"/>
              <a:ea typeface="+mn-ea"/>
              <a:cs typeface="+mn-cs"/>
            </a:rPr>
            <a:pPr marL="0" indent="0" algn="ctr"/>
            <a:t>Qu'est-ce que je sais moins bien faire ?</a:t>
          </a:fld>
          <a:endParaRPr lang="de-CH" sz="1000" baseline="0">
            <a:solidFill>
              <a:schemeClr val="dk1"/>
            </a:solidFill>
            <a:latin typeface="+mn-lt"/>
            <a:ea typeface="+mn-ea"/>
            <a:cs typeface="+mn-cs"/>
          </a:endParaRPr>
        </a:p>
      </xdr:txBody>
    </xdr:sp>
    <xdr:clientData/>
  </xdr:oneCellAnchor>
  <xdr:oneCellAnchor>
    <xdr:from>
      <xdr:col>7</xdr:col>
      <xdr:colOff>1162051</xdr:colOff>
      <xdr:row>6</xdr:row>
      <xdr:rowOff>95249</xdr:rowOff>
    </xdr:from>
    <xdr:ext cx="1038224" cy="373583"/>
    <xdr:sp macro="" textlink="' '!A235">
      <xdr:nvSpPr>
        <xdr:cNvPr id="30" name="Gefaltete Ecke 29">
          <a:extLst>
            <a:ext uri="{FF2B5EF4-FFF2-40B4-BE49-F238E27FC236}">
              <a16:creationId xmlns:a16="http://schemas.microsoft.com/office/drawing/2014/main" id="{00000000-0008-0000-1600-00001E000000}"/>
            </a:ext>
          </a:extLst>
        </xdr:cNvPr>
        <xdr:cNvSpPr/>
      </xdr:nvSpPr>
      <xdr:spPr>
        <a:xfrm>
          <a:off x="12734926" y="1790699"/>
          <a:ext cx="1038224"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8B351F99-70F0-4B7E-83E5-80244CBD49B2}" type="TxLink">
            <a:rPr lang="en-US" sz="1000" baseline="0">
              <a:solidFill>
                <a:schemeClr val="dk1"/>
              </a:solidFill>
              <a:latin typeface="+mn-lt"/>
              <a:ea typeface="+mn-ea"/>
              <a:cs typeface="+mn-cs"/>
            </a:rPr>
            <a:pPr marL="0" indent="0" algn="ctr"/>
            <a:t>Quels sont mes objectifs ?</a:t>
          </a:fld>
          <a:endParaRPr lang="de-CH" sz="1000" baseline="0">
            <a:solidFill>
              <a:schemeClr val="dk1"/>
            </a:solidFill>
            <a:latin typeface="+mn-lt"/>
            <a:ea typeface="+mn-ea"/>
            <a:cs typeface="+mn-cs"/>
          </a:endParaRPr>
        </a:p>
      </xdr:txBody>
    </xdr:sp>
    <xdr:clientData/>
  </xdr:oneCellAnchor>
  <xdr:oneCellAnchor>
    <xdr:from>
      <xdr:col>7</xdr:col>
      <xdr:colOff>133351</xdr:colOff>
      <xdr:row>5</xdr:row>
      <xdr:rowOff>76199</xdr:rowOff>
    </xdr:from>
    <xdr:ext cx="914399" cy="373583"/>
    <xdr:sp macro="" textlink="' '!A234">
      <xdr:nvSpPr>
        <xdr:cNvPr id="31" name="Gefaltete Ecke 30">
          <a:extLst>
            <a:ext uri="{FF2B5EF4-FFF2-40B4-BE49-F238E27FC236}">
              <a16:creationId xmlns:a16="http://schemas.microsoft.com/office/drawing/2014/main" id="{00000000-0008-0000-1600-00001F000000}"/>
            </a:ext>
          </a:extLst>
        </xdr:cNvPr>
        <xdr:cNvSpPr/>
      </xdr:nvSpPr>
      <xdr:spPr>
        <a:xfrm>
          <a:off x="11706226" y="1581149"/>
          <a:ext cx="914399"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699F603-7C18-42BC-A59D-2B383F4981B9}" type="TxLink">
            <a:rPr lang="en-US" sz="1000" baseline="0">
              <a:solidFill>
                <a:schemeClr val="dk1"/>
              </a:solidFill>
              <a:latin typeface="+mn-lt"/>
              <a:ea typeface="+mn-ea"/>
              <a:cs typeface="+mn-cs"/>
            </a:rPr>
            <a:pPr marL="0" indent="0" algn="ctr"/>
            <a:t>Quels sont mes rêves ?</a:t>
          </a:fld>
          <a:endParaRPr lang="de-CH" sz="1000" baseline="0">
            <a:solidFill>
              <a:schemeClr val="dk1"/>
            </a:solidFill>
            <a:latin typeface="+mn-lt"/>
            <a:ea typeface="+mn-ea"/>
            <a:cs typeface="+mn-cs"/>
          </a:endParaRPr>
        </a:p>
      </xdr:txBody>
    </xdr:sp>
    <xdr:clientData/>
  </xdr:oneCellAnchor>
  <xdr:oneCellAnchor>
    <xdr:from>
      <xdr:col>5</xdr:col>
      <xdr:colOff>104776</xdr:colOff>
      <xdr:row>38</xdr:row>
      <xdr:rowOff>57148</xdr:rowOff>
    </xdr:from>
    <xdr:ext cx="1114424" cy="438152"/>
    <xdr:sp macro="" textlink="' '!A252">
      <xdr:nvSpPr>
        <xdr:cNvPr id="33" name="Gefaltete Ecke 32">
          <a:extLst>
            <a:ext uri="{FF2B5EF4-FFF2-40B4-BE49-F238E27FC236}">
              <a16:creationId xmlns:a16="http://schemas.microsoft.com/office/drawing/2014/main" id="{00000000-0008-0000-1600-000021000000}"/>
            </a:ext>
          </a:extLst>
        </xdr:cNvPr>
        <xdr:cNvSpPr/>
      </xdr:nvSpPr>
      <xdr:spPr>
        <a:xfrm>
          <a:off x="7581901" y="8000998"/>
          <a:ext cx="1114424" cy="438152"/>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DEF1CD7-8BBC-4123-92BB-B82547E225C1}" type="TxLink">
            <a:rPr lang="en-US" sz="1000" baseline="0">
              <a:solidFill>
                <a:schemeClr val="dk1"/>
              </a:solidFill>
              <a:latin typeface="+mn-lt"/>
              <a:ea typeface="+mn-ea"/>
              <a:cs typeface="+mn-cs"/>
            </a:rPr>
            <a:pPr marL="0" indent="0" algn="ctr"/>
            <a:t>Quelles sont mes tâches ?</a:t>
          </a:fld>
          <a:endParaRPr lang="de-CH" sz="1000" baseline="0">
            <a:solidFill>
              <a:schemeClr val="dk1"/>
            </a:solidFill>
            <a:latin typeface="+mn-lt"/>
            <a:ea typeface="+mn-ea"/>
            <a:cs typeface="+mn-cs"/>
          </a:endParaRPr>
        </a:p>
      </xdr:txBody>
    </xdr:sp>
    <xdr:clientData/>
  </xdr:oneCellAnchor>
  <xdr:twoCellAnchor editAs="oneCell">
    <xdr:from>
      <xdr:col>7</xdr:col>
      <xdr:colOff>2524125</xdr:colOff>
      <xdr:row>1</xdr:row>
      <xdr:rowOff>57150</xdr:rowOff>
    </xdr:from>
    <xdr:to>
      <xdr:col>7</xdr:col>
      <xdr:colOff>2696925</xdr:colOff>
      <xdr:row>1</xdr:row>
      <xdr:rowOff>229950</xdr:rowOff>
    </xdr:to>
    <xdr:grpSp>
      <xdr:nvGrpSpPr>
        <xdr:cNvPr id="173" name="Gruppieren 172">
          <a:hlinkClick xmlns:r="http://schemas.openxmlformats.org/officeDocument/2006/relationships" r:id="rId1"/>
          <a:extLst>
            <a:ext uri="{FF2B5EF4-FFF2-40B4-BE49-F238E27FC236}">
              <a16:creationId xmlns:a16="http://schemas.microsoft.com/office/drawing/2014/main" id="{00000000-0008-0000-1600-0000AD000000}"/>
            </a:ext>
          </a:extLst>
        </xdr:cNvPr>
        <xdr:cNvGrpSpPr/>
      </xdr:nvGrpSpPr>
      <xdr:grpSpPr>
        <a:xfrm>
          <a:off x="14411325" y="613410"/>
          <a:ext cx="172800" cy="172800"/>
          <a:chOff x="8105775" y="571500"/>
          <a:chExt cx="172800" cy="172800"/>
        </a:xfrm>
      </xdr:grpSpPr>
      <xdr:sp macro="" textlink="">
        <xdr:nvSpPr>
          <xdr:cNvPr id="174" name="Rechteck 173">
            <a:extLst>
              <a:ext uri="{FF2B5EF4-FFF2-40B4-BE49-F238E27FC236}">
                <a16:creationId xmlns:a16="http://schemas.microsoft.com/office/drawing/2014/main" id="{00000000-0008-0000-1600-0000A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5" name="Textfeld 174">
            <a:extLst>
              <a:ext uri="{FF2B5EF4-FFF2-40B4-BE49-F238E27FC236}">
                <a16:creationId xmlns:a16="http://schemas.microsoft.com/office/drawing/2014/main" id="{00000000-0008-0000-1600-0000A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oneCellAnchor>
    <xdr:from>
      <xdr:col>5</xdr:col>
      <xdr:colOff>895351</xdr:colOff>
      <xdr:row>39</xdr:row>
      <xdr:rowOff>190499</xdr:rowOff>
    </xdr:from>
    <xdr:ext cx="1114424" cy="495302"/>
    <xdr:sp macro="" textlink="' '!A239">
      <xdr:nvSpPr>
        <xdr:cNvPr id="255" name="Gefaltete Ecke 254">
          <a:extLst>
            <a:ext uri="{FF2B5EF4-FFF2-40B4-BE49-F238E27FC236}">
              <a16:creationId xmlns:a16="http://schemas.microsoft.com/office/drawing/2014/main" id="{00000000-0008-0000-1600-0000FF000000}"/>
            </a:ext>
          </a:extLst>
        </xdr:cNvPr>
        <xdr:cNvSpPr/>
      </xdr:nvSpPr>
      <xdr:spPr>
        <a:xfrm>
          <a:off x="8372476" y="8324849"/>
          <a:ext cx="1114424" cy="495302"/>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A1C0F68-54CB-408A-BAFD-DE492EF53F76}" type="TxLink">
            <a:rPr lang="en-US" sz="1000" baseline="0">
              <a:solidFill>
                <a:schemeClr val="dk1"/>
              </a:solidFill>
              <a:latin typeface="+mn-lt"/>
              <a:ea typeface="+mn-ea"/>
              <a:cs typeface="+mn-cs"/>
            </a:rPr>
            <a:pPr marL="0" indent="0" algn="ctr"/>
            <a:t>Quels sont mes revenus ?</a:t>
          </a:fld>
          <a:endParaRPr lang="de-CH" sz="1000" baseline="0">
            <a:solidFill>
              <a:schemeClr val="dk1"/>
            </a:solidFill>
            <a:latin typeface="+mn-lt"/>
            <a:ea typeface="+mn-ea"/>
            <a:cs typeface="+mn-cs"/>
          </a:endParaRPr>
        </a:p>
      </xdr:txBody>
    </xdr:sp>
    <xdr:clientData/>
  </xdr:oneCellAnchor>
  <xdr:twoCellAnchor editAs="oneCell">
    <xdr:from>
      <xdr:col>0</xdr:col>
      <xdr:colOff>76200</xdr:colOff>
      <xdr:row>0</xdr:row>
      <xdr:rowOff>104775</xdr:rowOff>
    </xdr:from>
    <xdr:to>
      <xdr:col>0</xdr:col>
      <xdr:colOff>400200</xdr:colOff>
      <xdr:row>0</xdr:row>
      <xdr:rowOff>430240</xdr:rowOff>
    </xdr:to>
    <xdr:grpSp>
      <xdr:nvGrpSpPr>
        <xdr:cNvPr id="136" name="Gruppieren 53">
          <a:hlinkClick xmlns:r="http://schemas.openxmlformats.org/officeDocument/2006/relationships" r:id="rId2"/>
          <a:extLst>
            <a:ext uri="{FF2B5EF4-FFF2-40B4-BE49-F238E27FC236}">
              <a16:creationId xmlns:a16="http://schemas.microsoft.com/office/drawing/2014/main" id="{00000000-0008-0000-1600-000088000000}"/>
            </a:ext>
          </a:extLst>
        </xdr:cNvPr>
        <xdr:cNvGrpSpPr/>
      </xdr:nvGrpSpPr>
      <xdr:grpSpPr>
        <a:xfrm>
          <a:off x="76200" y="104775"/>
          <a:ext cx="324000" cy="325465"/>
          <a:chOff x="9191625" y="3009900"/>
          <a:chExt cx="324000" cy="325465"/>
        </a:xfrm>
      </xdr:grpSpPr>
      <xdr:sp macro="" textlink="">
        <xdr:nvSpPr>
          <xdr:cNvPr id="137" name="Rechteck 57">
            <a:extLst>
              <a:ext uri="{FF2B5EF4-FFF2-40B4-BE49-F238E27FC236}">
                <a16:creationId xmlns:a16="http://schemas.microsoft.com/office/drawing/2014/main" id="{00000000-0008-0000-1600-00008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8" name="Pfeil nach links 58">
            <a:extLst>
              <a:ext uri="{FF2B5EF4-FFF2-40B4-BE49-F238E27FC236}">
                <a16:creationId xmlns:a16="http://schemas.microsoft.com/office/drawing/2014/main" id="{00000000-0008-0000-1600-00008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2</xdr:col>
      <xdr:colOff>1543050</xdr:colOff>
      <xdr:row>7</xdr:row>
      <xdr:rowOff>155055</xdr:rowOff>
    </xdr:from>
    <xdr:ext cx="1080000" cy="747165"/>
    <xdr:sp macro="" textlink="' '!A246">
      <xdr:nvSpPr>
        <xdr:cNvPr id="186" name="Gefaltete Ecke 185">
          <a:extLst>
            <a:ext uri="{FF2B5EF4-FFF2-40B4-BE49-F238E27FC236}">
              <a16:creationId xmlns:a16="http://schemas.microsoft.com/office/drawing/2014/main" id="{00000000-0008-0000-1600-0000BA000000}"/>
            </a:ext>
          </a:extLst>
        </xdr:cNvPr>
        <xdr:cNvSpPr/>
      </xdr:nvSpPr>
      <xdr:spPr>
        <a:xfrm>
          <a:off x="2209800" y="2069580"/>
          <a:ext cx="1080000" cy="74716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marL="0" indent="0" algn="ctr"/>
          <a:fld id="{DA086B38-145E-4A80-BC58-D553FB0CC5CD}" type="TxLink">
            <a:rPr lang="en-US" sz="1000" baseline="0">
              <a:solidFill>
                <a:schemeClr val="dk1"/>
              </a:solidFill>
              <a:latin typeface="+mn-lt"/>
              <a:ea typeface="+mn-ea"/>
              <a:cs typeface="+mn-cs"/>
            </a:rPr>
            <a:pPr marL="0" indent="0" algn="ctr"/>
            <a:t>… et qu'est-ce qui me procure du plaisir dans ces rôles ?</a:t>
          </a:fld>
          <a:endParaRPr lang="de-CH" sz="1000" baseline="0">
            <a:solidFill>
              <a:schemeClr val="dk1"/>
            </a:solidFill>
            <a:latin typeface="+mn-lt"/>
            <a:ea typeface="+mn-ea"/>
            <a:cs typeface="+mn-cs"/>
          </a:endParaRPr>
        </a:p>
      </xdr:txBody>
    </xdr:sp>
    <xdr:clientData/>
  </xdr:oneCellAnchor>
  <xdr:oneCellAnchor>
    <xdr:from>
      <xdr:col>2</xdr:col>
      <xdr:colOff>1428750</xdr:colOff>
      <xdr:row>12</xdr:row>
      <xdr:rowOff>114300</xdr:rowOff>
    </xdr:from>
    <xdr:ext cx="1104900" cy="1095485"/>
    <xdr:sp macro="" textlink="' '!A250" fLocksText="0">
      <xdr:nvSpPr>
        <xdr:cNvPr id="189" name="Gefaltete Ecke 188">
          <a:extLst>
            <a:ext uri="{FF2B5EF4-FFF2-40B4-BE49-F238E27FC236}">
              <a16:creationId xmlns:a16="http://schemas.microsoft.com/office/drawing/2014/main" id="{00000000-0008-0000-1600-0000BD000000}"/>
            </a:ext>
          </a:extLst>
        </xdr:cNvPr>
        <xdr:cNvSpPr/>
      </xdr:nvSpPr>
      <xdr:spPr>
        <a:xfrm>
          <a:off x="2095500" y="2981325"/>
          <a:ext cx="1104900" cy="1095485"/>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marL="0" indent="0" algn="ctr"/>
          <a:fld id="{BD88EEB6-0768-4F96-A073-6D42B557AA1A}" type="TxLink">
            <a:rPr lang="en-US" sz="900" b="0" i="0" u="none" strike="noStrike">
              <a:solidFill>
                <a:srgbClr val="000000"/>
              </a:solidFill>
              <a:latin typeface="Calibri"/>
              <a:ea typeface="+mn-ea"/>
              <a:cs typeface="+mn-cs"/>
            </a:rPr>
            <a:pPr marL="0" indent="0" algn="ctr"/>
            <a:t>Attention reçue, reconnaissance, transmettre des messages, applaudissements, appréhension</a:t>
          </a:fld>
          <a:endParaRPr lang="en-US" sz="900" b="0" i="0" u="none" strike="noStrike">
            <a:solidFill>
              <a:srgbClr val="000000"/>
            </a:solidFill>
            <a:latin typeface="Calibri"/>
            <a:ea typeface="+mn-ea"/>
            <a:cs typeface="+mn-cs"/>
          </a:endParaRPr>
        </a:p>
      </xdr:txBody>
    </xdr:sp>
    <xdr:clientData fLocksWithSheet="0"/>
  </xdr:oneCellAnchor>
  <xdr:oneCellAnchor>
    <xdr:from>
      <xdr:col>2</xdr:col>
      <xdr:colOff>19050</xdr:colOff>
      <xdr:row>10</xdr:row>
      <xdr:rowOff>28575</xdr:rowOff>
    </xdr:from>
    <xdr:ext cx="1080000" cy="373583"/>
    <xdr:sp macro="" textlink="' '!A247" fLocksText="0">
      <xdr:nvSpPr>
        <xdr:cNvPr id="187" name="Gefaltete Ecke 186">
          <a:extLst>
            <a:ext uri="{FF2B5EF4-FFF2-40B4-BE49-F238E27FC236}">
              <a16:creationId xmlns:a16="http://schemas.microsoft.com/office/drawing/2014/main" id="{00000000-0008-0000-1600-0000BB000000}"/>
            </a:ext>
          </a:extLst>
        </xdr:cNvPr>
        <xdr:cNvSpPr/>
      </xdr:nvSpPr>
      <xdr:spPr>
        <a:xfrm>
          <a:off x="685800" y="2514600"/>
          <a:ext cx="1080000" cy="373583"/>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0C067CFD-C3B7-4478-8589-A68864F08BA6}" type="TxLink">
            <a:rPr lang="en-US" sz="1000" b="1" i="0" u="none" strike="noStrike">
              <a:solidFill>
                <a:srgbClr val="000000"/>
              </a:solidFill>
              <a:latin typeface="Calibri"/>
              <a:ea typeface="+mn-ea"/>
              <a:cs typeface="+mn-cs"/>
            </a:rPr>
            <a:pPr marL="0" indent="0" algn="ctr"/>
            <a:t>p. ex. : mère de famille</a:t>
          </a:fld>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1571625</xdr:colOff>
      <xdr:row>11</xdr:row>
      <xdr:rowOff>133350</xdr:rowOff>
    </xdr:from>
    <xdr:ext cx="1080000" cy="186792"/>
    <xdr:sp macro="" textlink="' '!A249" fLocksText="0">
      <xdr:nvSpPr>
        <xdr:cNvPr id="188" name="Gefaltete Ecke 187">
          <a:extLst>
            <a:ext uri="{FF2B5EF4-FFF2-40B4-BE49-F238E27FC236}">
              <a16:creationId xmlns:a16="http://schemas.microsoft.com/office/drawing/2014/main" id="{00000000-0008-0000-1600-0000BC000000}"/>
            </a:ext>
          </a:extLst>
        </xdr:cNvPr>
        <xdr:cNvSpPr/>
      </xdr:nvSpPr>
      <xdr:spPr>
        <a:xfrm>
          <a:off x="2238375" y="278130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9306CA6B-2281-4212-9FF9-2A1B3803A635}" type="TxLink">
            <a:rPr lang="en-US" sz="1000" b="1" i="0" u="none" strike="noStrike">
              <a:solidFill>
                <a:srgbClr val="000000"/>
              </a:solidFill>
              <a:latin typeface="Calibri"/>
              <a:ea typeface="+mn-ea"/>
              <a:cs typeface="+mn-cs"/>
            </a:rPr>
            <a:pPr marL="0" indent="0" algn="ctr"/>
            <a:t>p. ex. : orateur</a:t>
          </a:fld>
          <a:endParaRPr lang="en-US" sz="1000" b="1" i="0" u="none" strike="noStrike">
            <a:solidFill>
              <a:srgbClr val="000000"/>
            </a:solidFill>
            <a:latin typeface="Calibri"/>
            <a:ea typeface="+mn-ea"/>
            <a:cs typeface="+mn-cs"/>
          </a:endParaRPr>
        </a:p>
      </xdr:txBody>
    </xdr:sp>
    <xdr:clientData fLocksWithSheet="0"/>
  </xdr:oneCellAnchor>
  <xdr:oneCellAnchor>
    <xdr:from>
      <xdr:col>3</xdr:col>
      <xdr:colOff>238125</xdr:colOff>
      <xdr:row>8</xdr:row>
      <xdr:rowOff>57150</xdr:rowOff>
    </xdr:from>
    <xdr:ext cx="1080000" cy="590400"/>
    <xdr:sp macro="" textlink="" fLocksText="0">
      <xdr:nvSpPr>
        <xdr:cNvPr id="191" name="Gefaltete Ecke 190">
          <a:extLst>
            <a:ext uri="{FF2B5EF4-FFF2-40B4-BE49-F238E27FC236}">
              <a16:creationId xmlns:a16="http://schemas.microsoft.com/office/drawing/2014/main" id="{00000000-0008-0000-1600-0000BF000000}"/>
            </a:ext>
          </a:extLst>
        </xdr:cNvPr>
        <xdr:cNvSpPr/>
      </xdr:nvSpPr>
      <xdr:spPr>
        <a:xfrm>
          <a:off x="3619500" y="21336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1247775</xdr:colOff>
      <xdr:row>17</xdr:row>
      <xdr:rowOff>133350</xdr:rowOff>
    </xdr:from>
    <xdr:ext cx="1080000" cy="186792"/>
    <xdr:sp macro="" textlink="" fLocksText="0">
      <xdr:nvSpPr>
        <xdr:cNvPr id="195" name="Gefaltete Ecke 194">
          <a:extLst>
            <a:ext uri="{FF2B5EF4-FFF2-40B4-BE49-F238E27FC236}">
              <a16:creationId xmlns:a16="http://schemas.microsoft.com/office/drawing/2014/main" id="{00000000-0008-0000-1600-0000C3000000}"/>
            </a:ext>
          </a:extLst>
        </xdr:cNvPr>
        <xdr:cNvSpPr/>
      </xdr:nvSpPr>
      <xdr:spPr>
        <a:xfrm>
          <a:off x="1914525" y="392430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133350</xdr:colOff>
      <xdr:row>15</xdr:row>
      <xdr:rowOff>95250</xdr:rowOff>
    </xdr:from>
    <xdr:ext cx="1080000" cy="590400"/>
    <xdr:sp macro="" textlink="" fLocksText="0">
      <xdr:nvSpPr>
        <xdr:cNvPr id="197" name="Gefaltete Ecke 196">
          <a:extLst>
            <a:ext uri="{FF2B5EF4-FFF2-40B4-BE49-F238E27FC236}">
              <a16:creationId xmlns:a16="http://schemas.microsoft.com/office/drawing/2014/main" id="{00000000-0008-0000-1600-0000C5000000}"/>
            </a:ext>
          </a:extLst>
        </xdr:cNvPr>
        <xdr:cNvSpPr/>
      </xdr:nvSpPr>
      <xdr:spPr>
        <a:xfrm>
          <a:off x="800100" y="35052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1</xdr:col>
      <xdr:colOff>171450</xdr:colOff>
      <xdr:row>14</xdr:row>
      <xdr:rowOff>104775</xdr:rowOff>
    </xdr:from>
    <xdr:ext cx="1080000" cy="186792"/>
    <xdr:sp macro="" textlink="" fLocksText="0">
      <xdr:nvSpPr>
        <xdr:cNvPr id="198" name="Gefaltete Ecke 197">
          <a:extLst>
            <a:ext uri="{FF2B5EF4-FFF2-40B4-BE49-F238E27FC236}">
              <a16:creationId xmlns:a16="http://schemas.microsoft.com/office/drawing/2014/main" id="{00000000-0008-0000-1600-0000C6000000}"/>
            </a:ext>
          </a:extLst>
        </xdr:cNvPr>
        <xdr:cNvSpPr/>
      </xdr:nvSpPr>
      <xdr:spPr>
        <a:xfrm>
          <a:off x="638175" y="332422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190500</xdr:colOff>
      <xdr:row>21</xdr:row>
      <xdr:rowOff>95250</xdr:rowOff>
    </xdr:from>
    <xdr:ext cx="1080000" cy="590400"/>
    <xdr:sp macro="" textlink="" fLocksText="0">
      <xdr:nvSpPr>
        <xdr:cNvPr id="199" name="Gefaltete Ecke 198">
          <a:extLst>
            <a:ext uri="{FF2B5EF4-FFF2-40B4-BE49-F238E27FC236}">
              <a16:creationId xmlns:a16="http://schemas.microsoft.com/office/drawing/2014/main" id="{00000000-0008-0000-1600-0000C7000000}"/>
            </a:ext>
          </a:extLst>
        </xdr:cNvPr>
        <xdr:cNvSpPr/>
      </xdr:nvSpPr>
      <xdr:spPr>
        <a:xfrm>
          <a:off x="857250" y="46482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28575</xdr:colOff>
      <xdr:row>20</xdr:row>
      <xdr:rowOff>104775</xdr:rowOff>
    </xdr:from>
    <xdr:ext cx="1080000" cy="186792"/>
    <xdr:sp macro="" textlink="" fLocksText="0">
      <xdr:nvSpPr>
        <xdr:cNvPr id="200" name="Gefaltete Ecke 199">
          <a:extLst>
            <a:ext uri="{FF2B5EF4-FFF2-40B4-BE49-F238E27FC236}">
              <a16:creationId xmlns:a16="http://schemas.microsoft.com/office/drawing/2014/main" id="{00000000-0008-0000-1600-0000C8000000}"/>
            </a:ext>
          </a:extLst>
        </xdr:cNvPr>
        <xdr:cNvSpPr/>
      </xdr:nvSpPr>
      <xdr:spPr>
        <a:xfrm>
          <a:off x="695325" y="446722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1285875</xdr:colOff>
      <xdr:row>26</xdr:row>
      <xdr:rowOff>152400</xdr:rowOff>
    </xdr:from>
    <xdr:ext cx="1080000" cy="590400"/>
    <xdr:sp macro="" textlink="" fLocksText="0">
      <xdr:nvSpPr>
        <xdr:cNvPr id="201" name="Gefaltete Ecke 200">
          <a:extLst>
            <a:ext uri="{FF2B5EF4-FFF2-40B4-BE49-F238E27FC236}">
              <a16:creationId xmlns:a16="http://schemas.microsoft.com/office/drawing/2014/main" id="{00000000-0008-0000-1600-0000C9000000}"/>
            </a:ext>
          </a:extLst>
        </xdr:cNvPr>
        <xdr:cNvSpPr/>
      </xdr:nvSpPr>
      <xdr:spPr>
        <a:xfrm>
          <a:off x="1952625" y="57340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1476375</xdr:colOff>
      <xdr:row>26</xdr:row>
      <xdr:rowOff>9525</xdr:rowOff>
    </xdr:from>
    <xdr:ext cx="1080000" cy="186792"/>
    <xdr:sp macro="" textlink="" fLocksText="0">
      <xdr:nvSpPr>
        <xdr:cNvPr id="202" name="Gefaltete Ecke 201">
          <a:extLst>
            <a:ext uri="{FF2B5EF4-FFF2-40B4-BE49-F238E27FC236}">
              <a16:creationId xmlns:a16="http://schemas.microsoft.com/office/drawing/2014/main" id="{00000000-0008-0000-1600-0000CA000000}"/>
            </a:ext>
          </a:extLst>
        </xdr:cNvPr>
        <xdr:cNvSpPr/>
      </xdr:nvSpPr>
      <xdr:spPr>
        <a:xfrm>
          <a:off x="2143125" y="559117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133350</xdr:colOff>
      <xdr:row>33</xdr:row>
      <xdr:rowOff>38100</xdr:rowOff>
    </xdr:from>
    <xdr:ext cx="1080000" cy="590400"/>
    <xdr:sp macro="" textlink="" fLocksText="0">
      <xdr:nvSpPr>
        <xdr:cNvPr id="203" name="Gefaltete Ecke 202">
          <a:extLst>
            <a:ext uri="{FF2B5EF4-FFF2-40B4-BE49-F238E27FC236}">
              <a16:creationId xmlns:a16="http://schemas.microsoft.com/office/drawing/2014/main" id="{00000000-0008-0000-1600-0000CB000000}"/>
            </a:ext>
          </a:extLst>
        </xdr:cNvPr>
        <xdr:cNvSpPr/>
      </xdr:nvSpPr>
      <xdr:spPr>
        <a:xfrm>
          <a:off x="800100" y="69532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342900</xdr:colOff>
      <xdr:row>32</xdr:row>
      <xdr:rowOff>76200</xdr:rowOff>
    </xdr:from>
    <xdr:ext cx="1080000" cy="186792"/>
    <xdr:sp macro="" textlink="" fLocksText="0">
      <xdr:nvSpPr>
        <xdr:cNvPr id="204" name="Gefaltete Ecke 203">
          <a:extLst>
            <a:ext uri="{FF2B5EF4-FFF2-40B4-BE49-F238E27FC236}">
              <a16:creationId xmlns:a16="http://schemas.microsoft.com/office/drawing/2014/main" id="{00000000-0008-0000-1600-0000CC000000}"/>
            </a:ext>
          </a:extLst>
        </xdr:cNvPr>
        <xdr:cNvSpPr/>
      </xdr:nvSpPr>
      <xdr:spPr>
        <a:xfrm>
          <a:off x="1009650" y="680085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1609725</xdr:colOff>
      <xdr:row>32</xdr:row>
      <xdr:rowOff>66675</xdr:rowOff>
    </xdr:from>
    <xdr:ext cx="1080000" cy="590400"/>
    <xdr:sp macro="" textlink="" fLocksText="0">
      <xdr:nvSpPr>
        <xdr:cNvPr id="205" name="Gefaltete Ecke 204">
          <a:extLst>
            <a:ext uri="{FF2B5EF4-FFF2-40B4-BE49-F238E27FC236}">
              <a16:creationId xmlns:a16="http://schemas.microsoft.com/office/drawing/2014/main" id="{00000000-0008-0000-1600-0000CD000000}"/>
            </a:ext>
          </a:extLst>
        </xdr:cNvPr>
        <xdr:cNvSpPr/>
      </xdr:nvSpPr>
      <xdr:spPr>
        <a:xfrm>
          <a:off x="2276475" y="67913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1447800</xdr:colOff>
      <xdr:row>31</xdr:row>
      <xdr:rowOff>76200</xdr:rowOff>
    </xdr:from>
    <xdr:ext cx="1080000" cy="186792"/>
    <xdr:sp macro="" textlink="" fLocksText="0">
      <xdr:nvSpPr>
        <xdr:cNvPr id="216" name="Gefaltete Ecke 215">
          <a:extLst>
            <a:ext uri="{FF2B5EF4-FFF2-40B4-BE49-F238E27FC236}">
              <a16:creationId xmlns:a16="http://schemas.microsoft.com/office/drawing/2014/main" id="{00000000-0008-0000-1600-0000D8000000}"/>
            </a:ext>
          </a:extLst>
        </xdr:cNvPr>
        <xdr:cNvSpPr/>
      </xdr:nvSpPr>
      <xdr:spPr>
        <a:xfrm>
          <a:off x="2114550" y="661035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1428750</xdr:colOff>
      <xdr:row>22</xdr:row>
      <xdr:rowOff>133350</xdr:rowOff>
    </xdr:from>
    <xdr:ext cx="1080000" cy="590400"/>
    <xdr:sp macro="" textlink="" fLocksText="0">
      <xdr:nvSpPr>
        <xdr:cNvPr id="217" name="Gefaltete Ecke 216">
          <a:extLst>
            <a:ext uri="{FF2B5EF4-FFF2-40B4-BE49-F238E27FC236}">
              <a16:creationId xmlns:a16="http://schemas.microsoft.com/office/drawing/2014/main" id="{00000000-0008-0000-1600-0000D9000000}"/>
            </a:ext>
          </a:extLst>
        </xdr:cNvPr>
        <xdr:cNvSpPr/>
      </xdr:nvSpPr>
      <xdr:spPr>
        <a:xfrm>
          <a:off x="2095500" y="49530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1609725</xdr:colOff>
      <xdr:row>21</xdr:row>
      <xdr:rowOff>247650</xdr:rowOff>
    </xdr:from>
    <xdr:ext cx="1080000" cy="186792"/>
    <xdr:sp macro="" textlink="" fLocksText="0">
      <xdr:nvSpPr>
        <xdr:cNvPr id="218" name="Gefaltete Ecke 217">
          <a:extLst>
            <a:ext uri="{FF2B5EF4-FFF2-40B4-BE49-F238E27FC236}">
              <a16:creationId xmlns:a16="http://schemas.microsoft.com/office/drawing/2014/main" id="{00000000-0008-0000-1600-0000DA000000}"/>
            </a:ext>
          </a:extLst>
        </xdr:cNvPr>
        <xdr:cNvSpPr/>
      </xdr:nvSpPr>
      <xdr:spPr>
        <a:xfrm>
          <a:off x="2276475" y="480060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238125</xdr:colOff>
      <xdr:row>28</xdr:row>
      <xdr:rowOff>76200</xdr:rowOff>
    </xdr:from>
    <xdr:ext cx="1080000" cy="590400"/>
    <xdr:sp macro="" textlink="" fLocksText="0">
      <xdr:nvSpPr>
        <xdr:cNvPr id="219" name="Gefaltete Ecke 218">
          <a:extLst>
            <a:ext uri="{FF2B5EF4-FFF2-40B4-BE49-F238E27FC236}">
              <a16:creationId xmlns:a16="http://schemas.microsoft.com/office/drawing/2014/main" id="{00000000-0008-0000-1600-0000DB000000}"/>
            </a:ext>
          </a:extLst>
        </xdr:cNvPr>
        <xdr:cNvSpPr/>
      </xdr:nvSpPr>
      <xdr:spPr>
        <a:xfrm>
          <a:off x="904875" y="6038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104775</xdr:colOff>
      <xdr:row>27</xdr:row>
      <xdr:rowOff>85725</xdr:rowOff>
    </xdr:from>
    <xdr:ext cx="1080000" cy="186792"/>
    <xdr:sp macro="" textlink="" fLocksText="0">
      <xdr:nvSpPr>
        <xdr:cNvPr id="220" name="Gefaltete Ecke 219">
          <a:extLst>
            <a:ext uri="{FF2B5EF4-FFF2-40B4-BE49-F238E27FC236}">
              <a16:creationId xmlns:a16="http://schemas.microsoft.com/office/drawing/2014/main" id="{00000000-0008-0000-1600-0000DC000000}"/>
            </a:ext>
          </a:extLst>
        </xdr:cNvPr>
        <xdr:cNvSpPr/>
      </xdr:nvSpPr>
      <xdr:spPr>
        <a:xfrm>
          <a:off x="771525" y="585787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3</xdr:col>
      <xdr:colOff>114300</xdr:colOff>
      <xdr:row>12</xdr:row>
      <xdr:rowOff>95250</xdr:rowOff>
    </xdr:from>
    <xdr:ext cx="1080000" cy="590400"/>
    <xdr:sp macro="" textlink="" fLocksText="0">
      <xdr:nvSpPr>
        <xdr:cNvPr id="221" name="Gefaltete Ecke 220">
          <a:extLst>
            <a:ext uri="{FF2B5EF4-FFF2-40B4-BE49-F238E27FC236}">
              <a16:creationId xmlns:a16="http://schemas.microsoft.com/office/drawing/2014/main" id="{00000000-0008-0000-1600-0000DD000000}"/>
            </a:ext>
          </a:extLst>
        </xdr:cNvPr>
        <xdr:cNvSpPr/>
      </xdr:nvSpPr>
      <xdr:spPr>
        <a:xfrm>
          <a:off x="3495675" y="29337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1343025</xdr:colOff>
      <xdr:row>13</xdr:row>
      <xdr:rowOff>104775</xdr:rowOff>
    </xdr:from>
    <xdr:ext cx="1080000" cy="590400"/>
    <xdr:sp macro="" textlink="" fLocksText="0">
      <xdr:nvSpPr>
        <xdr:cNvPr id="222" name="Gefaltete Ecke 221">
          <a:extLst>
            <a:ext uri="{FF2B5EF4-FFF2-40B4-BE49-F238E27FC236}">
              <a16:creationId xmlns:a16="http://schemas.microsoft.com/office/drawing/2014/main" id="{00000000-0008-0000-1600-0000DE000000}"/>
            </a:ext>
          </a:extLst>
        </xdr:cNvPr>
        <xdr:cNvSpPr/>
      </xdr:nvSpPr>
      <xdr:spPr>
        <a:xfrm>
          <a:off x="4724400" y="31337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123825</xdr:colOff>
      <xdr:row>17</xdr:row>
      <xdr:rowOff>66675</xdr:rowOff>
    </xdr:from>
    <xdr:ext cx="1080000" cy="590400"/>
    <xdr:sp macro="" textlink="" fLocksText="0">
      <xdr:nvSpPr>
        <xdr:cNvPr id="223" name="Gefaltete Ecke 222">
          <a:extLst>
            <a:ext uri="{FF2B5EF4-FFF2-40B4-BE49-F238E27FC236}">
              <a16:creationId xmlns:a16="http://schemas.microsoft.com/office/drawing/2014/main" id="{00000000-0008-0000-1600-0000DF000000}"/>
            </a:ext>
          </a:extLst>
        </xdr:cNvPr>
        <xdr:cNvSpPr/>
      </xdr:nvSpPr>
      <xdr:spPr>
        <a:xfrm>
          <a:off x="3505200" y="38576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1552575</xdr:colOff>
      <xdr:row>17</xdr:row>
      <xdr:rowOff>19050</xdr:rowOff>
    </xdr:from>
    <xdr:ext cx="1080000" cy="590400"/>
    <xdr:sp macro="" textlink="" fLocksText="0">
      <xdr:nvSpPr>
        <xdr:cNvPr id="225" name="Gefaltete Ecke 224">
          <a:extLst>
            <a:ext uri="{FF2B5EF4-FFF2-40B4-BE49-F238E27FC236}">
              <a16:creationId xmlns:a16="http://schemas.microsoft.com/office/drawing/2014/main" id="{00000000-0008-0000-1600-0000E1000000}"/>
            </a:ext>
          </a:extLst>
        </xdr:cNvPr>
        <xdr:cNvSpPr/>
      </xdr:nvSpPr>
      <xdr:spPr>
        <a:xfrm>
          <a:off x="4933950" y="38100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1524000</xdr:colOff>
      <xdr:row>9</xdr:row>
      <xdr:rowOff>171450</xdr:rowOff>
    </xdr:from>
    <xdr:ext cx="1080000" cy="590400"/>
    <xdr:sp macro="" textlink="" fLocksText="0">
      <xdr:nvSpPr>
        <xdr:cNvPr id="226" name="Gefaltete Ecke 225">
          <a:extLst>
            <a:ext uri="{FF2B5EF4-FFF2-40B4-BE49-F238E27FC236}">
              <a16:creationId xmlns:a16="http://schemas.microsoft.com/office/drawing/2014/main" id="{00000000-0008-0000-1600-0000E2000000}"/>
            </a:ext>
          </a:extLst>
        </xdr:cNvPr>
        <xdr:cNvSpPr/>
      </xdr:nvSpPr>
      <xdr:spPr>
        <a:xfrm>
          <a:off x="4905375" y="24384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295275</xdr:colOff>
      <xdr:row>45</xdr:row>
      <xdr:rowOff>0</xdr:rowOff>
    </xdr:from>
    <xdr:ext cx="1080000" cy="590400"/>
    <xdr:sp macro="" textlink="" fLocksText="0">
      <xdr:nvSpPr>
        <xdr:cNvPr id="63" name="Gefaltete Ecke 62">
          <a:extLst>
            <a:ext uri="{FF2B5EF4-FFF2-40B4-BE49-F238E27FC236}">
              <a16:creationId xmlns:a16="http://schemas.microsoft.com/office/drawing/2014/main" id="{00000000-0008-0000-1600-00003F000000}"/>
            </a:ext>
          </a:extLst>
        </xdr:cNvPr>
        <xdr:cNvSpPr/>
      </xdr:nvSpPr>
      <xdr:spPr>
        <a:xfrm>
          <a:off x="7772400" y="9277350"/>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76200</xdr:colOff>
      <xdr:row>39</xdr:row>
      <xdr:rowOff>152400</xdr:rowOff>
    </xdr:from>
    <xdr:ext cx="1080000" cy="590400"/>
    <xdr:sp macro="" textlink="" fLocksText="0">
      <xdr:nvSpPr>
        <xdr:cNvPr id="64" name="Gefaltete Ecke 63">
          <a:extLst>
            <a:ext uri="{FF2B5EF4-FFF2-40B4-BE49-F238E27FC236}">
              <a16:creationId xmlns:a16="http://schemas.microsoft.com/office/drawing/2014/main" id="{00000000-0008-0000-1600-000040000000}"/>
            </a:ext>
          </a:extLst>
        </xdr:cNvPr>
        <xdr:cNvSpPr/>
      </xdr:nvSpPr>
      <xdr:spPr>
        <a:xfrm>
          <a:off x="11649075" y="82867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1219200</xdr:colOff>
      <xdr:row>39</xdr:row>
      <xdr:rowOff>0</xdr:rowOff>
    </xdr:from>
    <xdr:ext cx="1080000" cy="590400"/>
    <xdr:sp macro="" textlink="" fLocksText="0">
      <xdr:nvSpPr>
        <xdr:cNvPr id="65" name="Gefaltete Ecke 64">
          <a:extLst>
            <a:ext uri="{FF2B5EF4-FFF2-40B4-BE49-F238E27FC236}">
              <a16:creationId xmlns:a16="http://schemas.microsoft.com/office/drawing/2014/main" id="{00000000-0008-0000-1600-000041000000}"/>
            </a:ext>
          </a:extLst>
        </xdr:cNvPr>
        <xdr:cNvSpPr/>
      </xdr:nvSpPr>
      <xdr:spPr>
        <a:xfrm>
          <a:off x="12792075" y="81343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114300</xdr:colOff>
      <xdr:row>43</xdr:row>
      <xdr:rowOff>19050</xdr:rowOff>
    </xdr:from>
    <xdr:ext cx="1080000" cy="590400"/>
    <xdr:sp macro="" textlink="" fLocksText="0">
      <xdr:nvSpPr>
        <xdr:cNvPr id="66" name="Gefaltete Ecke 65">
          <a:extLst>
            <a:ext uri="{FF2B5EF4-FFF2-40B4-BE49-F238E27FC236}">
              <a16:creationId xmlns:a16="http://schemas.microsoft.com/office/drawing/2014/main" id="{00000000-0008-0000-1600-000042000000}"/>
            </a:ext>
          </a:extLst>
        </xdr:cNvPr>
        <xdr:cNvSpPr/>
      </xdr:nvSpPr>
      <xdr:spPr>
        <a:xfrm>
          <a:off x="8972550" y="8915400"/>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666750</xdr:colOff>
      <xdr:row>38</xdr:row>
      <xdr:rowOff>47625</xdr:rowOff>
    </xdr:from>
    <xdr:ext cx="1080000" cy="590400"/>
    <xdr:sp macro="" textlink="" fLocksText="0">
      <xdr:nvSpPr>
        <xdr:cNvPr id="67" name="Gefaltete Ecke 66">
          <a:extLst>
            <a:ext uri="{FF2B5EF4-FFF2-40B4-BE49-F238E27FC236}">
              <a16:creationId xmlns:a16="http://schemas.microsoft.com/office/drawing/2014/main" id="{00000000-0008-0000-1600-000043000000}"/>
            </a:ext>
          </a:extLst>
        </xdr:cNvPr>
        <xdr:cNvSpPr/>
      </xdr:nvSpPr>
      <xdr:spPr>
        <a:xfrm>
          <a:off x="9525000" y="7991475"/>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1409700</xdr:colOff>
      <xdr:row>41</xdr:row>
      <xdr:rowOff>123825</xdr:rowOff>
    </xdr:from>
    <xdr:ext cx="1080000" cy="590400"/>
    <xdr:sp macro="" textlink="" fLocksText="0">
      <xdr:nvSpPr>
        <xdr:cNvPr id="68" name="Gefaltete Ecke 67">
          <a:extLst>
            <a:ext uri="{FF2B5EF4-FFF2-40B4-BE49-F238E27FC236}">
              <a16:creationId xmlns:a16="http://schemas.microsoft.com/office/drawing/2014/main" id="{00000000-0008-0000-1600-000044000000}"/>
            </a:ext>
          </a:extLst>
        </xdr:cNvPr>
        <xdr:cNvSpPr/>
      </xdr:nvSpPr>
      <xdr:spPr>
        <a:xfrm>
          <a:off x="10267950" y="8639175"/>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266700</xdr:colOff>
      <xdr:row>46</xdr:row>
      <xdr:rowOff>133350</xdr:rowOff>
    </xdr:from>
    <xdr:ext cx="1080000" cy="590400"/>
    <xdr:sp macro="" textlink="" fLocksText="0">
      <xdr:nvSpPr>
        <xdr:cNvPr id="69" name="Gefaltete Ecke 68">
          <a:extLst>
            <a:ext uri="{FF2B5EF4-FFF2-40B4-BE49-F238E27FC236}">
              <a16:creationId xmlns:a16="http://schemas.microsoft.com/office/drawing/2014/main" id="{00000000-0008-0000-1600-000045000000}"/>
            </a:ext>
          </a:extLst>
        </xdr:cNvPr>
        <xdr:cNvSpPr/>
      </xdr:nvSpPr>
      <xdr:spPr>
        <a:xfrm>
          <a:off x="9124950" y="9601200"/>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1533525</xdr:colOff>
      <xdr:row>42</xdr:row>
      <xdr:rowOff>38100</xdr:rowOff>
    </xdr:from>
    <xdr:ext cx="1080000" cy="590400"/>
    <xdr:sp macro="" textlink="" fLocksText="0">
      <xdr:nvSpPr>
        <xdr:cNvPr id="70" name="Gefaltete Ecke 69">
          <a:extLst>
            <a:ext uri="{FF2B5EF4-FFF2-40B4-BE49-F238E27FC236}">
              <a16:creationId xmlns:a16="http://schemas.microsoft.com/office/drawing/2014/main" id="{00000000-0008-0000-1600-000046000000}"/>
            </a:ext>
          </a:extLst>
        </xdr:cNvPr>
        <xdr:cNvSpPr/>
      </xdr:nvSpPr>
      <xdr:spPr>
        <a:xfrm>
          <a:off x="13106400" y="87439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1447800</xdr:colOff>
      <xdr:row>45</xdr:row>
      <xdr:rowOff>142875</xdr:rowOff>
    </xdr:from>
    <xdr:ext cx="1080000" cy="590400"/>
    <xdr:sp macro="" textlink="" fLocksText="0">
      <xdr:nvSpPr>
        <xdr:cNvPr id="71" name="Gefaltete Ecke 70">
          <a:extLst>
            <a:ext uri="{FF2B5EF4-FFF2-40B4-BE49-F238E27FC236}">
              <a16:creationId xmlns:a16="http://schemas.microsoft.com/office/drawing/2014/main" id="{00000000-0008-0000-1600-000047000000}"/>
            </a:ext>
          </a:extLst>
        </xdr:cNvPr>
        <xdr:cNvSpPr/>
      </xdr:nvSpPr>
      <xdr:spPr>
        <a:xfrm>
          <a:off x="10306050" y="9420225"/>
          <a:ext cx="1080000" cy="590400"/>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2676525</xdr:colOff>
      <xdr:row>43</xdr:row>
      <xdr:rowOff>47625</xdr:rowOff>
    </xdr:from>
    <xdr:ext cx="1080000" cy="590400"/>
    <xdr:sp macro="" textlink="" fLocksText="0">
      <xdr:nvSpPr>
        <xdr:cNvPr id="72" name="Gefaltete Ecke 71">
          <a:extLst>
            <a:ext uri="{FF2B5EF4-FFF2-40B4-BE49-F238E27FC236}">
              <a16:creationId xmlns:a16="http://schemas.microsoft.com/office/drawing/2014/main" id="{00000000-0008-0000-1600-000048000000}"/>
            </a:ext>
          </a:extLst>
        </xdr:cNvPr>
        <xdr:cNvSpPr/>
      </xdr:nvSpPr>
      <xdr:spPr>
        <a:xfrm>
          <a:off x="11534775" y="89439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1571625</xdr:colOff>
      <xdr:row>46</xdr:row>
      <xdr:rowOff>0</xdr:rowOff>
    </xdr:from>
    <xdr:ext cx="1080000" cy="590400"/>
    <xdr:sp macro="" textlink="" fLocksText="0">
      <xdr:nvSpPr>
        <xdr:cNvPr id="73" name="Gefaltete Ecke 72">
          <a:extLst>
            <a:ext uri="{FF2B5EF4-FFF2-40B4-BE49-F238E27FC236}">
              <a16:creationId xmlns:a16="http://schemas.microsoft.com/office/drawing/2014/main" id="{00000000-0008-0000-1600-000049000000}"/>
            </a:ext>
          </a:extLst>
        </xdr:cNvPr>
        <xdr:cNvSpPr/>
      </xdr:nvSpPr>
      <xdr:spPr>
        <a:xfrm>
          <a:off x="13144500" y="9467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628650</xdr:colOff>
      <xdr:row>46</xdr:row>
      <xdr:rowOff>123825</xdr:rowOff>
    </xdr:from>
    <xdr:ext cx="1080000" cy="590400"/>
    <xdr:sp macro="" textlink="" fLocksText="0">
      <xdr:nvSpPr>
        <xdr:cNvPr id="74" name="Gefaltete Ecke 73">
          <a:extLst>
            <a:ext uri="{FF2B5EF4-FFF2-40B4-BE49-F238E27FC236}">
              <a16:creationId xmlns:a16="http://schemas.microsoft.com/office/drawing/2014/main" id="{00000000-0008-0000-1600-00004A000000}"/>
            </a:ext>
          </a:extLst>
        </xdr:cNvPr>
        <xdr:cNvSpPr/>
      </xdr:nvSpPr>
      <xdr:spPr>
        <a:xfrm>
          <a:off x="12201525" y="95916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1828800</xdr:colOff>
      <xdr:row>38</xdr:row>
      <xdr:rowOff>57150</xdr:rowOff>
    </xdr:from>
    <xdr:ext cx="1080000" cy="590400"/>
    <xdr:sp macro="" textlink="" fLocksText="0">
      <xdr:nvSpPr>
        <xdr:cNvPr id="75" name="Gefaltete Ecke 74">
          <a:extLst>
            <a:ext uri="{FF2B5EF4-FFF2-40B4-BE49-F238E27FC236}">
              <a16:creationId xmlns:a16="http://schemas.microsoft.com/office/drawing/2014/main" id="{00000000-0008-0000-1600-00004B000000}"/>
            </a:ext>
          </a:extLst>
        </xdr:cNvPr>
        <xdr:cNvSpPr/>
      </xdr:nvSpPr>
      <xdr:spPr>
        <a:xfrm>
          <a:off x="10687050" y="80010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95250</xdr:colOff>
      <xdr:row>43</xdr:row>
      <xdr:rowOff>114300</xdr:rowOff>
    </xdr:from>
    <xdr:ext cx="1080000" cy="590400"/>
    <xdr:sp macro="" textlink="" fLocksText="0">
      <xdr:nvSpPr>
        <xdr:cNvPr id="76" name="Gefaltete Ecke 75">
          <a:extLst>
            <a:ext uri="{FF2B5EF4-FFF2-40B4-BE49-F238E27FC236}">
              <a16:creationId xmlns:a16="http://schemas.microsoft.com/office/drawing/2014/main" id="{00000000-0008-0000-1600-00004C000000}"/>
            </a:ext>
          </a:extLst>
        </xdr:cNvPr>
        <xdr:cNvSpPr/>
      </xdr:nvSpPr>
      <xdr:spPr>
        <a:xfrm>
          <a:off x="762000" y="90106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1276350</xdr:colOff>
      <xdr:row>42</xdr:row>
      <xdr:rowOff>114300</xdr:rowOff>
    </xdr:from>
    <xdr:ext cx="1080000" cy="590400"/>
    <xdr:sp macro="" textlink="" fLocksText="0">
      <xdr:nvSpPr>
        <xdr:cNvPr id="78" name="Gefaltete Ecke 77">
          <a:extLst>
            <a:ext uri="{FF2B5EF4-FFF2-40B4-BE49-F238E27FC236}">
              <a16:creationId xmlns:a16="http://schemas.microsoft.com/office/drawing/2014/main" id="{00000000-0008-0000-1600-00004E000000}"/>
            </a:ext>
          </a:extLst>
        </xdr:cNvPr>
        <xdr:cNvSpPr/>
      </xdr:nvSpPr>
      <xdr:spPr>
        <a:xfrm>
          <a:off x="1943100" y="88201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2</xdr:col>
      <xdr:colOff>1581150</xdr:colOff>
      <xdr:row>46</xdr:row>
      <xdr:rowOff>47625</xdr:rowOff>
    </xdr:from>
    <xdr:ext cx="1080000" cy="590400"/>
    <xdr:sp macro="" textlink="" fLocksText="0">
      <xdr:nvSpPr>
        <xdr:cNvPr id="79" name="Gefaltete Ecke 78">
          <a:extLst>
            <a:ext uri="{FF2B5EF4-FFF2-40B4-BE49-F238E27FC236}">
              <a16:creationId xmlns:a16="http://schemas.microsoft.com/office/drawing/2014/main" id="{00000000-0008-0000-1600-00004F000000}"/>
            </a:ext>
          </a:extLst>
        </xdr:cNvPr>
        <xdr:cNvSpPr/>
      </xdr:nvSpPr>
      <xdr:spPr>
        <a:xfrm>
          <a:off x="2247900" y="95154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476250</xdr:colOff>
      <xdr:row>41</xdr:row>
      <xdr:rowOff>171450</xdr:rowOff>
    </xdr:from>
    <xdr:ext cx="1080000" cy="590400"/>
    <xdr:sp macro="" textlink="" fLocksText="0">
      <xdr:nvSpPr>
        <xdr:cNvPr id="80" name="Gefaltete Ecke 79">
          <a:extLst>
            <a:ext uri="{FF2B5EF4-FFF2-40B4-BE49-F238E27FC236}">
              <a16:creationId xmlns:a16="http://schemas.microsoft.com/office/drawing/2014/main" id="{00000000-0008-0000-1600-000050000000}"/>
            </a:ext>
          </a:extLst>
        </xdr:cNvPr>
        <xdr:cNvSpPr/>
      </xdr:nvSpPr>
      <xdr:spPr>
        <a:xfrm>
          <a:off x="3857625" y="86868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238125</xdr:colOff>
      <xdr:row>45</xdr:row>
      <xdr:rowOff>114300</xdr:rowOff>
    </xdr:from>
    <xdr:ext cx="1080000" cy="590400"/>
    <xdr:sp macro="" textlink="" fLocksText="0">
      <xdr:nvSpPr>
        <xdr:cNvPr id="81" name="Gefaltete Ecke 80">
          <a:extLst>
            <a:ext uri="{FF2B5EF4-FFF2-40B4-BE49-F238E27FC236}">
              <a16:creationId xmlns:a16="http://schemas.microsoft.com/office/drawing/2014/main" id="{00000000-0008-0000-1600-000051000000}"/>
            </a:ext>
          </a:extLst>
        </xdr:cNvPr>
        <xdr:cNvSpPr/>
      </xdr:nvSpPr>
      <xdr:spPr>
        <a:xfrm>
          <a:off x="3619500" y="93916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1857375</xdr:colOff>
      <xdr:row>38</xdr:row>
      <xdr:rowOff>114300</xdr:rowOff>
    </xdr:from>
    <xdr:ext cx="1080000" cy="590400"/>
    <xdr:sp macro="" textlink="" fLocksText="0">
      <xdr:nvSpPr>
        <xdr:cNvPr id="82" name="Gefaltete Ecke 81">
          <a:extLst>
            <a:ext uri="{FF2B5EF4-FFF2-40B4-BE49-F238E27FC236}">
              <a16:creationId xmlns:a16="http://schemas.microsoft.com/office/drawing/2014/main" id="{00000000-0008-0000-1600-000052000000}"/>
            </a:ext>
          </a:extLst>
        </xdr:cNvPr>
        <xdr:cNvSpPr/>
      </xdr:nvSpPr>
      <xdr:spPr>
        <a:xfrm>
          <a:off x="5238750" y="80581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1394461</xdr:colOff>
      <xdr:row>8</xdr:row>
      <xdr:rowOff>34290</xdr:rowOff>
    </xdr:from>
    <xdr:ext cx="1215389" cy="373583"/>
    <xdr:sp macro="" textlink="' '!A236">
      <xdr:nvSpPr>
        <xdr:cNvPr id="83" name="Gefaltete Ecke 82">
          <a:extLst>
            <a:ext uri="{FF2B5EF4-FFF2-40B4-BE49-F238E27FC236}">
              <a16:creationId xmlns:a16="http://schemas.microsoft.com/office/drawing/2014/main" id="{00000000-0008-0000-1600-000053000000}"/>
            </a:ext>
          </a:extLst>
        </xdr:cNvPr>
        <xdr:cNvSpPr/>
      </xdr:nvSpPr>
      <xdr:spPr>
        <a:xfrm>
          <a:off x="12967336" y="2110740"/>
          <a:ext cx="1215389"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177AC9A9-C1A9-4C1F-BF45-E5D4FA00D143}" type="TxLink">
            <a:rPr lang="en-US" sz="1000" baseline="0">
              <a:solidFill>
                <a:schemeClr val="dk1"/>
              </a:solidFill>
              <a:latin typeface="+mn-lt"/>
              <a:ea typeface="+mn-ea"/>
              <a:cs typeface="+mn-cs"/>
            </a:rPr>
            <a:pPr marL="0" indent="0" algn="ctr"/>
            <a:t>Que dois-je faire pour les atteindre ?</a:t>
          </a:fld>
          <a:endParaRPr lang="de-CH" sz="1000" baseline="0">
            <a:solidFill>
              <a:schemeClr val="dk1"/>
            </a:solidFill>
            <a:latin typeface="+mn-lt"/>
            <a:ea typeface="+mn-ea"/>
            <a:cs typeface="+mn-cs"/>
          </a:endParaRPr>
        </a:p>
      </xdr:txBody>
    </xdr:sp>
    <xdr:clientData/>
  </xdr:oneCellAnchor>
  <xdr:oneCellAnchor>
    <xdr:from>
      <xdr:col>3</xdr:col>
      <xdr:colOff>1209676</xdr:colOff>
      <xdr:row>23</xdr:row>
      <xdr:rowOff>19051</xdr:rowOff>
    </xdr:from>
    <xdr:ext cx="971549" cy="419100"/>
    <xdr:sp macro="" textlink="' '!A228">
      <xdr:nvSpPr>
        <xdr:cNvPr id="84" name="Gefaltete Ecke 83">
          <a:extLst>
            <a:ext uri="{FF2B5EF4-FFF2-40B4-BE49-F238E27FC236}">
              <a16:creationId xmlns:a16="http://schemas.microsoft.com/office/drawing/2014/main" id="{00000000-0008-0000-1600-000054000000}"/>
            </a:ext>
          </a:extLst>
        </xdr:cNvPr>
        <xdr:cNvSpPr/>
      </xdr:nvSpPr>
      <xdr:spPr>
        <a:xfrm>
          <a:off x="4591051" y="5029201"/>
          <a:ext cx="971549" cy="419100"/>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149204B-57F5-4FD8-8F1E-247F7C013596}" type="TxLink">
            <a:rPr lang="en-US" sz="1000" baseline="0">
              <a:solidFill>
                <a:schemeClr val="dk1"/>
              </a:solidFill>
              <a:latin typeface="+mn-lt"/>
              <a:ea typeface="+mn-ea"/>
              <a:cs typeface="+mn-cs"/>
            </a:rPr>
            <a:pPr marL="0" indent="0" algn="ctr"/>
            <a:t>À quoi puis-je renoncer ?</a:t>
          </a:fld>
          <a:endParaRPr lang="de-CH" sz="1000" baseline="0">
            <a:solidFill>
              <a:schemeClr val="dk1"/>
            </a:solidFill>
            <a:latin typeface="+mn-lt"/>
            <a:ea typeface="+mn-ea"/>
            <a:cs typeface="+mn-cs"/>
          </a:endParaRPr>
        </a:p>
      </xdr:txBody>
    </xdr:sp>
    <xdr:clientData/>
  </xdr:oneCellAnchor>
  <xdr:oneCellAnchor>
    <xdr:from>
      <xdr:col>2</xdr:col>
      <xdr:colOff>85725</xdr:colOff>
      <xdr:row>39</xdr:row>
      <xdr:rowOff>57150</xdr:rowOff>
    </xdr:from>
    <xdr:ext cx="1276349" cy="560375"/>
    <xdr:sp macro="" textlink="' '!A242">
      <xdr:nvSpPr>
        <xdr:cNvPr id="23" name="Gefaltete Ecke 22">
          <a:extLst>
            <a:ext uri="{FF2B5EF4-FFF2-40B4-BE49-F238E27FC236}">
              <a16:creationId xmlns:a16="http://schemas.microsoft.com/office/drawing/2014/main" id="{00000000-0008-0000-1600-000017000000}"/>
            </a:ext>
          </a:extLst>
        </xdr:cNvPr>
        <xdr:cNvSpPr/>
      </xdr:nvSpPr>
      <xdr:spPr>
        <a:xfrm>
          <a:off x="752475" y="8191500"/>
          <a:ext cx="1276349" cy="560375"/>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69AF647-8CB8-4DA3-8565-5199C9CA2FA8}" type="TxLink">
            <a:rPr lang="en-US" sz="1000" baseline="0">
              <a:solidFill>
                <a:schemeClr val="dk1"/>
              </a:solidFill>
              <a:latin typeface="+mn-lt"/>
              <a:ea typeface="+mn-ea"/>
              <a:cs typeface="+mn-cs"/>
            </a:rPr>
            <a:pPr marL="0" indent="0" algn="ctr"/>
            <a:t>De quelles compétences-clés ai-je besoin ?</a:t>
          </a:fld>
          <a:endParaRPr lang="de-CH" sz="1000" baseline="0">
            <a:solidFill>
              <a:schemeClr val="dk1"/>
            </a:solidFill>
            <a:latin typeface="+mn-lt"/>
            <a:ea typeface="+mn-ea"/>
            <a:cs typeface="+mn-cs"/>
          </a:endParaRPr>
        </a:p>
      </xdr:txBody>
    </xdr:sp>
    <xdr:clientData/>
  </xdr:oneCellAnchor>
  <xdr:oneCellAnchor>
    <xdr:from>
      <xdr:col>4</xdr:col>
      <xdr:colOff>209550</xdr:colOff>
      <xdr:row>9</xdr:row>
      <xdr:rowOff>85725</xdr:rowOff>
    </xdr:from>
    <xdr:ext cx="1080000" cy="590400"/>
    <xdr:sp macro="" textlink="" fLocksText="0">
      <xdr:nvSpPr>
        <xdr:cNvPr id="85" name="Gefaltete Ecke 84">
          <a:extLst>
            <a:ext uri="{FF2B5EF4-FFF2-40B4-BE49-F238E27FC236}">
              <a16:creationId xmlns:a16="http://schemas.microsoft.com/office/drawing/2014/main" id="{00000000-0008-0000-1600-000055000000}"/>
            </a:ext>
          </a:extLst>
        </xdr:cNvPr>
        <xdr:cNvSpPr/>
      </xdr:nvSpPr>
      <xdr:spPr>
        <a:xfrm>
          <a:off x="6305550" y="23526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1266825</xdr:colOff>
      <xdr:row>12</xdr:row>
      <xdr:rowOff>38100</xdr:rowOff>
    </xdr:from>
    <xdr:ext cx="1080000" cy="590400"/>
    <xdr:sp macro="" textlink="" fLocksText="0">
      <xdr:nvSpPr>
        <xdr:cNvPr id="86" name="Gefaltete Ecke 85">
          <a:extLst>
            <a:ext uri="{FF2B5EF4-FFF2-40B4-BE49-F238E27FC236}">
              <a16:creationId xmlns:a16="http://schemas.microsoft.com/office/drawing/2014/main" id="{00000000-0008-0000-1600-000056000000}"/>
            </a:ext>
          </a:extLst>
        </xdr:cNvPr>
        <xdr:cNvSpPr/>
      </xdr:nvSpPr>
      <xdr:spPr>
        <a:xfrm>
          <a:off x="7362825" y="28765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38100</xdr:colOff>
      <xdr:row>13</xdr:row>
      <xdr:rowOff>0</xdr:rowOff>
    </xdr:from>
    <xdr:ext cx="1080000" cy="590400"/>
    <xdr:sp macro="" textlink="" fLocksText="0">
      <xdr:nvSpPr>
        <xdr:cNvPr id="87" name="Gefaltete Ecke 86">
          <a:extLst>
            <a:ext uri="{FF2B5EF4-FFF2-40B4-BE49-F238E27FC236}">
              <a16:creationId xmlns:a16="http://schemas.microsoft.com/office/drawing/2014/main" id="{00000000-0008-0000-1600-000057000000}"/>
            </a:ext>
          </a:extLst>
        </xdr:cNvPr>
        <xdr:cNvSpPr/>
      </xdr:nvSpPr>
      <xdr:spPr>
        <a:xfrm>
          <a:off x="6134100" y="30289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190500</xdr:colOff>
      <xdr:row>9</xdr:row>
      <xdr:rowOff>0</xdr:rowOff>
    </xdr:from>
    <xdr:ext cx="1080000" cy="590400"/>
    <xdr:sp macro="" textlink="" fLocksText="0">
      <xdr:nvSpPr>
        <xdr:cNvPr id="88" name="Gefaltete Ecke 87">
          <a:extLst>
            <a:ext uri="{FF2B5EF4-FFF2-40B4-BE49-F238E27FC236}">
              <a16:creationId xmlns:a16="http://schemas.microsoft.com/office/drawing/2014/main" id="{00000000-0008-0000-1600-000058000000}"/>
            </a:ext>
          </a:extLst>
        </xdr:cNvPr>
        <xdr:cNvSpPr/>
      </xdr:nvSpPr>
      <xdr:spPr>
        <a:xfrm>
          <a:off x="7667625" y="22669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352425</xdr:colOff>
      <xdr:row>17</xdr:row>
      <xdr:rowOff>104775</xdr:rowOff>
    </xdr:from>
    <xdr:ext cx="1080000" cy="590400"/>
    <xdr:sp macro="" textlink="" fLocksText="0">
      <xdr:nvSpPr>
        <xdr:cNvPr id="89" name="Gefaltete Ecke 88">
          <a:extLst>
            <a:ext uri="{FF2B5EF4-FFF2-40B4-BE49-F238E27FC236}">
              <a16:creationId xmlns:a16="http://schemas.microsoft.com/office/drawing/2014/main" id="{00000000-0008-0000-1600-000059000000}"/>
            </a:ext>
          </a:extLst>
        </xdr:cNvPr>
        <xdr:cNvSpPr/>
      </xdr:nvSpPr>
      <xdr:spPr>
        <a:xfrm>
          <a:off x="6448425" y="38957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114300</xdr:colOff>
      <xdr:row>21</xdr:row>
      <xdr:rowOff>114300</xdr:rowOff>
    </xdr:from>
    <xdr:ext cx="1080000" cy="590400"/>
    <xdr:sp macro="" textlink="" fLocksText="0">
      <xdr:nvSpPr>
        <xdr:cNvPr id="90" name="Gefaltete Ecke 89">
          <a:extLst>
            <a:ext uri="{FF2B5EF4-FFF2-40B4-BE49-F238E27FC236}">
              <a16:creationId xmlns:a16="http://schemas.microsoft.com/office/drawing/2014/main" id="{00000000-0008-0000-1600-00005A000000}"/>
            </a:ext>
          </a:extLst>
        </xdr:cNvPr>
        <xdr:cNvSpPr/>
      </xdr:nvSpPr>
      <xdr:spPr>
        <a:xfrm>
          <a:off x="7591425" y="46672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171450</xdr:colOff>
      <xdr:row>21</xdr:row>
      <xdr:rowOff>28575</xdr:rowOff>
    </xdr:from>
    <xdr:ext cx="1080000" cy="590400"/>
    <xdr:sp macro="" textlink="" fLocksText="0">
      <xdr:nvSpPr>
        <xdr:cNvPr id="91" name="Gefaltete Ecke 90">
          <a:extLst>
            <a:ext uri="{FF2B5EF4-FFF2-40B4-BE49-F238E27FC236}">
              <a16:creationId xmlns:a16="http://schemas.microsoft.com/office/drawing/2014/main" id="{00000000-0008-0000-1600-00005B000000}"/>
            </a:ext>
          </a:extLst>
        </xdr:cNvPr>
        <xdr:cNvSpPr/>
      </xdr:nvSpPr>
      <xdr:spPr>
        <a:xfrm>
          <a:off x="6267450" y="45815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152400</xdr:colOff>
      <xdr:row>15</xdr:row>
      <xdr:rowOff>161925</xdr:rowOff>
    </xdr:from>
    <xdr:ext cx="1080000" cy="590400"/>
    <xdr:sp macro="" textlink="" fLocksText="0">
      <xdr:nvSpPr>
        <xdr:cNvPr id="92" name="Gefaltete Ecke 91">
          <a:extLst>
            <a:ext uri="{FF2B5EF4-FFF2-40B4-BE49-F238E27FC236}">
              <a16:creationId xmlns:a16="http://schemas.microsoft.com/office/drawing/2014/main" id="{00000000-0008-0000-1600-00005C000000}"/>
            </a:ext>
          </a:extLst>
        </xdr:cNvPr>
        <xdr:cNvSpPr/>
      </xdr:nvSpPr>
      <xdr:spPr>
        <a:xfrm>
          <a:off x="7629525" y="35718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447675</xdr:colOff>
      <xdr:row>24</xdr:row>
      <xdr:rowOff>152400</xdr:rowOff>
    </xdr:from>
    <xdr:ext cx="1080000" cy="590400"/>
    <xdr:sp macro="" textlink="" fLocksText="0">
      <xdr:nvSpPr>
        <xdr:cNvPr id="93" name="Gefaltete Ecke 92">
          <a:extLst>
            <a:ext uri="{FF2B5EF4-FFF2-40B4-BE49-F238E27FC236}">
              <a16:creationId xmlns:a16="http://schemas.microsoft.com/office/drawing/2014/main" id="{00000000-0008-0000-1600-00005D000000}"/>
            </a:ext>
          </a:extLst>
        </xdr:cNvPr>
        <xdr:cNvSpPr/>
      </xdr:nvSpPr>
      <xdr:spPr>
        <a:xfrm>
          <a:off x="6543675" y="53530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200025</xdr:colOff>
      <xdr:row>26</xdr:row>
      <xdr:rowOff>76200</xdr:rowOff>
    </xdr:from>
    <xdr:ext cx="1080000" cy="590400"/>
    <xdr:sp macro="" textlink="" fLocksText="0">
      <xdr:nvSpPr>
        <xdr:cNvPr id="94" name="Gefaltete Ecke 93">
          <a:extLst>
            <a:ext uri="{FF2B5EF4-FFF2-40B4-BE49-F238E27FC236}">
              <a16:creationId xmlns:a16="http://schemas.microsoft.com/office/drawing/2014/main" id="{00000000-0008-0000-1600-00005E000000}"/>
            </a:ext>
          </a:extLst>
        </xdr:cNvPr>
        <xdr:cNvSpPr/>
      </xdr:nvSpPr>
      <xdr:spPr>
        <a:xfrm>
          <a:off x="7677150" y="5657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200025</xdr:colOff>
      <xdr:row>29</xdr:row>
      <xdr:rowOff>171450</xdr:rowOff>
    </xdr:from>
    <xdr:ext cx="1080000" cy="590400"/>
    <xdr:sp macro="" textlink="" fLocksText="0">
      <xdr:nvSpPr>
        <xdr:cNvPr id="95" name="Gefaltete Ecke 94">
          <a:extLst>
            <a:ext uri="{FF2B5EF4-FFF2-40B4-BE49-F238E27FC236}">
              <a16:creationId xmlns:a16="http://schemas.microsoft.com/office/drawing/2014/main" id="{00000000-0008-0000-1600-00005F000000}"/>
            </a:ext>
          </a:extLst>
        </xdr:cNvPr>
        <xdr:cNvSpPr/>
      </xdr:nvSpPr>
      <xdr:spPr>
        <a:xfrm>
          <a:off x="6296025" y="63246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5</xdr:col>
      <xdr:colOff>228600</xdr:colOff>
      <xdr:row>33</xdr:row>
      <xdr:rowOff>9525</xdr:rowOff>
    </xdr:from>
    <xdr:ext cx="1080000" cy="590400"/>
    <xdr:sp macro="" textlink="" fLocksText="0">
      <xdr:nvSpPr>
        <xdr:cNvPr id="96" name="Gefaltete Ecke 95">
          <a:extLst>
            <a:ext uri="{FF2B5EF4-FFF2-40B4-BE49-F238E27FC236}">
              <a16:creationId xmlns:a16="http://schemas.microsoft.com/office/drawing/2014/main" id="{00000000-0008-0000-1600-000060000000}"/>
            </a:ext>
          </a:extLst>
        </xdr:cNvPr>
        <xdr:cNvSpPr/>
      </xdr:nvSpPr>
      <xdr:spPr>
        <a:xfrm>
          <a:off x="7705725" y="69246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285750</xdr:colOff>
      <xdr:row>25</xdr:row>
      <xdr:rowOff>28575</xdr:rowOff>
    </xdr:from>
    <xdr:ext cx="1080000" cy="590400"/>
    <xdr:sp macro="" textlink="" fLocksText="0">
      <xdr:nvSpPr>
        <xdr:cNvPr id="97" name="Gefaltete Ecke 96">
          <a:extLst>
            <a:ext uri="{FF2B5EF4-FFF2-40B4-BE49-F238E27FC236}">
              <a16:creationId xmlns:a16="http://schemas.microsoft.com/office/drawing/2014/main" id="{00000000-0008-0000-1600-000061000000}"/>
            </a:ext>
          </a:extLst>
        </xdr:cNvPr>
        <xdr:cNvSpPr/>
      </xdr:nvSpPr>
      <xdr:spPr>
        <a:xfrm>
          <a:off x="3667125" y="54197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171450</xdr:colOff>
      <xdr:row>29</xdr:row>
      <xdr:rowOff>9525</xdr:rowOff>
    </xdr:from>
    <xdr:ext cx="1080000" cy="590400"/>
    <xdr:sp macro="" textlink="" fLocksText="0">
      <xdr:nvSpPr>
        <xdr:cNvPr id="98" name="Gefaltete Ecke 97">
          <a:extLst>
            <a:ext uri="{FF2B5EF4-FFF2-40B4-BE49-F238E27FC236}">
              <a16:creationId xmlns:a16="http://schemas.microsoft.com/office/drawing/2014/main" id="{00000000-0008-0000-1600-000062000000}"/>
            </a:ext>
          </a:extLst>
        </xdr:cNvPr>
        <xdr:cNvSpPr/>
      </xdr:nvSpPr>
      <xdr:spPr>
        <a:xfrm>
          <a:off x="3552825" y="61626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1485900</xdr:colOff>
      <xdr:row>27</xdr:row>
      <xdr:rowOff>171450</xdr:rowOff>
    </xdr:from>
    <xdr:ext cx="1080000" cy="590400"/>
    <xdr:sp macro="" textlink="" fLocksText="0">
      <xdr:nvSpPr>
        <xdr:cNvPr id="99" name="Gefaltete Ecke 98">
          <a:extLst>
            <a:ext uri="{FF2B5EF4-FFF2-40B4-BE49-F238E27FC236}">
              <a16:creationId xmlns:a16="http://schemas.microsoft.com/office/drawing/2014/main" id="{00000000-0008-0000-1600-000063000000}"/>
            </a:ext>
          </a:extLst>
        </xdr:cNvPr>
        <xdr:cNvSpPr/>
      </xdr:nvSpPr>
      <xdr:spPr>
        <a:xfrm>
          <a:off x="4867275" y="59436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66675</xdr:colOff>
      <xdr:row>33</xdr:row>
      <xdr:rowOff>104775</xdr:rowOff>
    </xdr:from>
    <xdr:ext cx="1080000" cy="590400"/>
    <xdr:sp macro="" textlink="" fLocksText="0">
      <xdr:nvSpPr>
        <xdr:cNvPr id="100" name="Gefaltete Ecke 99">
          <a:extLst>
            <a:ext uri="{FF2B5EF4-FFF2-40B4-BE49-F238E27FC236}">
              <a16:creationId xmlns:a16="http://schemas.microsoft.com/office/drawing/2014/main" id="{00000000-0008-0000-1600-000064000000}"/>
            </a:ext>
          </a:extLst>
        </xdr:cNvPr>
        <xdr:cNvSpPr/>
      </xdr:nvSpPr>
      <xdr:spPr>
        <a:xfrm>
          <a:off x="3448050" y="70199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3</xdr:col>
      <xdr:colOff>1514475</xdr:colOff>
      <xdr:row>32</xdr:row>
      <xdr:rowOff>76200</xdr:rowOff>
    </xdr:from>
    <xdr:ext cx="1080000" cy="590400"/>
    <xdr:sp macro="" textlink="" fLocksText="0">
      <xdr:nvSpPr>
        <xdr:cNvPr id="101" name="Gefaltete Ecke 100">
          <a:extLst>
            <a:ext uri="{FF2B5EF4-FFF2-40B4-BE49-F238E27FC236}">
              <a16:creationId xmlns:a16="http://schemas.microsoft.com/office/drawing/2014/main" id="{00000000-0008-0000-1600-000065000000}"/>
            </a:ext>
          </a:extLst>
        </xdr:cNvPr>
        <xdr:cNvSpPr/>
      </xdr:nvSpPr>
      <xdr:spPr>
        <a:xfrm>
          <a:off x="4895850" y="6800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twoCellAnchor editAs="oneCell">
    <xdr:from>
      <xdr:col>2</xdr:col>
      <xdr:colOff>1952625</xdr:colOff>
      <xdr:row>2</xdr:row>
      <xdr:rowOff>19050</xdr:rowOff>
    </xdr:from>
    <xdr:to>
      <xdr:col>2</xdr:col>
      <xdr:colOff>2663429</xdr:colOff>
      <xdr:row>6</xdr:row>
      <xdr:rowOff>178469</xdr:rowOff>
    </xdr:to>
    <xdr:pic>
      <xdr:nvPicPr>
        <xdr:cNvPr id="2" name="Grafik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colorTemperature colorTemp="11200"/>
                  </a14:imgEffect>
                </a14:imgLayer>
              </a14:imgProps>
            </a:ext>
            <a:ext uri="{28A0092B-C50C-407E-A947-70E740481C1C}">
              <a14:useLocalDpi xmlns:a14="http://schemas.microsoft.com/office/drawing/2010/main" val="0"/>
            </a:ext>
          </a:extLst>
        </a:blip>
        <a:stretch>
          <a:fillRect/>
        </a:stretch>
      </xdr:blipFill>
      <xdr:spPr>
        <a:xfrm>
          <a:off x="2619375" y="876300"/>
          <a:ext cx="710804" cy="997619"/>
        </a:xfrm>
        <a:prstGeom prst="rect">
          <a:avLst/>
        </a:prstGeom>
      </xdr:spPr>
    </xdr:pic>
    <xdr:clientData/>
  </xdr:twoCellAnchor>
  <xdr:twoCellAnchor editAs="oneCell">
    <xdr:from>
      <xdr:col>3</xdr:col>
      <xdr:colOff>2124076</xdr:colOff>
      <xdr:row>2</xdr:row>
      <xdr:rowOff>104774</xdr:rowOff>
    </xdr:from>
    <xdr:to>
      <xdr:col>3</xdr:col>
      <xdr:colOff>2688170</xdr:colOff>
      <xdr:row>7</xdr:row>
      <xdr:rowOff>145447</xdr:rowOff>
    </xdr:to>
    <xdr:pic>
      <xdr:nvPicPr>
        <xdr:cNvPr id="3" name="Grafik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5" cstate="print">
          <a:duotone>
            <a:schemeClr val="accent1">
              <a:shade val="45000"/>
              <a:satMod val="135000"/>
            </a:schemeClr>
            <a:prstClr val="white"/>
          </a:duotone>
          <a:extLst>
            <a:ext uri="{BEBA8EAE-BF5A-486C-A8C5-ECC9F3942E4B}">
              <a14:imgProps xmlns:a14="http://schemas.microsoft.com/office/drawing/2010/main">
                <a14:imgLayer r:embed="rId6">
                  <a14:imgEffect>
                    <a14:saturation sat="400000"/>
                  </a14:imgEffect>
                </a14:imgLayer>
              </a14:imgProps>
            </a:ext>
            <a:ext uri="{28A0092B-C50C-407E-A947-70E740481C1C}">
              <a14:useLocalDpi xmlns:a14="http://schemas.microsoft.com/office/drawing/2010/main" val="0"/>
            </a:ext>
          </a:extLst>
        </a:blip>
        <a:stretch>
          <a:fillRect/>
        </a:stretch>
      </xdr:blipFill>
      <xdr:spPr>
        <a:xfrm>
          <a:off x="5505451" y="962024"/>
          <a:ext cx="564094" cy="1069373"/>
        </a:xfrm>
        <a:prstGeom prst="rect">
          <a:avLst/>
        </a:prstGeom>
      </xdr:spPr>
    </xdr:pic>
    <xdr:clientData/>
  </xdr:twoCellAnchor>
  <xdr:twoCellAnchor editAs="oneCell">
    <xdr:from>
      <xdr:col>6</xdr:col>
      <xdr:colOff>2028825</xdr:colOff>
      <xdr:row>2</xdr:row>
      <xdr:rowOff>88898</xdr:rowOff>
    </xdr:from>
    <xdr:to>
      <xdr:col>7</xdr:col>
      <xdr:colOff>76200</xdr:colOff>
      <xdr:row>7</xdr:row>
      <xdr:rowOff>76197</xdr:rowOff>
    </xdr:to>
    <xdr:pic>
      <xdr:nvPicPr>
        <xdr:cNvPr id="4" name="Grafik 3">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7" cstate="print">
          <a:duotone>
            <a:prstClr val="black"/>
            <a:schemeClr val="tx2">
              <a:tint val="45000"/>
              <a:satMod val="400000"/>
            </a:schemeClr>
          </a:duotone>
          <a:extLst>
            <a:ext uri="{BEBA8EAE-BF5A-486C-A8C5-ECC9F3942E4B}">
              <a14:imgProps xmlns:a14="http://schemas.microsoft.com/office/drawing/2010/main">
                <a14:imgLayer r:embed="rId8">
                  <a14:imgEffect>
                    <a14:colorTemperature colorTemp="5900"/>
                  </a14:imgEffect>
                </a14:imgLayer>
              </a14:imgProps>
            </a:ext>
            <a:ext uri="{28A0092B-C50C-407E-A947-70E740481C1C}">
              <a14:useLocalDpi xmlns:a14="http://schemas.microsoft.com/office/drawing/2010/main" val="0"/>
            </a:ext>
          </a:extLst>
        </a:blip>
        <a:stretch>
          <a:fillRect/>
        </a:stretch>
      </xdr:blipFill>
      <xdr:spPr>
        <a:xfrm>
          <a:off x="10887075" y="946148"/>
          <a:ext cx="762000" cy="1015999"/>
        </a:xfrm>
        <a:prstGeom prst="rect">
          <a:avLst/>
        </a:prstGeom>
      </xdr:spPr>
    </xdr:pic>
    <xdr:clientData/>
  </xdr:twoCellAnchor>
  <xdr:twoCellAnchor editAs="oneCell">
    <xdr:from>
      <xdr:col>6</xdr:col>
      <xdr:colOff>2066925</xdr:colOff>
      <xdr:row>19</xdr:row>
      <xdr:rowOff>66674</xdr:rowOff>
    </xdr:from>
    <xdr:to>
      <xdr:col>6</xdr:col>
      <xdr:colOff>2615375</xdr:colOff>
      <xdr:row>23</xdr:row>
      <xdr:rowOff>174077</xdr:rowOff>
    </xdr:to>
    <xdr:pic>
      <xdr:nvPicPr>
        <xdr:cNvPr id="5" name="Grafik 4">
          <a:extLst>
            <a:ext uri="{FF2B5EF4-FFF2-40B4-BE49-F238E27FC236}">
              <a16:creationId xmlns:a16="http://schemas.microsoft.com/office/drawing/2014/main" id="{00000000-0008-0000-1600-000005000000}"/>
            </a:ext>
          </a:extLst>
        </xdr:cNvPr>
        <xdr:cNvPicPr>
          <a:picLocks noChangeAspect="1"/>
        </xdr:cNvPicPr>
      </xdr:nvPicPr>
      <xdr:blipFill>
        <a:blip xmlns:r="http://schemas.openxmlformats.org/officeDocument/2006/relationships" r:embed="rId9">
          <a:duotone>
            <a:prstClr val="black"/>
            <a:schemeClr val="tx2">
              <a:tint val="45000"/>
              <a:satMod val="400000"/>
            </a:schemeClr>
          </a:duotone>
          <a:extLst>
            <a:ext uri="{28A0092B-C50C-407E-A947-70E740481C1C}">
              <a14:useLocalDpi xmlns:a14="http://schemas.microsoft.com/office/drawing/2010/main" val="0"/>
            </a:ext>
          </a:extLst>
        </a:blip>
        <a:stretch>
          <a:fillRect/>
        </a:stretch>
      </xdr:blipFill>
      <xdr:spPr>
        <a:xfrm>
          <a:off x="10925175" y="4238624"/>
          <a:ext cx="548450" cy="945603"/>
        </a:xfrm>
        <a:prstGeom prst="rect">
          <a:avLst/>
        </a:prstGeom>
      </xdr:spPr>
    </xdr:pic>
    <xdr:clientData/>
  </xdr:twoCellAnchor>
  <xdr:twoCellAnchor editAs="oneCell">
    <xdr:from>
      <xdr:col>7</xdr:col>
      <xdr:colOff>1456672</xdr:colOff>
      <xdr:row>1</xdr:row>
      <xdr:rowOff>264260</xdr:rowOff>
    </xdr:from>
    <xdr:to>
      <xdr:col>9</xdr:col>
      <xdr:colOff>38100</xdr:colOff>
      <xdr:row>6</xdr:row>
      <xdr:rowOff>161925</xdr:rowOff>
    </xdr:to>
    <xdr:pic>
      <xdr:nvPicPr>
        <xdr:cNvPr id="11" name="Grafik 10">
          <a:extLst>
            <a:ext uri="{FF2B5EF4-FFF2-40B4-BE49-F238E27FC236}">
              <a16:creationId xmlns:a16="http://schemas.microsoft.com/office/drawing/2014/main" id="{00000000-0008-0000-1600-00000B000000}"/>
            </a:ext>
          </a:extLst>
        </xdr:cNvPr>
        <xdr:cNvPicPr>
          <a:picLocks noChangeAspect="1"/>
        </xdr:cNvPicPr>
      </xdr:nvPicPr>
      <xdr:blipFill>
        <a:blip xmlns:r="http://schemas.openxmlformats.org/officeDocument/2006/relationships" r:embed="rId10"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3029547" y="797660"/>
          <a:ext cx="1572278" cy="1059715"/>
        </a:xfrm>
        <a:prstGeom prst="rect">
          <a:avLst/>
        </a:prstGeom>
      </xdr:spPr>
    </xdr:pic>
    <xdr:clientData/>
  </xdr:twoCellAnchor>
  <xdr:twoCellAnchor editAs="oneCell">
    <xdr:from>
      <xdr:col>3</xdr:col>
      <xdr:colOff>2152650</xdr:colOff>
      <xdr:row>20</xdr:row>
      <xdr:rowOff>85724</xdr:rowOff>
    </xdr:from>
    <xdr:to>
      <xdr:col>4</xdr:col>
      <xdr:colOff>38100</xdr:colOff>
      <xdr:row>25</xdr:row>
      <xdr:rowOff>109071</xdr:rowOff>
    </xdr:to>
    <xdr:pic>
      <xdr:nvPicPr>
        <xdr:cNvPr id="37" name="Grafik 36">
          <a:extLst>
            <a:ext uri="{FF2B5EF4-FFF2-40B4-BE49-F238E27FC236}">
              <a16:creationId xmlns:a16="http://schemas.microsoft.com/office/drawing/2014/main" id="{00000000-0008-0000-1600-000025000000}"/>
            </a:ext>
          </a:extLst>
        </xdr:cNvPr>
        <xdr:cNvPicPr>
          <a:picLocks noChangeAspect="1"/>
        </xdr:cNvPicPr>
      </xdr:nvPicPr>
      <xdr:blipFill>
        <a:blip xmlns:r="http://schemas.openxmlformats.org/officeDocument/2006/relationships" r:embed="rId11" cstate="print">
          <a:duotone>
            <a:prstClr val="black"/>
            <a:schemeClr val="tx2">
              <a:tint val="45000"/>
              <a:satMod val="400000"/>
            </a:schemeClr>
          </a:duotone>
          <a:extLst>
            <a:ext uri="{28A0092B-C50C-407E-A947-70E740481C1C}">
              <a14:useLocalDpi xmlns:a14="http://schemas.microsoft.com/office/drawing/2010/main" val="0"/>
            </a:ext>
          </a:extLst>
        </a:blip>
        <a:stretch>
          <a:fillRect/>
        </a:stretch>
      </xdr:blipFill>
      <xdr:spPr>
        <a:xfrm>
          <a:off x="5534025" y="4448174"/>
          <a:ext cx="600075" cy="1052047"/>
        </a:xfrm>
        <a:prstGeom prst="rect">
          <a:avLst/>
        </a:prstGeom>
      </xdr:spPr>
    </xdr:pic>
    <xdr:clientData/>
  </xdr:twoCellAnchor>
  <xdr:twoCellAnchor editAs="oneCell">
    <xdr:from>
      <xdr:col>4</xdr:col>
      <xdr:colOff>733425</xdr:colOff>
      <xdr:row>35</xdr:row>
      <xdr:rowOff>142875</xdr:rowOff>
    </xdr:from>
    <xdr:to>
      <xdr:col>5</xdr:col>
      <xdr:colOff>111919</xdr:colOff>
      <xdr:row>40</xdr:row>
      <xdr:rowOff>126999</xdr:rowOff>
    </xdr:to>
    <xdr:pic>
      <xdr:nvPicPr>
        <xdr:cNvPr id="38" name="Grafik 37">
          <a:extLst>
            <a:ext uri="{FF2B5EF4-FFF2-40B4-BE49-F238E27FC236}">
              <a16:creationId xmlns:a16="http://schemas.microsoft.com/office/drawing/2014/main" id="{00000000-0008-0000-1600-000026000000}"/>
            </a:ext>
          </a:extLst>
        </xdr:cNvPr>
        <xdr:cNvPicPr>
          <a:picLocks noChangeAspect="1"/>
        </xdr:cNvPicPr>
      </xdr:nvPicPr>
      <xdr:blipFill>
        <a:blip xmlns:r="http://schemas.openxmlformats.org/officeDocument/2006/relationships" r:embed="rId12" cstate="print">
          <a:duotone>
            <a:prstClr val="black"/>
            <a:schemeClr val="tx2">
              <a:tint val="45000"/>
              <a:satMod val="400000"/>
            </a:schemeClr>
          </a:duotone>
          <a:extLst>
            <a:ext uri="{28A0092B-C50C-407E-A947-70E740481C1C}">
              <a14:useLocalDpi xmlns:a14="http://schemas.microsoft.com/office/drawing/2010/main" val="0"/>
            </a:ext>
          </a:extLst>
        </a:blip>
        <a:stretch>
          <a:fillRect/>
        </a:stretch>
      </xdr:blipFill>
      <xdr:spPr>
        <a:xfrm>
          <a:off x="6829425" y="7439025"/>
          <a:ext cx="759619" cy="1012824"/>
        </a:xfrm>
        <a:prstGeom prst="rect">
          <a:avLst/>
        </a:prstGeom>
      </xdr:spPr>
    </xdr:pic>
    <xdr:clientData/>
  </xdr:twoCellAnchor>
  <xdr:twoCellAnchor editAs="oneCell">
    <xdr:from>
      <xdr:col>7</xdr:col>
      <xdr:colOff>2152651</xdr:colOff>
      <xdr:row>34</xdr:row>
      <xdr:rowOff>66122</xdr:rowOff>
    </xdr:from>
    <xdr:to>
      <xdr:col>8</xdr:col>
      <xdr:colOff>6242</xdr:colOff>
      <xdr:row>40</xdr:row>
      <xdr:rowOff>160716</xdr:rowOff>
    </xdr:to>
    <xdr:pic>
      <xdr:nvPicPr>
        <xdr:cNvPr id="39" name="Grafik 38">
          <a:extLst>
            <a:ext uri="{FF2B5EF4-FFF2-40B4-BE49-F238E27FC236}">
              <a16:creationId xmlns:a16="http://schemas.microsoft.com/office/drawing/2014/main" id="{00000000-0008-0000-1600-000027000000}"/>
            </a:ext>
          </a:extLst>
        </xdr:cNvPr>
        <xdr:cNvPicPr>
          <a:picLocks noChangeAspect="1"/>
        </xdr:cNvPicPr>
      </xdr:nvPicPr>
      <xdr:blipFill>
        <a:blip xmlns:r="http://schemas.openxmlformats.org/officeDocument/2006/relationships" r:embed="rId13" cstate="print">
          <a:duotone>
            <a:prstClr val="black"/>
            <a:schemeClr val="tx2">
              <a:tint val="45000"/>
              <a:satMod val="400000"/>
            </a:schemeClr>
          </a:duotone>
          <a:extLst>
            <a:ext uri="{28A0092B-C50C-407E-A947-70E740481C1C}">
              <a14:useLocalDpi xmlns:a14="http://schemas.microsoft.com/office/drawing/2010/main" val="0"/>
            </a:ext>
          </a:extLst>
        </a:blip>
        <a:stretch>
          <a:fillRect/>
        </a:stretch>
      </xdr:blipFill>
      <xdr:spPr>
        <a:xfrm>
          <a:off x="13725526" y="7171772"/>
          <a:ext cx="568216" cy="1313794"/>
        </a:xfrm>
        <a:prstGeom prst="rect">
          <a:avLst/>
        </a:prstGeom>
      </xdr:spPr>
    </xdr:pic>
    <xdr:clientData/>
  </xdr:twoCellAnchor>
  <xdr:oneCellAnchor>
    <xdr:from>
      <xdr:col>3</xdr:col>
      <xdr:colOff>1581150</xdr:colOff>
      <xdr:row>44</xdr:row>
      <xdr:rowOff>142875</xdr:rowOff>
    </xdr:from>
    <xdr:ext cx="1080000" cy="590400"/>
    <xdr:sp macro="" textlink="" fLocksText="0">
      <xdr:nvSpPr>
        <xdr:cNvPr id="102" name="Gefaltete Ecke 101">
          <a:extLst>
            <a:ext uri="{FF2B5EF4-FFF2-40B4-BE49-F238E27FC236}">
              <a16:creationId xmlns:a16="http://schemas.microsoft.com/office/drawing/2014/main" id="{00000000-0008-0000-1600-000066000000}"/>
            </a:ext>
          </a:extLst>
        </xdr:cNvPr>
        <xdr:cNvSpPr/>
      </xdr:nvSpPr>
      <xdr:spPr>
        <a:xfrm>
          <a:off x="4962525" y="92297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28575</xdr:colOff>
      <xdr:row>46</xdr:row>
      <xdr:rowOff>114300</xdr:rowOff>
    </xdr:from>
    <xdr:ext cx="1080000" cy="590400"/>
    <xdr:sp macro="" textlink="" fLocksText="0">
      <xdr:nvSpPr>
        <xdr:cNvPr id="103" name="Gefaltete Ecke 102">
          <a:extLst>
            <a:ext uri="{FF2B5EF4-FFF2-40B4-BE49-F238E27FC236}">
              <a16:creationId xmlns:a16="http://schemas.microsoft.com/office/drawing/2014/main" id="{00000000-0008-0000-1600-000067000000}"/>
            </a:ext>
          </a:extLst>
        </xdr:cNvPr>
        <xdr:cNvSpPr/>
      </xdr:nvSpPr>
      <xdr:spPr>
        <a:xfrm>
          <a:off x="6124575" y="95821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200025</xdr:colOff>
      <xdr:row>42</xdr:row>
      <xdr:rowOff>38100</xdr:rowOff>
    </xdr:from>
    <xdr:ext cx="1080000" cy="590400"/>
    <xdr:sp macro="" textlink="" fLocksText="0">
      <xdr:nvSpPr>
        <xdr:cNvPr id="104" name="Gefaltete Ecke 103">
          <a:extLst>
            <a:ext uri="{FF2B5EF4-FFF2-40B4-BE49-F238E27FC236}">
              <a16:creationId xmlns:a16="http://schemas.microsoft.com/office/drawing/2014/main" id="{00000000-0008-0000-1600-000068000000}"/>
            </a:ext>
          </a:extLst>
        </xdr:cNvPr>
        <xdr:cNvSpPr/>
      </xdr:nvSpPr>
      <xdr:spPr>
        <a:xfrm>
          <a:off x="6296025" y="87439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4</xdr:col>
      <xdr:colOff>447676</xdr:colOff>
      <xdr:row>7</xdr:row>
      <xdr:rowOff>47625</xdr:rowOff>
    </xdr:from>
    <xdr:ext cx="1000124" cy="373583"/>
    <xdr:sp macro="" textlink="' '!A232">
      <xdr:nvSpPr>
        <xdr:cNvPr id="105" name="Gefaltete Ecke 104">
          <a:extLst>
            <a:ext uri="{FF2B5EF4-FFF2-40B4-BE49-F238E27FC236}">
              <a16:creationId xmlns:a16="http://schemas.microsoft.com/office/drawing/2014/main" id="{00000000-0008-0000-1600-000069000000}"/>
            </a:ext>
          </a:extLst>
        </xdr:cNvPr>
        <xdr:cNvSpPr/>
      </xdr:nvSpPr>
      <xdr:spPr>
        <a:xfrm>
          <a:off x="6543676" y="1933575"/>
          <a:ext cx="1000124" cy="373583"/>
        </a:xfrm>
        <a:prstGeom prst="foldedCorner">
          <a:avLst/>
        </a:prstGeom>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39F5E8CA-6ACE-402A-9AF2-DBEF19CCB3A8}" type="TxLink">
            <a:rPr lang="en-US" sz="1000" baseline="0">
              <a:solidFill>
                <a:schemeClr val="dk1"/>
              </a:solidFill>
              <a:latin typeface="+mn-lt"/>
              <a:ea typeface="+mn-ea"/>
              <a:cs typeface="+mn-cs"/>
            </a:rPr>
            <a:pPr marL="0" indent="0" algn="ctr"/>
            <a:t>Sur qui puis-je compter ?</a:t>
          </a:fld>
          <a:endParaRPr lang="de-CH" sz="1000" baseline="0">
            <a:solidFill>
              <a:schemeClr val="dk1"/>
            </a:solidFill>
            <a:latin typeface="+mn-lt"/>
            <a:ea typeface="+mn-ea"/>
            <a:cs typeface="+mn-cs"/>
          </a:endParaRPr>
        </a:p>
      </xdr:txBody>
    </xdr:sp>
    <xdr:clientData/>
  </xdr:oneCellAnchor>
  <xdr:twoCellAnchor editAs="oneCell">
    <xdr:from>
      <xdr:col>5</xdr:col>
      <xdr:colOff>457200</xdr:colOff>
      <xdr:row>1</xdr:row>
      <xdr:rowOff>92075</xdr:rowOff>
    </xdr:from>
    <xdr:to>
      <xdr:col>5</xdr:col>
      <xdr:colOff>1362075</xdr:colOff>
      <xdr:row>6</xdr:row>
      <xdr:rowOff>136525</xdr:rowOff>
    </xdr:to>
    <xdr:pic>
      <xdr:nvPicPr>
        <xdr:cNvPr id="34" name="Grafik 33">
          <a:extLst>
            <a:ext uri="{FF2B5EF4-FFF2-40B4-BE49-F238E27FC236}">
              <a16:creationId xmlns:a16="http://schemas.microsoft.com/office/drawing/2014/main" id="{00000000-0008-0000-1600-000022000000}"/>
            </a:ext>
          </a:extLst>
        </xdr:cNvPr>
        <xdr:cNvPicPr>
          <a:picLocks noChangeAspect="1"/>
        </xdr:cNvPicPr>
      </xdr:nvPicPr>
      <xdr:blipFill>
        <a:blip xmlns:r="http://schemas.openxmlformats.org/officeDocument/2006/relationships" r:embed="rId14"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7934325" y="625475"/>
          <a:ext cx="904875" cy="1206500"/>
        </a:xfrm>
        <a:prstGeom prst="rect">
          <a:avLst/>
        </a:prstGeom>
      </xdr:spPr>
    </xdr:pic>
    <xdr:clientData/>
  </xdr:twoCellAnchor>
  <xdr:oneCellAnchor>
    <xdr:from>
      <xdr:col>6</xdr:col>
      <xdr:colOff>104775</xdr:colOff>
      <xdr:row>8</xdr:row>
      <xdr:rowOff>47625</xdr:rowOff>
    </xdr:from>
    <xdr:ext cx="1080000" cy="590400"/>
    <xdr:sp macro="" textlink="" fLocksText="0">
      <xdr:nvSpPr>
        <xdr:cNvPr id="107" name="Gefaltete Ecke 106">
          <a:extLst>
            <a:ext uri="{FF2B5EF4-FFF2-40B4-BE49-F238E27FC236}">
              <a16:creationId xmlns:a16="http://schemas.microsoft.com/office/drawing/2014/main" id="{00000000-0008-0000-1600-00006B000000}"/>
            </a:ext>
          </a:extLst>
        </xdr:cNvPr>
        <xdr:cNvSpPr/>
      </xdr:nvSpPr>
      <xdr:spPr>
        <a:xfrm>
          <a:off x="8963025" y="21240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1533525</xdr:colOff>
      <xdr:row>8</xdr:row>
      <xdr:rowOff>76200</xdr:rowOff>
    </xdr:from>
    <xdr:ext cx="1080000" cy="590400"/>
    <xdr:sp macro="" textlink="" fLocksText="0">
      <xdr:nvSpPr>
        <xdr:cNvPr id="108" name="Gefaltete Ecke 107">
          <a:extLst>
            <a:ext uri="{FF2B5EF4-FFF2-40B4-BE49-F238E27FC236}">
              <a16:creationId xmlns:a16="http://schemas.microsoft.com/office/drawing/2014/main" id="{00000000-0008-0000-1600-00006C000000}"/>
            </a:ext>
          </a:extLst>
        </xdr:cNvPr>
        <xdr:cNvSpPr/>
      </xdr:nvSpPr>
      <xdr:spPr>
        <a:xfrm>
          <a:off x="10391775" y="21526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190500</xdr:colOff>
      <xdr:row>12</xdr:row>
      <xdr:rowOff>114300</xdr:rowOff>
    </xdr:from>
    <xdr:ext cx="1080000" cy="590400"/>
    <xdr:sp macro="" textlink="" fLocksText="0">
      <xdr:nvSpPr>
        <xdr:cNvPr id="109" name="Gefaltete Ecke 108">
          <a:extLst>
            <a:ext uri="{FF2B5EF4-FFF2-40B4-BE49-F238E27FC236}">
              <a16:creationId xmlns:a16="http://schemas.microsoft.com/office/drawing/2014/main" id="{00000000-0008-0000-1600-00006D000000}"/>
            </a:ext>
          </a:extLst>
        </xdr:cNvPr>
        <xdr:cNvSpPr/>
      </xdr:nvSpPr>
      <xdr:spPr>
        <a:xfrm>
          <a:off x="9048750" y="29527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1390650</xdr:colOff>
      <xdr:row>11</xdr:row>
      <xdr:rowOff>123825</xdr:rowOff>
    </xdr:from>
    <xdr:ext cx="1080000" cy="590400"/>
    <xdr:sp macro="" textlink="" fLocksText="0">
      <xdr:nvSpPr>
        <xdr:cNvPr id="110" name="Gefaltete Ecke 109">
          <a:extLst>
            <a:ext uri="{FF2B5EF4-FFF2-40B4-BE49-F238E27FC236}">
              <a16:creationId xmlns:a16="http://schemas.microsoft.com/office/drawing/2014/main" id="{00000000-0008-0000-1600-00006E000000}"/>
            </a:ext>
          </a:extLst>
        </xdr:cNvPr>
        <xdr:cNvSpPr/>
      </xdr:nvSpPr>
      <xdr:spPr>
        <a:xfrm>
          <a:off x="10248900" y="27717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257175</xdr:colOff>
      <xdr:row>16</xdr:row>
      <xdr:rowOff>142875</xdr:rowOff>
    </xdr:from>
    <xdr:ext cx="1080000" cy="590400"/>
    <xdr:sp macro="" textlink="" fLocksText="0">
      <xdr:nvSpPr>
        <xdr:cNvPr id="111" name="Gefaltete Ecke 110">
          <a:extLst>
            <a:ext uri="{FF2B5EF4-FFF2-40B4-BE49-F238E27FC236}">
              <a16:creationId xmlns:a16="http://schemas.microsoft.com/office/drawing/2014/main" id="{00000000-0008-0000-1600-00006F000000}"/>
            </a:ext>
          </a:extLst>
        </xdr:cNvPr>
        <xdr:cNvSpPr/>
      </xdr:nvSpPr>
      <xdr:spPr>
        <a:xfrm>
          <a:off x="9115425" y="37433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1466850</xdr:colOff>
      <xdr:row>15</xdr:row>
      <xdr:rowOff>9525</xdr:rowOff>
    </xdr:from>
    <xdr:ext cx="1080000" cy="590400"/>
    <xdr:sp macro="" textlink="" fLocksText="0">
      <xdr:nvSpPr>
        <xdr:cNvPr id="112" name="Gefaltete Ecke 111">
          <a:extLst>
            <a:ext uri="{FF2B5EF4-FFF2-40B4-BE49-F238E27FC236}">
              <a16:creationId xmlns:a16="http://schemas.microsoft.com/office/drawing/2014/main" id="{00000000-0008-0000-1600-000070000000}"/>
            </a:ext>
          </a:extLst>
        </xdr:cNvPr>
        <xdr:cNvSpPr/>
      </xdr:nvSpPr>
      <xdr:spPr>
        <a:xfrm>
          <a:off x="10325100" y="34194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85725</xdr:colOff>
      <xdr:row>25</xdr:row>
      <xdr:rowOff>66675</xdr:rowOff>
    </xdr:from>
    <xdr:ext cx="1080000" cy="590400"/>
    <xdr:sp macro="" textlink="" fLocksText="0">
      <xdr:nvSpPr>
        <xdr:cNvPr id="113" name="Gefaltete Ecke 112">
          <a:extLst>
            <a:ext uri="{FF2B5EF4-FFF2-40B4-BE49-F238E27FC236}">
              <a16:creationId xmlns:a16="http://schemas.microsoft.com/office/drawing/2014/main" id="{00000000-0008-0000-1600-000071000000}"/>
            </a:ext>
          </a:extLst>
        </xdr:cNvPr>
        <xdr:cNvSpPr/>
      </xdr:nvSpPr>
      <xdr:spPr>
        <a:xfrm>
          <a:off x="8943975" y="54578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1514475</xdr:colOff>
      <xdr:row>25</xdr:row>
      <xdr:rowOff>95250</xdr:rowOff>
    </xdr:from>
    <xdr:ext cx="1080000" cy="590400"/>
    <xdr:sp macro="" textlink="" fLocksText="0">
      <xdr:nvSpPr>
        <xdr:cNvPr id="114" name="Gefaltete Ecke 113">
          <a:extLst>
            <a:ext uri="{FF2B5EF4-FFF2-40B4-BE49-F238E27FC236}">
              <a16:creationId xmlns:a16="http://schemas.microsoft.com/office/drawing/2014/main" id="{00000000-0008-0000-1600-000072000000}"/>
            </a:ext>
          </a:extLst>
        </xdr:cNvPr>
        <xdr:cNvSpPr/>
      </xdr:nvSpPr>
      <xdr:spPr>
        <a:xfrm>
          <a:off x="10372725" y="54864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171450</xdr:colOff>
      <xdr:row>29</xdr:row>
      <xdr:rowOff>133350</xdr:rowOff>
    </xdr:from>
    <xdr:ext cx="1080000" cy="590400"/>
    <xdr:sp macro="" textlink="" fLocksText="0">
      <xdr:nvSpPr>
        <xdr:cNvPr id="115" name="Gefaltete Ecke 114">
          <a:extLst>
            <a:ext uri="{FF2B5EF4-FFF2-40B4-BE49-F238E27FC236}">
              <a16:creationId xmlns:a16="http://schemas.microsoft.com/office/drawing/2014/main" id="{00000000-0008-0000-1600-000073000000}"/>
            </a:ext>
          </a:extLst>
        </xdr:cNvPr>
        <xdr:cNvSpPr/>
      </xdr:nvSpPr>
      <xdr:spPr>
        <a:xfrm>
          <a:off x="9029700" y="62865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1343025</xdr:colOff>
      <xdr:row>28</xdr:row>
      <xdr:rowOff>95250</xdr:rowOff>
    </xdr:from>
    <xdr:ext cx="1080000" cy="590400"/>
    <xdr:sp macro="" textlink="" fLocksText="0">
      <xdr:nvSpPr>
        <xdr:cNvPr id="116" name="Gefaltete Ecke 115">
          <a:extLst>
            <a:ext uri="{FF2B5EF4-FFF2-40B4-BE49-F238E27FC236}">
              <a16:creationId xmlns:a16="http://schemas.microsoft.com/office/drawing/2014/main" id="{00000000-0008-0000-1600-000074000000}"/>
            </a:ext>
          </a:extLst>
        </xdr:cNvPr>
        <xdr:cNvSpPr/>
      </xdr:nvSpPr>
      <xdr:spPr>
        <a:xfrm>
          <a:off x="10201275" y="60579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314325</xdr:colOff>
      <xdr:row>33</xdr:row>
      <xdr:rowOff>85725</xdr:rowOff>
    </xdr:from>
    <xdr:ext cx="1080000" cy="590400"/>
    <xdr:sp macro="" textlink="" fLocksText="0">
      <xdr:nvSpPr>
        <xdr:cNvPr id="117" name="Gefaltete Ecke 116">
          <a:extLst>
            <a:ext uri="{FF2B5EF4-FFF2-40B4-BE49-F238E27FC236}">
              <a16:creationId xmlns:a16="http://schemas.microsoft.com/office/drawing/2014/main" id="{00000000-0008-0000-1600-000075000000}"/>
            </a:ext>
          </a:extLst>
        </xdr:cNvPr>
        <xdr:cNvSpPr/>
      </xdr:nvSpPr>
      <xdr:spPr>
        <a:xfrm>
          <a:off x="9172575" y="70008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6</xdr:col>
      <xdr:colOff>1447800</xdr:colOff>
      <xdr:row>32</xdr:row>
      <xdr:rowOff>28575</xdr:rowOff>
    </xdr:from>
    <xdr:ext cx="1080000" cy="590400"/>
    <xdr:sp macro="" textlink="" fLocksText="0">
      <xdr:nvSpPr>
        <xdr:cNvPr id="118" name="Gefaltete Ecke 117">
          <a:extLst>
            <a:ext uri="{FF2B5EF4-FFF2-40B4-BE49-F238E27FC236}">
              <a16:creationId xmlns:a16="http://schemas.microsoft.com/office/drawing/2014/main" id="{00000000-0008-0000-1600-000076000000}"/>
            </a:ext>
          </a:extLst>
        </xdr:cNvPr>
        <xdr:cNvSpPr/>
      </xdr:nvSpPr>
      <xdr:spPr>
        <a:xfrm>
          <a:off x="10306050" y="67532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228600</xdr:colOff>
      <xdr:row>10</xdr:row>
      <xdr:rowOff>85725</xdr:rowOff>
    </xdr:from>
    <xdr:ext cx="1581150" cy="927365"/>
    <xdr:sp macro="" textlink="' '!A238" fLocksText="0">
      <xdr:nvSpPr>
        <xdr:cNvPr id="119" name="Gefaltete Ecke 118">
          <a:extLst>
            <a:ext uri="{FF2B5EF4-FFF2-40B4-BE49-F238E27FC236}">
              <a16:creationId xmlns:a16="http://schemas.microsoft.com/office/drawing/2014/main" id="{00000000-0008-0000-1600-000077000000}"/>
            </a:ext>
          </a:extLst>
        </xdr:cNvPr>
        <xdr:cNvSpPr/>
      </xdr:nvSpPr>
      <xdr:spPr>
        <a:xfrm>
          <a:off x="11801475" y="2571750"/>
          <a:ext cx="1581150" cy="927365"/>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marL="0" indent="0" algn="ctr"/>
          <a:fld id="{347DE602-F22F-4AB7-B74D-ECF000767E3A}" type="TxLink">
            <a:rPr lang="en-US" sz="900" b="0" i="0" u="none" strike="noStrike">
              <a:solidFill>
                <a:srgbClr val="000000"/>
              </a:solidFill>
              <a:latin typeface="Calibri"/>
              <a:ea typeface="+mn-ea"/>
              <a:cs typeface="+mn-cs"/>
            </a:rPr>
            <a:pPr marL="0" indent="0" algn="ctr"/>
            <a:t>Définir des priorités, ne pas négliger la famille, prendre du temps pour soi, travailler à domicile, réduire la charge de travail </a:t>
          </a:fld>
          <a:endParaRPr lang="en-US" sz="900" b="0" i="0" u="none" strike="noStrike">
            <a:solidFill>
              <a:srgbClr val="000000"/>
            </a:solidFill>
            <a:latin typeface="Calibri"/>
            <a:ea typeface="+mn-ea"/>
            <a:cs typeface="+mn-cs"/>
          </a:endParaRPr>
        </a:p>
      </xdr:txBody>
    </xdr:sp>
    <xdr:clientData fLocksWithSheet="0"/>
  </xdr:oneCellAnchor>
  <xdr:oneCellAnchor>
    <xdr:from>
      <xdr:col>7</xdr:col>
      <xdr:colOff>57150</xdr:colOff>
      <xdr:row>8</xdr:row>
      <xdr:rowOff>142875</xdr:rowOff>
    </xdr:from>
    <xdr:ext cx="1080000" cy="747165"/>
    <xdr:sp macro="" textlink="' '!A237" fLocksText="0">
      <xdr:nvSpPr>
        <xdr:cNvPr id="120" name="Gefaltete Ecke 119">
          <a:extLst>
            <a:ext uri="{FF2B5EF4-FFF2-40B4-BE49-F238E27FC236}">
              <a16:creationId xmlns:a16="http://schemas.microsoft.com/office/drawing/2014/main" id="{00000000-0008-0000-1600-000078000000}"/>
            </a:ext>
          </a:extLst>
        </xdr:cNvPr>
        <xdr:cNvSpPr/>
      </xdr:nvSpPr>
      <xdr:spPr>
        <a:xfrm>
          <a:off x="11630025" y="2247900"/>
          <a:ext cx="1080000" cy="747165"/>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E421B681-E081-4753-B2A2-8A907DDC7F46}" type="TxLink">
            <a:rPr lang="en-US" sz="1000" b="1" i="0" u="none" strike="noStrike">
              <a:solidFill>
                <a:srgbClr val="000000"/>
              </a:solidFill>
              <a:latin typeface="Calibri"/>
              <a:ea typeface="+mn-ea"/>
              <a:cs typeface="+mn-cs"/>
            </a:rPr>
            <a:pPr marL="0" indent="0" algn="ctr"/>
            <a:t>p. ex. équilibre entre vie professionnelle et vie privée</a:t>
          </a:fld>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304800</xdr:colOff>
      <xdr:row>16</xdr:row>
      <xdr:rowOff>47625</xdr:rowOff>
    </xdr:from>
    <xdr:ext cx="1080000" cy="590400"/>
    <xdr:sp macro="" textlink="" fLocksText="0">
      <xdr:nvSpPr>
        <xdr:cNvPr id="121" name="Gefaltete Ecke 120">
          <a:extLst>
            <a:ext uri="{FF2B5EF4-FFF2-40B4-BE49-F238E27FC236}">
              <a16:creationId xmlns:a16="http://schemas.microsoft.com/office/drawing/2014/main" id="{00000000-0008-0000-1600-000079000000}"/>
            </a:ext>
          </a:extLst>
        </xdr:cNvPr>
        <xdr:cNvSpPr/>
      </xdr:nvSpPr>
      <xdr:spPr>
        <a:xfrm>
          <a:off x="11877675" y="364807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142875</xdr:colOff>
      <xdr:row>15</xdr:row>
      <xdr:rowOff>57150</xdr:rowOff>
    </xdr:from>
    <xdr:ext cx="1080000" cy="186792"/>
    <xdr:sp macro="" textlink="" fLocksText="0">
      <xdr:nvSpPr>
        <xdr:cNvPr id="122" name="Gefaltete Ecke 121">
          <a:extLst>
            <a:ext uri="{FF2B5EF4-FFF2-40B4-BE49-F238E27FC236}">
              <a16:creationId xmlns:a16="http://schemas.microsoft.com/office/drawing/2014/main" id="{00000000-0008-0000-1600-00007A000000}"/>
            </a:ext>
          </a:extLst>
        </xdr:cNvPr>
        <xdr:cNvSpPr/>
      </xdr:nvSpPr>
      <xdr:spPr>
        <a:xfrm>
          <a:off x="11715750" y="346710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1600200</xdr:colOff>
      <xdr:row>17</xdr:row>
      <xdr:rowOff>66675</xdr:rowOff>
    </xdr:from>
    <xdr:ext cx="1080000" cy="590400"/>
    <xdr:sp macro="" textlink="" fLocksText="0">
      <xdr:nvSpPr>
        <xdr:cNvPr id="123" name="Gefaltete Ecke 122">
          <a:extLst>
            <a:ext uri="{FF2B5EF4-FFF2-40B4-BE49-F238E27FC236}">
              <a16:creationId xmlns:a16="http://schemas.microsoft.com/office/drawing/2014/main" id="{00000000-0008-0000-1600-00007B000000}"/>
            </a:ext>
          </a:extLst>
        </xdr:cNvPr>
        <xdr:cNvSpPr/>
      </xdr:nvSpPr>
      <xdr:spPr>
        <a:xfrm>
          <a:off x="13173075" y="38576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219075</xdr:colOff>
      <xdr:row>21</xdr:row>
      <xdr:rowOff>66675</xdr:rowOff>
    </xdr:from>
    <xdr:ext cx="1080000" cy="590400"/>
    <xdr:sp macro="" textlink="" fLocksText="0">
      <xdr:nvSpPr>
        <xdr:cNvPr id="125" name="Gefaltete Ecke 124">
          <a:extLst>
            <a:ext uri="{FF2B5EF4-FFF2-40B4-BE49-F238E27FC236}">
              <a16:creationId xmlns:a16="http://schemas.microsoft.com/office/drawing/2014/main" id="{00000000-0008-0000-1600-00007D000000}"/>
            </a:ext>
          </a:extLst>
        </xdr:cNvPr>
        <xdr:cNvSpPr/>
      </xdr:nvSpPr>
      <xdr:spPr>
        <a:xfrm>
          <a:off x="11791950" y="4619625"/>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57150</xdr:colOff>
      <xdr:row>20</xdr:row>
      <xdr:rowOff>76200</xdr:rowOff>
    </xdr:from>
    <xdr:ext cx="1080000" cy="186792"/>
    <xdr:sp macro="" textlink="" fLocksText="0">
      <xdr:nvSpPr>
        <xdr:cNvPr id="126" name="Gefaltete Ecke 125">
          <a:extLst>
            <a:ext uri="{FF2B5EF4-FFF2-40B4-BE49-F238E27FC236}">
              <a16:creationId xmlns:a16="http://schemas.microsoft.com/office/drawing/2014/main" id="{00000000-0008-0000-1600-00007E000000}"/>
            </a:ext>
          </a:extLst>
        </xdr:cNvPr>
        <xdr:cNvSpPr/>
      </xdr:nvSpPr>
      <xdr:spPr>
        <a:xfrm>
          <a:off x="11630025" y="4438650"/>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1562100</xdr:colOff>
      <xdr:row>24</xdr:row>
      <xdr:rowOff>76200</xdr:rowOff>
    </xdr:from>
    <xdr:ext cx="1080000" cy="590400"/>
    <xdr:sp macro="" textlink="" fLocksText="0">
      <xdr:nvSpPr>
        <xdr:cNvPr id="127" name="Gefaltete Ecke 126">
          <a:extLst>
            <a:ext uri="{FF2B5EF4-FFF2-40B4-BE49-F238E27FC236}">
              <a16:creationId xmlns:a16="http://schemas.microsoft.com/office/drawing/2014/main" id="{00000000-0008-0000-1600-00007F000000}"/>
            </a:ext>
          </a:extLst>
        </xdr:cNvPr>
        <xdr:cNvSpPr/>
      </xdr:nvSpPr>
      <xdr:spPr>
        <a:xfrm>
          <a:off x="13134975" y="5276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1409700</xdr:colOff>
      <xdr:row>23</xdr:row>
      <xdr:rowOff>123825</xdr:rowOff>
    </xdr:from>
    <xdr:ext cx="1080000" cy="186792"/>
    <xdr:sp macro="" textlink="" fLocksText="0">
      <xdr:nvSpPr>
        <xdr:cNvPr id="128" name="Gefaltete Ecke 127">
          <a:extLst>
            <a:ext uri="{FF2B5EF4-FFF2-40B4-BE49-F238E27FC236}">
              <a16:creationId xmlns:a16="http://schemas.microsoft.com/office/drawing/2014/main" id="{00000000-0008-0000-1600-000080000000}"/>
            </a:ext>
          </a:extLst>
        </xdr:cNvPr>
        <xdr:cNvSpPr/>
      </xdr:nvSpPr>
      <xdr:spPr>
        <a:xfrm>
          <a:off x="12982575" y="513397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228600</xdr:colOff>
      <xdr:row>28</xdr:row>
      <xdr:rowOff>76200</xdr:rowOff>
    </xdr:from>
    <xdr:ext cx="1080000" cy="590400"/>
    <xdr:sp macro="" textlink="" fLocksText="0">
      <xdr:nvSpPr>
        <xdr:cNvPr id="129" name="Gefaltete Ecke 128">
          <a:extLst>
            <a:ext uri="{FF2B5EF4-FFF2-40B4-BE49-F238E27FC236}">
              <a16:creationId xmlns:a16="http://schemas.microsoft.com/office/drawing/2014/main" id="{00000000-0008-0000-1600-000081000000}"/>
            </a:ext>
          </a:extLst>
        </xdr:cNvPr>
        <xdr:cNvSpPr/>
      </xdr:nvSpPr>
      <xdr:spPr>
        <a:xfrm>
          <a:off x="11801475" y="603885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66675</xdr:colOff>
      <xdr:row>27</xdr:row>
      <xdr:rowOff>85725</xdr:rowOff>
    </xdr:from>
    <xdr:ext cx="1080000" cy="186792"/>
    <xdr:sp macro="" textlink="" fLocksText="0">
      <xdr:nvSpPr>
        <xdr:cNvPr id="130" name="Gefaltete Ecke 129">
          <a:extLst>
            <a:ext uri="{FF2B5EF4-FFF2-40B4-BE49-F238E27FC236}">
              <a16:creationId xmlns:a16="http://schemas.microsoft.com/office/drawing/2014/main" id="{00000000-0008-0000-1600-000082000000}"/>
            </a:ext>
          </a:extLst>
        </xdr:cNvPr>
        <xdr:cNvSpPr/>
      </xdr:nvSpPr>
      <xdr:spPr>
        <a:xfrm>
          <a:off x="11639550" y="585787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1571625</xdr:colOff>
      <xdr:row>30</xdr:row>
      <xdr:rowOff>133350</xdr:rowOff>
    </xdr:from>
    <xdr:ext cx="1080000" cy="590400"/>
    <xdr:sp macro="" textlink="" fLocksText="0">
      <xdr:nvSpPr>
        <xdr:cNvPr id="131" name="Gefaltete Ecke 130">
          <a:extLst>
            <a:ext uri="{FF2B5EF4-FFF2-40B4-BE49-F238E27FC236}">
              <a16:creationId xmlns:a16="http://schemas.microsoft.com/office/drawing/2014/main" id="{00000000-0008-0000-1600-000083000000}"/>
            </a:ext>
          </a:extLst>
        </xdr:cNvPr>
        <xdr:cNvSpPr/>
      </xdr:nvSpPr>
      <xdr:spPr>
        <a:xfrm>
          <a:off x="13144500" y="64770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1409700</xdr:colOff>
      <xdr:row>29</xdr:row>
      <xdr:rowOff>142875</xdr:rowOff>
    </xdr:from>
    <xdr:ext cx="1080000" cy="186792"/>
    <xdr:sp macro="" textlink="" fLocksText="0">
      <xdr:nvSpPr>
        <xdr:cNvPr id="132" name="Gefaltete Ecke 131">
          <a:extLst>
            <a:ext uri="{FF2B5EF4-FFF2-40B4-BE49-F238E27FC236}">
              <a16:creationId xmlns:a16="http://schemas.microsoft.com/office/drawing/2014/main" id="{00000000-0008-0000-1600-000084000000}"/>
            </a:ext>
          </a:extLst>
        </xdr:cNvPr>
        <xdr:cNvSpPr/>
      </xdr:nvSpPr>
      <xdr:spPr>
        <a:xfrm>
          <a:off x="12982575" y="629602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371475</xdr:colOff>
      <xdr:row>33</xdr:row>
      <xdr:rowOff>133350</xdr:rowOff>
    </xdr:from>
    <xdr:ext cx="1080000" cy="590400"/>
    <xdr:sp macro="" textlink="" fLocksText="0">
      <xdr:nvSpPr>
        <xdr:cNvPr id="133" name="Gefaltete Ecke 132">
          <a:extLst>
            <a:ext uri="{FF2B5EF4-FFF2-40B4-BE49-F238E27FC236}">
              <a16:creationId xmlns:a16="http://schemas.microsoft.com/office/drawing/2014/main" id="{00000000-0008-0000-1600-000085000000}"/>
            </a:ext>
          </a:extLst>
        </xdr:cNvPr>
        <xdr:cNvSpPr/>
      </xdr:nvSpPr>
      <xdr:spPr>
        <a:xfrm>
          <a:off x="11944350" y="7048500"/>
          <a:ext cx="1080000" cy="5904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algn="ctr"/>
          <a:endParaRPr lang="en-US" sz="900" b="0" i="0" u="none" strike="noStrike">
            <a:solidFill>
              <a:srgbClr val="000000"/>
            </a:solidFill>
            <a:latin typeface="Calibri"/>
          </a:endParaRPr>
        </a:p>
      </xdr:txBody>
    </xdr:sp>
    <xdr:clientData fLocksWithSheet="0"/>
  </xdr:oneCellAnchor>
  <xdr:oneCellAnchor>
    <xdr:from>
      <xdr:col>7</xdr:col>
      <xdr:colOff>209550</xdr:colOff>
      <xdr:row>32</xdr:row>
      <xdr:rowOff>142875</xdr:rowOff>
    </xdr:from>
    <xdr:ext cx="1080000" cy="186792"/>
    <xdr:sp macro="" textlink="" fLocksText="0">
      <xdr:nvSpPr>
        <xdr:cNvPr id="134" name="Gefaltete Ecke 133">
          <a:extLst>
            <a:ext uri="{FF2B5EF4-FFF2-40B4-BE49-F238E27FC236}">
              <a16:creationId xmlns:a16="http://schemas.microsoft.com/office/drawing/2014/main" id="{00000000-0008-0000-1600-000086000000}"/>
            </a:ext>
          </a:extLst>
        </xdr:cNvPr>
        <xdr:cNvSpPr/>
      </xdr:nvSpPr>
      <xdr:spPr>
        <a:xfrm>
          <a:off x="11782425" y="686752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7</xdr:col>
      <xdr:colOff>1447800</xdr:colOff>
      <xdr:row>16</xdr:row>
      <xdr:rowOff>85725</xdr:rowOff>
    </xdr:from>
    <xdr:ext cx="1080000" cy="186792"/>
    <xdr:sp macro="" textlink="" fLocksText="0">
      <xdr:nvSpPr>
        <xdr:cNvPr id="124" name="Gefaltete Ecke 123">
          <a:extLst>
            <a:ext uri="{FF2B5EF4-FFF2-40B4-BE49-F238E27FC236}">
              <a16:creationId xmlns:a16="http://schemas.microsoft.com/office/drawing/2014/main" id="{00000000-0008-0000-1600-00007C000000}"/>
            </a:ext>
          </a:extLst>
        </xdr:cNvPr>
        <xdr:cNvSpPr/>
      </xdr:nvSpPr>
      <xdr:spPr>
        <a:xfrm>
          <a:off x="13020675" y="3686175"/>
          <a:ext cx="1080000" cy="186792"/>
        </a:xfrm>
        <a:prstGeom prst="foldedCorner">
          <a:avLst/>
        </a:prstGeom>
        <a:ln>
          <a:solidFill>
            <a:schemeClr val="bg1">
              <a:lumMod val="50000"/>
            </a:schemeClr>
          </a:solid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endParaRPr lang="en-US" sz="1000" b="1" i="0" u="none" strike="noStrike">
            <a:solidFill>
              <a:srgbClr val="000000"/>
            </a:solidFill>
            <a:latin typeface="Calibri"/>
            <a:ea typeface="+mn-ea"/>
            <a:cs typeface="+mn-cs"/>
          </a:endParaRPr>
        </a:p>
      </xdr:txBody>
    </xdr:sp>
    <xdr:clientData fLocksWithSheet="0"/>
  </xdr:oneCellAnchor>
  <xdr:oneCellAnchor>
    <xdr:from>
      <xdr:col>2</xdr:col>
      <xdr:colOff>200025</xdr:colOff>
      <xdr:row>11</xdr:row>
      <xdr:rowOff>28575</xdr:rowOff>
    </xdr:from>
    <xdr:ext cx="1080000" cy="591126"/>
    <xdr:sp macro="" textlink="' '!A248" fLocksText="0">
      <xdr:nvSpPr>
        <xdr:cNvPr id="77" name="Gefaltete Ecke 76">
          <a:extLst>
            <a:ext uri="{FF2B5EF4-FFF2-40B4-BE49-F238E27FC236}">
              <a16:creationId xmlns:a16="http://schemas.microsoft.com/office/drawing/2014/main" id="{00000000-0008-0000-1600-00004D000000}"/>
            </a:ext>
          </a:extLst>
        </xdr:cNvPr>
        <xdr:cNvSpPr/>
      </xdr:nvSpPr>
      <xdr:spPr>
        <a:xfrm>
          <a:off x="866775" y="2676525"/>
          <a:ext cx="1080000" cy="59112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72000" rIns="36000" bIns="0" numCol="1" spcCol="0" rtlCol="0" fromWordArt="0" anchor="t" anchorCtr="0" forceAA="0" compatLnSpc="1">
          <a:prstTxWarp prst="textNoShape">
            <a:avLst/>
          </a:prstTxWarp>
          <a:spAutoFit/>
        </a:bodyPr>
        <a:lstStyle/>
        <a:p>
          <a:pPr marL="0" indent="0" algn="ctr"/>
          <a:fld id="{EA6CE561-4A68-4589-9F99-73C4537A4444}" type="TxLink">
            <a:rPr lang="en-US" sz="900" b="0" i="0" u="none" strike="noStrike">
              <a:solidFill>
                <a:srgbClr val="000000"/>
              </a:solidFill>
              <a:latin typeface="Calibri"/>
              <a:ea typeface="+mn-ea"/>
              <a:cs typeface="+mn-cs"/>
            </a:rPr>
            <a:pPr marL="0" indent="0" algn="ctr"/>
            <a:t>Stimulation, joie, vie de famille, fierté, satisfaction</a:t>
          </a:fld>
          <a:endParaRPr lang="en-US" sz="900" b="0" i="0" u="none" strike="noStrike">
            <a:solidFill>
              <a:srgbClr val="000000"/>
            </a:solidFill>
            <a:latin typeface="Calibri"/>
            <a:ea typeface="+mn-ea"/>
            <a:cs typeface="+mn-cs"/>
          </a:endParaRPr>
        </a:p>
      </xdr:txBody>
    </xdr:sp>
    <xdr:clientData fLocksWithSheet="0"/>
  </xdr:oneCellAnchor>
  <mc:AlternateContent xmlns:mc="http://schemas.openxmlformats.org/markup-compatibility/2006">
    <mc:Choice xmlns:a14="http://schemas.microsoft.com/office/drawing/2010/main" Requires="a14">
      <xdr:twoCellAnchor editAs="oneCell">
        <xdr:from>
          <xdr:col>7</xdr:col>
          <xdr:colOff>514350</xdr:colOff>
          <xdr:row>0</xdr:row>
          <xdr:rowOff>28575</xdr:rowOff>
        </xdr:from>
        <xdr:to>
          <xdr:col>8</xdr:col>
          <xdr:colOff>0</xdr:colOff>
          <xdr:row>1</xdr:row>
          <xdr:rowOff>0</xdr:rowOff>
        </xdr:to>
        <xdr:pic>
          <xdr:nvPicPr>
            <xdr:cNvPr id="135" name="Grafik 59">
              <a:extLst>
                <a:ext uri="{FF2B5EF4-FFF2-40B4-BE49-F238E27FC236}">
                  <a16:creationId xmlns:a16="http://schemas.microsoft.com/office/drawing/2014/main" id="{00000000-0008-0000-1600-000087000000}"/>
                </a:ext>
              </a:extLst>
            </xdr:cNvPr>
            <xdr:cNvPicPr>
              <a:picLocks noChangeAspect="1" noChangeArrowheads="1"/>
              <a:extLst>
                <a:ext uri="{84589F7E-364E-4C9E-8A38-B11213B215E9}">
                  <a14:cameraTool cellRange="Logo!$D$6" spid="_x0000_s768127"/>
                </a:ext>
              </a:extLst>
            </xdr:cNvPicPr>
          </xdr:nvPicPr>
          <xdr:blipFill>
            <a:blip xmlns:r="http://schemas.openxmlformats.org/officeDocument/2006/relationships" r:embed="rId15"/>
            <a:srcRect/>
            <a:stretch>
              <a:fillRect/>
            </a:stretch>
          </xdr:blipFill>
          <xdr:spPr bwMode="auto">
            <a:xfrm>
              <a:off x="12087225" y="2857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2</xdr:col>
      <xdr:colOff>325398</xdr:colOff>
      <xdr:row>10</xdr:row>
      <xdr:rowOff>101674</xdr:rowOff>
    </xdr:from>
    <xdr:to>
      <xdr:col>3</xdr:col>
      <xdr:colOff>324512</xdr:colOff>
      <xdr:row>12</xdr:row>
      <xdr:rowOff>951</xdr:rowOff>
    </xdr:to>
    <xdr:cxnSp macro="">
      <xdr:nvCxnSpPr>
        <xdr:cNvPr id="78" name="Gerader Verbinder 77">
          <a:extLst>
            <a:ext uri="{FF2B5EF4-FFF2-40B4-BE49-F238E27FC236}">
              <a16:creationId xmlns:a16="http://schemas.microsoft.com/office/drawing/2014/main" id="{00000000-0008-0000-1700-00004E000000}"/>
            </a:ext>
          </a:extLst>
        </xdr:cNvPr>
        <xdr:cNvCxnSpPr/>
      </xdr:nvCxnSpPr>
      <xdr:spPr>
        <a:xfrm flipH="1">
          <a:off x="988338" y="2265754"/>
          <a:ext cx="783974"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324512</xdr:colOff>
      <xdr:row>10</xdr:row>
      <xdr:rowOff>101674</xdr:rowOff>
    </xdr:from>
    <xdr:to>
      <xdr:col>4</xdr:col>
      <xdr:colOff>324715</xdr:colOff>
      <xdr:row>12</xdr:row>
      <xdr:rowOff>951</xdr:rowOff>
    </xdr:to>
    <xdr:cxnSp macro="">
      <xdr:nvCxnSpPr>
        <xdr:cNvPr id="81" name="Gerader Verbinder 80">
          <a:extLst>
            <a:ext uri="{FF2B5EF4-FFF2-40B4-BE49-F238E27FC236}">
              <a16:creationId xmlns:a16="http://schemas.microsoft.com/office/drawing/2014/main" id="{00000000-0008-0000-1700-000051000000}"/>
            </a:ext>
          </a:extLst>
        </xdr:cNvPr>
        <xdr:cNvCxnSpPr/>
      </xdr:nvCxnSpPr>
      <xdr:spPr>
        <a:xfrm>
          <a:off x="1772312" y="2265754"/>
          <a:ext cx="785063"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315874</xdr:colOff>
      <xdr:row>10</xdr:row>
      <xdr:rowOff>101674</xdr:rowOff>
    </xdr:from>
    <xdr:to>
      <xdr:col>7</xdr:col>
      <xdr:colOff>315274</xdr:colOff>
      <xdr:row>12</xdr:row>
      <xdr:rowOff>951</xdr:rowOff>
    </xdr:to>
    <xdr:cxnSp macro="">
      <xdr:nvCxnSpPr>
        <xdr:cNvPr id="84" name="Gerader Verbinder 83">
          <a:extLst>
            <a:ext uri="{FF2B5EF4-FFF2-40B4-BE49-F238E27FC236}">
              <a16:creationId xmlns:a16="http://schemas.microsoft.com/office/drawing/2014/main" id="{00000000-0008-0000-1700-000054000000}"/>
            </a:ext>
          </a:extLst>
        </xdr:cNvPr>
        <xdr:cNvCxnSpPr/>
      </xdr:nvCxnSpPr>
      <xdr:spPr>
        <a:xfrm flipH="1">
          <a:off x="4118254" y="2265754"/>
          <a:ext cx="784260"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306348</xdr:colOff>
      <xdr:row>10</xdr:row>
      <xdr:rowOff>101674</xdr:rowOff>
    </xdr:from>
    <xdr:to>
      <xdr:col>11</xdr:col>
      <xdr:colOff>305462</xdr:colOff>
      <xdr:row>12</xdr:row>
      <xdr:rowOff>951</xdr:rowOff>
    </xdr:to>
    <xdr:cxnSp macro="">
      <xdr:nvCxnSpPr>
        <xdr:cNvPr id="89" name="Gerader Verbinder 88">
          <a:extLst>
            <a:ext uri="{FF2B5EF4-FFF2-40B4-BE49-F238E27FC236}">
              <a16:creationId xmlns:a16="http://schemas.microsoft.com/office/drawing/2014/main" id="{00000000-0008-0000-1700-000059000000}"/>
            </a:ext>
          </a:extLst>
        </xdr:cNvPr>
        <xdr:cNvCxnSpPr/>
      </xdr:nvCxnSpPr>
      <xdr:spPr>
        <a:xfrm flipH="1">
          <a:off x="7248168" y="2265754"/>
          <a:ext cx="783974"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305462</xdr:colOff>
      <xdr:row>10</xdr:row>
      <xdr:rowOff>101674</xdr:rowOff>
    </xdr:from>
    <xdr:to>
      <xdr:col>12</xdr:col>
      <xdr:colOff>305665</xdr:colOff>
      <xdr:row>12</xdr:row>
      <xdr:rowOff>951</xdr:rowOff>
    </xdr:to>
    <xdr:cxnSp macro="">
      <xdr:nvCxnSpPr>
        <xdr:cNvPr id="90" name="Gerader Verbinder 89">
          <a:extLst>
            <a:ext uri="{FF2B5EF4-FFF2-40B4-BE49-F238E27FC236}">
              <a16:creationId xmlns:a16="http://schemas.microsoft.com/office/drawing/2014/main" id="{00000000-0008-0000-1700-00005A000000}"/>
            </a:ext>
          </a:extLst>
        </xdr:cNvPr>
        <xdr:cNvCxnSpPr/>
      </xdr:nvCxnSpPr>
      <xdr:spPr>
        <a:xfrm>
          <a:off x="8032142" y="2265754"/>
          <a:ext cx="785063"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315274</xdr:colOff>
      <xdr:row>10</xdr:row>
      <xdr:rowOff>101674</xdr:rowOff>
    </xdr:from>
    <xdr:to>
      <xdr:col>8</xdr:col>
      <xdr:colOff>314674</xdr:colOff>
      <xdr:row>12</xdr:row>
      <xdr:rowOff>951</xdr:rowOff>
    </xdr:to>
    <xdr:cxnSp macro="">
      <xdr:nvCxnSpPr>
        <xdr:cNvPr id="112" name="Gerader Verbinder 111">
          <a:extLst>
            <a:ext uri="{FF2B5EF4-FFF2-40B4-BE49-F238E27FC236}">
              <a16:creationId xmlns:a16="http://schemas.microsoft.com/office/drawing/2014/main" id="{00000000-0008-0000-1700-000070000000}"/>
            </a:ext>
          </a:extLst>
        </xdr:cNvPr>
        <xdr:cNvCxnSpPr/>
      </xdr:nvCxnSpPr>
      <xdr:spPr>
        <a:xfrm>
          <a:off x="4902514" y="2265754"/>
          <a:ext cx="784260" cy="265037"/>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95250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1700-000002000000}"/>
            </a:ext>
          </a:extLst>
        </xdr:cNvPr>
        <xdr:cNvGrpSpPr/>
      </xdr:nvGrpSpPr>
      <xdr:grpSpPr>
        <a:xfrm>
          <a:off x="939165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7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7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6" name="Gruppieren 53">
          <a:hlinkClick xmlns:r="http://schemas.openxmlformats.org/officeDocument/2006/relationships" r:id="rId2"/>
          <a:extLst>
            <a:ext uri="{FF2B5EF4-FFF2-40B4-BE49-F238E27FC236}">
              <a16:creationId xmlns:a16="http://schemas.microsoft.com/office/drawing/2014/main" id="{00000000-0008-0000-1700-000006000000}"/>
            </a:ext>
          </a:extLst>
        </xdr:cNvPr>
        <xdr:cNvGrpSpPr/>
      </xdr:nvGrpSpPr>
      <xdr:grpSpPr>
        <a:xfrm>
          <a:off x="76200" y="114300"/>
          <a:ext cx="324000" cy="325465"/>
          <a:chOff x="9191625" y="3009900"/>
          <a:chExt cx="324000" cy="325465"/>
        </a:xfrm>
      </xdr:grpSpPr>
      <xdr:sp macro="" textlink="">
        <xdr:nvSpPr>
          <xdr:cNvPr id="7" name="Rechteck 57">
            <a:extLst>
              <a:ext uri="{FF2B5EF4-FFF2-40B4-BE49-F238E27FC236}">
                <a16:creationId xmlns:a16="http://schemas.microsoft.com/office/drawing/2014/main" id="{00000000-0008-0000-17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58">
            <a:extLst>
              <a:ext uri="{FF2B5EF4-FFF2-40B4-BE49-F238E27FC236}">
                <a16:creationId xmlns:a16="http://schemas.microsoft.com/office/drawing/2014/main" id="{00000000-0008-0000-17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3</xdr:col>
      <xdr:colOff>328322</xdr:colOff>
      <xdr:row>5</xdr:row>
      <xdr:rowOff>143931</xdr:rowOff>
    </xdr:from>
    <xdr:to>
      <xdr:col>7</xdr:col>
      <xdr:colOff>303556</xdr:colOff>
      <xdr:row>8</xdr:row>
      <xdr:rowOff>86674</xdr:rowOff>
    </xdr:to>
    <xdr:cxnSp macro="">
      <xdr:nvCxnSpPr>
        <xdr:cNvPr id="9" name="Gerader Verbinder 8">
          <a:extLst>
            <a:ext uri="{FF2B5EF4-FFF2-40B4-BE49-F238E27FC236}">
              <a16:creationId xmlns:a16="http://schemas.microsoft.com/office/drawing/2014/main" id="{00000000-0008-0000-1700-000009000000}"/>
            </a:ext>
          </a:extLst>
        </xdr:cNvPr>
        <xdr:cNvCxnSpPr>
          <a:stCxn id="17" idx="2"/>
          <a:endCxn id="13" idx="0"/>
        </xdr:cNvCxnSpPr>
      </xdr:nvCxnSpPr>
      <xdr:spPr>
        <a:xfrm flipH="1">
          <a:off x="1776122" y="1393611"/>
          <a:ext cx="3114674" cy="491383"/>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303556</xdr:colOff>
      <xdr:row>5</xdr:row>
      <xdr:rowOff>143931</xdr:rowOff>
    </xdr:from>
    <xdr:to>
      <xdr:col>7</xdr:col>
      <xdr:colOff>315274</xdr:colOff>
      <xdr:row>8</xdr:row>
      <xdr:rowOff>86674</xdr:rowOff>
    </xdr:to>
    <xdr:cxnSp macro="">
      <xdr:nvCxnSpPr>
        <xdr:cNvPr id="10" name="Gerader Verbinder 9">
          <a:extLst>
            <a:ext uri="{FF2B5EF4-FFF2-40B4-BE49-F238E27FC236}">
              <a16:creationId xmlns:a16="http://schemas.microsoft.com/office/drawing/2014/main" id="{00000000-0008-0000-1700-00000A000000}"/>
            </a:ext>
          </a:extLst>
        </xdr:cNvPr>
        <xdr:cNvCxnSpPr>
          <a:stCxn id="17" idx="2"/>
          <a:endCxn id="19" idx="0"/>
        </xdr:cNvCxnSpPr>
      </xdr:nvCxnSpPr>
      <xdr:spPr>
        <a:xfrm>
          <a:off x="4890796" y="1393611"/>
          <a:ext cx="11718" cy="491383"/>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303556</xdr:colOff>
      <xdr:row>5</xdr:row>
      <xdr:rowOff>143931</xdr:rowOff>
    </xdr:from>
    <xdr:to>
      <xdr:col>11</xdr:col>
      <xdr:colOff>434340</xdr:colOff>
      <xdr:row>8</xdr:row>
      <xdr:rowOff>83820</xdr:rowOff>
    </xdr:to>
    <xdr:cxnSp macro="">
      <xdr:nvCxnSpPr>
        <xdr:cNvPr id="11" name="Gerader Verbinder 10">
          <a:extLst>
            <a:ext uri="{FF2B5EF4-FFF2-40B4-BE49-F238E27FC236}">
              <a16:creationId xmlns:a16="http://schemas.microsoft.com/office/drawing/2014/main" id="{00000000-0008-0000-1700-00000B000000}"/>
            </a:ext>
          </a:extLst>
        </xdr:cNvPr>
        <xdr:cNvCxnSpPr>
          <a:stCxn id="17" idx="2"/>
        </xdr:cNvCxnSpPr>
      </xdr:nvCxnSpPr>
      <xdr:spPr>
        <a:xfrm>
          <a:off x="4890796" y="1393611"/>
          <a:ext cx="3270224" cy="488529"/>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782373</xdr:colOff>
      <xdr:row>16</xdr:row>
      <xdr:rowOff>79351</xdr:rowOff>
    </xdr:from>
    <xdr:to>
      <xdr:col>15</xdr:col>
      <xdr:colOff>2942373</xdr:colOff>
      <xdr:row>19</xdr:row>
      <xdr:rowOff>110173</xdr:rowOff>
    </xdr:to>
    <xdr:sp macro="" textlink="' '!A458">
      <xdr:nvSpPr>
        <xdr:cNvPr id="15" name="Textfeld 14">
          <a:extLst>
            <a:ext uri="{FF2B5EF4-FFF2-40B4-BE49-F238E27FC236}">
              <a16:creationId xmlns:a16="http://schemas.microsoft.com/office/drawing/2014/main" id="{00000000-0008-0000-1700-00000F000000}"/>
            </a:ext>
          </a:extLst>
        </xdr:cNvPr>
        <xdr:cNvSpPr txBox="1"/>
      </xdr:nvSpPr>
      <xdr:spPr>
        <a:xfrm>
          <a:off x="9335823" y="3575026"/>
          <a:ext cx="2160000" cy="6023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AC379243-7CA2-460A-92C3-51036EA8E22A}" type="TxLink">
            <a:rPr lang="en-US" sz="1000" b="0" i="0" u="none" strike="noStrike">
              <a:solidFill>
                <a:schemeClr val="tx1">
                  <a:lumMod val="65000"/>
                  <a:lumOff val="35000"/>
                </a:schemeClr>
              </a:solidFill>
              <a:latin typeface="Arial"/>
              <a:ea typeface="+mn-ea"/>
              <a:cs typeface="Arial"/>
            </a:rPr>
            <a:pPr marL="0" indent="0" algn="ctr"/>
            <a:t>Succès, progrès, créativité, diversité, curiosité, imagination</a:t>
          </a:fld>
          <a:endParaRPr lang="de-CH" sz="1000" b="0" i="0" u="none" strike="noStrike">
            <a:solidFill>
              <a:schemeClr val="tx1">
                <a:lumMod val="65000"/>
                <a:lumOff val="35000"/>
              </a:schemeClr>
            </a:solidFill>
            <a:latin typeface="Arial"/>
            <a:ea typeface="+mn-ea"/>
            <a:cs typeface="Arial"/>
          </a:endParaRPr>
        </a:p>
      </xdr:txBody>
    </xdr:sp>
    <xdr:clientData/>
  </xdr:twoCellAnchor>
  <xdr:twoCellAnchor editAs="absolute">
    <xdr:from>
      <xdr:col>0</xdr:col>
      <xdr:colOff>258498</xdr:colOff>
      <xdr:row>8</xdr:row>
      <xdr:rowOff>58099</xdr:rowOff>
    </xdr:from>
    <xdr:to>
      <xdr:col>5</xdr:col>
      <xdr:colOff>276225</xdr:colOff>
      <xdr:row>10</xdr:row>
      <xdr:rowOff>73099</xdr:rowOff>
    </xdr:to>
    <xdr:sp macro="" textlink="' '!A483">
      <xdr:nvSpPr>
        <xdr:cNvPr id="13" name="Abgerundetes Rechteck 12">
          <a:extLst>
            <a:ext uri="{FF2B5EF4-FFF2-40B4-BE49-F238E27FC236}">
              <a16:creationId xmlns:a16="http://schemas.microsoft.com/office/drawing/2014/main" id="{00000000-0008-0000-1700-00000D000000}"/>
            </a:ext>
          </a:extLst>
        </xdr:cNvPr>
        <xdr:cNvSpPr/>
      </xdr:nvSpPr>
      <xdr:spPr>
        <a:xfrm>
          <a:off x="258498" y="1928809"/>
          <a:ext cx="2951427" cy="396000"/>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FB060FDE-9D09-4C5F-83FB-1C507EB81C9B}" type="TxLink">
            <a:rPr lang="en-US" sz="1600" baseline="0">
              <a:solidFill>
                <a:schemeClr val="dk1"/>
              </a:solidFill>
              <a:latin typeface="+mn-lt"/>
              <a:ea typeface="+mn-ea"/>
              <a:cs typeface="+mn-cs"/>
            </a:rPr>
            <a:pPr marL="0" indent="0" algn="ctr"/>
            <a:t>Psychologie humaniste</a:t>
          </a:fld>
          <a:endParaRPr lang="de-CH" sz="1600" baseline="0">
            <a:solidFill>
              <a:schemeClr val="dk1"/>
            </a:solidFill>
            <a:latin typeface="+mn-lt"/>
            <a:ea typeface="+mn-ea"/>
            <a:cs typeface="+mn-cs"/>
          </a:endParaRPr>
        </a:p>
      </xdr:txBody>
    </xdr:sp>
    <xdr:clientData/>
  </xdr:twoCellAnchor>
  <xdr:twoCellAnchor editAs="absolute">
    <xdr:from>
      <xdr:col>5</xdr:col>
      <xdr:colOff>758986</xdr:colOff>
      <xdr:row>1</xdr:row>
      <xdr:rowOff>176211</xdr:rowOff>
    </xdr:from>
    <xdr:to>
      <xdr:col>8</xdr:col>
      <xdr:colOff>632986</xdr:colOff>
      <xdr:row>5</xdr:row>
      <xdr:rowOff>115356</xdr:rowOff>
    </xdr:to>
    <xdr:sp macro="" textlink="' '!A482">
      <xdr:nvSpPr>
        <xdr:cNvPr id="17" name="Abgerundetes Rechteck 16">
          <a:extLst>
            <a:ext uri="{FF2B5EF4-FFF2-40B4-BE49-F238E27FC236}">
              <a16:creationId xmlns:a16="http://schemas.microsoft.com/office/drawing/2014/main" id="{00000000-0008-0000-1700-000011000000}"/>
            </a:ext>
          </a:extLst>
        </xdr:cNvPr>
        <xdr:cNvSpPr/>
      </xdr:nvSpPr>
      <xdr:spPr>
        <a:xfrm>
          <a:off x="3692686" y="738186"/>
          <a:ext cx="2160000" cy="684000"/>
        </a:xfrm>
        <a:prstGeom prst="roundRect">
          <a:avLst/>
        </a:prstGeom>
        <a:solidFill>
          <a:schemeClr val="bg1">
            <a:lumMod val="8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148F84B2-2653-4997-A235-FCE8405E720A}" type="TxLink">
            <a:rPr lang="en-US" sz="1800" b="0" i="0" u="none" strike="noStrike" baseline="0">
              <a:solidFill>
                <a:srgbClr val="000000"/>
              </a:solidFill>
              <a:latin typeface="Calibri"/>
              <a:ea typeface="+mn-ea"/>
              <a:cs typeface="+mn-cs"/>
            </a:rPr>
            <a:pPr marL="0" indent="0" algn="ctr"/>
            <a:t>Modèles de contenu</a:t>
          </a:fld>
          <a:endParaRPr lang="de-CH" sz="1800" baseline="0">
            <a:solidFill>
              <a:schemeClr val="dk1"/>
            </a:solidFill>
            <a:latin typeface="+mn-lt"/>
            <a:ea typeface="+mn-ea"/>
            <a:cs typeface="+mn-cs"/>
          </a:endParaRPr>
        </a:p>
      </xdr:txBody>
    </xdr:sp>
    <xdr:clientData/>
  </xdr:twoCellAnchor>
  <xdr:twoCellAnchor editAs="absolute">
    <xdr:from>
      <xdr:col>5</xdr:col>
      <xdr:colOff>363274</xdr:colOff>
      <xdr:row>8</xdr:row>
      <xdr:rowOff>58099</xdr:rowOff>
    </xdr:from>
    <xdr:to>
      <xdr:col>9</xdr:col>
      <xdr:colOff>267274</xdr:colOff>
      <xdr:row>10</xdr:row>
      <xdr:rowOff>73099</xdr:rowOff>
    </xdr:to>
    <xdr:sp macro="" textlink="' '!A484">
      <xdr:nvSpPr>
        <xdr:cNvPr id="19" name="Abgerundetes Rechteck 18">
          <a:extLst>
            <a:ext uri="{FF2B5EF4-FFF2-40B4-BE49-F238E27FC236}">
              <a16:creationId xmlns:a16="http://schemas.microsoft.com/office/drawing/2014/main" id="{00000000-0008-0000-1700-000013000000}"/>
            </a:ext>
          </a:extLst>
        </xdr:cNvPr>
        <xdr:cNvSpPr/>
      </xdr:nvSpPr>
      <xdr:spPr>
        <a:xfrm>
          <a:off x="3296974" y="1928809"/>
          <a:ext cx="2952000" cy="396000"/>
        </a:xfrm>
        <a:prstGeom prst="roundRect">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34995BB5-3839-4795-8DA4-A1E3DC7FCE02}" type="TxLink">
            <a:rPr lang="en-US" sz="1600" baseline="0">
              <a:solidFill>
                <a:schemeClr val="dk1"/>
              </a:solidFill>
              <a:latin typeface="+mn-lt"/>
              <a:ea typeface="+mn-ea"/>
              <a:cs typeface="+mn-cs"/>
            </a:rPr>
            <a:pPr marL="0" indent="0" algn="ctr"/>
            <a:t>Psychologie générale</a:t>
          </a:fld>
          <a:endParaRPr lang="de-CH" sz="1600" baseline="0">
            <a:solidFill>
              <a:schemeClr val="dk1"/>
            </a:solidFill>
            <a:latin typeface="+mn-lt"/>
            <a:ea typeface="+mn-ea"/>
            <a:cs typeface="+mn-cs"/>
          </a:endParaRPr>
        </a:p>
      </xdr:txBody>
    </xdr:sp>
    <xdr:clientData/>
  </xdr:twoCellAnchor>
  <xdr:twoCellAnchor editAs="absolute">
    <xdr:from>
      <xdr:col>3</xdr:col>
      <xdr:colOff>372115</xdr:colOff>
      <xdr:row>11</xdr:row>
      <xdr:rowOff>162876</xdr:rowOff>
    </xdr:from>
    <xdr:to>
      <xdr:col>5</xdr:col>
      <xdr:colOff>277315</xdr:colOff>
      <xdr:row>16</xdr:row>
      <xdr:rowOff>48876</xdr:rowOff>
    </xdr:to>
    <xdr:sp macro="" textlink="' '!A487">
      <xdr:nvSpPr>
        <xdr:cNvPr id="43" name="Abgerundetes Rechteck 42">
          <a:hlinkClick xmlns:r="http://schemas.openxmlformats.org/officeDocument/2006/relationships" r:id="rId3"/>
          <a:extLst>
            <a:ext uri="{FF2B5EF4-FFF2-40B4-BE49-F238E27FC236}">
              <a16:creationId xmlns:a16="http://schemas.microsoft.com/office/drawing/2014/main" id="{00000000-0008-0000-1700-00002B000000}"/>
            </a:ext>
          </a:extLst>
        </xdr:cNvPr>
        <xdr:cNvSpPr/>
      </xdr:nvSpPr>
      <xdr:spPr>
        <a:xfrm>
          <a:off x="1781815" y="2605086"/>
          <a:ext cx="1429200" cy="648000"/>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5588480A-9CB7-4171-8F90-AC60869252F5}" type="TxLink">
            <a:rPr lang="en-US" sz="1000" b="0" i="0" u="none" strike="noStrike" baseline="0">
              <a:solidFill>
                <a:srgbClr val="000000"/>
              </a:solidFill>
              <a:latin typeface="Arial"/>
              <a:ea typeface="+mn-ea"/>
              <a:cs typeface="Arial"/>
            </a:rPr>
            <a:pPr marL="0" indent="0" algn="ctr"/>
            <a:t>Théorie ESC (ERG) d'Alderfer</a:t>
          </a:fld>
          <a:endParaRPr lang="de-CH" sz="1200" b="0" i="0" u="none" strike="noStrike" baseline="0">
            <a:solidFill>
              <a:srgbClr val="000000"/>
            </a:solidFill>
            <a:latin typeface="+mn-lt"/>
            <a:ea typeface="+mn-ea"/>
            <a:cs typeface="Arial"/>
          </a:endParaRPr>
        </a:p>
      </xdr:txBody>
    </xdr:sp>
    <xdr:clientData/>
  </xdr:twoCellAnchor>
  <xdr:twoCellAnchor editAs="absolute">
    <xdr:from>
      <xdr:col>0</xdr:col>
      <xdr:colOff>258498</xdr:colOff>
      <xdr:row>11</xdr:row>
      <xdr:rowOff>162876</xdr:rowOff>
    </xdr:from>
    <xdr:to>
      <xdr:col>3</xdr:col>
      <xdr:colOff>277998</xdr:colOff>
      <xdr:row>16</xdr:row>
      <xdr:rowOff>48876</xdr:rowOff>
    </xdr:to>
    <xdr:sp macro="" textlink="' '!A486">
      <xdr:nvSpPr>
        <xdr:cNvPr id="42" name="Abgerundetes Rechteck 41">
          <a:hlinkClick xmlns:r="http://schemas.openxmlformats.org/officeDocument/2006/relationships" r:id="rId4"/>
          <a:extLst>
            <a:ext uri="{FF2B5EF4-FFF2-40B4-BE49-F238E27FC236}">
              <a16:creationId xmlns:a16="http://schemas.microsoft.com/office/drawing/2014/main" id="{00000000-0008-0000-1700-00002A000000}"/>
            </a:ext>
          </a:extLst>
        </xdr:cNvPr>
        <xdr:cNvSpPr/>
      </xdr:nvSpPr>
      <xdr:spPr>
        <a:xfrm>
          <a:off x="258498" y="2605086"/>
          <a:ext cx="1429200" cy="648000"/>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E86314BD-D105-4828-AC30-F608E2D69FC5}" type="TxLink">
            <a:rPr lang="en-US" sz="1000" b="0" i="0" u="none" strike="noStrike" baseline="0">
              <a:solidFill>
                <a:srgbClr val="000000"/>
              </a:solidFill>
              <a:latin typeface="Arial"/>
              <a:ea typeface="+mn-ea"/>
              <a:cs typeface="Arial"/>
            </a:rPr>
            <a:pPr marL="0" indent="0" algn="ctr"/>
            <a:t>Hiérarchie des besoins de Maslow</a:t>
          </a:fld>
          <a:endParaRPr lang="de-CH" sz="1200" baseline="0">
            <a:solidFill>
              <a:schemeClr val="dk1"/>
            </a:solidFill>
            <a:latin typeface="+mn-lt"/>
            <a:ea typeface="+mn-ea"/>
            <a:cs typeface="+mn-cs"/>
          </a:endParaRPr>
        </a:p>
      </xdr:txBody>
    </xdr:sp>
    <xdr:clientData/>
  </xdr:twoCellAnchor>
  <xdr:twoCellAnchor editAs="absolute">
    <xdr:from>
      <xdr:col>5</xdr:col>
      <xdr:colOff>363274</xdr:colOff>
      <xdr:row>11</xdr:row>
      <xdr:rowOff>162876</xdr:rowOff>
    </xdr:from>
    <xdr:to>
      <xdr:col>7</xdr:col>
      <xdr:colOff>268474</xdr:colOff>
      <xdr:row>16</xdr:row>
      <xdr:rowOff>48876</xdr:rowOff>
    </xdr:to>
    <xdr:sp macro="" textlink="' '!A488">
      <xdr:nvSpPr>
        <xdr:cNvPr id="59" name="Abgerundetes Rechteck 58">
          <a:hlinkClick xmlns:r="http://schemas.openxmlformats.org/officeDocument/2006/relationships" r:id="rId5"/>
          <a:extLst>
            <a:ext uri="{FF2B5EF4-FFF2-40B4-BE49-F238E27FC236}">
              <a16:creationId xmlns:a16="http://schemas.microsoft.com/office/drawing/2014/main" id="{00000000-0008-0000-1700-00003B000000}"/>
            </a:ext>
          </a:extLst>
        </xdr:cNvPr>
        <xdr:cNvSpPr/>
      </xdr:nvSpPr>
      <xdr:spPr>
        <a:xfrm>
          <a:off x="3296974" y="2605086"/>
          <a:ext cx="1429200" cy="648000"/>
        </a:xfrm>
        <a:prstGeom prst="roundRect">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2A982584-DFF9-4869-8ED8-FFE9CA2F2A42}" type="TxLink">
            <a:rPr lang="en-US" sz="900" b="0" i="0" u="none" strike="noStrike" baseline="0">
              <a:solidFill>
                <a:srgbClr val="000000"/>
              </a:solidFill>
              <a:latin typeface="Arial"/>
              <a:ea typeface="+mn-ea"/>
              <a:cs typeface="Arial"/>
            </a:rPr>
            <a:pPr marL="0" indent="0" algn="ctr"/>
            <a:t>Théorie de la motivation par l'accomplissement de McClelland</a:t>
          </a:fld>
          <a:endParaRPr lang="de-CH" sz="900" baseline="0">
            <a:solidFill>
              <a:schemeClr val="dk1"/>
            </a:solidFill>
            <a:latin typeface="+mn-lt"/>
            <a:ea typeface="+mn-ea"/>
            <a:cs typeface="+mn-cs"/>
          </a:endParaRPr>
        </a:p>
      </xdr:txBody>
    </xdr:sp>
    <xdr:clientData/>
  </xdr:twoCellAnchor>
  <xdr:twoCellAnchor editAs="absolute">
    <xdr:from>
      <xdr:col>9</xdr:col>
      <xdr:colOff>353748</xdr:colOff>
      <xdr:row>8</xdr:row>
      <xdr:rowOff>58099</xdr:rowOff>
    </xdr:from>
    <xdr:to>
      <xdr:col>13</xdr:col>
      <xdr:colOff>257175</xdr:colOff>
      <xdr:row>10</xdr:row>
      <xdr:rowOff>73099</xdr:rowOff>
    </xdr:to>
    <xdr:sp macro="" textlink="' '!A485">
      <xdr:nvSpPr>
        <xdr:cNvPr id="64" name="Abgerundetes Rechteck 63">
          <a:extLst>
            <a:ext uri="{FF2B5EF4-FFF2-40B4-BE49-F238E27FC236}">
              <a16:creationId xmlns:a16="http://schemas.microsoft.com/office/drawing/2014/main" id="{00000000-0008-0000-1700-000040000000}"/>
            </a:ext>
          </a:extLst>
        </xdr:cNvPr>
        <xdr:cNvSpPr/>
      </xdr:nvSpPr>
      <xdr:spPr>
        <a:xfrm>
          <a:off x="6335448" y="1928809"/>
          <a:ext cx="2951427" cy="396000"/>
        </a:xfrm>
        <a:prstGeom prst="roundRect">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46D26F70-9024-4977-80A5-84EAD76F9501}" type="TxLink">
            <a:rPr lang="en-US" sz="1600" baseline="0">
              <a:solidFill>
                <a:schemeClr val="dk1"/>
              </a:solidFill>
              <a:latin typeface="+mn-lt"/>
              <a:ea typeface="+mn-ea"/>
              <a:cs typeface="+mn-cs"/>
            </a:rPr>
            <a:pPr marL="0" indent="0" algn="ctr"/>
            <a:t>Psychologie du travail</a:t>
          </a:fld>
          <a:endParaRPr lang="de-CH" sz="1600" baseline="0">
            <a:solidFill>
              <a:schemeClr val="dk1"/>
            </a:solidFill>
            <a:latin typeface="+mn-lt"/>
            <a:ea typeface="+mn-ea"/>
            <a:cs typeface="+mn-cs"/>
          </a:endParaRPr>
        </a:p>
      </xdr:txBody>
    </xdr:sp>
    <xdr:clientData/>
  </xdr:twoCellAnchor>
  <xdr:twoCellAnchor editAs="absolute">
    <xdr:from>
      <xdr:col>11</xdr:col>
      <xdr:colOff>353065</xdr:colOff>
      <xdr:row>11</xdr:row>
      <xdr:rowOff>162876</xdr:rowOff>
    </xdr:from>
    <xdr:to>
      <xdr:col>13</xdr:col>
      <xdr:colOff>258265</xdr:colOff>
      <xdr:row>16</xdr:row>
      <xdr:rowOff>48876</xdr:rowOff>
    </xdr:to>
    <xdr:sp macro="" textlink="' '!A490">
      <xdr:nvSpPr>
        <xdr:cNvPr id="70" name="Abgerundetes Rechteck 69">
          <a:hlinkClick xmlns:r="http://schemas.openxmlformats.org/officeDocument/2006/relationships" r:id="rId6"/>
          <a:extLst>
            <a:ext uri="{FF2B5EF4-FFF2-40B4-BE49-F238E27FC236}">
              <a16:creationId xmlns:a16="http://schemas.microsoft.com/office/drawing/2014/main" id="{00000000-0008-0000-1700-000046000000}"/>
            </a:ext>
          </a:extLst>
        </xdr:cNvPr>
        <xdr:cNvSpPr/>
      </xdr:nvSpPr>
      <xdr:spPr>
        <a:xfrm>
          <a:off x="7858765" y="2605086"/>
          <a:ext cx="1429200" cy="648000"/>
        </a:xfrm>
        <a:prstGeom prst="roundRect">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7EA3B99C-FAD6-4722-8F2F-9064E2580289}" type="TxLink">
            <a:rPr lang="en-US" sz="1000" b="0" i="0" u="none" strike="noStrike" baseline="0">
              <a:solidFill>
                <a:srgbClr val="000000"/>
              </a:solidFill>
              <a:latin typeface="Arial"/>
              <a:ea typeface="+mn-ea"/>
              <a:cs typeface="Arial"/>
            </a:rPr>
            <a:pPr marL="0" indent="0" algn="ctr"/>
            <a:t>Théorie bifactorielle d'Herzberg</a:t>
          </a:fld>
          <a:endParaRPr lang="de-CH" sz="1200" b="0" i="0" u="none" strike="noStrike" baseline="0">
            <a:solidFill>
              <a:srgbClr val="000000"/>
            </a:solidFill>
            <a:latin typeface="+mn-lt"/>
            <a:ea typeface="+mn-ea"/>
            <a:cs typeface="Arial"/>
          </a:endParaRPr>
        </a:p>
      </xdr:txBody>
    </xdr:sp>
    <xdr:clientData/>
  </xdr:twoCellAnchor>
  <xdr:twoCellAnchor editAs="absolute">
    <xdr:from>
      <xdr:col>9</xdr:col>
      <xdr:colOff>353748</xdr:colOff>
      <xdr:row>11</xdr:row>
      <xdr:rowOff>162876</xdr:rowOff>
    </xdr:from>
    <xdr:to>
      <xdr:col>11</xdr:col>
      <xdr:colOff>258948</xdr:colOff>
      <xdr:row>16</xdr:row>
      <xdr:rowOff>48876</xdr:rowOff>
    </xdr:to>
    <xdr:sp macro="" textlink="' '!A489">
      <xdr:nvSpPr>
        <xdr:cNvPr id="68" name="Abgerundetes Rechteck 67">
          <a:hlinkClick xmlns:r="http://schemas.openxmlformats.org/officeDocument/2006/relationships" r:id="rId7"/>
          <a:extLst>
            <a:ext uri="{FF2B5EF4-FFF2-40B4-BE49-F238E27FC236}">
              <a16:creationId xmlns:a16="http://schemas.microsoft.com/office/drawing/2014/main" id="{00000000-0008-0000-1700-000044000000}"/>
            </a:ext>
          </a:extLst>
        </xdr:cNvPr>
        <xdr:cNvSpPr/>
      </xdr:nvSpPr>
      <xdr:spPr>
        <a:xfrm>
          <a:off x="6335448" y="2605086"/>
          <a:ext cx="1429200" cy="648000"/>
        </a:xfrm>
        <a:prstGeom prst="roundRect">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3A83516D-6EAD-45E2-A9DB-AEDB0F11CB17}" type="TxLink">
            <a:rPr lang="en-US" sz="1100" b="0" i="0" u="none" strike="noStrike" baseline="0">
              <a:solidFill>
                <a:srgbClr val="000000"/>
              </a:solidFill>
              <a:latin typeface="Calibri"/>
              <a:ea typeface="+mn-ea"/>
              <a:cs typeface="Arial"/>
            </a:rPr>
            <a:pPr marL="0" indent="0" algn="ctr"/>
            <a:t>Théories X et Y de McGregor</a:t>
          </a:fld>
          <a:endParaRPr lang="de-CH" sz="1200" baseline="0">
            <a:solidFill>
              <a:schemeClr val="dk1"/>
            </a:solidFill>
            <a:latin typeface="+mn-lt"/>
            <a:ea typeface="+mn-ea"/>
            <a:cs typeface="+mn-cs"/>
          </a:endParaRPr>
        </a:p>
      </xdr:txBody>
    </xdr:sp>
    <xdr:clientData/>
  </xdr:twoCellAnchor>
  <xdr:twoCellAnchor editAs="absolute">
    <xdr:from>
      <xdr:col>7</xdr:col>
      <xdr:colOff>362074</xdr:colOff>
      <xdr:row>11</xdr:row>
      <xdr:rowOff>162876</xdr:rowOff>
    </xdr:from>
    <xdr:to>
      <xdr:col>9</xdr:col>
      <xdr:colOff>267274</xdr:colOff>
      <xdr:row>16</xdr:row>
      <xdr:rowOff>48876</xdr:rowOff>
    </xdr:to>
    <xdr:sp macro="" textlink="' '!A491">
      <xdr:nvSpPr>
        <xdr:cNvPr id="111" name="Abgerundetes Rechteck 110">
          <a:hlinkClick xmlns:r="http://schemas.openxmlformats.org/officeDocument/2006/relationships" r:id="rId8"/>
          <a:extLst>
            <a:ext uri="{FF2B5EF4-FFF2-40B4-BE49-F238E27FC236}">
              <a16:creationId xmlns:a16="http://schemas.microsoft.com/office/drawing/2014/main" id="{00000000-0008-0000-1700-00006F000000}"/>
            </a:ext>
          </a:extLst>
        </xdr:cNvPr>
        <xdr:cNvSpPr/>
      </xdr:nvSpPr>
      <xdr:spPr>
        <a:xfrm>
          <a:off x="4819774" y="2605086"/>
          <a:ext cx="1429200" cy="648000"/>
        </a:xfrm>
        <a:prstGeom prst="roundRect">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A94BCF23-7115-41AC-8509-C62A322A7DC1}" type="TxLink">
            <a:rPr lang="en-US" sz="1100" b="0" i="0" u="none" strike="noStrike" baseline="0">
              <a:solidFill>
                <a:srgbClr val="000000"/>
              </a:solidFill>
              <a:latin typeface="Calibri"/>
              <a:ea typeface="+mn-ea"/>
              <a:cs typeface="Arial"/>
            </a:rPr>
            <a:pPr marL="0" indent="0" algn="ctr"/>
            <a:t>Théorie des 5 sources de la motivation selon Barbuto</a:t>
          </a:fld>
          <a:endParaRPr lang="de-CH" sz="1200" baseline="0">
            <a:solidFill>
              <a:schemeClr val="dk1"/>
            </a:solidFill>
            <a:latin typeface="+mn-lt"/>
            <a:ea typeface="+mn-ea"/>
            <a:cs typeface="+mn-cs"/>
          </a:endParaRPr>
        </a:p>
      </xdr:txBody>
    </xdr:sp>
    <xdr:clientData/>
  </xdr:twoCellAnchor>
  <xdr:twoCellAnchor>
    <xdr:from>
      <xdr:col>6</xdr:col>
      <xdr:colOff>622499</xdr:colOff>
      <xdr:row>17</xdr:row>
      <xdr:rowOff>38102</xdr:rowOff>
    </xdr:from>
    <xdr:to>
      <xdr:col>8</xdr:col>
      <xdr:colOff>7475</xdr:colOff>
      <xdr:row>18</xdr:row>
      <xdr:rowOff>142879</xdr:rowOff>
    </xdr:to>
    <xdr:sp macro="" textlink="">
      <xdr:nvSpPr>
        <xdr:cNvPr id="14" name="Eingekerbter Richtungspfeil 13">
          <a:extLst>
            <a:ext uri="{FF2B5EF4-FFF2-40B4-BE49-F238E27FC236}">
              <a16:creationId xmlns:a16="http://schemas.microsoft.com/office/drawing/2014/main" id="{00000000-0008-0000-1700-00000E000000}"/>
            </a:ext>
          </a:extLst>
        </xdr:cNvPr>
        <xdr:cNvSpPr/>
      </xdr:nvSpPr>
      <xdr:spPr>
        <a:xfrm rot="5400000">
          <a:off x="4625048" y="3274553"/>
          <a:ext cx="295277" cy="908976"/>
        </a:xfrm>
        <a:prstGeom prst="chevron">
          <a:avLst>
            <a:gd name="adj" fmla="val 64634"/>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absolute">
    <xdr:from>
      <xdr:col>4</xdr:col>
      <xdr:colOff>153723</xdr:colOff>
      <xdr:row>20</xdr:row>
      <xdr:rowOff>143824</xdr:rowOff>
    </xdr:from>
    <xdr:to>
      <xdr:col>10</xdr:col>
      <xdr:colOff>476250</xdr:colOff>
      <xdr:row>22</xdr:row>
      <xdr:rowOff>164539</xdr:rowOff>
    </xdr:to>
    <xdr:sp macro="" textlink="' '!A546">
      <xdr:nvSpPr>
        <xdr:cNvPr id="35" name="Abgerundetes Rechteck 34">
          <a:hlinkClick xmlns:r="http://schemas.openxmlformats.org/officeDocument/2006/relationships" r:id="rId9"/>
          <a:extLst>
            <a:ext uri="{FF2B5EF4-FFF2-40B4-BE49-F238E27FC236}">
              <a16:creationId xmlns:a16="http://schemas.microsoft.com/office/drawing/2014/main" id="{00000000-0008-0000-1700-000023000000}"/>
            </a:ext>
          </a:extLst>
        </xdr:cNvPr>
        <xdr:cNvSpPr/>
      </xdr:nvSpPr>
      <xdr:spPr>
        <a:xfrm>
          <a:off x="2325423" y="4119559"/>
          <a:ext cx="4894527" cy="396000"/>
        </a:xfrm>
        <a:prstGeom prst="roundRect">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DC0CDC84-B1DB-4871-BB13-DEE4BE044147}" type="TxLink">
            <a:rPr lang="en-US" sz="1600" baseline="0">
              <a:solidFill>
                <a:schemeClr val="dk1"/>
              </a:solidFill>
              <a:latin typeface="+mn-lt"/>
              <a:ea typeface="+mn-ea"/>
              <a:cs typeface="+mn-cs"/>
            </a:rPr>
            <a:pPr marL="0" indent="0" algn="ctr"/>
            <a:t>Théorie FLOW de Csíkszentmihályi</a:t>
          </a:fld>
          <a:endParaRPr lang="de-CH" sz="1600" baseline="0">
            <a:solidFill>
              <a:schemeClr val="dk1"/>
            </a:solidFill>
            <a:latin typeface="+mn-lt"/>
            <a:ea typeface="+mn-ea"/>
            <a:cs typeface="+mn-cs"/>
          </a:endParaRPr>
        </a:p>
      </xdr:txBody>
    </xdr:sp>
    <xdr:clientData/>
  </xdr:twoCellAnchor>
  <xdr:twoCellAnchor>
    <xdr:from>
      <xdr:col>6</xdr:col>
      <xdr:colOff>651074</xdr:colOff>
      <xdr:row>23</xdr:row>
      <xdr:rowOff>57153</xdr:rowOff>
    </xdr:from>
    <xdr:to>
      <xdr:col>8</xdr:col>
      <xdr:colOff>36050</xdr:colOff>
      <xdr:row>24</xdr:row>
      <xdr:rowOff>161930</xdr:rowOff>
    </xdr:to>
    <xdr:sp macro="" textlink="">
      <xdr:nvSpPr>
        <xdr:cNvPr id="36" name="Eingekerbter Richtungspfeil 35">
          <a:extLst>
            <a:ext uri="{FF2B5EF4-FFF2-40B4-BE49-F238E27FC236}">
              <a16:creationId xmlns:a16="http://schemas.microsoft.com/office/drawing/2014/main" id="{00000000-0008-0000-1700-000024000000}"/>
            </a:ext>
          </a:extLst>
        </xdr:cNvPr>
        <xdr:cNvSpPr/>
      </xdr:nvSpPr>
      <xdr:spPr>
        <a:xfrm rot="5400000">
          <a:off x="4653623" y="4427079"/>
          <a:ext cx="295277" cy="908976"/>
        </a:xfrm>
        <a:prstGeom prst="chevron">
          <a:avLst>
            <a:gd name="adj" fmla="val 64634"/>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clientData/>
  </xdr:twoCellAnchor>
  <xdr:twoCellAnchor editAs="absolute">
    <xdr:from>
      <xdr:col>4</xdr:col>
      <xdr:colOff>153723</xdr:colOff>
      <xdr:row>26</xdr:row>
      <xdr:rowOff>132393</xdr:rowOff>
    </xdr:from>
    <xdr:to>
      <xdr:col>10</xdr:col>
      <xdr:colOff>476250</xdr:colOff>
      <xdr:row>31</xdr:row>
      <xdr:rowOff>32384</xdr:rowOff>
    </xdr:to>
    <xdr:sp macro="" textlink="' '!A554">
      <xdr:nvSpPr>
        <xdr:cNvPr id="37" name="Abgerundetes Rechteck 36">
          <a:hlinkClick xmlns:r="http://schemas.openxmlformats.org/officeDocument/2006/relationships" r:id="rId10"/>
          <a:extLst>
            <a:ext uri="{FF2B5EF4-FFF2-40B4-BE49-F238E27FC236}">
              <a16:creationId xmlns:a16="http://schemas.microsoft.com/office/drawing/2014/main" id="{00000000-0008-0000-1700-000025000000}"/>
            </a:ext>
          </a:extLst>
        </xdr:cNvPr>
        <xdr:cNvSpPr/>
      </xdr:nvSpPr>
      <xdr:spPr>
        <a:xfrm>
          <a:off x="2325423" y="5233983"/>
          <a:ext cx="4894527" cy="852491"/>
        </a:xfrm>
        <a:prstGeom prst="roundRect">
          <a:avLst/>
        </a:prstGeom>
        <a:solidFill>
          <a:schemeClr val="accent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t" anchorCtr="0" forceAA="0" compatLnSpc="1">
          <a:prstTxWarp prst="textNoShape">
            <a:avLst/>
          </a:prstTxWarp>
          <a:noAutofit/>
        </a:bodyPr>
        <a:lstStyle/>
        <a:p>
          <a:pPr marL="0" indent="0" algn="ctr"/>
          <a:fld id="{61E0EC95-4E9E-4182-9280-5A840D76FBA1}" type="TxLink">
            <a:rPr lang="en-US" sz="2400" b="0" i="0" u="none" strike="noStrike" baseline="0">
              <a:solidFill>
                <a:schemeClr val="bg1"/>
              </a:solidFill>
              <a:latin typeface="+mn-lt"/>
              <a:ea typeface="+mn-ea"/>
              <a:cs typeface="Arial"/>
            </a:rPr>
            <a:pPr marL="0" indent="0" algn="ctr"/>
            <a:t>Volition (volonté)</a:t>
          </a:fld>
          <a:endParaRPr lang="de-CH" sz="2400" b="1" baseline="0">
            <a:solidFill>
              <a:schemeClr val="bg1"/>
            </a:solidFill>
            <a:latin typeface="+mn-lt"/>
            <a:ea typeface="+mn-ea"/>
            <a:cs typeface="+mn-cs"/>
          </a:endParaRPr>
        </a:p>
      </xdr:txBody>
    </xdr:sp>
    <xdr:clientData/>
  </xdr:twoCellAnchor>
  <xdr:oneCellAnchor>
    <xdr:from>
      <xdr:col>4</xdr:col>
      <xdr:colOff>161925</xdr:colOff>
      <xdr:row>28</xdr:row>
      <xdr:rowOff>148590</xdr:rowOff>
    </xdr:from>
    <xdr:ext cx="4857749" cy="396327"/>
    <xdr:sp macro="" textlink="' '!A555">
      <xdr:nvSpPr>
        <xdr:cNvPr id="21" name="Textfeld 20">
          <a:hlinkClick xmlns:r="http://schemas.openxmlformats.org/officeDocument/2006/relationships" r:id="rId10"/>
          <a:extLst>
            <a:ext uri="{FF2B5EF4-FFF2-40B4-BE49-F238E27FC236}">
              <a16:creationId xmlns:a16="http://schemas.microsoft.com/office/drawing/2014/main" id="{00000000-0008-0000-1700-000015000000}"/>
            </a:ext>
          </a:extLst>
        </xdr:cNvPr>
        <xdr:cNvSpPr txBox="1"/>
      </xdr:nvSpPr>
      <xdr:spPr>
        <a:xfrm>
          <a:off x="2394585" y="5414010"/>
          <a:ext cx="4857749"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D81951F6-EE0E-45F8-B5CC-747384BCDECC}" type="TxLink">
            <a:rPr lang="en-US" sz="1000" b="0" i="0" u="none" strike="noStrike">
              <a:solidFill>
                <a:schemeClr val="bg1"/>
              </a:solidFill>
              <a:latin typeface="Arial"/>
              <a:cs typeface="Arial"/>
            </a:rPr>
            <a:pPr algn="ctr"/>
            <a:t>Capacité de transposer des motifs, objectifs ou souhaits en actions, afin que ceux-ci aboutissent à des résultats concrets.</a:t>
          </a:fld>
          <a:endParaRPr lang="de-CH" sz="1100">
            <a:solidFill>
              <a:schemeClr val="bg1"/>
            </a:solidFill>
          </a:endParaRPr>
        </a:p>
      </xdr:txBody>
    </xdr:sp>
    <xdr:clientData/>
  </xdr:oneCellAnchor>
  <mc:AlternateContent xmlns:mc="http://schemas.openxmlformats.org/markup-compatibility/2006">
    <mc:Choice xmlns:a14="http://schemas.microsoft.com/office/drawing/2010/main" Requires="a14">
      <xdr:twoCellAnchor editAs="oneCell">
        <xdr:from>
          <xdr:col>10</xdr:col>
          <xdr:colOff>352425</xdr:colOff>
          <xdr:row>0</xdr:row>
          <xdr:rowOff>19050</xdr:rowOff>
        </xdr:from>
        <xdr:to>
          <xdr:col>14</xdr:col>
          <xdr:colOff>0</xdr:colOff>
          <xdr:row>0</xdr:row>
          <xdr:rowOff>552450</xdr:rowOff>
        </xdr:to>
        <xdr:pic>
          <xdr:nvPicPr>
            <xdr:cNvPr id="33" name="Grafik 59">
              <a:extLst>
                <a:ext uri="{FF2B5EF4-FFF2-40B4-BE49-F238E27FC236}">
                  <a16:creationId xmlns:a16="http://schemas.microsoft.com/office/drawing/2014/main" id="{00000000-0008-0000-1700-000021000000}"/>
                </a:ext>
              </a:extLst>
            </xdr:cNvPr>
            <xdr:cNvPicPr>
              <a:picLocks noChangeAspect="1" noChangeArrowheads="1"/>
              <a:extLst>
                <a:ext uri="{84589F7E-364E-4C9E-8A38-B11213B215E9}">
                  <a14:cameraTool cellRange="Logo!$D$6" spid="_x0000_s769151"/>
                </a:ext>
              </a:extLst>
            </xdr:cNvPicPr>
          </xdr:nvPicPr>
          <xdr:blipFill>
            <a:blip xmlns:r="http://schemas.openxmlformats.org/officeDocument/2006/relationships" r:embed="rId11"/>
            <a:srcRect/>
            <a:stretch>
              <a:fillRect/>
            </a:stretch>
          </xdr:blipFill>
          <xdr:spPr bwMode="auto">
            <a:xfrm>
              <a:off x="70961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absolute">
    <xdr:from>
      <xdr:col>0</xdr:col>
      <xdr:colOff>209924</xdr:colOff>
      <xdr:row>1</xdr:row>
      <xdr:rowOff>29294</xdr:rowOff>
    </xdr:from>
    <xdr:to>
      <xdr:col>12</xdr:col>
      <xdr:colOff>168278</xdr:colOff>
      <xdr:row>24</xdr:row>
      <xdr:rowOff>46352</xdr:rowOff>
    </xdr:to>
    <xdr:grpSp>
      <xdr:nvGrpSpPr>
        <xdr:cNvPr id="56" name="Gruppieren 55">
          <a:extLst>
            <a:ext uri="{FF2B5EF4-FFF2-40B4-BE49-F238E27FC236}">
              <a16:creationId xmlns:a16="http://schemas.microsoft.com/office/drawing/2014/main" id="{00000000-0008-0000-1800-000038000000}"/>
            </a:ext>
          </a:extLst>
        </xdr:cNvPr>
        <xdr:cNvGrpSpPr/>
      </xdr:nvGrpSpPr>
      <xdr:grpSpPr>
        <a:xfrm>
          <a:off x="209924" y="585554"/>
          <a:ext cx="8256534" cy="4154718"/>
          <a:chOff x="200025" y="790574"/>
          <a:chExt cx="7867641" cy="4810011"/>
        </a:xfrm>
      </xdr:grpSpPr>
      <xdr:grpSp>
        <xdr:nvGrpSpPr>
          <xdr:cNvPr id="53" name="Gruppieren 52">
            <a:extLst>
              <a:ext uri="{FF2B5EF4-FFF2-40B4-BE49-F238E27FC236}">
                <a16:creationId xmlns:a16="http://schemas.microsoft.com/office/drawing/2014/main" id="{00000000-0008-0000-1800-000035000000}"/>
              </a:ext>
            </a:extLst>
          </xdr:cNvPr>
          <xdr:cNvGrpSpPr/>
        </xdr:nvGrpSpPr>
        <xdr:grpSpPr>
          <a:xfrm>
            <a:off x="350238" y="790574"/>
            <a:ext cx="7717428" cy="4708039"/>
            <a:chOff x="188313" y="1038224"/>
            <a:chExt cx="7717433" cy="4708039"/>
          </a:xfrm>
        </xdr:grpSpPr>
        <xdr:pic>
          <xdr:nvPicPr>
            <xdr:cNvPr id="38" name="Grafik 37" descr="http://upload.wikimedia.org/wikipedia/commons/thumb/5/5c/Dynamische_Darstellung_der_Bed%C3%BCrfnishierarchie_nach_Maslow.svg/1275px-Dynamische_Darstellung_der_Bed%C3%BCrfnishierarchie_nach_Maslow.svg.png">
              <a:extLst>
                <a:ext uri="{FF2B5EF4-FFF2-40B4-BE49-F238E27FC236}">
                  <a16:creationId xmlns:a16="http://schemas.microsoft.com/office/drawing/2014/main" id="{00000000-0008-0000-1800-000026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2287" t="9794" r="2966" b="21477"/>
            <a:stretch/>
          </xdr:blipFill>
          <xdr:spPr bwMode="auto">
            <a:xfrm>
              <a:off x="581024" y="1038224"/>
              <a:ext cx="7200611" cy="430530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48" name="Freihandform 47">
              <a:extLst>
                <a:ext uri="{FF2B5EF4-FFF2-40B4-BE49-F238E27FC236}">
                  <a16:creationId xmlns:a16="http://schemas.microsoft.com/office/drawing/2014/main" id="{00000000-0008-0000-1800-000030000000}"/>
                </a:ext>
              </a:extLst>
            </xdr:cNvPr>
            <xdr:cNvSpPr/>
          </xdr:nvSpPr>
          <xdr:spPr>
            <a:xfrm>
              <a:off x="523875" y="1438275"/>
              <a:ext cx="7381871" cy="3962400"/>
            </a:xfrm>
            <a:custGeom>
              <a:avLst/>
              <a:gdLst>
                <a:gd name="connsiteX0" fmla="*/ 0 w 7496175"/>
                <a:gd name="connsiteY0" fmla="*/ 0 h 3962400"/>
                <a:gd name="connsiteX1" fmla="*/ 0 w 7496175"/>
                <a:gd name="connsiteY1" fmla="*/ 3962400 h 3962400"/>
                <a:gd name="connsiteX2" fmla="*/ 7496175 w 7496175"/>
                <a:gd name="connsiteY2" fmla="*/ 3962400 h 3962400"/>
              </a:gdLst>
              <a:ahLst/>
              <a:cxnLst>
                <a:cxn ang="0">
                  <a:pos x="connsiteX0" y="connsiteY0"/>
                </a:cxn>
                <a:cxn ang="0">
                  <a:pos x="connsiteX1" y="connsiteY1"/>
                </a:cxn>
                <a:cxn ang="0">
                  <a:pos x="connsiteX2" y="connsiteY2"/>
                </a:cxn>
              </a:cxnLst>
              <a:rect l="l" t="t" r="r" b="b"/>
              <a:pathLst>
                <a:path w="7496175" h="3962400">
                  <a:moveTo>
                    <a:pt x="0" y="0"/>
                  </a:moveTo>
                  <a:lnTo>
                    <a:pt x="0" y="3962400"/>
                  </a:lnTo>
                  <a:lnTo>
                    <a:pt x="7496175" y="3962400"/>
                  </a:lnTo>
                </a:path>
              </a:pathLst>
            </a:custGeom>
            <a:noFill/>
            <a:ln>
              <a:solidFill>
                <a:schemeClr val="tx2"/>
              </a:solidFill>
              <a:headEnd type="triangle"/>
              <a:tailEnd type="triangle"/>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A469">
          <xdr:nvSpPr>
            <xdr:cNvPr id="49" name="Textfeld 48">
              <a:extLst>
                <a:ext uri="{FF2B5EF4-FFF2-40B4-BE49-F238E27FC236}">
                  <a16:creationId xmlns:a16="http://schemas.microsoft.com/office/drawing/2014/main" id="{00000000-0008-0000-1800-000031000000}"/>
                </a:ext>
              </a:extLst>
            </xdr:cNvPr>
            <xdr:cNvSpPr txBox="1"/>
          </xdr:nvSpPr>
          <xdr:spPr>
            <a:xfrm>
              <a:off x="7248871" y="5385636"/>
              <a:ext cx="632996" cy="360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34A1BAB3-170C-4612-BB7E-8632914A28F1}"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sp macro="" textlink="' '!A470">
          <xdr:nvSpPr>
            <xdr:cNvPr id="50" name="Textfeld 49">
              <a:extLst>
                <a:ext uri="{FF2B5EF4-FFF2-40B4-BE49-F238E27FC236}">
                  <a16:creationId xmlns:a16="http://schemas.microsoft.com/office/drawing/2014/main" id="{00000000-0008-0000-1800-000032000000}"/>
                </a:ext>
              </a:extLst>
            </xdr:cNvPr>
            <xdr:cNvSpPr txBox="1"/>
          </xdr:nvSpPr>
          <xdr:spPr>
            <a:xfrm>
              <a:off x="534044" y="5385637"/>
              <a:ext cx="563649" cy="360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F3524C01-7957-45E4-9DFA-A7E68C1CDEBC}"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sp macro="" textlink="' '!A469">
          <xdr:nvSpPr>
            <xdr:cNvPr id="51" name="Textfeld 50">
              <a:extLst>
                <a:ext uri="{FF2B5EF4-FFF2-40B4-BE49-F238E27FC236}">
                  <a16:creationId xmlns:a16="http://schemas.microsoft.com/office/drawing/2014/main" id="{00000000-0008-0000-1800-000033000000}"/>
                </a:ext>
              </a:extLst>
            </xdr:cNvPr>
            <xdr:cNvSpPr txBox="1"/>
          </xdr:nvSpPr>
          <xdr:spPr>
            <a:xfrm rot="16200000">
              <a:off x="-47804" y="1590403"/>
              <a:ext cx="769057" cy="2968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58C263AB-08C4-4E65-BAFE-0D704B3C191E}"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sp macro="" textlink="' '!A470">
          <xdr:nvSpPr>
            <xdr:cNvPr id="52" name="Textfeld 51">
              <a:extLst>
                <a:ext uri="{FF2B5EF4-FFF2-40B4-BE49-F238E27FC236}">
                  <a16:creationId xmlns:a16="http://schemas.microsoft.com/office/drawing/2014/main" id="{00000000-0008-0000-1800-000034000000}"/>
                </a:ext>
              </a:extLst>
            </xdr:cNvPr>
            <xdr:cNvSpPr txBox="1"/>
          </xdr:nvSpPr>
          <xdr:spPr>
            <a:xfrm rot="16200000">
              <a:off x="-5674" y="4901466"/>
              <a:ext cx="684803" cy="2968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F6CBA6F9-AAD3-4A5F-893E-FCA4AE8DA8CC}"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grpSp>
      <xdr:sp macro="" textlink="' '!A472">
        <xdr:nvSpPr>
          <xdr:cNvPr id="54" name="Textfeld 53">
            <a:extLst>
              <a:ext uri="{FF2B5EF4-FFF2-40B4-BE49-F238E27FC236}">
                <a16:creationId xmlns:a16="http://schemas.microsoft.com/office/drawing/2014/main" id="{00000000-0008-0000-1800-000036000000}"/>
              </a:ext>
            </a:extLst>
          </xdr:cNvPr>
          <xdr:cNvSpPr txBox="1"/>
        </xdr:nvSpPr>
        <xdr:spPr>
          <a:xfrm>
            <a:off x="676275" y="5257799"/>
            <a:ext cx="7258041"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37FF0F91-0865-4A90-BE2F-5C136CB2F98F}" type="TxLink">
              <a:rPr lang="en-US" sz="1600" b="1" i="0" u="none" strike="noStrike">
                <a:solidFill>
                  <a:srgbClr val="000000"/>
                </a:solidFill>
                <a:latin typeface="+mn-lt"/>
              </a:rPr>
              <a:pPr algn="ctr"/>
              <a:t>Développement de la personnalité</a:t>
            </a:fld>
            <a:endParaRPr lang="de-CH" sz="1600" b="1">
              <a:latin typeface="+mn-lt"/>
            </a:endParaRPr>
          </a:p>
        </xdr:txBody>
      </xdr:sp>
      <xdr:sp macro="" textlink="' '!A471">
        <xdr:nvSpPr>
          <xdr:cNvPr id="55" name="Textfeld 54">
            <a:extLst>
              <a:ext uri="{FF2B5EF4-FFF2-40B4-BE49-F238E27FC236}">
                <a16:creationId xmlns:a16="http://schemas.microsoft.com/office/drawing/2014/main" id="{00000000-0008-0000-1800-000037000000}"/>
              </a:ext>
            </a:extLst>
          </xdr:cNvPr>
          <xdr:cNvSpPr txBox="1"/>
        </xdr:nvSpPr>
        <xdr:spPr>
          <a:xfrm rot="16200000">
            <a:off x="-1609782" y="3019482"/>
            <a:ext cx="39624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DBF6EF00-99D1-47D1-A390-80EEADAB7A6B}" type="TxLink">
              <a:rPr lang="en-US" sz="1600" b="1" i="0" u="none" strike="noStrike">
                <a:solidFill>
                  <a:srgbClr val="000000"/>
                </a:solidFill>
                <a:latin typeface="+mn-lt"/>
                <a:ea typeface="+mn-ea"/>
                <a:cs typeface="+mn-cs"/>
              </a:rPr>
              <a:pPr marL="0" indent="0" algn="ctr"/>
              <a:t>Intensité des besoins</a:t>
            </a:fld>
            <a:endParaRPr lang="de-CH" sz="1600" b="1" i="0" u="none" strike="noStrike">
              <a:solidFill>
                <a:srgbClr val="000000"/>
              </a:solidFill>
              <a:latin typeface="+mn-lt"/>
              <a:ea typeface="+mn-ea"/>
              <a:cs typeface="+mn-cs"/>
            </a:endParaRPr>
          </a:p>
        </xdr:txBody>
      </xdr:sp>
    </xdr:grpSp>
    <xdr:clientData/>
  </xdr:twoCellAnchor>
  <xdr:oneCellAnchor>
    <xdr:from>
      <xdr:col>11</xdr:col>
      <xdr:colOff>304800</xdr:colOff>
      <xdr:row>1</xdr:row>
      <xdr:rowOff>57150</xdr:rowOff>
    </xdr:from>
    <xdr:ext cx="172800" cy="172800"/>
    <xdr:grpSp>
      <xdr:nvGrpSpPr>
        <xdr:cNvPr id="2" name="Gruppieren 1">
          <a:hlinkClick xmlns:r="http://schemas.openxmlformats.org/officeDocument/2006/relationships" r:id="rId2"/>
          <a:extLst>
            <a:ext uri="{FF2B5EF4-FFF2-40B4-BE49-F238E27FC236}">
              <a16:creationId xmlns:a16="http://schemas.microsoft.com/office/drawing/2014/main" id="{00000000-0008-0000-1800-000002000000}"/>
            </a:ext>
          </a:extLst>
        </xdr:cNvPr>
        <xdr:cNvGrpSpPr/>
      </xdr:nvGrpSpPr>
      <xdr:grpSpPr>
        <a:xfrm>
          <a:off x="803148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8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8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6" name="Gruppieren 53">
          <a:hlinkClick xmlns:r="http://schemas.openxmlformats.org/officeDocument/2006/relationships" r:id="rId3"/>
          <a:extLst>
            <a:ext uri="{FF2B5EF4-FFF2-40B4-BE49-F238E27FC236}">
              <a16:creationId xmlns:a16="http://schemas.microsoft.com/office/drawing/2014/main" id="{00000000-0008-0000-1800-000006000000}"/>
            </a:ext>
          </a:extLst>
        </xdr:cNvPr>
        <xdr:cNvGrpSpPr/>
      </xdr:nvGrpSpPr>
      <xdr:grpSpPr>
        <a:xfrm>
          <a:off x="76200" y="114300"/>
          <a:ext cx="324000" cy="325465"/>
          <a:chOff x="9191625" y="3009900"/>
          <a:chExt cx="324000" cy="325465"/>
        </a:xfrm>
      </xdr:grpSpPr>
      <xdr:sp macro="" textlink="">
        <xdr:nvSpPr>
          <xdr:cNvPr id="7" name="Rechteck 57">
            <a:extLst>
              <a:ext uri="{FF2B5EF4-FFF2-40B4-BE49-F238E27FC236}">
                <a16:creationId xmlns:a16="http://schemas.microsoft.com/office/drawing/2014/main" id="{00000000-0008-0000-18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58">
            <a:extLst>
              <a:ext uri="{FF2B5EF4-FFF2-40B4-BE49-F238E27FC236}">
                <a16:creationId xmlns:a16="http://schemas.microsoft.com/office/drawing/2014/main" id="{00000000-0008-0000-18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2</xdr:col>
      <xdr:colOff>334204</xdr:colOff>
      <xdr:row>14</xdr:row>
      <xdr:rowOff>140390</xdr:rowOff>
    </xdr:from>
    <xdr:ext cx="1658083" cy="280205"/>
    <xdr:sp macro="" textlink="' '!A473">
      <xdr:nvSpPr>
        <xdr:cNvPr id="57" name="Textfeld 56">
          <a:extLst>
            <a:ext uri="{FF2B5EF4-FFF2-40B4-BE49-F238E27FC236}">
              <a16:creationId xmlns:a16="http://schemas.microsoft.com/office/drawing/2014/main" id="{00000000-0008-0000-1800-000039000000}"/>
            </a:ext>
          </a:extLst>
        </xdr:cNvPr>
        <xdr:cNvSpPr txBox="1"/>
      </xdr:nvSpPr>
      <xdr:spPr>
        <a:xfrm>
          <a:off x="981904" y="3093140"/>
          <a:ext cx="1658083"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EE412CFC-F4A7-43C6-B3F5-B2614CD3A081}" type="TxLink">
            <a:rPr lang="en-US" sz="1200" b="0" i="0" u="none" strike="noStrike">
              <a:solidFill>
                <a:srgbClr val="000000"/>
              </a:solidFill>
              <a:latin typeface="Calibri"/>
            </a:rPr>
            <a:pPr/>
            <a:t>Besoins psychologiques</a:t>
          </a:fld>
          <a:endParaRPr lang="de-CH" sz="1200"/>
        </a:p>
      </xdr:txBody>
    </xdr:sp>
    <xdr:clientData/>
  </xdr:oneCellAnchor>
  <xdr:oneCellAnchor>
    <xdr:from>
      <xdr:col>2</xdr:col>
      <xdr:colOff>210112</xdr:colOff>
      <xdr:row>19</xdr:row>
      <xdr:rowOff>65658</xdr:rowOff>
    </xdr:from>
    <xdr:ext cx="1389548" cy="280205"/>
    <xdr:sp macro="" textlink="' '!A474">
      <xdr:nvSpPr>
        <xdr:cNvPr id="58" name="Textfeld 57">
          <a:extLst>
            <a:ext uri="{FF2B5EF4-FFF2-40B4-BE49-F238E27FC236}">
              <a16:creationId xmlns:a16="http://schemas.microsoft.com/office/drawing/2014/main" id="{00000000-0008-0000-1800-00003A000000}"/>
            </a:ext>
          </a:extLst>
        </xdr:cNvPr>
        <xdr:cNvSpPr txBox="1"/>
      </xdr:nvSpPr>
      <xdr:spPr>
        <a:xfrm rot="20194505">
          <a:off x="857812" y="3970908"/>
          <a:ext cx="1389548"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E632D506-0DDD-40B2-86FE-BC58C0161A3A}" type="TxLink">
            <a:rPr lang="en-US" sz="1200" b="0" i="0" u="none" strike="noStrike">
              <a:solidFill>
                <a:srgbClr val="000000"/>
              </a:solidFill>
              <a:latin typeface="Calibri"/>
            </a:rPr>
            <a:pPr/>
            <a:t>Besoins de sécurité</a:t>
          </a:fld>
          <a:endParaRPr lang="de-CH" sz="1200"/>
        </a:p>
      </xdr:txBody>
    </xdr:sp>
    <xdr:clientData/>
  </xdr:oneCellAnchor>
  <xdr:oneCellAnchor>
    <xdr:from>
      <xdr:col>6</xdr:col>
      <xdr:colOff>247531</xdr:colOff>
      <xdr:row>12</xdr:row>
      <xdr:rowOff>128497</xdr:rowOff>
    </xdr:from>
    <xdr:ext cx="280205" cy="1160511"/>
    <xdr:sp macro="" textlink="' '!A475">
      <xdr:nvSpPr>
        <xdr:cNvPr id="59" name="Textfeld 58">
          <a:extLst>
            <a:ext uri="{FF2B5EF4-FFF2-40B4-BE49-F238E27FC236}">
              <a16:creationId xmlns:a16="http://schemas.microsoft.com/office/drawing/2014/main" id="{00000000-0008-0000-1800-00003B000000}"/>
            </a:ext>
          </a:extLst>
        </xdr:cNvPr>
        <xdr:cNvSpPr txBox="1"/>
      </xdr:nvSpPr>
      <xdr:spPr>
        <a:xfrm rot="18537813">
          <a:off x="3503078" y="3197550"/>
          <a:ext cx="1160511"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1D24DBA4-D855-4DD0-A857-EADB17A7D48F}" type="TxLink">
            <a:rPr lang="en-US" sz="1200" b="0" i="0" u="none" strike="noStrike">
              <a:solidFill>
                <a:srgbClr val="000000"/>
              </a:solidFill>
              <a:latin typeface="Calibri"/>
            </a:rPr>
            <a:pPr/>
            <a:t>Besoins sociaux</a:t>
          </a:fld>
          <a:endParaRPr lang="de-CH" sz="1200"/>
        </a:p>
      </xdr:txBody>
    </xdr:sp>
    <xdr:clientData/>
  </xdr:oneCellAnchor>
  <xdr:oneCellAnchor>
    <xdr:from>
      <xdr:col>7</xdr:col>
      <xdr:colOff>454597</xdr:colOff>
      <xdr:row>10</xdr:row>
      <xdr:rowOff>18116</xdr:rowOff>
    </xdr:from>
    <xdr:ext cx="280205" cy="1368516"/>
    <xdr:sp macro="" textlink="' '!A476">
      <xdr:nvSpPr>
        <xdr:cNvPr id="60" name="Textfeld 59">
          <a:extLst>
            <a:ext uri="{FF2B5EF4-FFF2-40B4-BE49-F238E27FC236}">
              <a16:creationId xmlns:a16="http://schemas.microsoft.com/office/drawing/2014/main" id="{00000000-0008-0000-1800-00003C000000}"/>
            </a:ext>
          </a:extLst>
        </xdr:cNvPr>
        <xdr:cNvSpPr txBox="1"/>
      </xdr:nvSpPr>
      <xdr:spPr>
        <a:xfrm rot="17870237">
          <a:off x="4368142" y="2810171"/>
          <a:ext cx="1368516"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75793CAE-5141-46BF-A4C2-A08ED0269A71}" type="TxLink">
            <a:rPr lang="en-US" sz="1200" b="0" i="0" u="none" strike="noStrike">
              <a:solidFill>
                <a:srgbClr val="000000"/>
              </a:solidFill>
              <a:latin typeface="Calibri"/>
            </a:rPr>
            <a:pPr/>
            <a:t>Besoins individuels</a:t>
          </a:fld>
          <a:endParaRPr lang="de-CH" sz="1200"/>
        </a:p>
      </xdr:txBody>
    </xdr:sp>
    <xdr:clientData/>
  </xdr:oneCellAnchor>
  <xdr:oneCellAnchor>
    <xdr:from>
      <xdr:col>10</xdr:col>
      <xdr:colOff>78568</xdr:colOff>
      <xdr:row>5</xdr:row>
      <xdr:rowOff>53480</xdr:rowOff>
    </xdr:from>
    <xdr:ext cx="280205" cy="1882375"/>
    <xdr:sp macro="" textlink="' '!A477">
      <xdr:nvSpPr>
        <xdr:cNvPr id="61" name="Textfeld 60">
          <a:extLst>
            <a:ext uri="{FF2B5EF4-FFF2-40B4-BE49-F238E27FC236}">
              <a16:creationId xmlns:a16="http://schemas.microsoft.com/office/drawing/2014/main" id="{00000000-0008-0000-1800-00003D000000}"/>
            </a:ext>
          </a:extLst>
        </xdr:cNvPr>
        <xdr:cNvSpPr txBox="1"/>
      </xdr:nvSpPr>
      <xdr:spPr>
        <a:xfrm rot="18484232">
          <a:off x="6021183" y="2149965"/>
          <a:ext cx="1882375" cy="280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AFDBB72A-ECB0-4DE5-B250-A1822E65A2AB}" type="TxLink">
            <a:rPr lang="en-US" sz="1200" b="0" i="0" u="none" strike="noStrike">
              <a:solidFill>
                <a:srgbClr val="000000"/>
              </a:solidFill>
              <a:latin typeface="Calibri"/>
            </a:rPr>
            <a:pPr/>
            <a:t>Épanouissement personnel</a:t>
          </a:fld>
          <a:endParaRPr lang="de-CH" sz="1200"/>
        </a:p>
      </xdr:txBody>
    </xdr:sp>
    <xdr:clientData/>
  </xdr:oneCellAnchor>
  <xdr:oneCellAnchor>
    <xdr:from>
      <xdr:col>8</xdr:col>
      <xdr:colOff>283679</xdr:colOff>
      <xdr:row>26</xdr:row>
      <xdr:rowOff>40586</xdr:rowOff>
    </xdr:from>
    <xdr:ext cx="1875706" cy="342786"/>
    <xdr:sp macro="" textlink="">
      <xdr:nvSpPr>
        <xdr:cNvPr id="62" name="Textfeld 61">
          <a:extLst>
            <a:ext uri="{FF2B5EF4-FFF2-40B4-BE49-F238E27FC236}">
              <a16:creationId xmlns:a16="http://schemas.microsoft.com/office/drawing/2014/main" id="{00000000-0008-0000-1800-00003E000000}"/>
            </a:ext>
          </a:extLst>
        </xdr:cNvPr>
        <xdr:cNvSpPr txBox="1"/>
      </xdr:nvSpPr>
      <xdr:spPr>
        <a:xfrm>
          <a:off x="5503379" y="5431736"/>
          <a:ext cx="1875706"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i="1">
              <a:solidFill>
                <a:schemeClr val="tx1">
                  <a:lumMod val="65000"/>
                  <a:lumOff val="35000"/>
                </a:schemeClr>
              </a:solidFill>
            </a:rPr>
            <a:t>(Maslow,</a:t>
          </a:r>
          <a:r>
            <a:rPr lang="de-CH" sz="800" i="1" baseline="0">
              <a:solidFill>
                <a:schemeClr val="tx1">
                  <a:lumMod val="65000"/>
                  <a:lumOff val="35000"/>
                </a:schemeClr>
              </a:solidFill>
            </a:rPr>
            <a:t> 1943, 1970 &amp; i</a:t>
          </a:r>
          <a:r>
            <a:rPr lang="de-CH" sz="800" i="1">
              <a:solidFill>
                <a:schemeClr val="tx1">
                  <a:lumMod val="65000"/>
                  <a:lumOff val="35000"/>
                </a:schemeClr>
              </a:solidFill>
            </a:rPr>
            <a:t>n Anlehnung an </a:t>
          </a:r>
        </a:p>
        <a:p>
          <a:r>
            <a:rPr lang="de-CH" sz="800" i="1">
              <a:solidFill>
                <a:schemeClr val="tx1">
                  <a:lumMod val="65000"/>
                  <a:lumOff val="35000"/>
                </a:schemeClr>
              </a:solidFill>
            </a:rPr>
            <a:t>Krech, Crutchfield &amp; Ballachey</a:t>
          </a:r>
          <a:r>
            <a:rPr lang="de-CH" sz="800" i="0">
              <a:solidFill>
                <a:schemeClr val="tx1">
                  <a:lumMod val="65000"/>
                  <a:lumOff val="35000"/>
                </a:schemeClr>
              </a:solidFill>
            </a:rPr>
            <a:t>,</a:t>
          </a:r>
          <a:r>
            <a:rPr lang="de-CH" sz="800" i="0" baseline="0">
              <a:solidFill>
                <a:schemeClr val="tx1">
                  <a:lumMod val="65000"/>
                  <a:lumOff val="35000"/>
                </a:schemeClr>
              </a:solidFill>
            </a:rPr>
            <a:t> </a:t>
          </a:r>
          <a:r>
            <a:rPr lang="de-CH" sz="800">
              <a:solidFill>
                <a:schemeClr val="tx1">
                  <a:lumMod val="65000"/>
                  <a:lumOff val="35000"/>
                </a:schemeClr>
              </a:solidFill>
            </a:rPr>
            <a:t>1962)</a:t>
          </a:r>
        </a:p>
      </xdr:txBody>
    </xdr:sp>
    <xdr:clientData/>
  </xdr:oneCellAnchor>
  <xdr:twoCellAnchor>
    <xdr:from>
      <xdr:col>2</xdr:col>
      <xdr:colOff>669729</xdr:colOff>
      <xdr:row>26</xdr:row>
      <xdr:rowOff>138343</xdr:rowOff>
    </xdr:from>
    <xdr:to>
      <xdr:col>10</xdr:col>
      <xdr:colOff>743448</xdr:colOff>
      <xdr:row>48</xdr:row>
      <xdr:rowOff>21929</xdr:rowOff>
    </xdr:to>
    <xdr:grpSp>
      <xdr:nvGrpSpPr>
        <xdr:cNvPr id="13" name="Gruppieren 12">
          <a:extLst>
            <a:ext uri="{FF2B5EF4-FFF2-40B4-BE49-F238E27FC236}">
              <a16:creationId xmlns:a16="http://schemas.microsoft.com/office/drawing/2014/main" id="{00000000-0008-0000-1800-00000D000000}"/>
            </a:ext>
          </a:extLst>
        </xdr:cNvPr>
        <xdr:cNvGrpSpPr/>
      </xdr:nvGrpSpPr>
      <xdr:grpSpPr>
        <a:xfrm>
          <a:off x="1332669" y="5198023"/>
          <a:ext cx="6352599" cy="4166026"/>
          <a:chOff x="828675" y="6019800"/>
          <a:chExt cx="5878068" cy="5067300"/>
        </a:xfrm>
      </xdr:grpSpPr>
      <xdr:sp macro="" textlink="">
        <xdr:nvSpPr>
          <xdr:cNvPr id="9" name="Gleichschenkliges Dreieck 8">
            <a:extLst>
              <a:ext uri="{FF2B5EF4-FFF2-40B4-BE49-F238E27FC236}">
                <a16:creationId xmlns:a16="http://schemas.microsoft.com/office/drawing/2014/main" id="{00000000-0008-0000-1800-000009000000}"/>
              </a:ext>
            </a:extLst>
          </xdr:cNvPr>
          <xdr:cNvSpPr/>
        </xdr:nvSpPr>
        <xdr:spPr>
          <a:xfrm>
            <a:off x="828675" y="6019800"/>
            <a:ext cx="5878068" cy="5067300"/>
          </a:xfrm>
          <a:prstGeom prst="triangle">
            <a:avLst/>
          </a:prstGeom>
          <a:gradFill flip="none" rotWithShape="1">
            <a:gsLst>
              <a:gs pos="0">
                <a:srgbClr val="FF7C80"/>
              </a:gs>
              <a:gs pos="54000">
                <a:srgbClr val="FFFF99"/>
              </a:gs>
              <a:gs pos="100000">
                <a:srgbClr val="66FF99"/>
              </a:gs>
            </a:gsLst>
            <a:lin ang="5400000" scaled="1"/>
            <a:tileRec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600" baseline="0"/>
          </a:p>
        </xdr:txBody>
      </xdr:sp>
      <xdr:grpSp>
        <xdr:nvGrpSpPr>
          <xdr:cNvPr id="12" name="Gruppieren 11">
            <a:extLst>
              <a:ext uri="{FF2B5EF4-FFF2-40B4-BE49-F238E27FC236}">
                <a16:creationId xmlns:a16="http://schemas.microsoft.com/office/drawing/2014/main" id="{00000000-0008-0000-1800-00000C000000}"/>
              </a:ext>
            </a:extLst>
          </xdr:cNvPr>
          <xdr:cNvGrpSpPr/>
        </xdr:nvGrpSpPr>
        <xdr:grpSpPr>
          <a:xfrm>
            <a:off x="2053209" y="7162800"/>
            <a:ext cx="3429001" cy="3874519"/>
            <a:chOff x="2053209" y="7162800"/>
            <a:chExt cx="3429001" cy="3874519"/>
          </a:xfrm>
        </xdr:grpSpPr>
        <xdr:sp macro="" textlink="' '!A473">
          <xdr:nvSpPr>
            <xdr:cNvPr id="11" name="Textfeld 10">
              <a:extLst>
                <a:ext uri="{FF2B5EF4-FFF2-40B4-BE49-F238E27FC236}">
                  <a16:creationId xmlns:a16="http://schemas.microsoft.com/office/drawing/2014/main" id="{00000000-0008-0000-1800-00000B000000}"/>
                </a:ext>
              </a:extLst>
            </xdr:cNvPr>
            <xdr:cNvSpPr txBox="1"/>
          </xdr:nvSpPr>
          <xdr:spPr>
            <a:xfrm>
              <a:off x="2053209" y="10620375"/>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3CBCE699-974D-4E06-97DB-339A868B8EE1}" type="TxLink">
                <a:rPr lang="en-US" sz="1600" b="0" i="0" u="none" strike="noStrike">
                  <a:solidFill>
                    <a:srgbClr val="000000"/>
                  </a:solidFill>
                  <a:latin typeface="+mn-lt"/>
                </a:rPr>
                <a:pPr algn="ctr"/>
                <a:t>Besoins psychologiques</a:t>
              </a:fld>
              <a:endParaRPr lang="de-CH" sz="1600">
                <a:latin typeface="+mn-lt"/>
              </a:endParaRPr>
            </a:p>
          </xdr:txBody>
        </xdr:sp>
        <xdr:sp macro="" textlink="' '!A474">
          <xdr:nvSpPr>
            <xdr:cNvPr id="29" name="Textfeld 28">
              <a:extLst>
                <a:ext uri="{FF2B5EF4-FFF2-40B4-BE49-F238E27FC236}">
                  <a16:creationId xmlns:a16="http://schemas.microsoft.com/office/drawing/2014/main" id="{00000000-0008-0000-1800-00001D000000}"/>
                </a:ext>
              </a:extLst>
            </xdr:cNvPr>
            <xdr:cNvSpPr txBox="1"/>
          </xdr:nvSpPr>
          <xdr:spPr>
            <a:xfrm>
              <a:off x="2053209" y="10126434"/>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EC95B615-7465-40F1-B1F7-4000C1205182}" type="TxLink">
                <a:rPr lang="en-US" sz="1600" b="0" i="0" u="none" strike="noStrike">
                  <a:solidFill>
                    <a:srgbClr val="000000"/>
                  </a:solidFill>
                  <a:latin typeface="+mn-lt"/>
                </a:rPr>
                <a:pPr algn="ctr"/>
                <a:t>Besoins de sécurité</a:t>
              </a:fld>
              <a:endParaRPr lang="de-CH" sz="1600">
                <a:latin typeface="+mn-lt"/>
              </a:endParaRPr>
            </a:p>
          </xdr:txBody>
        </xdr:sp>
        <xdr:sp macro="" textlink="' '!A475">
          <xdr:nvSpPr>
            <xdr:cNvPr id="30" name="Textfeld 29">
              <a:extLst>
                <a:ext uri="{FF2B5EF4-FFF2-40B4-BE49-F238E27FC236}">
                  <a16:creationId xmlns:a16="http://schemas.microsoft.com/office/drawing/2014/main" id="{00000000-0008-0000-1800-00001E000000}"/>
                </a:ext>
              </a:extLst>
            </xdr:cNvPr>
            <xdr:cNvSpPr txBox="1"/>
          </xdr:nvSpPr>
          <xdr:spPr>
            <a:xfrm>
              <a:off x="2053209" y="9632495"/>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76B8F116-622A-4479-B3E4-BCCE74B15833}" type="TxLink">
                <a:rPr lang="en-US" sz="1600" b="0" i="0" u="none" strike="noStrike">
                  <a:solidFill>
                    <a:srgbClr val="000000"/>
                  </a:solidFill>
                  <a:latin typeface="+mn-lt"/>
                </a:rPr>
                <a:pPr algn="ctr"/>
                <a:t>Besoins sociaux</a:t>
              </a:fld>
              <a:endParaRPr lang="de-CH" sz="1600">
                <a:latin typeface="+mn-lt"/>
              </a:endParaRPr>
            </a:p>
          </xdr:txBody>
        </xdr:sp>
        <xdr:sp macro="" textlink="' '!A476">
          <xdr:nvSpPr>
            <xdr:cNvPr id="31" name="Textfeld 30">
              <a:extLst>
                <a:ext uri="{FF2B5EF4-FFF2-40B4-BE49-F238E27FC236}">
                  <a16:creationId xmlns:a16="http://schemas.microsoft.com/office/drawing/2014/main" id="{00000000-0008-0000-1800-00001F000000}"/>
                </a:ext>
              </a:extLst>
            </xdr:cNvPr>
            <xdr:cNvSpPr txBox="1"/>
          </xdr:nvSpPr>
          <xdr:spPr>
            <a:xfrm>
              <a:off x="2053209" y="9138555"/>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EC5EB3C1-522A-4355-A9F9-48E04FE9786A}" type="TxLink">
                <a:rPr lang="en-US" sz="1600" b="0" i="0" u="none" strike="noStrike">
                  <a:solidFill>
                    <a:srgbClr val="000000"/>
                  </a:solidFill>
                  <a:latin typeface="+mn-lt"/>
                </a:rPr>
                <a:pPr algn="ctr"/>
                <a:t>Besoins individuels</a:t>
              </a:fld>
              <a:endParaRPr lang="de-CH" sz="1600">
                <a:latin typeface="+mn-lt"/>
              </a:endParaRPr>
            </a:p>
          </xdr:txBody>
        </xdr:sp>
        <xdr:sp macro="" textlink="' '!A478">
          <xdr:nvSpPr>
            <xdr:cNvPr id="32" name="Textfeld 31">
              <a:extLst>
                <a:ext uri="{FF2B5EF4-FFF2-40B4-BE49-F238E27FC236}">
                  <a16:creationId xmlns:a16="http://schemas.microsoft.com/office/drawing/2014/main" id="{00000000-0008-0000-1800-000020000000}"/>
                </a:ext>
              </a:extLst>
            </xdr:cNvPr>
            <xdr:cNvSpPr txBox="1"/>
          </xdr:nvSpPr>
          <xdr:spPr>
            <a:xfrm>
              <a:off x="2053209" y="8644617"/>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C4BF005D-DAC2-4A09-AE1C-A7002D750CB1}" type="TxLink">
                <a:rPr lang="en-US" sz="1600" b="0" i="0" u="none" strike="noStrike">
                  <a:solidFill>
                    <a:srgbClr val="000000"/>
                  </a:solidFill>
                  <a:latin typeface="+mn-lt"/>
                </a:rPr>
                <a:pPr algn="ctr"/>
                <a:t>Besoins cognitifs</a:t>
              </a:fld>
              <a:endParaRPr lang="de-CH" sz="1600">
                <a:latin typeface="+mn-lt"/>
              </a:endParaRPr>
            </a:p>
          </xdr:txBody>
        </xdr:sp>
        <xdr:sp macro="" textlink="' '!A479">
          <xdr:nvSpPr>
            <xdr:cNvPr id="33" name="Textfeld 32">
              <a:extLst>
                <a:ext uri="{FF2B5EF4-FFF2-40B4-BE49-F238E27FC236}">
                  <a16:creationId xmlns:a16="http://schemas.microsoft.com/office/drawing/2014/main" id="{00000000-0008-0000-1800-000021000000}"/>
                </a:ext>
              </a:extLst>
            </xdr:cNvPr>
            <xdr:cNvSpPr txBox="1"/>
          </xdr:nvSpPr>
          <xdr:spPr>
            <a:xfrm>
              <a:off x="2053209" y="8150678"/>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A8CE0895-AC96-47B4-B018-19D5B743D657}" type="TxLink">
                <a:rPr lang="en-US" sz="1600" b="0" i="0" u="none" strike="noStrike">
                  <a:solidFill>
                    <a:srgbClr val="000000"/>
                  </a:solidFill>
                  <a:latin typeface="+mn-lt"/>
                </a:rPr>
                <a:pPr algn="ctr"/>
                <a:t>Besoins esthétiques</a:t>
              </a:fld>
              <a:endParaRPr lang="de-CH" sz="1600">
                <a:latin typeface="+mn-lt"/>
              </a:endParaRPr>
            </a:p>
          </xdr:txBody>
        </xdr:sp>
        <xdr:sp macro="" textlink="' '!A477">
          <xdr:nvSpPr>
            <xdr:cNvPr id="34" name="Textfeld 33">
              <a:extLst>
                <a:ext uri="{FF2B5EF4-FFF2-40B4-BE49-F238E27FC236}">
                  <a16:creationId xmlns:a16="http://schemas.microsoft.com/office/drawing/2014/main" id="{00000000-0008-0000-1800-000022000000}"/>
                </a:ext>
              </a:extLst>
            </xdr:cNvPr>
            <xdr:cNvSpPr txBox="1"/>
          </xdr:nvSpPr>
          <xdr:spPr>
            <a:xfrm>
              <a:off x="2053209" y="7656739"/>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230479A5-9ED0-4090-841A-EB35C016D6CB}" type="TxLink">
                <a:rPr lang="en-US" sz="1600" b="0" i="0" u="none" strike="noStrike">
                  <a:solidFill>
                    <a:srgbClr val="000000"/>
                  </a:solidFill>
                  <a:latin typeface="+mn-lt"/>
                </a:rPr>
                <a:pPr algn="ctr"/>
                <a:t>Épanouissement personnel</a:t>
              </a:fld>
              <a:endParaRPr lang="de-CH" sz="1600">
                <a:latin typeface="+mn-lt"/>
              </a:endParaRPr>
            </a:p>
          </xdr:txBody>
        </xdr:sp>
        <xdr:sp macro="" textlink="' '!A480">
          <xdr:nvSpPr>
            <xdr:cNvPr id="35" name="Textfeld 34">
              <a:extLst>
                <a:ext uri="{FF2B5EF4-FFF2-40B4-BE49-F238E27FC236}">
                  <a16:creationId xmlns:a16="http://schemas.microsoft.com/office/drawing/2014/main" id="{00000000-0008-0000-1800-000023000000}"/>
                </a:ext>
              </a:extLst>
            </xdr:cNvPr>
            <xdr:cNvSpPr txBox="1"/>
          </xdr:nvSpPr>
          <xdr:spPr>
            <a:xfrm>
              <a:off x="2053209" y="7162800"/>
              <a:ext cx="3429001" cy="416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EA32F1BC-145C-4A33-9F78-951316A0ADC0}" type="TxLink">
                <a:rPr lang="en-US" sz="1600" b="0" i="0" u="none" strike="noStrike">
                  <a:solidFill>
                    <a:srgbClr val="000000"/>
                  </a:solidFill>
                  <a:latin typeface="+mn-lt"/>
                </a:rPr>
                <a:pPr algn="ctr"/>
                <a:t>Transcendance</a:t>
              </a:fld>
              <a:endParaRPr lang="de-CH" sz="1600">
                <a:latin typeface="+mn-lt"/>
              </a:endParaRPr>
            </a:p>
          </xdr:txBody>
        </xdr:sp>
      </xdr:grpSp>
    </xdr:grpSp>
    <xdr:clientData/>
  </xdr:twoCellAnchor>
  <xdr:oneCellAnchor>
    <xdr:from>
      <xdr:col>9</xdr:col>
      <xdr:colOff>293204</xdr:colOff>
      <xdr:row>56</xdr:row>
      <xdr:rowOff>145361</xdr:rowOff>
    </xdr:from>
    <xdr:ext cx="977383" cy="217560"/>
    <xdr:sp macro="" textlink="">
      <xdr:nvSpPr>
        <xdr:cNvPr id="39" name="Textfeld 38">
          <a:extLst>
            <a:ext uri="{FF2B5EF4-FFF2-40B4-BE49-F238E27FC236}">
              <a16:creationId xmlns:a16="http://schemas.microsoft.com/office/drawing/2014/main" id="{00000000-0008-0000-1800-000027000000}"/>
            </a:ext>
          </a:extLst>
        </xdr:cNvPr>
        <xdr:cNvSpPr txBox="1"/>
      </xdr:nvSpPr>
      <xdr:spPr>
        <a:xfrm>
          <a:off x="6274904" y="11508686"/>
          <a:ext cx="977383"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i="1">
              <a:solidFill>
                <a:schemeClr val="tx1">
                  <a:lumMod val="65000"/>
                  <a:lumOff val="35000"/>
                </a:schemeClr>
              </a:solidFill>
            </a:rPr>
            <a:t>(Maslow,</a:t>
          </a:r>
          <a:r>
            <a:rPr lang="de-CH" sz="800" i="1" baseline="0">
              <a:solidFill>
                <a:schemeClr val="tx1">
                  <a:lumMod val="65000"/>
                  <a:lumOff val="35000"/>
                </a:schemeClr>
              </a:solidFill>
            </a:rPr>
            <a:t> 1970/71</a:t>
          </a:r>
          <a:r>
            <a:rPr lang="de-CH" sz="800">
              <a:solidFill>
                <a:schemeClr val="tx1">
                  <a:lumMod val="65000"/>
                  <a:lumOff val="35000"/>
                </a:schemeClr>
              </a:solidFill>
            </a:rPr>
            <a:t>)</a:t>
          </a:r>
        </a:p>
      </xdr:txBody>
    </xdr:sp>
    <xdr:clientData/>
  </xdr:oneCellAnchor>
  <xdr:oneCellAnchor>
    <xdr:from>
      <xdr:col>10</xdr:col>
      <xdr:colOff>275160</xdr:colOff>
      <xdr:row>3</xdr:row>
      <xdr:rowOff>73716</xdr:rowOff>
    </xdr:from>
    <xdr:ext cx="1049070" cy="264560"/>
    <xdr:sp macro="" textlink="' '!A480">
      <xdr:nvSpPr>
        <xdr:cNvPr id="40" name="Textfeld 39">
          <a:extLst>
            <a:ext uri="{FF2B5EF4-FFF2-40B4-BE49-F238E27FC236}">
              <a16:creationId xmlns:a16="http://schemas.microsoft.com/office/drawing/2014/main" id="{00000000-0008-0000-1800-000028000000}"/>
            </a:ext>
          </a:extLst>
        </xdr:cNvPr>
        <xdr:cNvSpPr txBox="1"/>
      </xdr:nvSpPr>
      <xdr:spPr>
        <a:xfrm rot="19419028">
          <a:off x="7018860" y="988116"/>
          <a:ext cx="10490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fld id="{C5988AF7-212D-4977-8F64-4F118BFC49CA}" type="TxLink">
            <a:rPr lang="en-US" sz="1100" b="0" i="0" u="none" strike="noStrike">
              <a:solidFill>
                <a:srgbClr val="000000"/>
              </a:solidFill>
              <a:latin typeface="Calibri"/>
            </a:rPr>
            <a:pPr/>
            <a:t>Transcendance</a:t>
          </a:fld>
          <a:endParaRPr lang="de-CH" sz="1200"/>
        </a:p>
      </xdr:txBody>
    </xdr:sp>
    <xdr:clientData/>
  </xdr:oneCellAnchor>
  <mc:AlternateContent xmlns:mc="http://schemas.openxmlformats.org/markup-compatibility/2006">
    <mc:Choice xmlns:a14="http://schemas.microsoft.com/office/drawing/2010/main" Requires="a14">
      <xdr:twoCellAnchor editAs="oneCell">
        <xdr:from>
          <xdr:col>8</xdr:col>
          <xdr:colOff>657225</xdr:colOff>
          <xdr:row>0</xdr:row>
          <xdr:rowOff>9525</xdr:rowOff>
        </xdr:from>
        <xdr:to>
          <xdr:col>12</xdr:col>
          <xdr:colOff>19050</xdr:colOff>
          <xdr:row>0</xdr:row>
          <xdr:rowOff>542925</xdr:rowOff>
        </xdr:to>
        <xdr:pic>
          <xdr:nvPicPr>
            <xdr:cNvPr id="37" name="Grafik 59">
              <a:extLst>
                <a:ext uri="{FF2B5EF4-FFF2-40B4-BE49-F238E27FC236}">
                  <a16:creationId xmlns:a16="http://schemas.microsoft.com/office/drawing/2014/main" id="{00000000-0008-0000-1800-000025000000}"/>
                </a:ext>
              </a:extLst>
            </xdr:cNvPr>
            <xdr:cNvPicPr>
              <a:picLocks noChangeAspect="1" noChangeArrowheads="1"/>
              <a:extLst>
                <a:ext uri="{84589F7E-364E-4C9E-8A38-B11213B215E9}">
                  <a14:cameraTool cellRange="Logo!$D$6" spid="_x0000_s770175"/>
                </a:ext>
              </a:extLst>
            </xdr:cNvPicPr>
          </xdr:nvPicPr>
          <xdr:blipFill>
            <a:blip xmlns:r="http://schemas.openxmlformats.org/officeDocument/2006/relationships" r:embed="rId4"/>
            <a:srcRect/>
            <a:stretch>
              <a:fillRect/>
            </a:stretch>
          </xdr:blipFill>
          <xdr:spPr bwMode="auto">
            <a:xfrm>
              <a:off x="5876925"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5.xml><?xml version="1.0" encoding="utf-8"?>
<xdr:wsDr xmlns:xdr="http://schemas.openxmlformats.org/drawingml/2006/spreadsheetDrawing" xmlns:a="http://schemas.openxmlformats.org/drawingml/2006/main">
  <xdr:oneCellAnchor>
    <xdr:from>
      <xdr:col>8</xdr:col>
      <xdr:colOff>571500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1900-000002000000}"/>
            </a:ext>
          </a:extLst>
        </xdr:cNvPr>
        <xdr:cNvGrpSpPr/>
      </xdr:nvGrpSpPr>
      <xdr:grpSpPr>
        <a:xfrm>
          <a:off x="594360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9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9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6" name="Gruppieren 53">
          <a:hlinkClick xmlns:r="http://schemas.openxmlformats.org/officeDocument/2006/relationships" r:id="rId2"/>
          <a:extLst>
            <a:ext uri="{FF2B5EF4-FFF2-40B4-BE49-F238E27FC236}">
              <a16:creationId xmlns:a16="http://schemas.microsoft.com/office/drawing/2014/main" id="{00000000-0008-0000-1900-000006000000}"/>
            </a:ext>
          </a:extLst>
        </xdr:cNvPr>
        <xdr:cNvGrpSpPr/>
      </xdr:nvGrpSpPr>
      <xdr:grpSpPr>
        <a:xfrm>
          <a:off x="76200" y="114300"/>
          <a:ext cx="324000" cy="325465"/>
          <a:chOff x="9191625" y="3009900"/>
          <a:chExt cx="324000" cy="325465"/>
        </a:xfrm>
      </xdr:grpSpPr>
      <xdr:sp macro="" textlink="">
        <xdr:nvSpPr>
          <xdr:cNvPr id="7" name="Rechteck 57">
            <a:extLst>
              <a:ext uri="{FF2B5EF4-FFF2-40B4-BE49-F238E27FC236}">
                <a16:creationId xmlns:a16="http://schemas.microsoft.com/office/drawing/2014/main" id="{00000000-0008-0000-19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58">
            <a:extLst>
              <a:ext uri="{FF2B5EF4-FFF2-40B4-BE49-F238E27FC236}">
                <a16:creationId xmlns:a16="http://schemas.microsoft.com/office/drawing/2014/main" id="{00000000-0008-0000-19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absolute">
    <xdr:from>
      <xdr:col>5</xdr:col>
      <xdr:colOff>314326</xdr:colOff>
      <xdr:row>0</xdr:row>
      <xdr:rowOff>514350</xdr:rowOff>
    </xdr:from>
    <xdr:to>
      <xdr:col>8</xdr:col>
      <xdr:colOff>581026</xdr:colOff>
      <xdr:row>1</xdr:row>
      <xdr:rowOff>201226</xdr:rowOff>
    </xdr:to>
    <xdr:sp macro="" textlink="' '!A493">
      <xdr:nvSpPr>
        <xdr:cNvPr id="11" name="Textfeld 10">
          <a:extLst>
            <a:ext uri="{FF2B5EF4-FFF2-40B4-BE49-F238E27FC236}">
              <a16:creationId xmlns:a16="http://schemas.microsoft.com/office/drawing/2014/main" id="{00000000-0008-0000-1900-00000B000000}"/>
            </a:ext>
          </a:extLst>
        </xdr:cNvPr>
        <xdr:cNvSpPr txBox="1"/>
      </xdr:nvSpPr>
      <xdr:spPr>
        <a:xfrm>
          <a:off x="3248026" y="514350"/>
          <a:ext cx="25527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fld id="{F9CC72FC-5E55-43A0-8654-0A2E20879475}" type="TxLink">
            <a:rPr lang="en-US" sz="800" b="0" i="0" u="none" strike="noStrike">
              <a:solidFill>
                <a:schemeClr val="tx1">
                  <a:lumMod val="50000"/>
                  <a:lumOff val="50000"/>
                </a:schemeClr>
              </a:solidFill>
              <a:latin typeface="Arial"/>
              <a:cs typeface="Arial"/>
            </a:rPr>
            <a:pPr/>
            <a:t>(perfectionnement de la théorie de Maslow)</a:t>
          </a:fld>
          <a:endParaRPr lang="de-CH" sz="800">
            <a:solidFill>
              <a:schemeClr val="tx1">
                <a:lumMod val="50000"/>
                <a:lumOff val="50000"/>
              </a:schemeClr>
            </a:solidFill>
            <a:latin typeface="+mn-lt"/>
          </a:endParaRPr>
        </a:p>
      </xdr:txBody>
    </xdr:sp>
    <xdr:clientData/>
  </xdr:twoCellAnchor>
  <xdr:twoCellAnchor>
    <xdr:from>
      <xdr:col>0</xdr:col>
      <xdr:colOff>285750</xdr:colOff>
      <xdr:row>2</xdr:row>
      <xdr:rowOff>142875</xdr:rowOff>
    </xdr:from>
    <xdr:to>
      <xdr:col>8</xdr:col>
      <xdr:colOff>457200</xdr:colOff>
      <xdr:row>32</xdr:row>
      <xdr:rowOff>146722</xdr:rowOff>
    </xdr:to>
    <xdr:grpSp>
      <xdr:nvGrpSpPr>
        <xdr:cNvPr id="76" name="Gruppieren 75">
          <a:extLst>
            <a:ext uri="{FF2B5EF4-FFF2-40B4-BE49-F238E27FC236}">
              <a16:creationId xmlns:a16="http://schemas.microsoft.com/office/drawing/2014/main" id="{00000000-0008-0000-1900-00004C000000}"/>
            </a:ext>
          </a:extLst>
        </xdr:cNvPr>
        <xdr:cNvGrpSpPr/>
      </xdr:nvGrpSpPr>
      <xdr:grpSpPr>
        <a:xfrm>
          <a:off x="285750" y="904875"/>
          <a:ext cx="5543550" cy="5398807"/>
          <a:chOff x="533400" y="1200150"/>
          <a:chExt cx="5391150" cy="5709322"/>
        </a:xfrm>
      </xdr:grpSpPr>
      <xdr:sp macro="" textlink="' '!A494">
        <xdr:nvSpPr>
          <xdr:cNvPr id="12" name="Textfeld 11">
            <a:extLst>
              <a:ext uri="{FF2B5EF4-FFF2-40B4-BE49-F238E27FC236}">
                <a16:creationId xmlns:a16="http://schemas.microsoft.com/office/drawing/2014/main" id="{00000000-0008-0000-1900-00000C000000}"/>
              </a:ext>
            </a:extLst>
          </xdr:cNvPr>
          <xdr:cNvSpPr txBox="1"/>
        </xdr:nvSpPr>
        <xdr:spPr>
          <a:xfrm>
            <a:off x="1247775" y="6369472"/>
            <a:ext cx="3960000" cy="540000"/>
          </a:xfrm>
          <a:prstGeom prst="rect">
            <a:avLst/>
          </a:prstGeom>
          <a:solidFill>
            <a:schemeClr val="tx2"/>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EAA37745-DEC7-4DB1-9013-36A36A8F6262}" type="TxLink">
              <a:rPr lang="en-US" sz="2400" b="0" i="0" u="none" strike="noStrike">
                <a:solidFill>
                  <a:schemeClr val="bg1"/>
                </a:solidFill>
                <a:effectLst/>
                <a:latin typeface="Calibri"/>
                <a:ea typeface="+mn-ea"/>
                <a:cs typeface="+mn-cs"/>
              </a:rPr>
              <a:pPr marL="0" indent="0" algn="ctr"/>
              <a:t>Besoins existentiels</a:t>
            </a:fld>
            <a:endParaRPr lang="de-CH" sz="2400" b="0" i="0" u="none" strike="noStrike">
              <a:solidFill>
                <a:schemeClr val="bg1"/>
              </a:solidFill>
              <a:effectLst/>
              <a:latin typeface="Calibri"/>
              <a:ea typeface="+mn-ea"/>
              <a:cs typeface="+mn-cs"/>
            </a:endParaRPr>
          </a:p>
        </xdr:txBody>
      </xdr:sp>
      <xdr:sp macro="" textlink="' '!A495">
        <xdr:nvSpPr>
          <xdr:cNvPr id="13" name="Textfeld 12">
            <a:extLst>
              <a:ext uri="{FF2B5EF4-FFF2-40B4-BE49-F238E27FC236}">
                <a16:creationId xmlns:a16="http://schemas.microsoft.com/office/drawing/2014/main" id="{00000000-0008-0000-1900-00000D000000}"/>
              </a:ext>
            </a:extLst>
          </xdr:cNvPr>
          <xdr:cNvSpPr txBox="1"/>
        </xdr:nvSpPr>
        <xdr:spPr>
          <a:xfrm>
            <a:off x="1247775" y="4271594"/>
            <a:ext cx="3960000" cy="540000"/>
          </a:xfrm>
          <a:prstGeom prst="rect">
            <a:avLst/>
          </a:prstGeom>
          <a:solidFill>
            <a:schemeClr val="tx2"/>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7546783-8B85-434D-BEC9-9F8832E486A3}" type="TxLink">
              <a:rPr lang="en-US" sz="2400" b="0" i="0" u="none" strike="noStrike">
                <a:solidFill>
                  <a:schemeClr val="bg1"/>
                </a:solidFill>
                <a:effectLst/>
                <a:latin typeface="Calibri"/>
                <a:ea typeface="+mn-ea"/>
                <a:cs typeface="+mn-cs"/>
              </a:rPr>
              <a:pPr marL="0" indent="0" algn="ctr"/>
              <a:t>Besoins relationnels</a:t>
            </a:fld>
            <a:endParaRPr lang="de-CH" sz="2400" b="0" i="0" u="none" strike="noStrike">
              <a:solidFill>
                <a:schemeClr val="bg1"/>
              </a:solidFill>
              <a:effectLst/>
              <a:latin typeface="Calibri"/>
              <a:ea typeface="+mn-ea"/>
              <a:cs typeface="+mn-cs"/>
            </a:endParaRPr>
          </a:p>
        </xdr:txBody>
      </xdr:sp>
      <xdr:sp macro="" textlink="' '!A496">
        <xdr:nvSpPr>
          <xdr:cNvPr id="14" name="Textfeld 13">
            <a:extLst>
              <a:ext uri="{FF2B5EF4-FFF2-40B4-BE49-F238E27FC236}">
                <a16:creationId xmlns:a16="http://schemas.microsoft.com/office/drawing/2014/main" id="{00000000-0008-0000-1900-00000E000000}"/>
              </a:ext>
            </a:extLst>
          </xdr:cNvPr>
          <xdr:cNvSpPr txBox="1"/>
        </xdr:nvSpPr>
        <xdr:spPr>
          <a:xfrm>
            <a:off x="1247775" y="2173716"/>
            <a:ext cx="3960000" cy="540000"/>
          </a:xfrm>
          <a:prstGeom prst="rect">
            <a:avLst/>
          </a:prstGeom>
          <a:solidFill>
            <a:schemeClr val="tx2"/>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A3B7E43-333A-43F1-B214-98667B1166EF}" type="TxLink">
              <a:rPr lang="en-US" sz="2400" b="0" i="0" u="none" strike="noStrike">
                <a:solidFill>
                  <a:schemeClr val="bg1"/>
                </a:solidFill>
                <a:effectLst/>
                <a:latin typeface="Calibri"/>
                <a:ea typeface="+mn-ea"/>
                <a:cs typeface="+mn-cs"/>
              </a:rPr>
              <a:pPr marL="0" indent="0" algn="ctr"/>
              <a:t>Besoins de croissance</a:t>
            </a:fld>
            <a:endParaRPr lang="de-CH" sz="2400" b="0" i="0" u="none" strike="noStrike">
              <a:solidFill>
                <a:schemeClr val="bg1"/>
              </a:solidFill>
              <a:effectLst/>
              <a:latin typeface="Calibri"/>
              <a:ea typeface="+mn-ea"/>
              <a:cs typeface="+mn-cs"/>
            </a:endParaRPr>
          </a:p>
        </xdr:txBody>
      </xdr:sp>
      <xdr:grpSp>
        <xdr:nvGrpSpPr>
          <xdr:cNvPr id="29" name="Gruppieren 28">
            <a:extLst>
              <a:ext uri="{FF2B5EF4-FFF2-40B4-BE49-F238E27FC236}">
                <a16:creationId xmlns:a16="http://schemas.microsoft.com/office/drawing/2014/main" id="{00000000-0008-0000-1900-00001D000000}"/>
              </a:ext>
            </a:extLst>
          </xdr:cNvPr>
          <xdr:cNvGrpSpPr/>
        </xdr:nvGrpSpPr>
        <xdr:grpSpPr>
          <a:xfrm>
            <a:off x="1913325" y="2767012"/>
            <a:ext cx="2628900" cy="1447800"/>
            <a:chOff x="1800225" y="2458089"/>
            <a:chExt cx="2628900" cy="932811"/>
          </a:xfrm>
        </xdr:grpSpPr>
        <xdr:cxnSp macro="">
          <xdr:nvCxnSpPr>
            <xdr:cNvPr id="20" name="Gerade Verbindung mit Pfeil 19">
              <a:extLst>
                <a:ext uri="{FF2B5EF4-FFF2-40B4-BE49-F238E27FC236}">
                  <a16:creationId xmlns:a16="http://schemas.microsoft.com/office/drawing/2014/main" id="{00000000-0008-0000-1900-000014000000}"/>
                </a:ext>
              </a:extLst>
            </xdr:cNvPr>
            <xdr:cNvCxnSpPr/>
          </xdr:nvCxnSpPr>
          <xdr:spPr>
            <a:xfrm>
              <a:off x="4429125" y="2458089"/>
              <a:ext cx="0" cy="914400"/>
            </a:xfrm>
            <a:prstGeom prst="straightConnector1">
              <a:avLst/>
            </a:prstGeom>
            <a:ln w="47625">
              <a:solidFill>
                <a:schemeClr val="accent1"/>
              </a:solidFill>
              <a:prstDash val="sysDash"/>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22" name="Gerade Verbindung mit Pfeil 21">
              <a:extLst>
                <a:ext uri="{FF2B5EF4-FFF2-40B4-BE49-F238E27FC236}">
                  <a16:creationId xmlns:a16="http://schemas.microsoft.com/office/drawing/2014/main" id="{00000000-0008-0000-1900-000016000000}"/>
                </a:ext>
              </a:extLst>
            </xdr:cNvPr>
            <xdr:cNvCxnSpPr/>
          </xdr:nvCxnSpPr>
          <xdr:spPr>
            <a:xfrm flipH="1" flipV="1">
              <a:off x="1800225" y="2476500"/>
              <a:ext cx="0" cy="914400"/>
            </a:xfrm>
            <a:prstGeom prst="straightConnector1">
              <a:avLst/>
            </a:prstGeom>
            <a:ln w="47625">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grpSp>
      <xdr:grpSp>
        <xdr:nvGrpSpPr>
          <xdr:cNvPr id="71" name="Gruppieren 70">
            <a:extLst>
              <a:ext uri="{FF2B5EF4-FFF2-40B4-BE49-F238E27FC236}">
                <a16:creationId xmlns:a16="http://schemas.microsoft.com/office/drawing/2014/main" id="{00000000-0008-0000-1900-000047000000}"/>
              </a:ext>
            </a:extLst>
          </xdr:cNvPr>
          <xdr:cNvGrpSpPr/>
        </xdr:nvGrpSpPr>
        <xdr:grpSpPr>
          <a:xfrm>
            <a:off x="533400" y="5119687"/>
            <a:ext cx="1438275" cy="942975"/>
            <a:chOff x="533400" y="4972051"/>
            <a:chExt cx="1438275" cy="942975"/>
          </a:xfrm>
        </xdr:grpSpPr>
        <xdr:sp macro="" textlink="' '!C498">
          <xdr:nvSpPr>
            <xdr:cNvPr id="34" name="Textfeld 33">
              <a:extLst>
                <a:ext uri="{FF2B5EF4-FFF2-40B4-BE49-F238E27FC236}">
                  <a16:creationId xmlns:a16="http://schemas.microsoft.com/office/drawing/2014/main" id="{00000000-0008-0000-1900-000022000000}"/>
                </a:ext>
              </a:extLst>
            </xdr:cNvPr>
            <xdr:cNvSpPr txBox="1"/>
          </xdr:nvSpPr>
          <xdr:spPr>
            <a:xfrm>
              <a:off x="533400" y="497205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72DE07D5-5CEA-4FBD-84EE-2457A89ACE80}" type="TxLink">
                <a:rPr lang="en-US" sz="1200" b="0" i="0" u="none" strike="noStrike">
                  <a:solidFill>
                    <a:srgbClr val="000000"/>
                  </a:solidFill>
                  <a:latin typeface="Calibri"/>
                  <a:ea typeface="+mn-ea"/>
                  <a:cs typeface="Arial"/>
                </a:rPr>
                <a:pPr marL="0" indent="0" algn="ctr"/>
                <a:t>Progression</a:t>
              </a:fld>
              <a:endParaRPr lang="de-CH" sz="1200" b="0" i="0" u="none" strike="noStrike">
                <a:solidFill>
                  <a:srgbClr val="000000"/>
                </a:solidFill>
                <a:latin typeface="Calibri"/>
                <a:ea typeface="+mn-ea"/>
                <a:cs typeface="Arial"/>
              </a:endParaRPr>
            </a:p>
          </xdr:txBody>
        </xdr:sp>
        <xdr:sp macro="" textlink="">
          <xdr:nvSpPr>
            <xdr:cNvPr id="35" name="Eingekerbter Richtungspfeil 34">
              <a:extLst>
                <a:ext uri="{FF2B5EF4-FFF2-40B4-BE49-F238E27FC236}">
                  <a16:creationId xmlns:a16="http://schemas.microsoft.com/office/drawing/2014/main" id="{00000000-0008-0000-1900-000023000000}"/>
                </a:ext>
              </a:extLst>
            </xdr:cNvPr>
            <xdr:cNvSpPr/>
          </xdr:nvSpPr>
          <xdr:spPr>
            <a:xfrm rot="16200000" flipV="1">
              <a:off x="1171575" y="5248276"/>
              <a:ext cx="161924" cy="428624"/>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200" baseline="0">
                <a:solidFill>
                  <a:schemeClr val="tx1"/>
                </a:solidFill>
                <a:latin typeface="+mn-lt"/>
              </a:endParaRPr>
            </a:p>
          </xdr:txBody>
        </xdr:sp>
        <xdr:sp macro="" textlink="' '!A497">
          <xdr:nvSpPr>
            <xdr:cNvPr id="38" name="Textfeld 37">
              <a:extLst>
                <a:ext uri="{FF2B5EF4-FFF2-40B4-BE49-F238E27FC236}">
                  <a16:creationId xmlns:a16="http://schemas.microsoft.com/office/drawing/2014/main" id="{00000000-0008-0000-1900-000026000000}"/>
                </a:ext>
              </a:extLst>
            </xdr:cNvPr>
            <xdr:cNvSpPr txBox="1"/>
          </xdr:nvSpPr>
          <xdr:spPr>
            <a:xfrm>
              <a:off x="533400" y="5629276"/>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6E8CAFA0-4DBA-4386-9218-D523243D4DD6}" type="TxLink">
                <a:rPr lang="en-US" sz="1000" b="0" i="0" u="none" strike="noStrike">
                  <a:solidFill>
                    <a:srgbClr val="000000"/>
                  </a:solidFill>
                  <a:latin typeface="Arial"/>
                  <a:ea typeface="+mn-ea"/>
                  <a:cs typeface="Arial"/>
                </a:rPr>
                <a:pPr marL="0" indent="0" algn="ctr"/>
                <a:t>Satisfaction</a:t>
              </a:fld>
              <a:endParaRPr lang="de-CH" sz="1200" b="0" i="0" u="none" strike="noStrike">
                <a:solidFill>
                  <a:srgbClr val="000000"/>
                </a:solidFill>
                <a:latin typeface="Calibri"/>
                <a:ea typeface="+mn-ea"/>
                <a:cs typeface="Arial"/>
              </a:endParaRPr>
            </a:p>
          </xdr:txBody>
        </xdr:sp>
      </xdr:grpSp>
      <xdr:grpSp>
        <xdr:nvGrpSpPr>
          <xdr:cNvPr id="54" name="Gruppieren 53">
            <a:extLst>
              <a:ext uri="{FF2B5EF4-FFF2-40B4-BE49-F238E27FC236}">
                <a16:creationId xmlns:a16="http://schemas.microsoft.com/office/drawing/2014/main" id="{00000000-0008-0000-1900-000036000000}"/>
              </a:ext>
            </a:extLst>
          </xdr:cNvPr>
          <xdr:cNvGrpSpPr/>
        </xdr:nvGrpSpPr>
        <xdr:grpSpPr>
          <a:xfrm>
            <a:off x="533400" y="3019425"/>
            <a:ext cx="1438275" cy="942975"/>
            <a:chOff x="533400" y="3343276"/>
            <a:chExt cx="1438275" cy="942975"/>
          </a:xfrm>
        </xdr:grpSpPr>
        <xdr:sp macro="" textlink="' '!C498">
          <xdr:nvSpPr>
            <xdr:cNvPr id="41" name="Textfeld 40">
              <a:extLst>
                <a:ext uri="{FF2B5EF4-FFF2-40B4-BE49-F238E27FC236}">
                  <a16:creationId xmlns:a16="http://schemas.microsoft.com/office/drawing/2014/main" id="{00000000-0008-0000-1900-000029000000}"/>
                </a:ext>
              </a:extLst>
            </xdr:cNvPr>
            <xdr:cNvSpPr txBox="1"/>
          </xdr:nvSpPr>
          <xdr:spPr>
            <a:xfrm>
              <a:off x="533400" y="3343276"/>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F46F67AB-D8CD-46AE-82A5-F2CE51994734}" type="TxLink">
                <a:rPr lang="en-US" sz="1200" b="0" i="0" u="none" strike="noStrike">
                  <a:solidFill>
                    <a:srgbClr val="000000"/>
                  </a:solidFill>
                  <a:latin typeface="Calibri"/>
                  <a:ea typeface="+mn-ea"/>
                  <a:cs typeface="Arial"/>
                </a:rPr>
                <a:pPr marL="0" indent="0" algn="ctr"/>
                <a:t>Progression</a:t>
              </a:fld>
              <a:endParaRPr lang="de-CH" sz="1200" b="0" i="0" u="none" strike="noStrike">
                <a:solidFill>
                  <a:srgbClr val="000000"/>
                </a:solidFill>
                <a:latin typeface="Calibri"/>
                <a:ea typeface="+mn-ea"/>
                <a:cs typeface="Arial"/>
              </a:endParaRPr>
            </a:p>
          </xdr:txBody>
        </xdr:sp>
        <xdr:sp macro="" textlink="">
          <xdr:nvSpPr>
            <xdr:cNvPr id="42" name="Eingekerbter Richtungspfeil 41">
              <a:extLst>
                <a:ext uri="{FF2B5EF4-FFF2-40B4-BE49-F238E27FC236}">
                  <a16:creationId xmlns:a16="http://schemas.microsoft.com/office/drawing/2014/main" id="{00000000-0008-0000-1900-00002A000000}"/>
                </a:ext>
              </a:extLst>
            </xdr:cNvPr>
            <xdr:cNvSpPr/>
          </xdr:nvSpPr>
          <xdr:spPr>
            <a:xfrm rot="16200000" flipV="1">
              <a:off x="1171575" y="3619501"/>
              <a:ext cx="161924" cy="428624"/>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200" baseline="0">
                <a:solidFill>
                  <a:schemeClr val="tx1"/>
                </a:solidFill>
                <a:latin typeface="+mn-lt"/>
              </a:endParaRPr>
            </a:p>
          </xdr:txBody>
        </xdr:sp>
        <xdr:sp macro="" textlink="' '!C497">
          <xdr:nvSpPr>
            <xdr:cNvPr id="43" name="Textfeld 42">
              <a:extLst>
                <a:ext uri="{FF2B5EF4-FFF2-40B4-BE49-F238E27FC236}">
                  <a16:creationId xmlns:a16="http://schemas.microsoft.com/office/drawing/2014/main" id="{00000000-0008-0000-1900-00002B000000}"/>
                </a:ext>
              </a:extLst>
            </xdr:cNvPr>
            <xdr:cNvSpPr txBox="1"/>
          </xdr:nvSpPr>
          <xdr:spPr>
            <a:xfrm>
              <a:off x="533400" y="40005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79581EF1-BE43-4E31-9A28-4494AA9DC87B}" type="TxLink">
                <a:rPr lang="en-US" sz="1200" b="0" i="0" u="none" strike="noStrike">
                  <a:solidFill>
                    <a:srgbClr val="000000"/>
                  </a:solidFill>
                  <a:latin typeface="Calibri"/>
                  <a:ea typeface="+mn-ea"/>
                  <a:cs typeface="Arial"/>
                </a:rPr>
                <a:pPr marL="0" indent="0" algn="ctr"/>
                <a:t>Befriedigung </a:t>
              </a:fld>
              <a:endParaRPr lang="de-CH" sz="1200" b="0" i="0" u="none" strike="noStrike">
                <a:solidFill>
                  <a:srgbClr val="000000"/>
                </a:solidFill>
                <a:latin typeface="Calibri"/>
                <a:ea typeface="+mn-ea"/>
                <a:cs typeface="Arial"/>
              </a:endParaRPr>
            </a:p>
          </xdr:txBody>
        </xdr:sp>
      </xdr:grpSp>
      <xdr:grpSp>
        <xdr:nvGrpSpPr>
          <xdr:cNvPr id="70" name="Gruppieren 69">
            <a:extLst>
              <a:ext uri="{FF2B5EF4-FFF2-40B4-BE49-F238E27FC236}">
                <a16:creationId xmlns:a16="http://schemas.microsoft.com/office/drawing/2014/main" id="{00000000-0008-0000-1900-000046000000}"/>
              </a:ext>
            </a:extLst>
          </xdr:cNvPr>
          <xdr:cNvGrpSpPr/>
        </xdr:nvGrpSpPr>
        <xdr:grpSpPr>
          <a:xfrm>
            <a:off x="4486275" y="5119687"/>
            <a:ext cx="1438275" cy="942975"/>
            <a:chOff x="4486275" y="4981576"/>
            <a:chExt cx="1438275" cy="942975"/>
          </a:xfrm>
        </xdr:grpSpPr>
        <xdr:sp macro="" textlink="' '!A500">
          <xdr:nvSpPr>
            <xdr:cNvPr id="45" name="Textfeld 44">
              <a:extLst>
                <a:ext uri="{FF2B5EF4-FFF2-40B4-BE49-F238E27FC236}">
                  <a16:creationId xmlns:a16="http://schemas.microsoft.com/office/drawing/2014/main" id="{00000000-0008-0000-1900-00002D000000}"/>
                </a:ext>
              </a:extLst>
            </xdr:cNvPr>
            <xdr:cNvSpPr txBox="1"/>
          </xdr:nvSpPr>
          <xdr:spPr>
            <a:xfrm>
              <a:off x="4486275" y="4981576"/>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3CAB99B2-83C0-4C66-AB01-C08F75F0C820}" type="TxLink">
                <a:rPr lang="en-US" sz="1200" b="0" i="0" u="none" strike="noStrike">
                  <a:solidFill>
                    <a:srgbClr val="000000"/>
                  </a:solidFill>
                  <a:latin typeface="Calibri"/>
                  <a:cs typeface="Arial"/>
                </a:rPr>
                <a:pPr algn="ctr"/>
                <a:t>Frustration</a:t>
              </a:fld>
              <a:endParaRPr lang="de-CH" sz="1200">
                <a:solidFill>
                  <a:schemeClr val="tx2"/>
                </a:solidFill>
                <a:latin typeface="+mn-lt"/>
              </a:endParaRPr>
            </a:p>
          </xdr:txBody>
        </xdr:sp>
        <xdr:sp macro="" textlink="">
          <xdr:nvSpPr>
            <xdr:cNvPr id="46" name="Eingekerbter Richtungspfeil 45">
              <a:extLst>
                <a:ext uri="{FF2B5EF4-FFF2-40B4-BE49-F238E27FC236}">
                  <a16:creationId xmlns:a16="http://schemas.microsoft.com/office/drawing/2014/main" id="{00000000-0008-0000-1900-00002E000000}"/>
                </a:ext>
              </a:extLst>
            </xdr:cNvPr>
            <xdr:cNvSpPr/>
          </xdr:nvSpPr>
          <xdr:spPr>
            <a:xfrm rot="5400000">
              <a:off x="5124450" y="5257801"/>
              <a:ext cx="161924" cy="428624"/>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200" baseline="0">
                <a:solidFill>
                  <a:schemeClr val="tx1"/>
                </a:solidFill>
                <a:latin typeface="+mn-lt"/>
              </a:endParaRPr>
            </a:p>
          </xdr:txBody>
        </xdr:sp>
        <xdr:sp macro="" textlink="' '!A501">
          <xdr:nvSpPr>
            <xdr:cNvPr id="47" name="Textfeld 46">
              <a:extLst>
                <a:ext uri="{FF2B5EF4-FFF2-40B4-BE49-F238E27FC236}">
                  <a16:creationId xmlns:a16="http://schemas.microsoft.com/office/drawing/2014/main" id="{00000000-0008-0000-1900-00002F000000}"/>
                </a:ext>
              </a:extLst>
            </xdr:cNvPr>
            <xdr:cNvSpPr txBox="1"/>
          </xdr:nvSpPr>
          <xdr:spPr>
            <a:xfrm>
              <a:off x="4486275" y="56388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1EC11DBA-AAEB-4181-B477-88285A24A4C2}" type="TxLink">
                <a:rPr lang="en-US" sz="1200" b="0" i="0" u="none" strike="noStrike">
                  <a:solidFill>
                    <a:srgbClr val="000000"/>
                  </a:solidFill>
                  <a:latin typeface="Calibri"/>
                  <a:cs typeface="Arial"/>
                </a:rPr>
                <a:pPr algn="ctr"/>
                <a:t>Régression</a:t>
              </a:fld>
              <a:endParaRPr lang="de-CH" sz="1200">
                <a:solidFill>
                  <a:schemeClr val="tx2"/>
                </a:solidFill>
                <a:latin typeface="+mn-lt"/>
              </a:endParaRPr>
            </a:p>
          </xdr:txBody>
        </xdr:sp>
      </xdr:grpSp>
      <xdr:grpSp>
        <xdr:nvGrpSpPr>
          <xdr:cNvPr id="69" name="Gruppieren 68">
            <a:extLst>
              <a:ext uri="{FF2B5EF4-FFF2-40B4-BE49-F238E27FC236}">
                <a16:creationId xmlns:a16="http://schemas.microsoft.com/office/drawing/2014/main" id="{00000000-0008-0000-1900-000045000000}"/>
              </a:ext>
            </a:extLst>
          </xdr:cNvPr>
          <xdr:cNvGrpSpPr/>
        </xdr:nvGrpSpPr>
        <xdr:grpSpPr>
          <a:xfrm>
            <a:off x="4486275" y="3019425"/>
            <a:ext cx="1438275" cy="942975"/>
            <a:chOff x="4486275" y="3048001"/>
            <a:chExt cx="1438275" cy="942975"/>
          </a:xfrm>
        </xdr:grpSpPr>
        <xdr:sp macro="" textlink="' '!A500">
          <xdr:nvSpPr>
            <xdr:cNvPr id="49" name="Textfeld 48">
              <a:extLst>
                <a:ext uri="{FF2B5EF4-FFF2-40B4-BE49-F238E27FC236}">
                  <a16:creationId xmlns:a16="http://schemas.microsoft.com/office/drawing/2014/main" id="{00000000-0008-0000-1900-000031000000}"/>
                </a:ext>
              </a:extLst>
            </xdr:cNvPr>
            <xdr:cNvSpPr txBox="1"/>
          </xdr:nvSpPr>
          <xdr:spPr>
            <a:xfrm>
              <a:off x="4486275" y="30480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962F2D48-E71C-4ED6-924B-09F31E349837}" type="TxLink">
                <a:rPr lang="en-US" sz="1200" b="0" i="0" u="none" strike="noStrike">
                  <a:solidFill>
                    <a:srgbClr val="000000"/>
                  </a:solidFill>
                  <a:latin typeface="Calibri"/>
                  <a:cs typeface="Arial"/>
                </a:rPr>
                <a:pPr algn="ctr"/>
                <a:t>Frustration</a:t>
              </a:fld>
              <a:endParaRPr lang="de-CH" sz="1200">
                <a:solidFill>
                  <a:sysClr val="windowText" lastClr="000000"/>
                </a:solidFill>
                <a:latin typeface="+mn-lt"/>
              </a:endParaRPr>
            </a:p>
          </xdr:txBody>
        </xdr:sp>
        <xdr:sp macro="" textlink="">
          <xdr:nvSpPr>
            <xdr:cNvPr id="50" name="Eingekerbter Richtungspfeil 49">
              <a:extLst>
                <a:ext uri="{FF2B5EF4-FFF2-40B4-BE49-F238E27FC236}">
                  <a16:creationId xmlns:a16="http://schemas.microsoft.com/office/drawing/2014/main" id="{00000000-0008-0000-1900-000032000000}"/>
                </a:ext>
              </a:extLst>
            </xdr:cNvPr>
            <xdr:cNvSpPr/>
          </xdr:nvSpPr>
          <xdr:spPr>
            <a:xfrm rot="5400000">
              <a:off x="5124450" y="3324226"/>
              <a:ext cx="161924" cy="428624"/>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200" baseline="0">
                <a:solidFill>
                  <a:schemeClr val="tx1"/>
                </a:solidFill>
                <a:latin typeface="+mn-lt"/>
              </a:endParaRPr>
            </a:p>
          </xdr:txBody>
        </xdr:sp>
        <xdr:sp macro="" textlink="' '!A501">
          <xdr:nvSpPr>
            <xdr:cNvPr id="51" name="Textfeld 50">
              <a:extLst>
                <a:ext uri="{FF2B5EF4-FFF2-40B4-BE49-F238E27FC236}">
                  <a16:creationId xmlns:a16="http://schemas.microsoft.com/office/drawing/2014/main" id="{00000000-0008-0000-1900-000033000000}"/>
                </a:ext>
              </a:extLst>
            </xdr:cNvPr>
            <xdr:cNvSpPr txBox="1"/>
          </xdr:nvSpPr>
          <xdr:spPr>
            <a:xfrm>
              <a:off x="4486275" y="3705226"/>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0230BB62-A899-4F1A-8EAA-5E2D541A7BBA}" type="TxLink">
                <a:rPr lang="en-US" sz="1200" b="0" i="0" u="none" strike="noStrike">
                  <a:solidFill>
                    <a:srgbClr val="000000"/>
                  </a:solidFill>
                  <a:latin typeface="Calibri"/>
                  <a:cs typeface="Arial"/>
                </a:rPr>
                <a:pPr algn="ctr"/>
                <a:t>Régression</a:t>
              </a:fld>
              <a:endParaRPr lang="de-CH" sz="1200">
                <a:solidFill>
                  <a:schemeClr val="tx2"/>
                </a:solidFill>
                <a:latin typeface="+mn-lt"/>
              </a:endParaRPr>
            </a:p>
          </xdr:txBody>
        </xdr:sp>
      </xdr:grpSp>
      <xdr:grpSp>
        <xdr:nvGrpSpPr>
          <xdr:cNvPr id="60" name="Gruppieren 59">
            <a:extLst>
              <a:ext uri="{FF2B5EF4-FFF2-40B4-BE49-F238E27FC236}">
                <a16:creationId xmlns:a16="http://schemas.microsoft.com/office/drawing/2014/main" id="{00000000-0008-0000-1900-00003C000000}"/>
              </a:ext>
            </a:extLst>
          </xdr:cNvPr>
          <xdr:cNvGrpSpPr/>
        </xdr:nvGrpSpPr>
        <xdr:grpSpPr>
          <a:xfrm>
            <a:off x="1799025" y="1200150"/>
            <a:ext cx="2857500" cy="1428750"/>
            <a:chOff x="1438275" y="1771650"/>
            <a:chExt cx="2857500" cy="1428750"/>
          </a:xfrm>
        </xdr:grpSpPr>
        <xdr:sp macro="" textlink="">
          <xdr:nvSpPr>
            <xdr:cNvPr id="25" name="Bogen 24">
              <a:extLst>
                <a:ext uri="{FF2B5EF4-FFF2-40B4-BE49-F238E27FC236}">
                  <a16:creationId xmlns:a16="http://schemas.microsoft.com/office/drawing/2014/main" id="{00000000-0008-0000-1900-000019000000}"/>
                </a:ext>
              </a:extLst>
            </xdr:cNvPr>
            <xdr:cNvSpPr/>
          </xdr:nvSpPr>
          <xdr:spPr>
            <a:xfrm flipH="1">
              <a:off x="2153400" y="1771650"/>
              <a:ext cx="1428750" cy="1428750"/>
            </a:xfrm>
            <a:prstGeom prst="arc">
              <a:avLst>
                <a:gd name="adj1" fmla="val 10987328"/>
                <a:gd name="adj2" fmla="val 0"/>
              </a:avLst>
            </a:prstGeom>
            <a:ln w="47625">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sp macro="" textlink="' '!A497">
          <xdr:nvSpPr>
            <xdr:cNvPr id="58" name="Textfeld 57">
              <a:extLst>
                <a:ext uri="{FF2B5EF4-FFF2-40B4-BE49-F238E27FC236}">
                  <a16:creationId xmlns:a16="http://schemas.microsoft.com/office/drawing/2014/main" id="{00000000-0008-0000-1900-00003A000000}"/>
                </a:ext>
              </a:extLst>
            </xdr:cNvPr>
            <xdr:cNvSpPr txBox="1"/>
          </xdr:nvSpPr>
          <xdr:spPr>
            <a:xfrm>
              <a:off x="2857500" y="24765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8F63D9D2-DFA1-4C0A-9A53-9FB3F3DA4B6C}" type="TxLink">
                <a:rPr lang="en-US" sz="1000" b="0" i="0" u="none" strike="noStrike">
                  <a:solidFill>
                    <a:srgbClr val="000000"/>
                  </a:solidFill>
                  <a:latin typeface="Arial"/>
                  <a:ea typeface="+mn-ea"/>
                  <a:cs typeface="Arial"/>
                </a:rPr>
                <a:pPr marL="0" indent="0" algn="ctr"/>
                <a:t>Satisfaction</a:t>
              </a:fld>
              <a:endParaRPr lang="de-CH" sz="1200" b="0" i="0" u="none" strike="noStrike">
                <a:solidFill>
                  <a:srgbClr val="000000"/>
                </a:solidFill>
                <a:latin typeface="Calibri"/>
                <a:ea typeface="+mn-ea"/>
                <a:cs typeface="Arial"/>
              </a:endParaRPr>
            </a:p>
          </xdr:txBody>
        </xdr:sp>
        <xdr:sp macro="" textlink="' '!A499">
          <xdr:nvSpPr>
            <xdr:cNvPr id="59" name="Textfeld 58">
              <a:extLst>
                <a:ext uri="{FF2B5EF4-FFF2-40B4-BE49-F238E27FC236}">
                  <a16:creationId xmlns:a16="http://schemas.microsoft.com/office/drawing/2014/main" id="{00000000-0008-0000-1900-00003B000000}"/>
                </a:ext>
              </a:extLst>
            </xdr:cNvPr>
            <xdr:cNvSpPr txBox="1"/>
          </xdr:nvSpPr>
          <xdr:spPr>
            <a:xfrm>
              <a:off x="1438275" y="24765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DCCFFB8-1F6E-4C12-89B8-D991B54CA67F}" type="TxLink">
                <a:rPr lang="en-US" sz="1200" b="0" i="0" u="none" strike="noStrike">
                  <a:solidFill>
                    <a:srgbClr val="000000"/>
                  </a:solidFill>
                  <a:latin typeface="Calibri"/>
                  <a:ea typeface="+mn-ea"/>
                  <a:cs typeface="Arial"/>
                </a:rPr>
                <a:pPr marL="0" indent="0" algn="ctr"/>
                <a:t>Renforcement</a:t>
              </a:fld>
              <a:endParaRPr lang="de-CH" sz="1200" b="0" i="0" u="none" strike="noStrike">
                <a:solidFill>
                  <a:srgbClr val="000000"/>
                </a:solidFill>
                <a:latin typeface="Calibri"/>
                <a:ea typeface="+mn-ea"/>
                <a:cs typeface="Arial"/>
              </a:endParaRPr>
            </a:p>
          </xdr:txBody>
        </xdr:sp>
      </xdr:grpSp>
      <xdr:grpSp>
        <xdr:nvGrpSpPr>
          <xdr:cNvPr id="66" name="Gruppieren 65">
            <a:extLst>
              <a:ext uri="{FF2B5EF4-FFF2-40B4-BE49-F238E27FC236}">
                <a16:creationId xmlns:a16="http://schemas.microsoft.com/office/drawing/2014/main" id="{00000000-0008-0000-1900-000042000000}"/>
              </a:ext>
            </a:extLst>
          </xdr:cNvPr>
          <xdr:cNvGrpSpPr/>
        </xdr:nvGrpSpPr>
        <xdr:grpSpPr>
          <a:xfrm>
            <a:off x="1913325" y="4867274"/>
            <a:ext cx="2628900" cy="1447800"/>
            <a:chOff x="1800225" y="2458089"/>
            <a:chExt cx="2628900" cy="932811"/>
          </a:xfrm>
        </xdr:grpSpPr>
        <xdr:cxnSp macro="">
          <xdr:nvCxnSpPr>
            <xdr:cNvPr id="67" name="Gerade Verbindung mit Pfeil 66">
              <a:extLst>
                <a:ext uri="{FF2B5EF4-FFF2-40B4-BE49-F238E27FC236}">
                  <a16:creationId xmlns:a16="http://schemas.microsoft.com/office/drawing/2014/main" id="{00000000-0008-0000-1900-000043000000}"/>
                </a:ext>
              </a:extLst>
            </xdr:cNvPr>
            <xdr:cNvCxnSpPr/>
          </xdr:nvCxnSpPr>
          <xdr:spPr>
            <a:xfrm>
              <a:off x="4429125" y="2458089"/>
              <a:ext cx="0" cy="914400"/>
            </a:xfrm>
            <a:prstGeom prst="straightConnector1">
              <a:avLst/>
            </a:prstGeom>
            <a:ln w="47625">
              <a:solidFill>
                <a:schemeClr val="accent1"/>
              </a:solidFill>
              <a:prstDash val="sysDash"/>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68" name="Gerade Verbindung mit Pfeil 67">
              <a:extLst>
                <a:ext uri="{FF2B5EF4-FFF2-40B4-BE49-F238E27FC236}">
                  <a16:creationId xmlns:a16="http://schemas.microsoft.com/office/drawing/2014/main" id="{00000000-0008-0000-1900-000044000000}"/>
                </a:ext>
              </a:extLst>
            </xdr:cNvPr>
            <xdr:cNvCxnSpPr/>
          </xdr:nvCxnSpPr>
          <xdr:spPr>
            <a:xfrm flipH="1" flipV="1">
              <a:off x="1800225" y="2476500"/>
              <a:ext cx="0" cy="914400"/>
            </a:xfrm>
            <a:prstGeom prst="straightConnector1">
              <a:avLst/>
            </a:prstGeom>
            <a:ln w="47625">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grpSp>
      <xdr:grpSp>
        <xdr:nvGrpSpPr>
          <xdr:cNvPr id="72" name="Gruppieren 71">
            <a:extLst>
              <a:ext uri="{FF2B5EF4-FFF2-40B4-BE49-F238E27FC236}">
                <a16:creationId xmlns:a16="http://schemas.microsoft.com/office/drawing/2014/main" id="{00000000-0008-0000-1900-000048000000}"/>
              </a:ext>
            </a:extLst>
          </xdr:cNvPr>
          <xdr:cNvGrpSpPr/>
        </xdr:nvGrpSpPr>
        <xdr:grpSpPr>
          <a:xfrm>
            <a:off x="1799025" y="3305175"/>
            <a:ext cx="2857500" cy="1428750"/>
            <a:chOff x="1438275" y="1771650"/>
            <a:chExt cx="2857500" cy="1428750"/>
          </a:xfrm>
        </xdr:grpSpPr>
        <xdr:sp macro="" textlink="">
          <xdr:nvSpPr>
            <xdr:cNvPr id="73" name="Bogen 72">
              <a:extLst>
                <a:ext uri="{FF2B5EF4-FFF2-40B4-BE49-F238E27FC236}">
                  <a16:creationId xmlns:a16="http://schemas.microsoft.com/office/drawing/2014/main" id="{00000000-0008-0000-1900-000049000000}"/>
                </a:ext>
              </a:extLst>
            </xdr:cNvPr>
            <xdr:cNvSpPr/>
          </xdr:nvSpPr>
          <xdr:spPr>
            <a:xfrm flipH="1">
              <a:off x="2153400" y="1771650"/>
              <a:ext cx="1428750" cy="1428750"/>
            </a:xfrm>
            <a:prstGeom prst="arc">
              <a:avLst>
                <a:gd name="adj1" fmla="val 10987328"/>
                <a:gd name="adj2" fmla="val 0"/>
              </a:avLst>
            </a:prstGeom>
            <a:ln w="47625">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sp macro="" textlink="' '!A497">
          <xdr:nvSpPr>
            <xdr:cNvPr id="74" name="Textfeld 73">
              <a:extLst>
                <a:ext uri="{FF2B5EF4-FFF2-40B4-BE49-F238E27FC236}">
                  <a16:creationId xmlns:a16="http://schemas.microsoft.com/office/drawing/2014/main" id="{00000000-0008-0000-1900-00004A000000}"/>
                </a:ext>
              </a:extLst>
            </xdr:cNvPr>
            <xdr:cNvSpPr txBox="1"/>
          </xdr:nvSpPr>
          <xdr:spPr>
            <a:xfrm>
              <a:off x="2857500" y="24765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51354BF1-E6FE-4832-8EC5-A17FFA317448}" type="TxLink">
                <a:rPr lang="en-US" sz="1000" b="0" i="0" u="none" strike="noStrike">
                  <a:solidFill>
                    <a:srgbClr val="000000"/>
                  </a:solidFill>
                  <a:latin typeface="Arial"/>
                  <a:ea typeface="+mn-ea"/>
                  <a:cs typeface="Arial"/>
                </a:rPr>
                <a:pPr marL="0" indent="0" algn="ctr"/>
                <a:t>Satisfaction</a:t>
              </a:fld>
              <a:endParaRPr lang="de-CH" sz="1200" b="0" i="0" u="none" strike="noStrike">
                <a:solidFill>
                  <a:srgbClr val="000000"/>
                </a:solidFill>
                <a:latin typeface="Calibri"/>
                <a:ea typeface="+mn-ea"/>
                <a:cs typeface="Arial"/>
              </a:endParaRPr>
            </a:p>
          </xdr:txBody>
        </xdr:sp>
        <xdr:sp macro="" textlink="' '!A499">
          <xdr:nvSpPr>
            <xdr:cNvPr id="75" name="Textfeld 74">
              <a:extLst>
                <a:ext uri="{FF2B5EF4-FFF2-40B4-BE49-F238E27FC236}">
                  <a16:creationId xmlns:a16="http://schemas.microsoft.com/office/drawing/2014/main" id="{00000000-0008-0000-1900-00004B000000}"/>
                </a:ext>
              </a:extLst>
            </xdr:cNvPr>
            <xdr:cNvSpPr txBox="1"/>
          </xdr:nvSpPr>
          <xdr:spPr>
            <a:xfrm>
              <a:off x="1438275" y="2476501"/>
              <a:ext cx="1438275"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DCCFFB8-1F6E-4C12-89B8-D991B54CA67F}" type="TxLink">
                <a:rPr lang="en-US" sz="1200" b="0" i="0" u="none" strike="noStrike">
                  <a:solidFill>
                    <a:srgbClr val="000000"/>
                  </a:solidFill>
                  <a:latin typeface="Calibri"/>
                  <a:ea typeface="+mn-ea"/>
                  <a:cs typeface="Arial"/>
                </a:rPr>
                <a:pPr marL="0" indent="0" algn="ctr"/>
                <a:t>Renforcement</a:t>
              </a:fld>
              <a:endParaRPr lang="de-CH" sz="1200" b="0" i="0" u="none" strike="noStrike">
                <a:solidFill>
                  <a:srgbClr val="000000"/>
                </a:solidFill>
                <a:latin typeface="Calibri"/>
                <a:ea typeface="+mn-ea"/>
                <a:cs typeface="Arial"/>
              </a:endParaRPr>
            </a:p>
          </xdr:txBody>
        </xdr:sp>
      </xdr:grpSp>
    </xdr:grpSp>
    <xdr:clientData/>
  </xdr:twoCellAnchor>
  <xdr:twoCellAnchor editAs="absolute">
    <xdr:from>
      <xdr:col>6</xdr:col>
      <xdr:colOff>552450</xdr:colOff>
      <xdr:row>34</xdr:row>
      <xdr:rowOff>133350</xdr:rowOff>
    </xdr:from>
    <xdr:to>
      <xdr:col>7</xdr:col>
      <xdr:colOff>635874</xdr:colOff>
      <xdr:row>35</xdr:row>
      <xdr:rowOff>164220</xdr:rowOff>
    </xdr:to>
    <xdr:sp macro="" textlink="">
      <xdr:nvSpPr>
        <xdr:cNvPr id="77" name="Textfeld 76">
          <a:extLst>
            <a:ext uri="{FF2B5EF4-FFF2-40B4-BE49-F238E27FC236}">
              <a16:creationId xmlns:a16="http://schemas.microsoft.com/office/drawing/2014/main" id="{00000000-0008-0000-1900-00004D000000}"/>
            </a:ext>
          </a:extLst>
        </xdr:cNvPr>
        <xdr:cNvSpPr txBox="1"/>
      </xdr:nvSpPr>
      <xdr:spPr>
        <a:xfrm>
          <a:off x="4248150" y="6772275"/>
          <a:ext cx="845424"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65000"/>
                  <a:lumOff val="35000"/>
                </a:schemeClr>
              </a:solidFill>
            </a:rPr>
            <a:t>(Alderfer, 1972)</a:t>
          </a:r>
        </a:p>
      </xdr:txBody>
    </xdr:sp>
    <xdr:clientData/>
  </xdr:twoCellAnchor>
  <xdr:twoCellAnchor editAs="absolute">
    <xdr:from>
      <xdr:col>0</xdr:col>
      <xdr:colOff>447675</xdr:colOff>
      <xdr:row>0</xdr:row>
      <xdr:rowOff>514350</xdr:rowOff>
    </xdr:from>
    <xdr:to>
      <xdr:col>5</xdr:col>
      <xdr:colOff>95250</xdr:colOff>
      <xdr:row>1</xdr:row>
      <xdr:rowOff>201226</xdr:rowOff>
    </xdr:to>
    <xdr:sp macro="" textlink="">
      <xdr:nvSpPr>
        <xdr:cNvPr id="78" name="Textfeld 77">
          <a:extLst>
            <a:ext uri="{FF2B5EF4-FFF2-40B4-BE49-F238E27FC236}">
              <a16:creationId xmlns:a16="http://schemas.microsoft.com/office/drawing/2014/main" id="{00000000-0008-0000-1900-00004E000000}"/>
            </a:ext>
          </a:extLst>
        </xdr:cNvPr>
        <xdr:cNvSpPr txBox="1"/>
      </xdr:nvSpPr>
      <xdr:spPr>
        <a:xfrm>
          <a:off x="447675" y="514350"/>
          <a:ext cx="258127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lang="en-US" sz="1200" b="1" i="0" u="none" strike="noStrike">
              <a:solidFill>
                <a:srgbClr val="FF0000"/>
              </a:solidFill>
              <a:latin typeface="+mn-lt"/>
              <a:cs typeface="Arial"/>
            </a:rPr>
            <a:t>E</a:t>
          </a:r>
          <a:r>
            <a:rPr lang="en-US" sz="900" b="0" i="0" u="none" strike="noStrike">
              <a:solidFill>
                <a:schemeClr val="tx1">
                  <a:lumMod val="65000"/>
                  <a:lumOff val="35000"/>
                </a:schemeClr>
              </a:solidFill>
              <a:latin typeface="+mn-lt"/>
              <a:cs typeface="Arial"/>
            </a:rPr>
            <a:t>xistence needs, </a:t>
          </a:r>
          <a:r>
            <a:rPr lang="en-US" sz="1200" b="1" i="0" u="none" strike="noStrike">
              <a:solidFill>
                <a:srgbClr val="FF0000"/>
              </a:solidFill>
              <a:latin typeface="+mn-lt"/>
              <a:cs typeface="Arial"/>
            </a:rPr>
            <a:t>R</a:t>
          </a:r>
          <a:r>
            <a:rPr lang="en-US" sz="900" b="0" i="0" u="none" strike="noStrike">
              <a:solidFill>
                <a:schemeClr val="tx1">
                  <a:lumMod val="65000"/>
                  <a:lumOff val="35000"/>
                </a:schemeClr>
              </a:solidFill>
              <a:latin typeface="+mn-lt"/>
              <a:cs typeface="Arial"/>
            </a:rPr>
            <a:t>elatedness needs, </a:t>
          </a:r>
          <a:r>
            <a:rPr lang="en-US" sz="1200" b="1" i="0" u="none" strike="noStrike">
              <a:solidFill>
                <a:srgbClr val="FF0000"/>
              </a:solidFill>
              <a:latin typeface="+mn-lt"/>
              <a:cs typeface="Arial"/>
            </a:rPr>
            <a:t>G</a:t>
          </a:r>
          <a:r>
            <a:rPr lang="en-US" sz="900" b="0" i="0" u="none" strike="noStrike">
              <a:solidFill>
                <a:schemeClr val="tx1">
                  <a:lumMod val="65000"/>
                  <a:lumOff val="35000"/>
                </a:schemeClr>
              </a:solidFill>
              <a:latin typeface="+mn-lt"/>
              <a:cs typeface="Arial"/>
            </a:rPr>
            <a:t>rowth needs</a:t>
          </a:r>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0</xdr:row>
          <xdr:rowOff>19050</xdr:rowOff>
        </xdr:from>
        <xdr:to>
          <xdr:col>9</xdr:col>
          <xdr:colOff>0</xdr:colOff>
          <xdr:row>0</xdr:row>
          <xdr:rowOff>552450</xdr:rowOff>
        </xdr:to>
        <xdr:pic>
          <xdr:nvPicPr>
            <xdr:cNvPr id="48" name="Grafik 59">
              <a:extLst>
                <a:ext uri="{FF2B5EF4-FFF2-40B4-BE49-F238E27FC236}">
                  <a16:creationId xmlns:a16="http://schemas.microsoft.com/office/drawing/2014/main" id="{00000000-0008-0000-1900-000030000000}"/>
                </a:ext>
              </a:extLst>
            </xdr:cNvPr>
            <xdr:cNvPicPr>
              <a:picLocks noChangeAspect="1" noChangeArrowheads="1"/>
              <a:extLst>
                <a:ext uri="{84589F7E-364E-4C9E-8A38-B11213B215E9}">
                  <a14:cameraTool cellRange="Logo!$D$6" spid="_x0000_s771199"/>
                </a:ext>
              </a:extLst>
            </xdr:cNvPicPr>
          </xdr:nvPicPr>
          <xdr:blipFill>
            <a:blip xmlns:r="http://schemas.openxmlformats.org/officeDocument/2006/relationships" r:embed="rId3"/>
            <a:srcRect/>
            <a:stretch>
              <a:fillRect/>
            </a:stretch>
          </xdr:blipFill>
          <xdr:spPr bwMode="auto">
            <a:xfrm>
              <a:off x="37814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6.xml><?xml version="1.0" encoding="utf-8"?>
<xdr:wsDr xmlns:xdr="http://schemas.openxmlformats.org/drawingml/2006/spreadsheetDrawing" xmlns:a="http://schemas.openxmlformats.org/drawingml/2006/main">
  <xdr:oneCellAnchor>
    <xdr:from>
      <xdr:col>11</xdr:col>
      <xdr:colOff>209550</xdr:colOff>
      <xdr:row>1</xdr:row>
      <xdr:rowOff>57150</xdr:rowOff>
    </xdr:from>
    <xdr:ext cx="172800" cy="172800"/>
    <xdr:grpSp>
      <xdr:nvGrpSpPr>
        <xdr:cNvPr id="5" name="Gruppieren 4">
          <a:hlinkClick xmlns:r="http://schemas.openxmlformats.org/officeDocument/2006/relationships" r:id="rId1"/>
          <a:extLst>
            <a:ext uri="{FF2B5EF4-FFF2-40B4-BE49-F238E27FC236}">
              <a16:creationId xmlns:a16="http://schemas.microsoft.com/office/drawing/2014/main" id="{00000000-0008-0000-1A00-000005000000}"/>
            </a:ext>
          </a:extLst>
        </xdr:cNvPr>
        <xdr:cNvGrpSpPr/>
      </xdr:nvGrpSpPr>
      <xdr:grpSpPr>
        <a:xfrm>
          <a:off x="793623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1A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1A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18" name="Gruppieren 53">
          <a:hlinkClick xmlns:r="http://schemas.openxmlformats.org/officeDocument/2006/relationships" r:id="rId2"/>
          <a:extLst>
            <a:ext uri="{FF2B5EF4-FFF2-40B4-BE49-F238E27FC236}">
              <a16:creationId xmlns:a16="http://schemas.microsoft.com/office/drawing/2014/main" id="{00000000-0008-0000-1A00-000012000000}"/>
            </a:ext>
          </a:extLst>
        </xdr:cNvPr>
        <xdr:cNvGrpSpPr/>
      </xdr:nvGrpSpPr>
      <xdr:grpSpPr>
        <a:xfrm>
          <a:off x="76200" y="114300"/>
          <a:ext cx="324000" cy="325465"/>
          <a:chOff x="9191625" y="3009900"/>
          <a:chExt cx="324000" cy="325465"/>
        </a:xfrm>
      </xdr:grpSpPr>
      <xdr:sp macro="" textlink="">
        <xdr:nvSpPr>
          <xdr:cNvPr id="19" name="Rechteck 57">
            <a:extLst>
              <a:ext uri="{FF2B5EF4-FFF2-40B4-BE49-F238E27FC236}">
                <a16:creationId xmlns:a16="http://schemas.microsoft.com/office/drawing/2014/main" id="{00000000-0008-0000-1A00-00001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Pfeil nach links 58">
            <a:extLst>
              <a:ext uri="{FF2B5EF4-FFF2-40B4-BE49-F238E27FC236}">
                <a16:creationId xmlns:a16="http://schemas.microsoft.com/office/drawing/2014/main" id="{00000000-0008-0000-1A00-00001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27517</xdr:colOff>
      <xdr:row>3</xdr:row>
      <xdr:rowOff>71435</xdr:rowOff>
    </xdr:from>
    <xdr:to>
      <xdr:col>4</xdr:col>
      <xdr:colOff>482542</xdr:colOff>
      <xdr:row>12</xdr:row>
      <xdr:rowOff>133350</xdr:rowOff>
    </xdr:to>
    <xdr:grpSp>
      <xdr:nvGrpSpPr>
        <xdr:cNvPr id="133" name="Gruppieren 132">
          <a:extLst>
            <a:ext uri="{FF2B5EF4-FFF2-40B4-BE49-F238E27FC236}">
              <a16:creationId xmlns:a16="http://schemas.microsoft.com/office/drawing/2014/main" id="{00000000-0008-0000-1A00-000085000000}"/>
            </a:ext>
          </a:extLst>
        </xdr:cNvPr>
        <xdr:cNvGrpSpPr/>
      </xdr:nvGrpSpPr>
      <xdr:grpSpPr>
        <a:xfrm>
          <a:off x="507577" y="978215"/>
          <a:ext cx="2207625" cy="1707835"/>
          <a:chOff x="501386" y="2166935"/>
          <a:chExt cx="2160000" cy="1890715"/>
        </a:xfrm>
      </xdr:grpSpPr>
      <xdr:sp macro="" textlink="' '!A452">
        <xdr:nvSpPr>
          <xdr:cNvPr id="39" name="Abgerundetes Rechteck 38">
            <a:extLst>
              <a:ext uri="{FF2B5EF4-FFF2-40B4-BE49-F238E27FC236}">
                <a16:creationId xmlns:a16="http://schemas.microsoft.com/office/drawing/2014/main" id="{00000000-0008-0000-1A00-000027000000}"/>
              </a:ext>
            </a:extLst>
          </xdr:cNvPr>
          <xdr:cNvSpPr/>
        </xdr:nvSpPr>
        <xdr:spPr>
          <a:xfrm>
            <a:off x="503767" y="2166935"/>
            <a:ext cx="2160000" cy="1423989"/>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t" anchorCtr="0" forceAA="0" compatLnSpc="1">
            <a:prstTxWarp prst="textNoShape">
              <a:avLst/>
            </a:prstTxWarp>
            <a:noAutofit/>
          </a:bodyPr>
          <a:lstStyle/>
          <a:p>
            <a:pPr marL="0" indent="0" algn="ctr"/>
            <a:fld id="{C0158902-2B80-4AC4-818B-32C69BC6C008}" type="TxLink">
              <a:rPr lang="en-US" sz="1600" baseline="0">
                <a:solidFill>
                  <a:schemeClr val="dk1"/>
                </a:solidFill>
                <a:latin typeface="+mn-lt"/>
                <a:ea typeface="+mn-ea"/>
                <a:cs typeface="+mn-cs"/>
              </a:rPr>
              <a:pPr marL="0" indent="0" algn="ctr"/>
              <a:t>Performance</a:t>
            </a:fld>
            <a:endParaRPr lang="de-CH" sz="1600" baseline="0">
              <a:solidFill>
                <a:schemeClr val="dk1"/>
              </a:solidFill>
              <a:latin typeface="+mn-lt"/>
              <a:ea typeface="+mn-ea"/>
              <a:cs typeface="+mn-cs"/>
            </a:endParaRPr>
          </a:p>
        </xdr:txBody>
      </xdr:sp>
      <xdr:sp macro="" textlink="' '!A455">
        <xdr:nvSpPr>
          <xdr:cNvPr id="46" name="Textfeld 45">
            <a:extLst>
              <a:ext uri="{FF2B5EF4-FFF2-40B4-BE49-F238E27FC236}">
                <a16:creationId xmlns:a16="http://schemas.microsoft.com/office/drawing/2014/main" id="{00000000-0008-0000-1A00-00002E000000}"/>
              </a:ext>
            </a:extLst>
          </xdr:cNvPr>
          <xdr:cNvSpPr txBox="1"/>
        </xdr:nvSpPr>
        <xdr:spPr>
          <a:xfrm>
            <a:off x="503767" y="2473598"/>
            <a:ext cx="2160000" cy="241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744D902-D121-4F44-8B77-2F9C63ED056A}" type="TxLink">
              <a:rPr lang="en-US" sz="1100" b="0" i="0" u="none" strike="noStrike">
                <a:solidFill>
                  <a:srgbClr val="000000"/>
                </a:solidFill>
                <a:latin typeface="Calibri"/>
                <a:ea typeface="+mn-ea"/>
                <a:cs typeface="Arial"/>
              </a:rPr>
              <a:pPr marL="0" indent="0" algn="ctr"/>
              <a:t>(besoin d'accomplissement)</a:t>
            </a:fld>
            <a:endParaRPr lang="de-CH" sz="1000" b="0" i="0" u="none" strike="noStrike">
              <a:solidFill>
                <a:schemeClr val="tx1">
                  <a:lumMod val="50000"/>
                  <a:lumOff val="50000"/>
                </a:schemeClr>
              </a:solidFill>
              <a:latin typeface="Arial"/>
              <a:ea typeface="+mn-ea"/>
              <a:cs typeface="Arial"/>
            </a:endParaRPr>
          </a:p>
        </xdr:txBody>
      </xdr:sp>
      <xdr:sp macro="" textlink="' '!A458">
        <xdr:nvSpPr>
          <xdr:cNvPr id="47" name="Textfeld 46">
            <a:extLst>
              <a:ext uri="{FF2B5EF4-FFF2-40B4-BE49-F238E27FC236}">
                <a16:creationId xmlns:a16="http://schemas.microsoft.com/office/drawing/2014/main" id="{00000000-0008-0000-1A00-00002F000000}"/>
              </a:ext>
            </a:extLst>
          </xdr:cNvPr>
          <xdr:cNvSpPr txBox="1"/>
        </xdr:nvSpPr>
        <xdr:spPr>
          <a:xfrm>
            <a:off x="503767" y="2854598"/>
            <a:ext cx="2160000" cy="641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AC379243-7CA2-460A-92C3-51036EA8E22A}" type="TxLink">
              <a:rPr lang="en-US" sz="1000" b="0" i="0" u="none" strike="noStrike">
                <a:solidFill>
                  <a:schemeClr val="tx1">
                    <a:lumMod val="65000"/>
                    <a:lumOff val="35000"/>
                  </a:schemeClr>
                </a:solidFill>
                <a:latin typeface="Arial"/>
                <a:ea typeface="+mn-ea"/>
                <a:cs typeface="Arial"/>
              </a:rPr>
              <a:pPr marL="0" indent="0" algn="ctr"/>
              <a:t>Succès, progrès, créativité, diversité, curiosité, imagination</a:t>
            </a:fld>
            <a:endParaRPr lang="de-CH" sz="1000" b="0" i="0" u="none" strike="noStrike">
              <a:solidFill>
                <a:schemeClr val="tx1">
                  <a:lumMod val="65000"/>
                  <a:lumOff val="35000"/>
                </a:schemeClr>
              </a:solidFill>
              <a:latin typeface="Arial"/>
              <a:ea typeface="+mn-ea"/>
              <a:cs typeface="Arial"/>
            </a:endParaRPr>
          </a:p>
        </xdr:txBody>
      </xdr:sp>
      <xdr:sp macro="" textlink="">
        <xdr:nvSpPr>
          <xdr:cNvPr id="108" name="Eingekerbter Richtungspfeil 107">
            <a:extLst>
              <a:ext uri="{FF2B5EF4-FFF2-40B4-BE49-F238E27FC236}">
                <a16:creationId xmlns:a16="http://schemas.microsoft.com/office/drawing/2014/main" id="{00000000-0008-0000-1A00-00006C000000}"/>
              </a:ext>
            </a:extLst>
          </xdr:cNvPr>
          <xdr:cNvSpPr/>
        </xdr:nvSpPr>
        <xdr:spPr>
          <a:xfrm rot="5400000">
            <a:off x="1474230" y="3600450"/>
            <a:ext cx="219075" cy="466725"/>
          </a:xfrm>
          <a:prstGeom prst="chevron">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5</xdr:col>
      <xdr:colOff>219208</xdr:colOff>
      <xdr:row>3</xdr:row>
      <xdr:rowOff>71435</xdr:rowOff>
    </xdr:from>
    <xdr:to>
      <xdr:col>8</xdr:col>
      <xdr:colOff>93208</xdr:colOff>
      <xdr:row>12</xdr:row>
      <xdr:rowOff>133350</xdr:rowOff>
    </xdr:to>
    <xdr:grpSp>
      <xdr:nvGrpSpPr>
        <xdr:cNvPr id="134" name="Gruppieren 133">
          <a:extLst>
            <a:ext uri="{FF2B5EF4-FFF2-40B4-BE49-F238E27FC236}">
              <a16:creationId xmlns:a16="http://schemas.microsoft.com/office/drawing/2014/main" id="{00000000-0008-0000-1A00-000086000000}"/>
            </a:ext>
          </a:extLst>
        </xdr:cNvPr>
        <xdr:cNvGrpSpPr/>
      </xdr:nvGrpSpPr>
      <xdr:grpSpPr>
        <a:xfrm>
          <a:off x="3236728" y="978215"/>
          <a:ext cx="2228580" cy="1707835"/>
          <a:chOff x="3161242" y="2166935"/>
          <a:chExt cx="2160000" cy="1890715"/>
        </a:xfrm>
      </xdr:grpSpPr>
      <xdr:sp macro="" textlink="' '!A453">
        <xdr:nvSpPr>
          <xdr:cNvPr id="40" name="Abgerundetes Rechteck 39">
            <a:extLst>
              <a:ext uri="{FF2B5EF4-FFF2-40B4-BE49-F238E27FC236}">
                <a16:creationId xmlns:a16="http://schemas.microsoft.com/office/drawing/2014/main" id="{00000000-0008-0000-1A00-000028000000}"/>
              </a:ext>
            </a:extLst>
          </xdr:cNvPr>
          <xdr:cNvSpPr/>
        </xdr:nvSpPr>
        <xdr:spPr>
          <a:xfrm>
            <a:off x="3162433" y="2166935"/>
            <a:ext cx="2160000" cy="1423989"/>
          </a:xfrm>
          <a:prstGeom prst="roundRect">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t" anchorCtr="0" forceAA="0" compatLnSpc="1">
            <a:prstTxWarp prst="textNoShape">
              <a:avLst/>
            </a:prstTxWarp>
            <a:noAutofit/>
          </a:bodyPr>
          <a:lstStyle/>
          <a:p>
            <a:pPr marL="0" indent="0" algn="ctr"/>
            <a:fld id="{003998AB-5F0E-4025-AD25-56E7C6843735}" type="TxLink">
              <a:rPr lang="en-US" sz="1600" baseline="0">
                <a:solidFill>
                  <a:schemeClr val="dk1"/>
                </a:solidFill>
                <a:latin typeface="+mn-lt"/>
                <a:ea typeface="+mn-ea"/>
                <a:cs typeface="+mn-cs"/>
              </a:rPr>
              <a:pPr marL="0" indent="0" algn="ctr"/>
              <a:t>Appartenance</a:t>
            </a:fld>
            <a:endParaRPr lang="de-CH" sz="1600" baseline="0">
              <a:solidFill>
                <a:schemeClr val="dk1"/>
              </a:solidFill>
              <a:latin typeface="+mn-lt"/>
              <a:ea typeface="+mn-ea"/>
              <a:cs typeface="+mn-cs"/>
            </a:endParaRPr>
          </a:p>
        </xdr:txBody>
      </xdr:sp>
      <xdr:sp macro="" textlink="' '!A456">
        <xdr:nvSpPr>
          <xdr:cNvPr id="101" name="Textfeld 100">
            <a:extLst>
              <a:ext uri="{FF2B5EF4-FFF2-40B4-BE49-F238E27FC236}">
                <a16:creationId xmlns:a16="http://schemas.microsoft.com/office/drawing/2014/main" id="{00000000-0008-0000-1A00-000065000000}"/>
              </a:ext>
            </a:extLst>
          </xdr:cNvPr>
          <xdr:cNvSpPr txBox="1"/>
        </xdr:nvSpPr>
        <xdr:spPr>
          <a:xfrm>
            <a:off x="3162433" y="2473598"/>
            <a:ext cx="2160000" cy="241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DEBB91C-EB98-42BF-9621-D4A105228423}" type="TxLink">
              <a:rPr lang="en-US" sz="1100" b="0" i="0" u="none" strike="noStrike">
                <a:solidFill>
                  <a:srgbClr val="000000"/>
                </a:solidFill>
                <a:latin typeface="Calibri"/>
                <a:ea typeface="+mn-ea"/>
                <a:cs typeface="Arial"/>
              </a:rPr>
              <a:pPr marL="0" indent="0" algn="ctr"/>
              <a:t>(besoin d'appartenance)</a:t>
            </a:fld>
            <a:endParaRPr lang="de-CH" sz="1000" b="0" i="0" u="none" strike="noStrike">
              <a:solidFill>
                <a:schemeClr val="tx1">
                  <a:lumMod val="50000"/>
                  <a:lumOff val="50000"/>
                </a:schemeClr>
              </a:solidFill>
              <a:latin typeface="Arial"/>
              <a:ea typeface="+mn-ea"/>
              <a:cs typeface="Arial"/>
            </a:endParaRPr>
          </a:p>
        </xdr:txBody>
      </xdr:sp>
      <xdr:sp macro="" textlink="' '!A459">
        <xdr:nvSpPr>
          <xdr:cNvPr id="106" name="Textfeld 105">
            <a:extLst>
              <a:ext uri="{FF2B5EF4-FFF2-40B4-BE49-F238E27FC236}">
                <a16:creationId xmlns:a16="http://schemas.microsoft.com/office/drawing/2014/main" id="{00000000-0008-0000-1A00-00006A000000}"/>
              </a:ext>
            </a:extLst>
          </xdr:cNvPr>
          <xdr:cNvSpPr txBox="1"/>
        </xdr:nvSpPr>
        <xdr:spPr>
          <a:xfrm>
            <a:off x="3162433" y="2854598"/>
            <a:ext cx="2160000" cy="641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BA714355-2263-41F3-95EA-FD170964C814}" type="TxLink">
              <a:rPr lang="en-US" sz="1000" b="0" i="0" u="none" strike="noStrike">
                <a:solidFill>
                  <a:schemeClr val="tx1">
                    <a:lumMod val="65000"/>
                    <a:lumOff val="35000"/>
                  </a:schemeClr>
                </a:solidFill>
                <a:latin typeface="Arial"/>
                <a:ea typeface="+mn-ea"/>
                <a:cs typeface="Arial"/>
              </a:rPr>
              <a:pPr marL="0" indent="0" algn="ctr"/>
              <a:t>Sécurité, affection, sentiment de protection, amitié</a:t>
            </a:fld>
            <a:endParaRPr lang="de-CH" sz="1000" b="0" i="0" u="none" strike="noStrike">
              <a:solidFill>
                <a:schemeClr val="tx1">
                  <a:lumMod val="65000"/>
                  <a:lumOff val="35000"/>
                </a:schemeClr>
              </a:solidFill>
              <a:latin typeface="Arial"/>
              <a:ea typeface="+mn-ea"/>
              <a:cs typeface="Arial"/>
            </a:endParaRPr>
          </a:p>
        </xdr:txBody>
      </xdr:sp>
      <xdr:sp macro="" textlink="">
        <xdr:nvSpPr>
          <xdr:cNvPr id="112" name="Eingekerbter Richtungspfeil 111">
            <a:extLst>
              <a:ext uri="{FF2B5EF4-FFF2-40B4-BE49-F238E27FC236}">
                <a16:creationId xmlns:a16="http://schemas.microsoft.com/office/drawing/2014/main" id="{00000000-0008-0000-1A00-000070000000}"/>
              </a:ext>
            </a:extLst>
          </xdr:cNvPr>
          <xdr:cNvSpPr/>
        </xdr:nvSpPr>
        <xdr:spPr>
          <a:xfrm rot="5400000">
            <a:off x="4132896" y="3600450"/>
            <a:ext cx="219075" cy="466725"/>
          </a:xfrm>
          <a:prstGeom prst="chevron">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8</xdr:col>
      <xdr:colOff>591873</xdr:colOff>
      <xdr:row>3</xdr:row>
      <xdr:rowOff>71435</xdr:rowOff>
    </xdr:from>
    <xdr:to>
      <xdr:col>12</xdr:col>
      <xdr:colOff>94398</xdr:colOff>
      <xdr:row>12</xdr:row>
      <xdr:rowOff>133350</xdr:rowOff>
    </xdr:to>
    <xdr:grpSp>
      <xdr:nvGrpSpPr>
        <xdr:cNvPr id="135" name="Gruppieren 134">
          <a:extLst>
            <a:ext uri="{FF2B5EF4-FFF2-40B4-BE49-F238E27FC236}">
              <a16:creationId xmlns:a16="http://schemas.microsoft.com/office/drawing/2014/main" id="{00000000-0008-0000-1A00-000087000000}"/>
            </a:ext>
          </a:extLst>
        </xdr:cNvPr>
        <xdr:cNvGrpSpPr/>
      </xdr:nvGrpSpPr>
      <xdr:grpSpPr>
        <a:xfrm>
          <a:off x="5963973" y="978215"/>
          <a:ext cx="2238105" cy="1707835"/>
          <a:chOff x="5821098" y="2166935"/>
          <a:chExt cx="2160000" cy="1890715"/>
        </a:xfrm>
      </xdr:grpSpPr>
      <xdr:sp macro="" textlink="' '!A454">
        <xdr:nvSpPr>
          <xdr:cNvPr id="76" name="Abgerundetes Rechteck 75">
            <a:extLst>
              <a:ext uri="{FF2B5EF4-FFF2-40B4-BE49-F238E27FC236}">
                <a16:creationId xmlns:a16="http://schemas.microsoft.com/office/drawing/2014/main" id="{00000000-0008-0000-1A00-00004C000000}"/>
              </a:ext>
            </a:extLst>
          </xdr:cNvPr>
          <xdr:cNvSpPr/>
        </xdr:nvSpPr>
        <xdr:spPr>
          <a:xfrm>
            <a:off x="5821098" y="2166935"/>
            <a:ext cx="2160000" cy="1423989"/>
          </a:xfrm>
          <a:prstGeom prst="roundRect">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t" anchorCtr="0" forceAA="0" compatLnSpc="1">
            <a:prstTxWarp prst="textNoShape">
              <a:avLst/>
            </a:prstTxWarp>
            <a:noAutofit/>
          </a:bodyPr>
          <a:lstStyle/>
          <a:p>
            <a:pPr marL="0" indent="0" algn="ctr"/>
            <a:fld id="{0B34F320-8A32-445F-BC89-38682BC5D46D}" type="TxLink">
              <a:rPr lang="en-US" sz="1600" baseline="0">
                <a:solidFill>
                  <a:schemeClr val="dk1"/>
                </a:solidFill>
                <a:latin typeface="+mn-lt"/>
                <a:ea typeface="+mn-ea"/>
                <a:cs typeface="+mn-cs"/>
              </a:rPr>
              <a:pPr marL="0" indent="0" algn="ctr"/>
              <a:t>Pouvoir</a:t>
            </a:fld>
            <a:endParaRPr lang="de-CH" sz="1600" baseline="0">
              <a:solidFill>
                <a:schemeClr val="dk1"/>
              </a:solidFill>
              <a:latin typeface="+mn-lt"/>
              <a:ea typeface="+mn-ea"/>
              <a:cs typeface="+mn-cs"/>
            </a:endParaRPr>
          </a:p>
        </xdr:txBody>
      </xdr:sp>
      <xdr:sp macro="" textlink="' '!A457">
        <xdr:nvSpPr>
          <xdr:cNvPr id="102" name="Textfeld 101">
            <a:extLst>
              <a:ext uri="{FF2B5EF4-FFF2-40B4-BE49-F238E27FC236}">
                <a16:creationId xmlns:a16="http://schemas.microsoft.com/office/drawing/2014/main" id="{00000000-0008-0000-1A00-000066000000}"/>
              </a:ext>
            </a:extLst>
          </xdr:cNvPr>
          <xdr:cNvSpPr txBox="1"/>
        </xdr:nvSpPr>
        <xdr:spPr>
          <a:xfrm>
            <a:off x="5821098" y="2473598"/>
            <a:ext cx="2160000" cy="2410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443A5126-47C1-4E08-A7B1-8F710ECB6B43}" type="TxLink">
              <a:rPr lang="en-US" sz="1100" b="0" i="0" u="none" strike="noStrike">
                <a:solidFill>
                  <a:srgbClr val="000000"/>
                </a:solidFill>
                <a:latin typeface="Calibri"/>
                <a:ea typeface="+mn-ea"/>
                <a:cs typeface="Arial"/>
              </a:rPr>
              <a:pPr marL="0" indent="0" algn="ctr"/>
              <a:t>(besoin de pouvoir)</a:t>
            </a:fld>
            <a:endParaRPr lang="de-CH" sz="1000" b="0" i="0" u="none" strike="noStrike">
              <a:solidFill>
                <a:schemeClr val="tx1">
                  <a:lumMod val="50000"/>
                  <a:lumOff val="50000"/>
                </a:schemeClr>
              </a:solidFill>
              <a:latin typeface="Arial"/>
              <a:ea typeface="+mn-ea"/>
              <a:cs typeface="Arial"/>
            </a:endParaRPr>
          </a:p>
        </xdr:txBody>
      </xdr:sp>
      <xdr:sp macro="" textlink="' '!A460">
        <xdr:nvSpPr>
          <xdr:cNvPr id="107" name="Textfeld 106">
            <a:extLst>
              <a:ext uri="{FF2B5EF4-FFF2-40B4-BE49-F238E27FC236}">
                <a16:creationId xmlns:a16="http://schemas.microsoft.com/office/drawing/2014/main" id="{00000000-0008-0000-1A00-00006B000000}"/>
              </a:ext>
            </a:extLst>
          </xdr:cNvPr>
          <xdr:cNvSpPr txBox="1"/>
        </xdr:nvSpPr>
        <xdr:spPr>
          <a:xfrm>
            <a:off x="5821098" y="2854598"/>
            <a:ext cx="2160000" cy="641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A9501D8B-5195-470D-9122-69922F0835D1}" type="TxLink">
              <a:rPr lang="en-US" sz="1000" b="0" i="0" u="none" strike="noStrike">
                <a:solidFill>
                  <a:schemeClr val="tx1">
                    <a:lumMod val="65000"/>
                    <a:lumOff val="35000"/>
                  </a:schemeClr>
                </a:solidFill>
                <a:latin typeface="Arial"/>
                <a:ea typeface="+mn-ea"/>
                <a:cs typeface="Arial"/>
              </a:rPr>
              <a:pPr marL="0" indent="0" algn="ctr"/>
              <a:t>Contrôle, domination, importance, statut, influence, lutte, compétition</a:t>
            </a:fld>
            <a:endParaRPr lang="de-CH" sz="1000" b="0" i="0" u="none" strike="noStrike">
              <a:solidFill>
                <a:schemeClr val="tx1">
                  <a:lumMod val="65000"/>
                  <a:lumOff val="35000"/>
                </a:schemeClr>
              </a:solidFill>
              <a:latin typeface="Arial"/>
              <a:ea typeface="+mn-ea"/>
              <a:cs typeface="Arial"/>
            </a:endParaRPr>
          </a:p>
        </xdr:txBody>
      </xdr:sp>
      <xdr:sp macro="" textlink="">
        <xdr:nvSpPr>
          <xdr:cNvPr id="115" name="Eingekerbter Richtungspfeil 114">
            <a:extLst>
              <a:ext uri="{FF2B5EF4-FFF2-40B4-BE49-F238E27FC236}">
                <a16:creationId xmlns:a16="http://schemas.microsoft.com/office/drawing/2014/main" id="{00000000-0008-0000-1A00-000073000000}"/>
              </a:ext>
            </a:extLst>
          </xdr:cNvPr>
          <xdr:cNvSpPr/>
        </xdr:nvSpPr>
        <xdr:spPr>
          <a:xfrm rot="5400000">
            <a:off x="6791561" y="3600450"/>
            <a:ext cx="219075" cy="466725"/>
          </a:xfrm>
          <a:prstGeom prst="chevron">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1</xdr:col>
      <xdr:colOff>27517</xdr:colOff>
      <xdr:row>13</xdr:row>
      <xdr:rowOff>16147</xdr:rowOff>
    </xdr:from>
    <xdr:to>
      <xdr:col>12</xdr:col>
      <xdr:colOff>94398</xdr:colOff>
      <xdr:row>33</xdr:row>
      <xdr:rowOff>187475</xdr:rowOff>
    </xdr:to>
    <xdr:grpSp>
      <xdr:nvGrpSpPr>
        <xdr:cNvPr id="136" name="Gruppieren 135">
          <a:extLst>
            <a:ext uri="{FF2B5EF4-FFF2-40B4-BE49-F238E27FC236}">
              <a16:creationId xmlns:a16="http://schemas.microsoft.com/office/drawing/2014/main" id="{00000000-0008-0000-1A00-000088000000}"/>
            </a:ext>
          </a:extLst>
        </xdr:cNvPr>
        <xdr:cNvGrpSpPr/>
      </xdr:nvGrpSpPr>
      <xdr:grpSpPr>
        <a:xfrm>
          <a:off x="507577" y="2706007"/>
          <a:ext cx="7694501" cy="3691768"/>
          <a:chOff x="503767" y="3864247"/>
          <a:chExt cx="7477331" cy="3847339"/>
        </a:xfrm>
      </xdr:grpSpPr>
      <xdr:sp macro="" textlink="">
        <xdr:nvSpPr>
          <xdr:cNvPr id="128" name="Eingekerbter Richtungspfeil 127">
            <a:extLst>
              <a:ext uri="{FF2B5EF4-FFF2-40B4-BE49-F238E27FC236}">
                <a16:creationId xmlns:a16="http://schemas.microsoft.com/office/drawing/2014/main" id="{00000000-0008-0000-1A00-000080000000}"/>
              </a:ext>
            </a:extLst>
          </xdr:cNvPr>
          <xdr:cNvSpPr/>
        </xdr:nvSpPr>
        <xdr:spPr>
          <a:xfrm rot="5400000">
            <a:off x="4132896" y="6122266"/>
            <a:ext cx="219075" cy="466725"/>
          </a:xfrm>
          <a:prstGeom prst="chevron">
            <a:avLst/>
          </a:prstGeom>
          <a:solidFill>
            <a:schemeClr val="accent3">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A461">
        <xdr:nvSpPr>
          <xdr:cNvPr id="118" name="Textfeld 117">
            <a:extLst>
              <a:ext uri="{FF2B5EF4-FFF2-40B4-BE49-F238E27FC236}">
                <a16:creationId xmlns:a16="http://schemas.microsoft.com/office/drawing/2014/main" id="{00000000-0008-0000-1A00-000076000000}"/>
              </a:ext>
            </a:extLst>
          </xdr:cNvPr>
          <xdr:cNvSpPr txBox="1"/>
        </xdr:nvSpPr>
        <xdr:spPr>
          <a:xfrm>
            <a:off x="503767" y="3864247"/>
            <a:ext cx="2160000" cy="1548672"/>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l"/>
            <a:fld id="{6A132E67-73F6-4437-96C9-5C8B9750DA8E}" type="TxLink">
              <a:rPr lang="en-US" sz="1100">
                <a:solidFill>
                  <a:schemeClr val="tx1">
                    <a:lumMod val="65000"/>
                    <a:lumOff val="35000"/>
                  </a:schemeClr>
                </a:solidFill>
                <a:effectLst/>
                <a:latin typeface="+mn-lt"/>
                <a:ea typeface="+mn-ea"/>
                <a:cs typeface="+mn-cs"/>
              </a:rPr>
              <a:pPr marL="0" indent="0" algn="l"/>
              <a:t>A une forte aspiration à fixer des objectifs élevés et exigeants. 
Prend des risques calculés pour atteindre les objectifs.
Aime recevoir des feed-back réguliers sur ses progrès et succès.
</a:t>
            </a:fld>
            <a:endParaRPr lang="de-CH" sz="1100">
              <a:solidFill>
                <a:schemeClr val="tx1">
                  <a:lumMod val="65000"/>
                  <a:lumOff val="35000"/>
                </a:schemeClr>
              </a:solidFill>
              <a:effectLst/>
              <a:latin typeface="+mn-lt"/>
              <a:ea typeface="+mn-ea"/>
              <a:cs typeface="+mn-cs"/>
            </a:endParaRPr>
          </a:p>
        </xdr:txBody>
      </xdr:sp>
      <xdr:sp macro="" textlink="' '!A463">
        <xdr:nvSpPr>
          <xdr:cNvPr id="125" name="Textfeld 124">
            <a:extLst>
              <a:ext uri="{FF2B5EF4-FFF2-40B4-BE49-F238E27FC236}">
                <a16:creationId xmlns:a16="http://schemas.microsoft.com/office/drawing/2014/main" id="{00000000-0008-0000-1A00-00007D000000}"/>
              </a:ext>
            </a:extLst>
          </xdr:cNvPr>
          <xdr:cNvSpPr txBox="1"/>
        </xdr:nvSpPr>
        <xdr:spPr>
          <a:xfrm>
            <a:off x="3162433" y="3864248"/>
            <a:ext cx="2160000" cy="2326943"/>
          </a:xfrm>
          <a:prstGeom prst="rect">
            <a:avLst/>
          </a:prstGeom>
          <a:solidFill>
            <a:schemeClr val="accent3">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7BB2035A-836E-445A-9D4E-3D2E357E73B7}" type="TxLink">
              <a:rPr lang="en-US" sz="1100">
                <a:solidFill>
                  <a:schemeClr val="tx1">
                    <a:lumMod val="65000"/>
                    <a:lumOff val="35000"/>
                  </a:schemeClr>
                </a:solidFill>
                <a:effectLst/>
                <a:latin typeface="+mn-lt"/>
                <a:ea typeface="+mn-ea"/>
                <a:cs typeface="+mn-cs"/>
              </a:rPr>
              <a:pPr marL="0" indent="0"/>
              <a:t>Veut faire partie du groupe.
Veut être aimé(e) et fera généralement ce que fait le groupe.
Préfère la collaboration à la compétition.
Déteste les risques importants et l’incertitude.</a:t>
            </a:fld>
            <a:endParaRPr lang="de-CH" sz="1100">
              <a:solidFill>
                <a:schemeClr val="tx1">
                  <a:lumMod val="65000"/>
                  <a:lumOff val="35000"/>
                </a:schemeClr>
              </a:solidFill>
              <a:effectLst/>
              <a:latin typeface="+mn-lt"/>
              <a:ea typeface="+mn-ea"/>
              <a:cs typeface="+mn-cs"/>
            </a:endParaRPr>
          </a:p>
        </xdr:txBody>
      </xdr:sp>
      <xdr:sp macro="" textlink="' '!A464">
        <xdr:nvSpPr>
          <xdr:cNvPr id="126" name="Textfeld 125">
            <a:extLst>
              <a:ext uri="{FF2B5EF4-FFF2-40B4-BE49-F238E27FC236}">
                <a16:creationId xmlns:a16="http://schemas.microsoft.com/office/drawing/2014/main" id="{00000000-0008-0000-1A00-00007E000000}"/>
              </a:ext>
            </a:extLst>
          </xdr:cNvPr>
          <xdr:cNvSpPr txBox="1"/>
        </xdr:nvSpPr>
        <xdr:spPr>
          <a:xfrm>
            <a:off x="5821098" y="3864248"/>
            <a:ext cx="2160000" cy="2326943"/>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798F190F-771C-44F1-94C0-1B7B8563D351}" type="TxLink">
              <a:rPr lang="en-US" sz="1100">
                <a:solidFill>
                  <a:schemeClr val="tx1">
                    <a:lumMod val="65000"/>
                    <a:lumOff val="35000"/>
                  </a:schemeClr>
                </a:solidFill>
                <a:effectLst/>
                <a:latin typeface="+mn-lt"/>
                <a:ea typeface="+mn-ea"/>
                <a:cs typeface="+mn-cs"/>
              </a:rPr>
              <a:pPr marL="0" indent="0"/>
              <a:t>Veut contrôler et influencer les autres.
Aime mettre ses arguments au premier plan.
Éprouve du plaisir dans la compétition et la victoire.
Aime les signes extérieurs de richesse et la reconnaissance.</a:t>
            </a:fld>
            <a:endParaRPr lang="de-CH" sz="1100">
              <a:solidFill>
                <a:schemeClr val="tx1">
                  <a:lumMod val="65000"/>
                  <a:lumOff val="35000"/>
                </a:schemeClr>
              </a:solidFill>
              <a:effectLst/>
              <a:latin typeface="+mn-lt"/>
              <a:ea typeface="+mn-ea"/>
              <a:cs typeface="+mn-cs"/>
            </a:endParaRPr>
          </a:p>
        </xdr:txBody>
      </xdr:sp>
      <xdr:sp macro="" textlink="">
        <xdr:nvSpPr>
          <xdr:cNvPr id="127" name="Eingekerbter Richtungspfeil 126">
            <a:extLst>
              <a:ext uri="{FF2B5EF4-FFF2-40B4-BE49-F238E27FC236}">
                <a16:creationId xmlns:a16="http://schemas.microsoft.com/office/drawing/2014/main" id="{00000000-0008-0000-1A00-00007F000000}"/>
              </a:ext>
            </a:extLst>
          </xdr:cNvPr>
          <xdr:cNvSpPr/>
        </xdr:nvSpPr>
        <xdr:spPr>
          <a:xfrm rot="5400000">
            <a:off x="1474230" y="6122266"/>
            <a:ext cx="219075" cy="466725"/>
          </a:xfrm>
          <a:prstGeom prst="chevron">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129" name="Eingekerbter Richtungspfeil 128">
            <a:extLst>
              <a:ext uri="{FF2B5EF4-FFF2-40B4-BE49-F238E27FC236}">
                <a16:creationId xmlns:a16="http://schemas.microsoft.com/office/drawing/2014/main" id="{00000000-0008-0000-1A00-000081000000}"/>
              </a:ext>
            </a:extLst>
          </xdr:cNvPr>
          <xdr:cNvSpPr/>
        </xdr:nvSpPr>
        <xdr:spPr>
          <a:xfrm rot="5400000">
            <a:off x="6791561" y="6122266"/>
            <a:ext cx="219075" cy="466725"/>
          </a:xfrm>
          <a:prstGeom prst="chevron">
            <a:avLst/>
          </a:prstGeom>
          <a:solidFill>
            <a:schemeClr val="accent2">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A465">
        <xdr:nvSpPr>
          <xdr:cNvPr id="130" name="Textfeld 129">
            <a:extLst>
              <a:ext uri="{FF2B5EF4-FFF2-40B4-BE49-F238E27FC236}">
                <a16:creationId xmlns:a16="http://schemas.microsoft.com/office/drawing/2014/main" id="{00000000-0008-0000-1A00-000082000000}"/>
              </a:ext>
            </a:extLst>
          </xdr:cNvPr>
          <xdr:cNvSpPr txBox="1"/>
        </xdr:nvSpPr>
        <xdr:spPr>
          <a:xfrm>
            <a:off x="503767" y="6523586"/>
            <a:ext cx="2160000" cy="118800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l"/>
            <a:fld id="{3C646A35-654C-43A8-826F-5961A6D33764}" type="TxLink">
              <a:rPr lang="en-US" sz="1100">
                <a:solidFill>
                  <a:schemeClr val="tx1">
                    <a:lumMod val="65000"/>
                    <a:lumOff val="35000"/>
                  </a:schemeClr>
                </a:solidFill>
                <a:effectLst/>
                <a:latin typeface="+mn-lt"/>
                <a:ea typeface="+mn-ea"/>
                <a:cs typeface="+mn-cs"/>
              </a:rPr>
              <a:pPr marL="0" indent="0" algn="l"/>
              <a:t>Confie-leur des projets exigeants mais réalisables.
Donne un feed-back équitable et équilibré. </a:t>
            </a:fld>
            <a:endParaRPr lang="de-CH" sz="1100">
              <a:solidFill>
                <a:schemeClr val="tx1">
                  <a:lumMod val="65000"/>
                  <a:lumOff val="35000"/>
                </a:schemeClr>
              </a:solidFill>
              <a:effectLst/>
              <a:latin typeface="+mn-lt"/>
              <a:ea typeface="+mn-ea"/>
              <a:cs typeface="+mn-cs"/>
            </a:endParaRPr>
          </a:p>
        </xdr:txBody>
      </xdr:sp>
      <xdr:sp macro="" textlink="' '!A466">
        <xdr:nvSpPr>
          <xdr:cNvPr id="131" name="Textfeld 130">
            <a:extLst>
              <a:ext uri="{FF2B5EF4-FFF2-40B4-BE49-F238E27FC236}">
                <a16:creationId xmlns:a16="http://schemas.microsoft.com/office/drawing/2014/main" id="{00000000-0008-0000-1A00-000083000000}"/>
              </a:ext>
            </a:extLst>
          </xdr:cNvPr>
          <xdr:cNvSpPr txBox="1"/>
        </xdr:nvSpPr>
        <xdr:spPr>
          <a:xfrm>
            <a:off x="3162433" y="6523586"/>
            <a:ext cx="2160000" cy="1188000"/>
          </a:xfrm>
          <a:prstGeom prst="rect">
            <a:avLst/>
          </a:prstGeom>
          <a:solidFill>
            <a:schemeClr val="accent3">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C099AD18-D6AD-4326-B149-90E4A3A403E4}" type="TxLink">
              <a:rPr lang="en-US" sz="1100">
                <a:solidFill>
                  <a:schemeClr val="tx1">
                    <a:lumMod val="65000"/>
                    <a:lumOff val="35000"/>
                  </a:schemeClr>
                </a:solidFill>
                <a:effectLst/>
                <a:latin typeface="+mn-lt"/>
                <a:ea typeface="+mn-ea"/>
                <a:cs typeface="+mn-cs"/>
              </a:rPr>
              <a:pPr marL="0" indent="0"/>
              <a:t>Chaque fois que c’est possible, intègre-les dans l’équipe.
Confie-leur des projets qui ne sont pas trop risqués.
Donne des feed-back personnels (relation, confiance, etc.)</a:t>
            </a:fld>
            <a:endParaRPr lang="de-CH" sz="1100">
              <a:solidFill>
                <a:schemeClr val="tx1">
                  <a:lumMod val="65000"/>
                  <a:lumOff val="35000"/>
                </a:schemeClr>
              </a:solidFill>
              <a:effectLst/>
              <a:latin typeface="+mn-lt"/>
              <a:ea typeface="+mn-ea"/>
              <a:cs typeface="+mn-cs"/>
            </a:endParaRPr>
          </a:p>
        </xdr:txBody>
      </xdr:sp>
      <xdr:sp macro="" textlink="' '!A467">
        <xdr:nvSpPr>
          <xdr:cNvPr id="132" name="Textfeld 131">
            <a:extLst>
              <a:ext uri="{FF2B5EF4-FFF2-40B4-BE49-F238E27FC236}">
                <a16:creationId xmlns:a16="http://schemas.microsoft.com/office/drawing/2014/main" id="{00000000-0008-0000-1A00-000084000000}"/>
              </a:ext>
            </a:extLst>
          </xdr:cNvPr>
          <xdr:cNvSpPr txBox="1"/>
        </xdr:nvSpPr>
        <xdr:spPr>
          <a:xfrm>
            <a:off x="5821098" y="6523586"/>
            <a:ext cx="2160000" cy="1188000"/>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FDE26BD3-06BA-40D1-A5E9-D8BB469ED339}" type="TxLink">
              <a:rPr lang="en-US" sz="1100">
                <a:solidFill>
                  <a:schemeClr val="tx1">
                    <a:lumMod val="65000"/>
                    <a:lumOff val="35000"/>
                  </a:schemeClr>
                </a:solidFill>
                <a:effectLst/>
                <a:latin typeface="+mn-lt"/>
                <a:ea typeface="+mn-ea"/>
                <a:cs typeface="+mn-cs"/>
              </a:rPr>
              <a:pPr marL="0" indent="0"/>
              <a:t>Confie-leur des projets exigeants.
Donne des feed-back directs.
Implique-les dans la discussion lors de décisions.
Maintiens un haut niveau de motivation en les aidants à atteindre leurs objectifs de carrière</a:t>
            </a:fld>
            <a:endParaRPr lang="de-CH" sz="1100">
              <a:solidFill>
                <a:schemeClr val="tx1">
                  <a:lumMod val="65000"/>
                  <a:lumOff val="35000"/>
                </a:schemeClr>
              </a:solidFill>
              <a:effectLst/>
              <a:latin typeface="+mn-lt"/>
              <a:ea typeface="+mn-ea"/>
              <a:cs typeface="+mn-cs"/>
            </a:endParaRPr>
          </a:p>
        </xdr:txBody>
      </xdr:sp>
      <xdr:sp macro="" textlink="' '!A462">
        <xdr:nvSpPr>
          <xdr:cNvPr id="34" name="Textfeld 33">
            <a:extLst>
              <a:ext uri="{FF2B5EF4-FFF2-40B4-BE49-F238E27FC236}">
                <a16:creationId xmlns:a16="http://schemas.microsoft.com/office/drawing/2014/main" id="{00000000-0008-0000-1A00-000022000000}"/>
              </a:ext>
            </a:extLst>
          </xdr:cNvPr>
          <xdr:cNvSpPr txBox="1"/>
        </xdr:nvSpPr>
        <xdr:spPr>
          <a:xfrm>
            <a:off x="503767" y="5246912"/>
            <a:ext cx="2160000" cy="944274"/>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l"/>
            <a:fld id="{EF438C20-0A54-410B-9ECF-82FCF0C2E5A2}" type="TxLink">
              <a:rPr lang="en-US" sz="1100">
                <a:solidFill>
                  <a:schemeClr val="tx1">
                    <a:lumMod val="65000"/>
                    <a:lumOff val="35000"/>
                  </a:schemeClr>
                </a:solidFill>
                <a:effectLst/>
                <a:latin typeface="+mn-lt"/>
                <a:ea typeface="+mn-ea"/>
                <a:cs typeface="+mn-cs"/>
              </a:rPr>
              <a:pPr marL="0" indent="0" algn="l"/>
              <a:t>Travaille avec une grande efficacité, seul ou conjointement avec d’autres personnes axées sur la performance.
Veut s’améliorer.</a:t>
            </a:fld>
            <a:endParaRPr lang="de-CH" sz="1100">
              <a:solidFill>
                <a:schemeClr val="tx1">
                  <a:lumMod val="65000"/>
                  <a:lumOff val="35000"/>
                </a:schemeClr>
              </a:solidFill>
              <a:effectLst/>
              <a:latin typeface="+mn-lt"/>
              <a:ea typeface="+mn-ea"/>
              <a:cs typeface="+mn-cs"/>
            </a:endParaRPr>
          </a:p>
        </xdr:txBody>
      </xdr:sp>
    </xdr:grpSp>
    <xdr:clientData/>
  </xdr:twoCellAnchor>
  <mc:AlternateContent xmlns:mc="http://schemas.openxmlformats.org/markup-compatibility/2006">
    <mc:Choice xmlns:a14="http://schemas.microsoft.com/office/drawing/2010/main" Requires="a14">
      <xdr:twoCellAnchor editAs="oneCell">
        <xdr:from>
          <xdr:col>8</xdr:col>
          <xdr:colOff>447675</xdr:colOff>
          <xdr:row>0</xdr:row>
          <xdr:rowOff>19050</xdr:rowOff>
        </xdr:from>
        <xdr:to>
          <xdr:col>11</xdr:col>
          <xdr:colOff>361950</xdr:colOff>
          <xdr:row>0</xdr:row>
          <xdr:rowOff>552450</xdr:rowOff>
        </xdr:to>
        <xdr:pic>
          <xdr:nvPicPr>
            <xdr:cNvPr id="35" name="Grafik 59">
              <a:extLst>
                <a:ext uri="{FF2B5EF4-FFF2-40B4-BE49-F238E27FC236}">
                  <a16:creationId xmlns:a16="http://schemas.microsoft.com/office/drawing/2014/main" id="{00000000-0008-0000-1A00-000023000000}"/>
                </a:ext>
              </a:extLst>
            </xdr:cNvPr>
            <xdr:cNvPicPr>
              <a:picLocks noChangeAspect="1" noChangeArrowheads="1"/>
              <a:extLst>
                <a:ext uri="{84589F7E-364E-4C9E-8A38-B11213B215E9}">
                  <a14:cameraTool cellRange="Logo!$D$6" spid="_x0000_s772223"/>
                </a:ext>
              </a:extLst>
            </xdr:cNvPicPr>
          </xdr:nvPicPr>
          <xdr:blipFill>
            <a:blip xmlns:r="http://schemas.openxmlformats.org/officeDocument/2006/relationships" r:embed="rId3"/>
            <a:srcRect/>
            <a:stretch>
              <a:fillRect/>
            </a:stretch>
          </xdr:blipFill>
          <xdr:spPr bwMode="auto">
            <a:xfrm>
              <a:off x="56673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1B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1B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1B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6</xdr:col>
      <xdr:colOff>866775</xdr:colOff>
      <xdr:row>1</xdr:row>
      <xdr:rowOff>57150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1B00-000006000000}"/>
            </a:ext>
          </a:extLst>
        </xdr:cNvPr>
        <xdr:cNvGrpSpPr/>
      </xdr:nvGrpSpPr>
      <xdr:grpSpPr>
        <a:xfrm>
          <a:off x="7671435"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1B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1B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absolute">
    <xdr:from>
      <xdr:col>1</xdr:col>
      <xdr:colOff>66675</xdr:colOff>
      <xdr:row>1</xdr:row>
      <xdr:rowOff>457199</xdr:rowOff>
    </xdr:from>
    <xdr:to>
      <xdr:col>7</xdr:col>
      <xdr:colOff>85725</xdr:colOff>
      <xdr:row>1</xdr:row>
      <xdr:rowOff>3905249</xdr:rowOff>
    </xdr:to>
    <xdr:grpSp>
      <xdr:nvGrpSpPr>
        <xdr:cNvPr id="33" name="Gruppieren 32">
          <a:extLst>
            <a:ext uri="{FF2B5EF4-FFF2-40B4-BE49-F238E27FC236}">
              <a16:creationId xmlns:a16="http://schemas.microsoft.com/office/drawing/2014/main" id="{00000000-0008-0000-1B00-000021000000}"/>
            </a:ext>
          </a:extLst>
        </xdr:cNvPr>
        <xdr:cNvGrpSpPr/>
      </xdr:nvGrpSpPr>
      <xdr:grpSpPr>
        <a:xfrm>
          <a:off x="546735" y="1013459"/>
          <a:ext cx="7402830" cy="3448050"/>
          <a:chOff x="533400" y="1523999"/>
          <a:chExt cx="7191375" cy="3448050"/>
        </a:xfrm>
      </xdr:grpSpPr>
      <xdr:sp macro="" textlink="' '!A437">
        <xdr:nvSpPr>
          <xdr:cNvPr id="9" name="Abgerundetes Rechteck 8">
            <a:extLst>
              <a:ext uri="{FF2B5EF4-FFF2-40B4-BE49-F238E27FC236}">
                <a16:creationId xmlns:a16="http://schemas.microsoft.com/office/drawing/2014/main" id="{00000000-0008-0000-1B00-000009000000}"/>
              </a:ext>
            </a:extLst>
          </xdr:cNvPr>
          <xdr:cNvSpPr/>
        </xdr:nvSpPr>
        <xdr:spPr>
          <a:xfrm>
            <a:off x="533400" y="2747961"/>
            <a:ext cx="1171575" cy="647700"/>
          </a:xfrm>
          <a:prstGeom prst="roundRect">
            <a:avLst/>
          </a:prstGeom>
          <a:solidFill>
            <a:schemeClr val="bg1">
              <a:lumMod val="7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CABB730B-1C2F-4E7D-887C-26D7FF3960C6}" type="TxLink">
              <a:rPr lang="en-US" sz="1400" baseline="0">
                <a:solidFill>
                  <a:schemeClr val="dk1"/>
                </a:solidFill>
                <a:latin typeface="+mn-lt"/>
                <a:ea typeface="+mn-ea"/>
                <a:cs typeface="+mn-cs"/>
              </a:rPr>
              <a:pPr marL="0" indent="0" algn="ctr"/>
              <a:t>Sources de motivation</a:t>
            </a:fld>
            <a:endParaRPr lang="de-CH" sz="1400" baseline="0">
              <a:solidFill>
                <a:schemeClr val="dk1"/>
              </a:solidFill>
              <a:latin typeface="+mn-lt"/>
              <a:ea typeface="+mn-ea"/>
              <a:cs typeface="+mn-cs"/>
            </a:endParaRPr>
          </a:p>
        </xdr:txBody>
      </xdr:sp>
      <xdr:sp macro="" textlink="' '!A438">
        <xdr:nvSpPr>
          <xdr:cNvPr id="10" name="Abgerundetes Rechteck 9">
            <a:extLst>
              <a:ext uri="{FF2B5EF4-FFF2-40B4-BE49-F238E27FC236}">
                <a16:creationId xmlns:a16="http://schemas.microsoft.com/office/drawing/2014/main" id="{00000000-0008-0000-1B00-00000A000000}"/>
              </a:ext>
            </a:extLst>
          </xdr:cNvPr>
          <xdr:cNvSpPr/>
        </xdr:nvSpPr>
        <xdr:spPr>
          <a:xfrm>
            <a:off x="2257425" y="1985961"/>
            <a:ext cx="1171575" cy="323850"/>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6648251D-7417-45A9-A003-78AB77B11290}" type="TxLink">
              <a:rPr lang="en-US" sz="1400" baseline="0">
                <a:solidFill>
                  <a:schemeClr val="dk1"/>
                </a:solidFill>
                <a:latin typeface="+mn-lt"/>
                <a:ea typeface="+mn-ea"/>
                <a:cs typeface="+mn-cs"/>
              </a:rPr>
              <a:pPr marL="0" indent="0" algn="ctr"/>
              <a:t>Intrinsèque</a:t>
            </a:fld>
            <a:endParaRPr lang="de-CH" sz="1400" baseline="0">
              <a:solidFill>
                <a:schemeClr val="dk1"/>
              </a:solidFill>
              <a:latin typeface="+mn-lt"/>
              <a:ea typeface="+mn-ea"/>
              <a:cs typeface="+mn-cs"/>
            </a:endParaRPr>
          </a:p>
        </xdr:txBody>
      </xdr:sp>
      <xdr:sp macro="" textlink="' '!A439">
        <xdr:nvSpPr>
          <xdr:cNvPr id="11" name="Abgerundetes Rechteck 10">
            <a:extLst>
              <a:ext uri="{FF2B5EF4-FFF2-40B4-BE49-F238E27FC236}">
                <a16:creationId xmlns:a16="http://schemas.microsoft.com/office/drawing/2014/main" id="{00000000-0008-0000-1B00-00000B000000}"/>
              </a:ext>
            </a:extLst>
          </xdr:cNvPr>
          <xdr:cNvSpPr/>
        </xdr:nvSpPr>
        <xdr:spPr>
          <a:xfrm>
            <a:off x="2257425" y="3833811"/>
            <a:ext cx="1171575" cy="323850"/>
          </a:xfrm>
          <a:prstGeom prst="roundRect">
            <a:avLst/>
          </a:prstGeom>
          <a:solidFill>
            <a:schemeClr val="accent2">
              <a:lumMod val="20000"/>
              <a:lumOff val="8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F174183A-816E-4873-8958-5F8453038F43}" type="TxLink">
              <a:rPr lang="en-US" sz="1400" baseline="0">
                <a:solidFill>
                  <a:schemeClr val="dk1"/>
                </a:solidFill>
                <a:latin typeface="+mn-lt"/>
                <a:ea typeface="+mn-ea"/>
                <a:cs typeface="+mn-cs"/>
              </a:rPr>
              <a:pPr marL="0" indent="0" algn="ctr"/>
              <a:t>Extrinsèque</a:t>
            </a:fld>
            <a:endParaRPr lang="de-CH" sz="1400" baseline="0">
              <a:solidFill>
                <a:schemeClr val="dk1"/>
              </a:solidFill>
              <a:latin typeface="+mn-lt"/>
              <a:ea typeface="+mn-ea"/>
              <a:cs typeface="+mn-cs"/>
            </a:endParaRPr>
          </a:p>
        </xdr:txBody>
      </xdr:sp>
      <xdr:sp macro="" textlink="' '!A440">
        <xdr:nvSpPr>
          <xdr:cNvPr id="12" name="Abgerundetes Rechteck 11">
            <a:extLst>
              <a:ext uri="{FF2B5EF4-FFF2-40B4-BE49-F238E27FC236}">
                <a16:creationId xmlns:a16="http://schemas.microsoft.com/office/drawing/2014/main" id="{00000000-0008-0000-1B00-00000C000000}"/>
              </a:ext>
            </a:extLst>
          </xdr:cNvPr>
          <xdr:cNvSpPr/>
        </xdr:nvSpPr>
        <xdr:spPr>
          <a:xfrm>
            <a:off x="3990975" y="1523999"/>
            <a:ext cx="1802423" cy="561975"/>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01480CAF-589A-432D-B835-AD70456458C8}" type="TxLink">
              <a:rPr lang="en-US" sz="1400" baseline="0">
                <a:solidFill>
                  <a:schemeClr val="dk1"/>
                </a:solidFill>
                <a:latin typeface="+mn-lt"/>
                <a:ea typeface="+mn-ea"/>
                <a:cs typeface="+mn-cs"/>
              </a:rPr>
              <a:pPr marL="0" indent="0" algn="ctr"/>
              <a:t>Processus motivationnel intrinsèque</a:t>
            </a:fld>
            <a:endParaRPr lang="de-CH" sz="1400" baseline="0">
              <a:solidFill>
                <a:schemeClr val="dk1"/>
              </a:solidFill>
              <a:latin typeface="+mn-lt"/>
              <a:ea typeface="+mn-ea"/>
              <a:cs typeface="+mn-cs"/>
            </a:endParaRPr>
          </a:p>
        </xdr:txBody>
      </xdr:sp>
      <xdr:sp macro="" textlink="' '!A441">
        <xdr:nvSpPr>
          <xdr:cNvPr id="13" name="Abgerundetes Rechteck 12">
            <a:extLst>
              <a:ext uri="{FF2B5EF4-FFF2-40B4-BE49-F238E27FC236}">
                <a16:creationId xmlns:a16="http://schemas.microsoft.com/office/drawing/2014/main" id="{00000000-0008-0000-1B00-00000D000000}"/>
              </a:ext>
            </a:extLst>
          </xdr:cNvPr>
          <xdr:cNvSpPr/>
        </xdr:nvSpPr>
        <xdr:spPr>
          <a:xfrm>
            <a:off x="3990975" y="2209799"/>
            <a:ext cx="1802423" cy="561975"/>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864D55CB-486B-4DC0-860B-6997519E55C8}" type="TxLink">
              <a:rPr lang="en-US" sz="1400" baseline="0">
                <a:solidFill>
                  <a:schemeClr val="dk1"/>
                </a:solidFill>
                <a:latin typeface="+mn-lt"/>
                <a:ea typeface="+mn-ea"/>
                <a:cs typeface="+mn-cs"/>
              </a:rPr>
              <a:pPr marL="0" indent="0" algn="ctr"/>
              <a:t>Image interne de soi</a:t>
            </a:fld>
            <a:endParaRPr lang="de-CH" sz="1400" baseline="0">
              <a:solidFill>
                <a:schemeClr val="dk1"/>
              </a:solidFill>
              <a:latin typeface="+mn-lt"/>
              <a:ea typeface="+mn-ea"/>
              <a:cs typeface="+mn-cs"/>
            </a:endParaRPr>
          </a:p>
        </xdr:txBody>
      </xdr:sp>
      <xdr:sp macro="" textlink="' '!A442">
        <xdr:nvSpPr>
          <xdr:cNvPr id="14" name="Abgerundetes Rechteck 13">
            <a:extLst>
              <a:ext uri="{FF2B5EF4-FFF2-40B4-BE49-F238E27FC236}">
                <a16:creationId xmlns:a16="http://schemas.microsoft.com/office/drawing/2014/main" id="{00000000-0008-0000-1B00-00000E000000}"/>
              </a:ext>
            </a:extLst>
          </xdr:cNvPr>
          <xdr:cNvSpPr/>
        </xdr:nvSpPr>
        <xdr:spPr>
          <a:xfrm>
            <a:off x="3990975" y="3019424"/>
            <a:ext cx="1802423" cy="561975"/>
          </a:xfrm>
          <a:prstGeom prst="roundRect">
            <a:avLst/>
          </a:prstGeom>
          <a:solidFill>
            <a:schemeClr val="accent2">
              <a:lumMod val="20000"/>
              <a:lumOff val="8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BB2200C9-6F82-4F60-9143-BA32E52BE987}" type="TxLink">
              <a:rPr lang="en-US" sz="1400" baseline="0">
                <a:solidFill>
                  <a:schemeClr val="dk1"/>
                </a:solidFill>
                <a:latin typeface="+mn-lt"/>
                <a:ea typeface="+mn-ea"/>
                <a:cs typeface="+mn-cs"/>
              </a:rPr>
              <a:pPr marL="0" indent="0" algn="ctr"/>
              <a:t>Motivation instrumentale</a:t>
            </a:fld>
            <a:endParaRPr lang="de-CH" sz="1400" baseline="0">
              <a:solidFill>
                <a:schemeClr val="dk1"/>
              </a:solidFill>
              <a:latin typeface="+mn-lt"/>
              <a:ea typeface="+mn-ea"/>
              <a:cs typeface="+mn-cs"/>
            </a:endParaRPr>
          </a:p>
        </xdr:txBody>
      </xdr:sp>
      <xdr:sp macro="" textlink="' '!A443">
        <xdr:nvSpPr>
          <xdr:cNvPr id="15" name="Abgerundetes Rechteck 14">
            <a:extLst>
              <a:ext uri="{FF2B5EF4-FFF2-40B4-BE49-F238E27FC236}">
                <a16:creationId xmlns:a16="http://schemas.microsoft.com/office/drawing/2014/main" id="{00000000-0008-0000-1B00-00000F000000}"/>
              </a:ext>
            </a:extLst>
          </xdr:cNvPr>
          <xdr:cNvSpPr/>
        </xdr:nvSpPr>
        <xdr:spPr>
          <a:xfrm>
            <a:off x="3990975" y="3714749"/>
            <a:ext cx="1802423" cy="561975"/>
          </a:xfrm>
          <a:prstGeom prst="roundRect">
            <a:avLst/>
          </a:prstGeom>
          <a:solidFill>
            <a:schemeClr val="accent2">
              <a:lumMod val="20000"/>
              <a:lumOff val="8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923C4AF6-6821-40C7-9866-83BEB0AF22E3}" type="TxLink">
              <a:rPr lang="en-US" sz="1400" baseline="0">
                <a:solidFill>
                  <a:schemeClr val="dk1"/>
                </a:solidFill>
                <a:latin typeface="+mn-lt"/>
                <a:ea typeface="+mn-ea"/>
                <a:cs typeface="+mn-cs"/>
              </a:rPr>
              <a:pPr marL="0" indent="0" algn="ctr"/>
              <a:t>Image externe de soi</a:t>
            </a:fld>
            <a:endParaRPr lang="de-CH" sz="1400" baseline="0">
              <a:solidFill>
                <a:schemeClr val="dk1"/>
              </a:solidFill>
              <a:latin typeface="+mn-lt"/>
              <a:ea typeface="+mn-ea"/>
              <a:cs typeface="+mn-cs"/>
            </a:endParaRPr>
          </a:p>
        </xdr:txBody>
      </xdr:sp>
      <xdr:sp macro="" textlink="' '!A444">
        <xdr:nvSpPr>
          <xdr:cNvPr id="16" name="Abgerundetes Rechteck 15">
            <a:extLst>
              <a:ext uri="{FF2B5EF4-FFF2-40B4-BE49-F238E27FC236}">
                <a16:creationId xmlns:a16="http://schemas.microsoft.com/office/drawing/2014/main" id="{00000000-0008-0000-1B00-000010000000}"/>
              </a:ext>
            </a:extLst>
          </xdr:cNvPr>
          <xdr:cNvSpPr/>
        </xdr:nvSpPr>
        <xdr:spPr>
          <a:xfrm>
            <a:off x="3990975" y="4410074"/>
            <a:ext cx="1802423" cy="561975"/>
          </a:xfrm>
          <a:prstGeom prst="roundRect">
            <a:avLst/>
          </a:prstGeom>
          <a:solidFill>
            <a:schemeClr val="accent2">
              <a:lumMod val="20000"/>
              <a:lumOff val="8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72000" tIns="36000" rIns="72000" bIns="36000" numCol="1" spcCol="0" rtlCol="0" fromWordArt="0" anchor="ctr" anchorCtr="0" forceAA="0" compatLnSpc="1">
            <a:prstTxWarp prst="textNoShape">
              <a:avLst/>
            </a:prstTxWarp>
            <a:noAutofit/>
          </a:bodyPr>
          <a:lstStyle/>
          <a:p>
            <a:pPr marL="0" indent="0" algn="ctr"/>
            <a:fld id="{1AE3A6BC-3F71-44EC-89D0-EDC37C8F1EE6}" type="TxLink">
              <a:rPr lang="en-US" sz="1400" baseline="0">
                <a:solidFill>
                  <a:schemeClr val="dk1"/>
                </a:solidFill>
                <a:latin typeface="+mn-lt"/>
                <a:ea typeface="+mn-ea"/>
                <a:cs typeface="+mn-cs"/>
              </a:rPr>
              <a:pPr marL="0" indent="0" algn="ctr"/>
              <a:t>Internalisation d'objectifs</a:t>
            </a:fld>
            <a:endParaRPr lang="de-CH" sz="1400" baseline="0">
              <a:solidFill>
                <a:schemeClr val="dk1"/>
              </a:solidFill>
              <a:latin typeface="+mn-lt"/>
              <a:ea typeface="+mn-ea"/>
              <a:cs typeface="+mn-cs"/>
            </a:endParaRPr>
          </a:p>
        </xdr:txBody>
      </xdr:sp>
      <xdr:sp macro="" textlink="' '!A445">
        <xdr:nvSpPr>
          <xdr:cNvPr id="17" name="Textfeld 16">
            <a:extLst>
              <a:ext uri="{FF2B5EF4-FFF2-40B4-BE49-F238E27FC236}">
                <a16:creationId xmlns:a16="http://schemas.microsoft.com/office/drawing/2014/main" id="{00000000-0008-0000-1B00-000011000000}"/>
              </a:ext>
            </a:extLst>
          </xdr:cNvPr>
          <xdr:cNvSpPr txBox="1"/>
        </xdr:nvSpPr>
        <xdr:spPr>
          <a:xfrm>
            <a:off x="5978262" y="1606823"/>
            <a:ext cx="1746513"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fld id="{75423C08-42CB-496F-AE57-326AD42F1FEE}" type="TxLink">
              <a:rPr lang="en-US" sz="1000" b="0" i="0" u="none" strike="noStrike">
                <a:solidFill>
                  <a:schemeClr val="tx1">
                    <a:lumMod val="50000"/>
                    <a:lumOff val="50000"/>
                  </a:schemeClr>
                </a:solidFill>
                <a:latin typeface="Arial"/>
                <a:ea typeface="+mn-ea"/>
                <a:cs typeface="Arial"/>
              </a:rPr>
              <a:pPr marL="0" indent="0"/>
              <a:t> le travail en soi procure du plaisir </a:t>
            </a:fld>
            <a:endParaRPr lang="de-CH" sz="1000" b="0" i="0" u="none" strike="noStrike">
              <a:solidFill>
                <a:schemeClr val="tx1">
                  <a:lumMod val="50000"/>
                  <a:lumOff val="50000"/>
                </a:schemeClr>
              </a:solidFill>
              <a:latin typeface="Arial"/>
              <a:ea typeface="+mn-ea"/>
              <a:cs typeface="Arial"/>
            </a:endParaRPr>
          </a:p>
        </xdr:txBody>
      </xdr:sp>
      <xdr:sp macro="" textlink="' '!A446">
        <xdr:nvSpPr>
          <xdr:cNvPr id="18" name="Textfeld 17">
            <a:extLst>
              <a:ext uri="{FF2B5EF4-FFF2-40B4-BE49-F238E27FC236}">
                <a16:creationId xmlns:a16="http://schemas.microsoft.com/office/drawing/2014/main" id="{00000000-0008-0000-1B00-000012000000}"/>
              </a:ext>
            </a:extLst>
          </xdr:cNvPr>
          <xdr:cNvSpPr txBox="1"/>
        </xdr:nvSpPr>
        <xdr:spPr>
          <a:xfrm>
            <a:off x="5978262" y="2292623"/>
            <a:ext cx="1746513"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fld id="{B0D13637-8DF3-4F18-BB21-BCF9C8DAD505}" type="TxLink">
              <a:rPr lang="en-US" sz="1000" b="0" i="0" u="none" strike="noStrike">
                <a:solidFill>
                  <a:schemeClr val="tx1">
                    <a:lumMod val="50000"/>
                    <a:lumOff val="50000"/>
                  </a:schemeClr>
                </a:solidFill>
                <a:latin typeface="Arial"/>
                <a:ea typeface="+mn-ea"/>
                <a:cs typeface="Arial"/>
              </a:rPr>
              <a:pPr marL="0" indent="0"/>
              <a:t> Idéaux et valeurs intérieurs, subjectifs </a:t>
            </a:fld>
            <a:endParaRPr lang="de-CH" sz="1000" b="0" i="0" u="none" strike="noStrike">
              <a:solidFill>
                <a:schemeClr val="tx1">
                  <a:lumMod val="50000"/>
                  <a:lumOff val="50000"/>
                </a:schemeClr>
              </a:solidFill>
              <a:latin typeface="Arial"/>
              <a:ea typeface="+mn-ea"/>
              <a:cs typeface="Arial"/>
            </a:endParaRPr>
          </a:p>
        </xdr:txBody>
      </xdr:sp>
      <xdr:sp macro="" textlink="' '!A447">
        <xdr:nvSpPr>
          <xdr:cNvPr id="19" name="Textfeld 18">
            <a:extLst>
              <a:ext uri="{FF2B5EF4-FFF2-40B4-BE49-F238E27FC236}">
                <a16:creationId xmlns:a16="http://schemas.microsoft.com/office/drawing/2014/main" id="{00000000-0008-0000-1B00-000013000000}"/>
              </a:ext>
            </a:extLst>
          </xdr:cNvPr>
          <xdr:cNvSpPr txBox="1"/>
        </xdr:nvSpPr>
        <xdr:spPr>
          <a:xfrm>
            <a:off x="5978262" y="3102248"/>
            <a:ext cx="1746513"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fld id="{6E80C3C4-3347-47B1-B1E8-6E4A54C9172C}" type="TxLink">
              <a:rPr lang="en-US" sz="1000" b="0" i="0" u="none" strike="noStrike">
                <a:solidFill>
                  <a:schemeClr val="tx1">
                    <a:lumMod val="50000"/>
                    <a:lumOff val="50000"/>
                  </a:schemeClr>
                </a:solidFill>
                <a:latin typeface="Arial"/>
                <a:ea typeface="+mn-ea"/>
                <a:cs typeface="Arial"/>
              </a:rPr>
              <a:pPr marL="0" indent="0"/>
              <a:t> Moyens employés pour atteindre une fin, objectifs intermédiaires </a:t>
            </a:fld>
            <a:endParaRPr lang="de-CH" sz="1000" b="0" i="0" u="none" strike="noStrike">
              <a:solidFill>
                <a:schemeClr val="tx1">
                  <a:lumMod val="50000"/>
                  <a:lumOff val="50000"/>
                </a:schemeClr>
              </a:solidFill>
              <a:latin typeface="Arial"/>
              <a:ea typeface="+mn-ea"/>
              <a:cs typeface="Arial"/>
            </a:endParaRPr>
          </a:p>
        </xdr:txBody>
      </xdr:sp>
      <xdr:sp macro="" textlink="' '!A448">
        <xdr:nvSpPr>
          <xdr:cNvPr id="20" name="Textfeld 19">
            <a:extLst>
              <a:ext uri="{FF2B5EF4-FFF2-40B4-BE49-F238E27FC236}">
                <a16:creationId xmlns:a16="http://schemas.microsoft.com/office/drawing/2014/main" id="{00000000-0008-0000-1B00-000014000000}"/>
              </a:ext>
            </a:extLst>
          </xdr:cNvPr>
          <xdr:cNvSpPr txBox="1"/>
        </xdr:nvSpPr>
        <xdr:spPr>
          <a:xfrm>
            <a:off x="5978262" y="3797573"/>
            <a:ext cx="1746513"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fld id="{05D64AFD-AF05-4CB0-A58F-863B088427BE}" type="TxLink">
              <a:rPr lang="en-US" sz="1000" b="0" i="0" u="none" strike="noStrike">
                <a:solidFill>
                  <a:schemeClr val="tx1">
                    <a:lumMod val="50000"/>
                    <a:lumOff val="50000"/>
                  </a:schemeClr>
                </a:solidFill>
                <a:latin typeface="Arial"/>
                <a:ea typeface="+mn-ea"/>
                <a:cs typeface="Arial"/>
              </a:rPr>
              <a:pPr marL="0" indent="0"/>
              <a:t> Exigences de l'environnement ou l'équipe </a:t>
            </a:fld>
            <a:endParaRPr lang="de-CH" sz="1000" b="0" i="0" u="none" strike="noStrike">
              <a:solidFill>
                <a:schemeClr val="tx1">
                  <a:lumMod val="50000"/>
                  <a:lumOff val="50000"/>
                </a:schemeClr>
              </a:solidFill>
              <a:latin typeface="Arial"/>
              <a:ea typeface="+mn-ea"/>
              <a:cs typeface="Arial"/>
            </a:endParaRPr>
          </a:p>
        </xdr:txBody>
      </xdr:sp>
      <xdr:sp macro="" textlink="' '!A449">
        <xdr:nvSpPr>
          <xdr:cNvPr id="21" name="Textfeld 20">
            <a:extLst>
              <a:ext uri="{FF2B5EF4-FFF2-40B4-BE49-F238E27FC236}">
                <a16:creationId xmlns:a16="http://schemas.microsoft.com/office/drawing/2014/main" id="{00000000-0008-0000-1B00-000015000000}"/>
              </a:ext>
            </a:extLst>
          </xdr:cNvPr>
          <xdr:cNvSpPr txBox="1"/>
        </xdr:nvSpPr>
        <xdr:spPr>
          <a:xfrm>
            <a:off x="5978262" y="4492898"/>
            <a:ext cx="1746513" cy="3963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fld id="{974B18A1-1039-4654-80B9-B301C6CEEB1F}" type="TxLink">
              <a:rPr lang="en-US" sz="1000" b="0" i="0" u="none" strike="noStrike">
                <a:solidFill>
                  <a:schemeClr val="tx1">
                    <a:lumMod val="50000"/>
                    <a:lumOff val="50000"/>
                  </a:schemeClr>
                </a:solidFill>
                <a:latin typeface="Arial"/>
                <a:ea typeface="+mn-ea"/>
                <a:cs typeface="Arial"/>
              </a:rPr>
              <a:pPr marL="0" indent="0"/>
              <a:t> Contribution à des objectifs communs </a:t>
            </a:fld>
            <a:endParaRPr lang="de-CH" sz="1000" b="0" i="0" u="none" strike="noStrike">
              <a:solidFill>
                <a:schemeClr val="tx1">
                  <a:lumMod val="50000"/>
                  <a:lumOff val="50000"/>
                </a:schemeClr>
              </a:solidFill>
              <a:latin typeface="Arial"/>
              <a:ea typeface="+mn-ea"/>
              <a:cs typeface="Arial"/>
            </a:endParaRPr>
          </a:p>
        </xdr:txBody>
      </xdr:sp>
    </xdr:grpSp>
    <xdr:clientData/>
  </xdr:twoCellAnchor>
  <xdr:twoCellAnchor editAs="absolute">
    <xdr:from>
      <xdr:col>2</xdr:col>
      <xdr:colOff>9525</xdr:colOff>
      <xdr:row>1</xdr:row>
      <xdr:rowOff>1081086</xdr:rowOff>
    </xdr:from>
    <xdr:to>
      <xdr:col>2</xdr:col>
      <xdr:colOff>561975</xdr:colOff>
      <xdr:row>1</xdr:row>
      <xdr:rowOff>2005011</xdr:rowOff>
    </xdr:to>
    <xdr:cxnSp macro="">
      <xdr:nvCxnSpPr>
        <xdr:cNvPr id="22" name="Gerader Verbinder 21">
          <a:extLst>
            <a:ext uri="{FF2B5EF4-FFF2-40B4-BE49-F238E27FC236}">
              <a16:creationId xmlns:a16="http://schemas.microsoft.com/office/drawing/2014/main" id="{00000000-0008-0000-1B00-000016000000}"/>
            </a:ext>
          </a:extLst>
        </xdr:cNvPr>
        <xdr:cNvCxnSpPr>
          <a:stCxn id="9" idx="3"/>
          <a:endCxn id="10" idx="1"/>
        </xdr:cNvCxnSpPr>
      </xdr:nvCxnSpPr>
      <xdr:spPr>
        <a:xfrm flipV="1">
          <a:off x="1704975" y="1643061"/>
          <a:ext cx="552450" cy="923925"/>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2</xdr:col>
      <xdr:colOff>9525</xdr:colOff>
      <xdr:row>1</xdr:row>
      <xdr:rowOff>2005011</xdr:rowOff>
    </xdr:from>
    <xdr:to>
      <xdr:col>2</xdr:col>
      <xdr:colOff>561975</xdr:colOff>
      <xdr:row>1</xdr:row>
      <xdr:rowOff>2928936</xdr:rowOff>
    </xdr:to>
    <xdr:cxnSp macro="">
      <xdr:nvCxnSpPr>
        <xdr:cNvPr id="23" name="Gerader Verbinder 22">
          <a:extLst>
            <a:ext uri="{FF2B5EF4-FFF2-40B4-BE49-F238E27FC236}">
              <a16:creationId xmlns:a16="http://schemas.microsoft.com/office/drawing/2014/main" id="{00000000-0008-0000-1B00-000017000000}"/>
            </a:ext>
          </a:extLst>
        </xdr:cNvPr>
        <xdr:cNvCxnSpPr>
          <a:stCxn id="9" idx="3"/>
          <a:endCxn id="11" idx="1"/>
        </xdr:cNvCxnSpPr>
      </xdr:nvCxnSpPr>
      <xdr:spPr>
        <a:xfrm>
          <a:off x="1704975" y="2566986"/>
          <a:ext cx="552450" cy="923925"/>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504825</xdr:colOff>
      <xdr:row>1</xdr:row>
      <xdr:rowOff>738187</xdr:rowOff>
    </xdr:from>
    <xdr:to>
      <xdr:col>3</xdr:col>
      <xdr:colOff>1066800</xdr:colOff>
      <xdr:row>1</xdr:row>
      <xdr:rowOff>1081086</xdr:rowOff>
    </xdr:to>
    <xdr:cxnSp macro="">
      <xdr:nvCxnSpPr>
        <xdr:cNvPr id="24" name="Gerader Verbinder 23">
          <a:extLst>
            <a:ext uri="{FF2B5EF4-FFF2-40B4-BE49-F238E27FC236}">
              <a16:creationId xmlns:a16="http://schemas.microsoft.com/office/drawing/2014/main" id="{00000000-0008-0000-1B00-000018000000}"/>
            </a:ext>
          </a:extLst>
        </xdr:cNvPr>
        <xdr:cNvCxnSpPr>
          <a:stCxn id="10" idx="3"/>
          <a:endCxn id="12" idx="1"/>
        </xdr:cNvCxnSpPr>
      </xdr:nvCxnSpPr>
      <xdr:spPr>
        <a:xfrm flipV="1">
          <a:off x="3429000" y="1300162"/>
          <a:ext cx="561975" cy="342899"/>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504825</xdr:colOff>
      <xdr:row>1</xdr:row>
      <xdr:rowOff>1081086</xdr:rowOff>
    </xdr:from>
    <xdr:to>
      <xdr:col>3</xdr:col>
      <xdr:colOff>1066800</xdr:colOff>
      <xdr:row>1</xdr:row>
      <xdr:rowOff>1423987</xdr:rowOff>
    </xdr:to>
    <xdr:cxnSp macro="">
      <xdr:nvCxnSpPr>
        <xdr:cNvPr id="25" name="Gerader Verbinder 24">
          <a:extLst>
            <a:ext uri="{FF2B5EF4-FFF2-40B4-BE49-F238E27FC236}">
              <a16:creationId xmlns:a16="http://schemas.microsoft.com/office/drawing/2014/main" id="{00000000-0008-0000-1B00-000019000000}"/>
            </a:ext>
          </a:extLst>
        </xdr:cNvPr>
        <xdr:cNvCxnSpPr>
          <a:stCxn id="10" idx="3"/>
          <a:endCxn id="13" idx="1"/>
        </xdr:cNvCxnSpPr>
      </xdr:nvCxnSpPr>
      <xdr:spPr>
        <a:xfrm>
          <a:off x="3429000" y="1643061"/>
          <a:ext cx="561975" cy="342901"/>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504825</xdr:colOff>
      <xdr:row>1</xdr:row>
      <xdr:rowOff>2233612</xdr:rowOff>
    </xdr:from>
    <xdr:to>
      <xdr:col>3</xdr:col>
      <xdr:colOff>1066800</xdr:colOff>
      <xdr:row>1</xdr:row>
      <xdr:rowOff>2928936</xdr:rowOff>
    </xdr:to>
    <xdr:cxnSp macro="">
      <xdr:nvCxnSpPr>
        <xdr:cNvPr id="26" name="Gerader Verbinder 25">
          <a:extLst>
            <a:ext uri="{FF2B5EF4-FFF2-40B4-BE49-F238E27FC236}">
              <a16:creationId xmlns:a16="http://schemas.microsoft.com/office/drawing/2014/main" id="{00000000-0008-0000-1B00-00001A000000}"/>
            </a:ext>
          </a:extLst>
        </xdr:cNvPr>
        <xdr:cNvCxnSpPr>
          <a:stCxn id="11" idx="3"/>
          <a:endCxn id="14" idx="1"/>
        </xdr:cNvCxnSpPr>
      </xdr:nvCxnSpPr>
      <xdr:spPr>
        <a:xfrm flipV="1">
          <a:off x="3429000" y="2795587"/>
          <a:ext cx="561975" cy="695324"/>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2962275</xdr:colOff>
      <xdr:row>1</xdr:row>
      <xdr:rowOff>2957511</xdr:rowOff>
    </xdr:from>
    <xdr:to>
      <xdr:col>1</xdr:col>
      <xdr:colOff>3524250</xdr:colOff>
      <xdr:row>1</xdr:row>
      <xdr:rowOff>2957512</xdr:rowOff>
    </xdr:to>
    <xdr:cxnSp macro="">
      <xdr:nvCxnSpPr>
        <xdr:cNvPr id="27" name="Gerader Verbinder 26">
          <a:extLst>
            <a:ext uri="{FF2B5EF4-FFF2-40B4-BE49-F238E27FC236}">
              <a16:creationId xmlns:a16="http://schemas.microsoft.com/office/drawing/2014/main" id="{00000000-0008-0000-1B00-00001B000000}"/>
            </a:ext>
          </a:extLst>
        </xdr:cNvPr>
        <xdr:cNvCxnSpPr>
          <a:stCxn id="11" idx="3"/>
          <a:endCxn id="15" idx="1"/>
        </xdr:cNvCxnSpPr>
      </xdr:nvCxnSpPr>
      <xdr:spPr>
        <a:xfrm>
          <a:off x="3429000" y="3490911"/>
          <a:ext cx="561975" cy="1"/>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3</xdr:col>
      <xdr:colOff>504825</xdr:colOff>
      <xdr:row>1</xdr:row>
      <xdr:rowOff>2928936</xdr:rowOff>
    </xdr:from>
    <xdr:to>
      <xdr:col>3</xdr:col>
      <xdr:colOff>1066800</xdr:colOff>
      <xdr:row>1</xdr:row>
      <xdr:rowOff>3624262</xdr:rowOff>
    </xdr:to>
    <xdr:cxnSp macro="">
      <xdr:nvCxnSpPr>
        <xdr:cNvPr id="28" name="Gerader Verbinder 27">
          <a:extLst>
            <a:ext uri="{FF2B5EF4-FFF2-40B4-BE49-F238E27FC236}">
              <a16:creationId xmlns:a16="http://schemas.microsoft.com/office/drawing/2014/main" id="{00000000-0008-0000-1B00-00001C000000}"/>
            </a:ext>
          </a:extLst>
        </xdr:cNvPr>
        <xdr:cNvCxnSpPr>
          <a:stCxn id="11" idx="3"/>
          <a:endCxn id="16" idx="1"/>
        </xdr:cNvCxnSpPr>
      </xdr:nvCxnSpPr>
      <xdr:spPr>
        <a:xfrm>
          <a:off x="3429000" y="3490911"/>
          <a:ext cx="561975" cy="695326"/>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1</xdr:col>
      <xdr:colOff>10065</xdr:colOff>
      <xdr:row>1</xdr:row>
      <xdr:rowOff>0</xdr:rowOff>
    </xdr:from>
    <xdr:to>
      <xdr:col>3</xdr:col>
      <xdr:colOff>146146</xdr:colOff>
      <xdr:row>1</xdr:row>
      <xdr:rowOff>248851</xdr:rowOff>
    </xdr:to>
    <xdr:sp macro="" textlink="' '!A436">
      <xdr:nvSpPr>
        <xdr:cNvPr id="31" name="Textfeld 30">
          <a:extLst>
            <a:ext uri="{FF2B5EF4-FFF2-40B4-BE49-F238E27FC236}">
              <a16:creationId xmlns:a16="http://schemas.microsoft.com/office/drawing/2014/main" id="{00000000-0008-0000-1B00-00001F000000}"/>
            </a:ext>
          </a:extLst>
        </xdr:cNvPr>
        <xdr:cNvSpPr txBox="1"/>
      </xdr:nvSpPr>
      <xdr:spPr>
        <a:xfrm>
          <a:off x="476790" y="561975"/>
          <a:ext cx="259353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756CA25E-0D12-4606-8641-B4957062C8CB}" type="TxLink">
            <a:rPr lang="en-US" sz="1000" b="0" i="0" u="none" strike="noStrike">
              <a:solidFill>
                <a:schemeClr val="tx1">
                  <a:lumMod val="50000"/>
                  <a:lumOff val="50000"/>
                </a:schemeClr>
              </a:solidFill>
              <a:latin typeface="Arial"/>
              <a:cs typeface="Arial"/>
            </a:rPr>
            <a:pPr/>
            <a:t>(Principe de l'inventaire des sources de motivation)</a:t>
          </a:fld>
          <a:endParaRPr lang="de-CH" sz="900">
            <a:solidFill>
              <a:schemeClr val="tx1">
                <a:lumMod val="50000"/>
                <a:lumOff val="50000"/>
              </a:schemeClr>
            </a:solidFill>
            <a:latin typeface="+mn-lt"/>
          </a:endParaRPr>
        </a:p>
      </xdr:txBody>
    </xdr:sp>
    <xdr:clientData/>
  </xdr:twoCellAnchor>
  <xdr:twoCellAnchor editAs="absolute">
    <xdr:from>
      <xdr:col>6</xdr:col>
      <xdr:colOff>200025</xdr:colOff>
      <xdr:row>1</xdr:row>
      <xdr:rowOff>3971925</xdr:rowOff>
    </xdr:from>
    <xdr:to>
      <xdr:col>7</xdr:col>
      <xdr:colOff>12004</xdr:colOff>
      <xdr:row>3</xdr:row>
      <xdr:rowOff>120405</xdr:rowOff>
    </xdr:to>
    <xdr:sp macro="" textlink="">
      <xdr:nvSpPr>
        <xdr:cNvPr id="32" name="Textfeld 31">
          <a:extLst>
            <a:ext uri="{FF2B5EF4-FFF2-40B4-BE49-F238E27FC236}">
              <a16:creationId xmlns:a16="http://schemas.microsoft.com/office/drawing/2014/main" id="{00000000-0008-0000-1B00-000020000000}"/>
            </a:ext>
          </a:extLst>
        </xdr:cNvPr>
        <xdr:cNvSpPr txBox="1"/>
      </xdr:nvSpPr>
      <xdr:spPr>
        <a:xfrm>
          <a:off x="6810375" y="4533900"/>
          <a:ext cx="84067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65000"/>
                  <a:lumOff val="35000"/>
                </a:schemeClr>
              </a:solidFill>
            </a:rPr>
            <a:t>(Barbuto, 2005)</a:t>
          </a:r>
        </a:p>
      </xdr:txBody>
    </xdr:sp>
    <xdr:clientData/>
  </xdr:twoCellAnchor>
  <xdr:twoCellAnchor editAs="absolute">
    <xdr:from>
      <xdr:col>3</xdr:col>
      <xdr:colOff>504825</xdr:colOff>
      <xdr:row>1</xdr:row>
      <xdr:rowOff>2928936</xdr:rowOff>
    </xdr:from>
    <xdr:to>
      <xdr:col>3</xdr:col>
      <xdr:colOff>1066800</xdr:colOff>
      <xdr:row>1</xdr:row>
      <xdr:rowOff>2928937</xdr:rowOff>
    </xdr:to>
    <xdr:cxnSp macro="">
      <xdr:nvCxnSpPr>
        <xdr:cNvPr id="34" name="Gerader Verbinder 33">
          <a:extLst>
            <a:ext uri="{FF2B5EF4-FFF2-40B4-BE49-F238E27FC236}">
              <a16:creationId xmlns:a16="http://schemas.microsoft.com/office/drawing/2014/main" id="{00000000-0008-0000-1B00-000022000000}"/>
            </a:ext>
          </a:extLst>
        </xdr:cNvPr>
        <xdr:cNvCxnSpPr>
          <a:stCxn id="11" idx="3"/>
          <a:endCxn id="15" idx="1"/>
        </xdr:cNvCxnSpPr>
      </xdr:nvCxnSpPr>
      <xdr:spPr>
        <a:xfrm>
          <a:off x="3429000" y="3490911"/>
          <a:ext cx="561975" cy="1"/>
        </a:xfrm>
        <a:prstGeom prst="line">
          <a:avLst/>
        </a:prstGeom>
        <a:ln>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47625</xdr:colOff>
          <xdr:row>0</xdr:row>
          <xdr:rowOff>19050</xdr:rowOff>
        </xdr:from>
        <xdr:to>
          <xdr:col>6</xdr:col>
          <xdr:colOff>1019175</xdr:colOff>
          <xdr:row>0</xdr:row>
          <xdr:rowOff>552450</xdr:rowOff>
        </xdr:to>
        <xdr:pic>
          <xdr:nvPicPr>
            <xdr:cNvPr id="35" name="Grafik 59">
              <a:extLst>
                <a:ext uri="{FF2B5EF4-FFF2-40B4-BE49-F238E27FC236}">
                  <a16:creationId xmlns:a16="http://schemas.microsoft.com/office/drawing/2014/main" id="{00000000-0008-0000-1B00-000023000000}"/>
                </a:ext>
              </a:extLst>
            </xdr:cNvPr>
            <xdr:cNvPicPr>
              <a:picLocks noChangeAspect="1" noChangeArrowheads="1"/>
              <a:extLst>
                <a:ext uri="{84589F7E-364E-4C9E-8A38-B11213B215E9}">
                  <a14:cameraTool cellRange="Logo!$D$6" spid="_x0000_s773247"/>
                </a:ext>
              </a:extLst>
            </xdr:cNvPicPr>
          </xdr:nvPicPr>
          <xdr:blipFill>
            <a:blip xmlns:r="http://schemas.openxmlformats.org/officeDocument/2006/relationships" r:embed="rId3"/>
            <a:srcRect/>
            <a:stretch>
              <a:fillRect/>
            </a:stretch>
          </xdr:blipFill>
          <xdr:spPr bwMode="auto">
            <a:xfrm>
              <a:off x="54292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absolute">
    <xdr:from>
      <xdr:col>0</xdr:col>
      <xdr:colOff>352426</xdr:colOff>
      <xdr:row>5</xdr:row>
      <xdr:rowOff>62355</xdr:rowOff>
    </xdr:from>
    <xdr:to>
      <xdr:col>5</xdr:col>
      <xdr:colOff>600611</xdr:colOff>
      <xdr:row>36</xdr:row>
      <xdr:rowOff>68838</xdr:rowOff>
    </xdr:to>
    <xdr:sp macro="" textlink="">
      <xdr:nvSpPr>
        <xdr:cNvPr id="18" name="Textfeld 17">
          <a:extLst>
            <a:ext uri="{FF2B5EF4-FFF2-40B4-BE49-F238E27FC236}">
              <a16:creationId xmlns:a16="http://schemas.microsoft.com/office/drawing/2014/main" id="{00000000-0008-0000-1C00-000012000000}"/>
            </a:ext>
          </a:extLst>
        </xdr:cNvPr>
        <xdr:cNvSpPr txBox="1"/>
      </xdr:nvSpPr>
      <xdr:spPr>
        <a:xfrm>
          <a:off x="352426" y="1361565"/>
          <a:ext cx="3181885" cy="585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oAutofit/>
        </a:bodyPr>
        <a:lstStyle/>
        <a:p>
          <a:r>
            <a:rPr lang="de-CH" sz="50000">
              <a:solidFill>
                <a:schemeClr val="accent1">
                  <a:lumMod val="60000"/>
                  <a:lumOff val="40000"/>
                </a:schemeClr>
              </a:solidFill>
              <a:latin typeface="Calibri Light" panose="020F0302020204030204" pitchFamily="34" charset="0"/>
              <a:ea typeface="MS PMincho" panose="02020600040205080304" pitchFamily="18" charset="-128"/>
              <a:cs typeface="Arial" panose="020B0604020202020204" pitchFamily="34" charset="0"/>
            </a:rPr>
            <a:t>X</a:t>
          </a:r>
        </a:p>
      </xdr:txBody>
    </xdr:sp>
    <xdr:clientData/>
  </xdr:twoCellAnchor>
  <xdr:twoCellAnchor editAs="absolute">
    <xdr:from>
      <xdr:col>10</xdr:col>
      <xdr:colOff>272782</xdr:colOff>
      <xdr:row>5</xdr:row>
      <xdr:rowOff>62355</xdr:rowOff>
    </xdr:from>
    <xdr:to>
      <xdr:col>14</xdr:col>
      <xdr:colOff>339992</xdr:colOff>
      <xdr:row>36</xdr:row>
      <xdr:rowOff>68838</xdr:rowOff>
    </xdr:to>
    <xdr:sp macro="" textlink="">
      <xdr:nvSpPr>
        <xdr:cNvPr id="55" name="Textfeld 54">
          <a:extLst>
            <a:ext uri="{FF2B5EF4-FFF2-40B4-BE49-F238E27FC236}">
              <a16:creationId xmlns:a16="http://schemas.microsoft.com/office/drawing/2014/main" id="{00000000-0008-0000-1C00-000037000000}"/>
            </a:ext>
          </a:extLst>
        </xdr:cNvPr>
        <xdr:cNvSpPr txBox="1"/>
      </xdr:nvSpPr>
      <xdr:spPr>
        <a:xfrm>
          <a:off x="7016482" y="1361565"/>
          <a:ext cx="3181885" cy="585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oAutofit/>
        </a:bodyPr>
        <a:lstStyle/>
        <a:p>
          <a:r>
            <a:rPr lang="de-CH" sz="50000">
              <a:solidFill>
                <a:schemeClr val="accent1">
                  <a:lumMod val="20000"/>
                  <a:lumOff val="80000"/>
                </a:schemeClr>
              </a:solidFill>
              <a:latin typeface="Calibri Light" panose="020F0302020204030204" pitchFamily="34" charset="0"/>
              <a:ea typeface="MS PMincho" panose="02020600040205080304" pitchFamily="18" charset="-128"/>
              <a:cs typeface="Arial" panose="020B0604020202020204" pitchFamily="34" charset="0"/>
            </a:rPr>
            <a:t>Z</a:t>
          </a:r>
        </a:p>
      </xdr:txBody>
    </xdr:sp>
    <xdr:clientData/>
  </xdr:twoCellAnchor>
  <xdr:twoCellAnchor editAs="absolute">
    <xdr:from>
      <xdr:col>4</xdr:col>
      <xdr:colOff>296341</xdr:colOff>
      <xdr:row>16</xdr:row>
      <xdr:rowOff>169048</xdr:rowOff>
    </xdr:from>
    <xdr:to>
      <xdr:col>4</xdr:col>
      <xdr:colOff>560901</xdr:colOff>
      <xdr:row>27</xdr:row>
      <xdr:rowOff>85409</xdr:rowOff>
    </xdr:to>
    <xdr:sp macro="" textlink="' '!A507">
      <xdr:nvSpPr>
        <xdr:cNvPr id="14" name="Textfeld 13">
          <a:extLst>
            <a:ext uri="{FF2B5EF4-FFF2-40B4-BE49-F238E27FC236}">
              <a16:creationId xmlns:a16="http://schemas.microsoft.com/office/drawing/2014/main" id="{00000000-0008-0000-1C00-00000E000000}"/>
            </a:ext>
          </a:extLst>
        </xdr:cNvPr>
        <xdr:cNvSpPr txBox="1"/>
      </xdr:nvSpPr>
      <xdr:spPr>
        <a:xfrm rot="3578879">
          <a:off x="1599153" y="4386926"/>
          <a:ext cx="200233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spAutoFit/>
        </a:bodyPr>
        <a:lstStyle/>
        <a:p>
          <a:pPr algn="r"/>
          <a:fld id="{15B5349C-203C-41AA-9358-58AB012B833A}" type="TxLink">
            <a:rPr lang="en-US" sz="1100" b="0" i="0" u="none" strike="noStrike">
              <a:solidFill>
                <a:srgbClr val="000000"/>
              </a:solidFill>
              <a:latin typeface="Calibri"/>
            </a:rPr>
            <a:pPr algn="r"/>
            <a:t>Aversion envers le travail</a:t>
          </a:fld>
          <a:endParaRPr lang="de-CH" sz="1200"/>
        </a:p>
      </xdr:txBody>
    </xdr:sp>
    <xdr:clientData/>
  </xdr:twoCellAnchor>
  <xdr:twoCellAnchor editAs="absolute">
    <xdr:from>
      <xdr:col>2</xdr:col>
      <xdr:colOff>520898</xdr:colOff>
      <xdr:row>16</xdr:row>
      <xdr:rowOff>148581</xdr:rowOff>
    </xdr:from>
    <xdr:to>
      <xdr:col>3</xdr:col>
      <xdr:colOff>598</xdr:colOff>
      <xdr:row>27</xdr:row>
      <xdr:rowOff>79893</xdr:rowOff>
    </xdr:to>
    <xdr:sp macro="" textlink="' '!A505">
      <xdr:nvSpPr>
        <xdr:cNvPr id="22" name="Textfeld 21">
          <a:extLst>
            <a:ext uri="{FF2B5EF4-FFF2-40B4-BE49-F238E27FC236}">
              <a16:creationId xmlns:a16="http://schemas.microsoft.com/office/drawing/2014/main" id="{00000000-0008-0000-1C00-000016000000}"/>
            </a:ext>
          </a:extLst>
        </xdr:cNvPr>
        <xdr:cNvSpPr txBox="1"/>
      </xdr:nvSpPr>
      <xdr:spPr>
        <a:xfrm rot="18061874">
          <a:off x="348432" y="4222487"/>
          <a:ext cx="193537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spAutoFit/>
        </a:bodyPr>
        <a:lstStyle/>
        <a:p>
          <a:pPr algn="l"/>
          <a:fld id="{E9D41F89-639B-4EE2-8948-2744B8844CDC}" type="TxLink">
            <a:rPr lang="en-US" sz="1100" b="0" i="0" u="none" strike="noStrike">
              <a:solidFill>
                <a:srgbClr val="000000"/>
              </a:solidFill>
              <a:latin typeface="Calibri"/>
            </a:rPr>
            <a:pPr algn="l"/>
            <a:t>Motivation extrinsèque</a:t>
          </a:fld>
          <a:endParaRPr lang="de-CH" sz="1200"/>
        </a:p>
      </xdr:txBody>
    </xdr:sp>
    <xdr:clientData/>
  </xdr:twoCellAnchor>
  <xdr:twoCellAnchor editAs="absolute">
    <xdr:from>
      <xdr:col>2</xdr:col>
      <xdr:colOff>453036</xdr:colOff>
      <xdr:row>5</xdr:row>
      <xdr:rowOff>136620</xdr:rowOff>
    </xdr:from>
    <xdr:to>
      <xdr:col>3</xdr:col>
      <xdr:colOff>104962</xdr:colOff>
      <xdr:row>16</xdr:row>
      <xdr:rowOff>42889</xdr:rowOff>
    </xdr:to>
    <xdr:sp macro="" textlink="' '!A504">
      <xdr:nvSpPr>
        <xdr:cNvPr id="23" name="Textfeld 22">
          <a:extLst>
            <a:ext uri="{FF2B5EF4-FFF2-40B4-BE49-F238E27FC236}">
              <a16:creationId xmlns:a16="http://schemas.microsoft.com/office/drawing/2014/main" id="{00000000-0008-0000-1C00-000017000000}"/>
            </a:ext>
          </a:extLst>
        </xdr:cNvPr>
        <xdr:cNvSpPr txBox="1"/>
      </xdr:nvSpPr>
      <xdr:spPr>
        <a:xfrm rot="3533296">
          <a:off x="398254" y="2126882"/>
          <a:ext cx="187222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spAutoFit/>
        </a:bodyPr>
        <a:lstStyle/>
        <a:p>
          <a:pPr marL="0" indent="0" algn="l"/>
          <a:fld id="{10F588A0-B56A-4318-8002-3C762CB6F8D9}" type="TxLink">
            <a:rPr lang="en-US" sz="1100" b="0" i="0" u="none" strike="noStrike">
              <a:solidFill>
                <a:srgbClr val="000000"/>
              </a:solidFill>
              <a:latin typeface="Calibri"/>
              <a:ea typeface="+mn-ea"/>
              <a:cs typeface="+mn-cs"/>
            </a:rPr>
            <a:pPr marL="0" indent="0" algn="l"/>
            <a:t>L'être humain est paresseux de nature.</a:t>
          </a:fld>
          <a:endParaRPr lang="de-CH" sz="1200">
            <a:solidFill>
              <a:schemeClr val="tx1"/>
            </a:solidFill>
            <a:latin typeface="+mn-lt"/>
            <a:ea typeface="+mn-ea"/>
            <a:cs typeface="+mn-cs"/>
          </a:endParaRPr>
        </a:p>
      </xdr:txBody>
    </xdr:sp>
    <xdr:clientData/>
  </xdr:twoCellAnchor>
  <xdr:twoCellAnchor editAs="absolute">
    <xdr:from>
      <xdr:col>4</xdr:col>
      <xdr:colOff>106378</xdr:colOff>
      <xdr:row>5</xdr:row>
      <xdr:rowOff>77146</xdr:rowOff>
    </xdr:from>
    <xdr:to>
      <xdr:col>4</xdr:col>
      <xdr:colOff>543164</xdr:colOff>
      <xdr:row>18</xdr:row>
      <xdr:rowOff>48676</xdr:rowOff>
    </xdr:to>
    <xdr:sp macro="" textlink="' '!A506">
      <xdr:nvSpPr>
        <xdr:cNvPr id="24" name="Textfeld 23">
          <a:extLst>
            <a:ext uri="{FF2B5EF4-FFF2-40B4-BE49-F238E27FC236}">
              <a16:creationId xmlns:a16="http://schemas.microsoft.com/office/drawing/2014/main" id="{00000000-0008-0000-1C00-000018000000}"/>
            </a:ext>
          </a:extLst>
        </xdr:cNvPr>
        <xdr:cNvSpPr txBox="1"/>
      </xdr:nvSpPr>
      <xdr:spPr>
        <a:xfrm rot="18061874">
          <a:off x="1405806" y="2282918"/>
          <a:ext cx="230325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ctr">
          <a:spAutoFit/>
        </a:bodyPr>
        <a:lstStyle/>
        <a:p>
          <a:pPr algn="r"/>
          <a:fld id="{D098516C-4383-4A13-865D-A5824573ED64}" type="TxLink">
            <a:rPr lang="en-US" sz="1100" b="0" i="0" u="none" strike="noStrike">
              <a:solidFill>
                <a:srgbClr val="000000"/>
              </a:solidFill>
              <a:latin typeface="Calibri"/>
            </a:rPr>
            <a:pPr algn="r"/>
            <a:t>Peu d'ambition, fuit les responsabilités</a:t>
          </a:fld>
          <a:endParaRPr lang="de-CH" sz="1200"/>
        </a:p>
      </xdr:txBody>
    </xdr:sp>
    <xdr:clientData/>
  </xdr:twoCellAnchor>
  <xdr:twoCellAnchor>
    <xdr:from>
      <xdr:col>2</xdr:col>
      <xdr:colOff>720030</xdr:colOff>
      <xdr:row>20</xdr:row>
      <xdr:rowOff>32468</xdr:rowOff>
    </xdr:from>
    <xdr:to>
      <xdr:col>4</xdr:col>
      <xdr:colOff>347308</xdr:colOff>
      <xdr:row>26</xdr:row>
      <xdr:rowOff>165499</xdr:rowOff>
    </xdr:to>
    <xdr:grpSp>
      <xdr:nvGrpSpPr>
        <xdr:cNvPr id="17" name="Gruppieren 16">
          <a:extLst>
            <a:ext uri="{FF2B5EF4-FFF2-40B4-BE49-F238E27FC236}">
              <a16:creationId xmlns:a16="http://schemas.microsoft.com/office/drawing/2014/main" id="{00000000-0008-0000-1C00-000011000000}"/>
            </a:ext>
          </a:extLst>
        </xdr:cNvPr>
        <xdr:cNvGrpSpPr/>
      </xdr:nvGrpSpPr>
      <xdr:grpSpPr>
        <a:xfrm>
          <a:off x="1382970" y="4002488"/>
          <a:ext cx="1196998" cy="1222691"/>
          <a:chOff x="1367730" y="4290143"/>
          <a:chExt cx="1151278" cy="1266506"/>
        </a:xfrm>
      </xdr:grpSpPr>
      <xdr:sp macro="" textlink="' '!A508">
        <xdr:nvSpPr>
          <xdr:cNvPr id="25" name="Textfeld 24">
            <a:extLst>
              <a:ext uri="{FF2B5EF4-FFF2-40B4-BE49-F238E27FC236}">
                <a16:creationId xmlns:a16="http://schemas.microsoft.com/office/drawing/2014/main" id="{00000000-0008-0000-1C00-000019000000}"/>
              </a:ext>
            </a:extLst>
          </xdr:cNvPr>
          <xdr:cNvSpPr txBox="1"/>
        </xdr:nvSpPr>
        <xdr:spPr>
          <a:xfrm>
            <a:off x="1367730" y="5292140"/>
            <a:ext cx="1151278"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algn="ctr"/>
            <a:fld id="{54C3B798-60AF-4F90-B0D1-91D384E46CAE}" type="TxLink">
              <a:rPr lang="en-US" sz="1100" b="0" i="0" u="none" strike="noStrike">
                <a:solidFill>
                  <a:srgbClr val="000000"/>
                </a:solidFill>
                <a:latin typeface="Calibri"/>
              </a:rPr>
              <a:pPr algn="ctr"/>
              <a:t>Prescrire des objectifs</a:t>
            </a:fld>
            <a:endParaRPr lang="de-CH" sz="1100"/>
          </a:p>
        </xdr:txBody>
      </xdr:sp>
      <xdr:sp macro="" textlink="">
        <xdr:nvSpPr>
          <xdr:cNvPr id="30" name="Eingekerbter Richtungspfeil 29">
            <a:extLst>
              <a:ext uri="{FF2B5EF4-FFF2-40B4-BE49-F238E27FC236}">
                <a16:creationId xmlns:a16="http://schemas.microsoft.com/office/drawing/2014/main" id="{00000000-0008-0000-1C00-00001E000000}"/>
              </a:ext>
            </a:extLst>
          </xdr:cNvPr>
          <xdr:cNvSpPr/>
        </xdr:nvSpPr>
        <xdr:spPr>
          <a:xfrm rot="16200000" flipV="1">
            <a:off x="1852278" y="4950229"/>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09">
        <xdr:nvSpPr>
          <xdr:cNvPr id="31" name="Textfeld 30">
            <a:extLst>
              <a:ext uri="{FF2B5EF4-FFF2-40B4-BE49-F238E27FC236}">
                <a16:creationId xmlns:a16="http://schemas.microsoft.com/office/drawing/2014/main" id="{00000000-0008-0000-1C00-00001F000000}"/>
              </a:ext>
            </a:extLst>
          </xdr:cNvPr>
          <xdr:cNvSpPr txBox="1"/>
        </xdr:nvSpPr>
        <xdr:spPr>
          <a:xfrm>
            <a:off x="1587186" y="4791143"/>
            <a:ext cx="712366"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algn="ctr"/>
            <a:fld id="{320A440A-B299-4CE6-8498-591401A8781E}" type="TxLink">
              <a:rPr lang="en-US" sz="1100" b="0" i="0" u="none" strike="noStrike">
                <a:solidFill>
                  <a:srgbClr val="000000"/>
                </a:solidFill>
                <a:latin typeface="Calibri"/>
              </a:rPr>
              <a:pPr algn="ctr"/>
              <a:t>Contrôle</a:t>
            </a:fld>
            <a:endParaRPr lang="de-CH" sz="1100"/>
          </a:p>
        </xdr:txBody>
      </xdr:sp>
      <xdr:sp macro="" textlink="">
        <xdr:nvSpPr>
          <xdr:cNvPr id="32" name="Eingekerbter Richtungspfeil 31">
            <a:extLst>
              <a:ext uri="{FF2B5EF4-FFF2-40B4-BE49-F238E27FC236}">
                <a16:creationId xmlns:a16="http://schemas.microsoft.com/office/drawing/2014/main" id="{00000000-0008-0000-1C00-000020000000}"/>
              </a:ext>
            </a:extLst>
          </xdr:cNvPr>
          <xdr:cNvSpPr/>
        </xdr:nvSpPr>
        <xdr:spPr>
          <a:xfrm rot="16200000" flipV="1">
            <a:off x="1852278" y="4449229"/>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10">
        <xdr:nvSpPr>
          <xdr:cNvPr id="33" name="Textfeld 32">
            <a:extLst>
              <a:ext uri="{FF2B5EF4-FFF2-40B4-BE49-F238E27FC236}">
                <a16:creationId xmlns:a16="http://schemas.microsoft.com/office/drawing/2014/main" id="{00000000-0008-0000-1C00-000021000000}"/>
              </a:ext>
            </a:extLst>
          </xdr:cNvPr>
          <xdr:cNvSpPr txBox="1"/>
        </xdr:nvSpPr>
        <xdr:spPr>
          <a:xfrm>
            <a:off x="1679951" y="4290143"/>
            <a:ext cx="526836"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algn="ctr"/>
            <a:fld id="{79EF485A-BE58-472A-92F4-A2A483106427}" type="TxLink">
              <a:rPr lang="en-US" sz="1100" b="0" i="0" u="none" strike="noStrike">
                <a:solidFill>
                  <a:srgbClr val="000000"/>
                </a:solidFill>
                <a:latin typeface="Calibri"/>
              </a:rPr>
              <a:pPr algn="ctr"/>
              <a:t>Sanction</a:t>
            </a:fld>
            <a:endParaRPr lang="de-CH" sz="1100"/>
          </a:p>
        </xdr:txBody>
      </xdr:sp>
    </xdr:grpSp>
    <xdr:clientData/>
  </xdr:twoCellAnchor>
  <xdr:twoCellAnchor>
    <xdr:from>
      <xdr:col>6</xdr:col>
      <xdr:colOff>98315</xdr:colOff>
      <xdr:row>4</xdr:row>
      <xdr:rowOff>151890</xdr:rowOff>
    </xdr:from>
    <xdr:to>
      <xdr:col>10</xdr:col>
      <xdr:colOff>232200</xdr:colOff>
      <xdr:row>35</xdr:row>
      <xdr:rowOff>112653</xdr:rowOff>
    </xdr:to>
    <xdr:sp macro="" textlink="">
      <xdr:nvSpPr>
        <xdr:cNvPr id="20" name="Textfeld 19">
          <a:extLst>
            <a:ext uri="{FF2B5EF4-FFF2-40B4-BE49-F238E27FC236}">
              <a16:creationId xmlns:a16="http://schemas.microsoft.com/office/drawing/2014/main" id="{00000000-0008-0000-1C00-000014000000}"/>
            </a:ext>
          </a:extLst>
        </xdr:cNvPr>
        <xdr:cNvSpPr txBox="1"/>
      </xdr:nvSpPr>
      <xdr:spPr>
        <a:xfrm>
          <a:off x="3794015" y="1361565"/>
          <a:ext cx="3181885" cy="58567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b">
          <a:noAutofit/>
        </a:bodyPr>
        <a:lstStyle/>
        <a:p>
          <a:r>
            <a:rPr lang="de-CH" sz="50000">
              <a:solidFill>
                <a:schemeClr val="accent1">
                  <a:lumMod val="60000"/>
                  <a:lumOff val="40000"/>
                </a:schemeClr>
              </a:solidFill>
              <a:latin typeface="Calibri Light" panose="020F0302020204030204" pitchFamily="34" charset="0"/>
              <a:ea typeface="MS PMincho" panose="02020600040205080304" pitchFamily="18" charset="-128"/>
              <a:cs typeface="Arial" panose="020B0604020202020204" pitchFamily="34" charset="0"/>
            </a:rPr>
            <a:t>Y</a:t>
          </a:r>
        </a:p>
      </xdr:txBody>
    </xdr:sp>
    <xdr:clientData/>
  </xdr:twoCellAnchor>
  <xdr:twoCellAnchor>
    <xdr:from>
      <xdr:col>7</xdr:col>
      <xdr:colOff>105285</xdr:colOff>
      <xdr:row>5</xdr:row>
      <xdr:rowOff>35407</xdr:rowOff>
    </xdr:from>
    <xdr:to>
      <xdr:col>7</xdr:col>
      <xdr:colOff>369845</xdr:colOff>
      <xdr:row>18</xdr:row>
      <xdr:rowOff>39646</xdr:rowOff>
    </xdr:to>
    <xdr:sp macro="" textlink="' '!A511">
      <xdr:nvSpPr>
        <xdr:cNvPr id="34" name="Textfeld 33">
          <a:extLst>
            <a:ext uri="{FF2B5EF4-FFF2-40B4-BE49-F238E27FC236}">
              <a16:creationId xmlns:a16="http://schemas.microsoft.com/office/drawing/2014/main" id="{00000000-0008-0000-1C00-000022000000}"/>
            </a:ext>
          </a:extLst>
        </xdr:cNvPr>
        <xdr:cNvSpPr txBox="1"/>
      </xdr:nvSpPr>
      <xdr:spPr>
        <a:xfrm rot="3780000">
          <a:off x="3454895" y="2543672"/>
          <a:ext cx="248073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ctr">
          <a:noAutofit/>
        </a:bodyPr>
        <a:lstStyle/>
        <a:p>
          <a:pPr marL="0" indent="0" algn="l"/>
          <a:fld id="{F233B5C8-3578-43A0-B89E-615AF66572A0}" type="TxLink">
            <a:rPr lang="en-US" sz="1100" b="0" i="0" u="none" strike="noStrike">
              <a:solidFill>
                <a:srgbClr val="000000"/>
              </a:solidFill>
              <a:latin typeface="Calibri"/>
              <a:ea typeface="+mn-ea"/>
              <a:cs typeface="+mn-cs"/>
            </a:rPr>
            <a:pPr marL="0" indent="0" algn="l"/>
            <a:t>L'être humain est travailleur de nature.</a:t>
          </a:fld>
          <a:endParaRPr lang="de-CH" sz="1200">
            <a:solidFill>
              <a:schemeClr val="tx1"/>
            </a:solidFill>
            <a:latin typeface="+mn-lt"/>
            <a:ea typeface="+mn-ea"/>
            <a:cs typeface="+mn-cs"/>
          </a:endParaRPr>
        </a:p>
      </xdr:txBody>
    </xdr:sp>
    <xdr:clientData/>
  </xdr:twoCellAnchor>
  <xdr:twoCellAnchor>
    <xdr:from>
      <xdr:col>8</xdr:col>
      <xdr:colOff>586263</xdr:colOff>
      <xdr:row>5</xdr:row>
      <xdr:rowOff>36981</xdr:rowOff>
    </xdr:from>
    <xdr:to>
      <xdr:col>9</xdr:col>
      <xdr:colOff>88823</xdr:colOff>
      <xdr:row>17</xdr:row>
      <xdr:rowOff>50909</xdr:rowOff>
    </xdr:to>
    <xdr:sp macro="" textlink="' '!A513">
      <xdr:nvSpPr>
        <xdr:cNvPr id="35" name="Textfeld 34">
          <a:extLst>
            <a:ext uri="{FF2B5EF4-FFF2-40B4-BE49-F238E27FC236}">
              <a16:creationId xmlns:a16="http://schemas.microsoft.com/office/drawing/2014/main" id="{00000000-0008-0000-1C00-000023000000}"/>
            </a:ext>
          </a:extLst>
        </xdr:cNvPr>
        <xdr:cNvSpPr txBox="1"/>
      </xdr:nvSpPr>
      <xdr:spPr>
        <a:xfrm rot="17744271">
          <a:off x="4788279" y="2454840"/>
          <a:ext cx="2299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ctr">
          <a:noAutofit/>
        </a:bodyPr>
        <a:lstStyle/>
        <a:p>
          <a:pPr marL="0" indent="0" algn="r"/>
          <a:fld id="{C99364A4-FAB5-47D4-973E-208DCA371EBF}" type="TxLink">
            <a:rPr lang="en-US" sz="1100" b="0" i="0" u="none" strike="noStrike">
              <a:solidFill>
                <a:srgbClr val="000000"/>
              </a:solidFill>
              <a:latin typeface="Calibri"/>
              <a:ea typeface="+mn-ea"/>
              <a:cs typeface="+mn-cs"/>
            </a:rPr>
            <a:pPr marL="0" indent="0" algn="r"/>
            <a:t>Ambitieux, responsable</a:t>
          </a:fld>
          <a:endParaRPr lang="de-CH" sz="1200">
            <a:solidFill>
              <a:schemeClr val="tx1"/>
            </a:solidFill>
            <a:latin typeface="+mn-lt"/>
            <a:ea typeface="+mn-ea"/>
            <a:cs typeface="+mn-cs"/>
          </a:endParaRPr>
        </a:p>
      </xdr:txBody>
    </xdr:sp>
    <xdr:clientData/>
  </xdr:twoCellAnchor>
  <xdr:twoCellAnchor>
    <xdr:from>
      <xdr:col>7</xdr:col>
      <xdr:colOff>707344</xdr:colOff>
      <xdr:row>18</xdr:row>
      <xdr:rowOff>7695</xdr:rowOff>
    </xdr:from>
    <xdr:to>
      <xdr:col>8</xdr:col>
      <xdr:colOff>209904</xdr:colOff>
      <xdr:row>26</xdr:row>
      <xdr:rowOff>83171</xdr:rowOff>
    </xdr:to>
    <xdr:sp macro="" textlink="' '!A512">
      <xdr:nvSpPr>
        <xdr:cNvPr id="36" name="Textfeld 35">
          <a:extLst>
            <a:ext uri="{FF2B5EF4-FFF2-40B4-BE49-F238E27FC236}">
              <a16:creationId xmlns:a16="http://schemas.microsoft.com/office/drawing/2014/main" id="{00000000-0008-0000-1C00-000024000000}"/>
            </a:ext>
          </a:extLst>
        </xdr:cNvPr>
        <xdr:cNvSpPr txBox="1"/>
      </xdr:nvSpPr>
      <xdr:spPr>
        <a:xfrm rot="16200000">
          <a:off x="4502348" y="4547066"/>
          <a:ext cx="158995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ctr">
          <a:noAutofit/>
        </a:bodyPr>
        <a:lstStyle/>
        <a:p>
          <a:pPr marL="0" indent="0" algn="l"/>
          <a:fld id="{ACB3A7D1-C121-4E56-B051-F0825EAD5515}" type="TxLink">
            <a:rPr lang="en-US" sz="1100" b="0" i="0" u="none" strike="noStrike">
              <a:solidFill>
                <a:srgbClr val="000000"/>
              </a:solidFill>
              <a:latin typeface="Calibri"/>
            </a:rPr>
            <a:pPr marL="0" indent="0" algn="l"/>
            <a:t>Motivation intrinsèque</a:t>
          </a:fld>
          <a:endParaRPr lang="de-CH" sz="1200">
            <a:solidFill>
              <a:schemeClr val="tx1"/>
            </a:solidFill>
            <a:latin typeface="+mn-lt"/>
            <a:ea typeface="+mn-ea"/>
            <a:cs typeface="+mn-cs"/>
          </a:endParaRPr>
        </a:p>
      </xdr:txBody>
    </xdr:sp>
    <xdr:clientData/>
  </xdr:twoCellAnchor>
  <xdr:twoCellAnchor editAs="absolute">
    <xdr:from>
      <xdr:col>2</xdr:col>
      <xdr:colOff>685962</xdr:colOff>
      <xdr:row>1</xdr:row>
      <xdr:rowOff>266707</xdr:rowOff>
    </xdr:from>
    <xdr:to>
      <xdr:col>4</xdr:col>
      <xdr:colOff>404563</xdr:colOff>
      <xdr:row>6</xdr:row>
      <xdr:rowOff>58972</xdr:rowOff>
    </xdr:to>
    <xdr:sp macro="" textlink="">
      <xdr:nvSpPr>
        <xdr:cNvPr id="26" name="Richtungspfeil 25">
          <a:extLst>
            <a:ext uri="{FF2B5EF4-FFF2-40B4-BE49-F238E27FC236}">
              <a16:creationId xmlns:a16="http://schemas.microsoft.com/office/drawing/2014/main" id="{00000000-0008-0000-1C00-00001A000000}"/>
            </a:ext>
          </a:extLst>
        </xdr:cNvPr>
        <xdr:cNvSpPr/>
      </xdr:nvSpPr>
      <xdr:spPr>
        <a:xfrm rot="5400000">
          <a:off x="1594963" y="567381"/>
          <a:ext cx="720000" cy="1242601"/>
        </a:xfrm>
        <a:prstGeom prst="homePlate">
          <a:avLst/>
        </a:prstGeom>
        <a:solidFill>
          <a:schemeClr val="tx2"/>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marL="0" indent="0" algn="ctr"/>
          <a:endParaRPr lang="de-CH" sz="1100" baseline="0">
            <a:solidFill>
              <a:schemeClr val="bg1"/>
            </a:solidFill>
            <a:latin typeface="+mn-lt"/>
            <a:ea typeface="+mn-ea"/>
            <a:cs typeface="+mn-cs"/>
          </a:endParaRPr>
        </a:p>
      </xdr:txBody>
    </xdr:sp>
    <xdr:clientData/>
  </xdr:twoCellAnchor>
  <xdr:twoCellAnchor editAs="absolute">
    <xdr:from>
      <xdr:col>3</xdr:col>
      <xdr:colOff>15088</xdr:colOff>
      <xdr:row>1</xdr:row>
      <xdr:rowOff>251543</xdr:rowOff>
    </xdr:from>
    <xdr:to>
      <xdr:col>4</xdr:col>
      <xdr:colOff>288588</xdr:colOff>
      <xdr:row>5</xdr:row>
      <xdr:rowOff>51943</xdr:rowOff>
    </xdr:to>
    <xdr:sp macro="" textlink="' '!A503">
      <xdr:nvSpPr>
        <xdr:cNvPr id="38" name="Textfeld 37">
          <a:extLst>
            <a:ext uri="{FF2B5EF4-FFF2-40B4-BE49-F238E27FC236}">
              <a16:creationId xmlns:a16="http://schemas.microsoft.com/office/drawing/2014/main" id="{00000000-0008-0000-1C00-000026000000}"/>
            </a:ext>
          </a:extLst>
        </xdr:cNvPr>
        <xdr:cNvSpPr txBox="1"/>
      </xdr:nvSpPr>
      <xdr:spPr>
        <a:xfrm>
          <a:off x="1462888" y="807803"/>
          <a:ext cx="1058360" cy="5166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0" tIns="0" rIns="0" bIns="0" rtlCol="0" anchor="b">
          <a:spAutoFit/>
        </a:bodyPr>
        <a:lstStyle/>
        <a:p>
          <a:pPr algn="ctr"/>
          <a:fld id="{FADF8461-0184-4209-B49A-4E873C3BFEAF}" type="TxLink">
            <a:rPr lang="en-US" sz="1100" b="0" i="0" u="none" strike="noStrike">
              <a:solidFill>
                <a:schemeClr val="bg1"/>
              </a:solidFill>
              <a:latin typeface="Calibri"/>
            </a:rPr>
            <a:pPr algn="ctr"/>
            <a:t>Style de leadership autoritaire</a:t>
          </a:fld>
          <a:endParaRPr lang="de-CH" sz="1100">
            <a:solidFill>
              <a:schemeClr val="bg1"/>
            </a:solidFill>
          </a:endParaRPr>
        </a:p>
      </xdr:txBody>
    </xdr:sp>
    <xdr:clientData/>
  </xdr:twoCellAnchor>
  <xdr:twoCellAnchor>
    <xdr:from>
      <xdr:col>7</xdr:col>
      <xdr:colOff>189974</xdr:colOff>
      <xdr:row>26</xdr:row>
      <xdr:rowOff>180109</xdr:rowOff>
    </xdr:from>
    <xdr:to>
      <xdr:col>8</xdr:col>
      <xdr:colOff>651974</xdr:colOff>
      <xdr:row>30</xdr:row>
      <xdr:rowOff>138109</xdr:rowOff>
    </xdr:to>
    <xdr:sp macro="" textlink="">
      <xdr:nvSpPr>
        <xdr:cNvPr id="43" name="Richtungspfeil 42">
          <a:extLst>
            <a:ext uri="{FF2B5EF4-FFF2-40B4-BE49-F238E27FC236}">
              <a16:creationId xmlns:a16="http://schemas.microsoft.com/office/drawing/2014/main" id="{00000000-0008-0000-1C00-00002B000000}"/>
            </a:ext>
          </a:extLst>
        </xdr:cNvPr>
        <xdr:cNvSpPr/>
      </xdr:nvSpPr>
      <xdr:spPr>
        <a:xfrm rot="16200000">
          <a:off x="4899674" y="5319259"/>
          <a:ext cx="720000" cy="1224000"/>
        </a:xfrm>
        <a:prstGeom prst="homePlate">
          <a:avLst/>
        </a:prstGeom>
        <a:solidFill>
          <a:schemeClr val="tx2"/>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marL="0" indent="0" algn="ctr"/>
          <a:endParaRPr lang="de-CH" sz="1100" baseline="0">
            <a:solidFill>
              <a:schemeClr val="bg1"/>
            </a:solidFill>
            <a:latin typeface="+mn-lt"/>
            <a:ea typeface="+mn-ea"/>
            <a:cs typeface="+mn-cs"/>
          </a:endParaRPr>
        </a:p>
      </xdr:txBody>
    </xdr:sp>
    <xdr:clientData/>
  </xdr:twoCellAnchor>
  <xdr:twoCellAnchor>
    <xdr:from>
      <xdr:col>7</xdr:col>
      <xdr:colOff>339087</xdr:colOff>
      <xdr:row>27</xdr:row>
      <xdr:rowOff>168010</xdr:rowOff>
    </xdr:from>
    <xdr:to>
      <xdr:col>8</xdr:col>
      <xdr:colOff>521464</xdr:colOff>
      <xdr:row>30</xdr:row>
      <xdr:rowOff>123825</xdr:rowOff>
    </xdr:to>
    <xdr:sp macro="" textlink="' '!A514">
      <xdr:nvSpPr>
        <xdr:cNvPr id="44" name="Textfeld 43">
          <a:extLst>
            <a:ext uri="{FF2B5EF4-FFF2-40B4-BE49-F238E27FC236}">
              <a16:creationId xmlns:a16="http://schemas.microsoft.com/office/drawing/2014/main" id="{00000000-0008-0000-1C00-00002C000000}"/>
            </a:ext>
          </a:extLst>
        </xdr:cNvPr>
        <xdr:cNvSpPr txBox="1"/>
      </xdr:nvSpPr>
      <xdr:spPr>
        <a:xfrm>
          <a:off x="4796787" y="5749660"/>
          <a:ext cx="944377" cy="5273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0" tIns="0" rIns="0" bIns="0" rtlCol="0" anchor="b">
          <a:noAutofit/>
        </a:bodyPr>
        <a:lstStyle/>
        <a:p>
          <a:pPr marL="0" indent="0" algn="ctr"/>
          <a:fld id="{2DDD1E14-17B0-4B50-A447-3E7A5D759EF6}" type="TxLink">
            <a:rPr lang="en-US" sz="1100" b="0" i="0" u="none" strike="noStrike">
              <a:solidFill>
                <a:schemeClr val="bg1"/>
              </a:solidFill>
              <a:latin typeface="Calibri"/>
              <a:ea typeface="+mn-ea"/>
              <a:cs typeface="+mn-cs"/>
            </a:rPr>
            <a:pPr marL="0" indent="0" algn="ctr"/>
            <a:t>Style de leadership laisser-faire</a:t>
          </a:fld>
          <a:endParaRPr lang="de-CH" sz="1100" b="0" i="0" u="none" strike="noStrike">
            <a:solidFill>
              <a:schemeClr val="bg1"/>
            </a:solidFill>
            <a:latin typeface="Calibri"/>
            <a:ea typeface="+mn-ea"/>
            <a:cs typeface="+mn-cs"/>
          </a:endParaRPr>
        </a:p>
      </xdr:txBody>
    </xdr:sp>
    <xdr:clientData/>
  </xdr:twoCellAnchor>
  <xdr:twoCellAnchor>
    <xdr:from>
      <xdr:col>13</xdr:col>
      <xdr:colOff>27387</xdr:colOff>
      <xdr:row>13</xdr:row>
      <xdr:rowOff>190243</xdr:rowOff>
    </xdr:from>
    <xdr:to>
      <xdr:col>13</xdr:col>
      <xdr:colOff>747387</xdr:colOff>
      <xdr:row>20</xdr:row>
      <xdr:rowOff>99344</xdr:rowOff>
    </xdr:to>
    <xdr:grpSp>
      <xdr:nvGrpSpPr>
        <xdr:cNvPr id="29" name="Gruppieren 28">
          <a:extLst>
            <a:ext uri="{FF2B5EF4-FFF2-40B4-BE49-F238E27FC236}">
              <a16:creationId xmlns:a16="http://schemas.microsoft.com/office/drawing/2014/main" id="{00000000-0008-0000-1C00-00001D000000}"/>
            </a:ext>
          </a:extLst>
        </xdr:cNvPr>
        <xdr:cNvGrpSpPr/>
      </xdr:nvGrpSpPr>
      <xdr:grpSpPr>
        <a:xfrm>
          <a:off x="9323787" y="2872483"/>
          <a:ext cx="720000" cy="1196881"/>
          <a:chOff x="9152338" y="3114418"/>
          <a:chExt cx="596231" cy="1242601"/>
        </a:xfrm>
      </xdr:grpSpPr>
      <xdr:sp macro="" textlink="">
        <xdr:nvSpPr>
          <xdr:cNvPr id="56" name="Richtungspfeil 55">
            <a:extLst>
              <a:ext uri="{FF2B5EF4-FFF2-40B4-BE49-F238E27FC236}">
                <a16:creationId xmlns:a16="http://schemas.microsoft.com/office/drawing/2014/main" id="{00000000-0008-0000-1C00-000038000000}"/>
              </a:ext>
            </a:extLst>
          </xdr:cNvPr>
          <xdr:cNvSpPr/>
        </xdr:nvSpPr>
        <xdr:spPr>
          <a:xfrm rot="10800000">
            <a:off x="9152338" y="3114418"/>
            <a:ext cx="596231" cy="1242601"/>
          </a:xfrm>
          <a:prstGeom prst="homePlate">
            <a:avLst/>
          </a:prstGeom>
          <a:solidFill>
            <a:schemeClr val="tx2"/>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marL="0" indent="0" algn="ctr"/>
            <a:endParaRPr lang="de-CH" sz="1100" baseline="0">
              <a:solidFill>
                <a:schemeClr val="bg1"/>
              </a:solidFill>
              <a:latin typeface="+mn-lt"/>
              <a:ea typeface="+mn-ea"/>
              <a:cs typeface="+mn-cs"/>
            </a:endParaRPr>
          </a:p>
        </xdr:txBody>
      </xdr:sp>
      <xdr:sp macro="" textlink="' '!A521">
        <xdr:nvSpPr>
          <xdr:cNvPr id="57" name="Textfeld 56">
            <a:extLst>
              <a:ext uri="{FF2B5EF4-FFF2-40B4-BE49-F238E27FC236}">
                <a16:creationId xmlns:a16="http://schemas.microsoft.com/office/drawing/2014/main" id="{00000000-0008-0000-1C00-000039000000}"/>
              </a:ext>
            </a:extLst>
          </xdr:cNvPr>
          <xdr:cNvSpPr txBox="1"/>
        </xdr:nvSpPr>
        <xdr:spPr>
          <a:xfrm rot="16200000">
            <a:off x="9050698" y="3534395"/>
            <a:ext cx="944376" cy="412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lIns="0" tIns="0" rIns="0" bIns="0" rtlCol="0" anchor="b">
            <a:noAutofit/>
          </a:bodyPr>
          <a:lstStyle/>
          <a:p>
            <a:pPr algn="ctr"/>
            <a:fld id="{777CBFEB-2780-4567-B768-2AAAE9B6A0B8}" type="TxLink">
              <a:rPr lang="en-US" sz="1100" b="0" i="0" u="none" strike="noStrike">
                <a:solidFill>
                  <a:schemeClr val="bg1"/>
                </a:solidFill>
                <a:latin typeface="Calibri"/>
              </a:rPr>
              <a:pPr algn="ctr"/>
              <a:t>Style de leadership participatif</a:t>
            </a:fld>
            <a:endParaRPr lang="de-CH" sz="1100">
              <a:solidFill>
                <a:schemeClr val="bg1"/>
              </a:solidFill>
            </a:endParaRPr>
          </a:p>
        </xdr:txBody>
      </xdr:sp>
    </xdr:grpSp>
    <xdr:clientData/>
  </xdr:twoCellAnchor>
  <xdr:twoCellAnchor>
    <xdr:from>
      <xdr:col>7</xdr:col>
      <xdr:colOff>262475</xdr:colOff>
      <xdr:row>5</xdr:row>
      <xdr:rowOff>74431</xdr:rowOff>
    </xdr:from>
    <xdr:to>
      <xdr:col>8</xdr:col>
      <xdr:colOff>651753</xdr:colOff>
      <xdr:row>12</xdr:row>
      <xdr:rowOff>7438</xdr:rowOff>
    </xdr:to>
    <xdr:grpSp>
      <xdr:nvGrpSpPr>
        <xdr:cNvPr id="27" name="Gruppieren 26">
          <a:extLst>
            <a:ext uri="{FF2B5EF4-FFF2-40B4-BE49-F238E27FC236}">
              <a16:creationId xmlns:a16="http://schemas.microsoft.com/office/drawing/2014/main" id="{00000000-0008-0000-1C00-00001B000000}"/>
            </a:ext>
          </a:extLst>
        </xdr:cNvPr>
        <xdr:cNvGrpSpPr/>
      </xdr:nvGrpSpPr>
      <xdr:grpSpPr>
        <a:xfrm>
          <a:off x="4849715" y="1346971"/>
          <a:ext cx="1174138" cy="1213167"/>
          <a:chOff x="4720175" y="1474606"/>
          <a:chExt cx="1151278" cy="1266507"/>
        </a:xfrm>
      </xdr:grpSpPr>
      <xdr:sp macro="" textlink="' '!A517">
        <xdr:nvSpPr>
          <xdr:cNvPr id="49" name="Textfeld 48">
            <a:extLst>
              <a:ext uri="{FF2B5EF4-FFF2-40B4-BE49-F238E27FC236}">
                <a16:creationId xmlns:a16="http://schemas.microsoft.com/office/drawing/2014/main" id="{00000000-0008-0000-1C00-000031000000}"/>
              </a:ext>
            </a:extLst>
          </xdr:cNvPr>
          <xdr:cNvSpPr txBox="1"/>
        </xdr:nvSpPr>
        <xdr:spPr>
          <a:xfrm>
            <a:off x="4929858" y="2476604"/>
            <a:ext cx="729618"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27E7CEEB-C5AE-4D1A-AFB6-4C0044B0ECF5}" type="TxLink">
              <a:rPr lang="en-US" sz="1100" b="0" i="0" u="none" strike="noStrike">
                <a:solidFill>
                  <a:srgbClr val="000000"/>
                </a:solidFill>
                <a:latin typeface="Calibri"/>
              </a:rPr>
              <a:pPr/>
              <a:t>Feed-back</a:t>
            </a:fld>
            <a:endParaRPr lang="de-CH" sz="1100"/>
          </a:p>
        </xdr:txBody>
      </xdr:sp>
      <xdr:sp macro="" textlink="">
        <xdr:nvSpPr>
          <xdr:cNvPr id="50" name="Eingekerbter Richtungspfeil 49">
            <a:extLst>
              <a:ext uri="{FF2B5EF4-FFF2-40B4-BE49-F238E27FC236}">
                <a16:creationId xmlns:a16="http://schemas.microsoft.com/office/drawing/2014/main" id="{00000000-0008-0000-1C00-000032000000}"/>
              </a:ext>
            </a:extLst>
          </xdr:cNvPr>
          <xdr:cNvSpPr/>
        </xdr:nvSpPr>
        <xdr:spPr>
          <a:xfrm rot="5400000">
            <a:off x="5215581" y="2134692"/>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16">
        <xdr:nvSpPr>
          <xdr:cNvPr id="51" name="Textfeld 50">
            <a:extLst>
              <a:ext uri="{FF2B5EF4-FFF2-40B4-BE49-F238E27FC236}">
                <a16:creationId xmlns:a16="http://schemas.microsoft.com/office/drawing/2014/main" id="{00000000-0008-0000-1C00-000033000000}"/>
              </a:ext>
            </a:extLst>
          </xdr:cNvPr>
          <xdr:cNvSpPr txBox="1"/>
        </xdr:nvSpPr>
        <xdr:spPr>
          <a:xfrm>
            <a:off x="4784801" y="1975606"/>
            <a:ext cx="1059571"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D9A2CC3E-5802-4AF7-8716-F68962C288BF}" type="TxLink">
              <a:rPr lang="en-US" sz="1100" b="0" i="0" u="none" strike="noStrike">
                <a:solidFill>
                  <a:srgbClr val="000000"/>
                </a:solidFill>
                <a:latin typeface="Calibri"/>
              </a:rPr>
              <a:pPr/>
              <a:t>Responsabilité</a:t>
            </a:fld>
            <a:endParaRPr lang="de-CH" sz="1100"/>
          </a:p>
        </xdr:txBody>
      </xdr:sp>
      <xdr:sp macro="" textlink="">
        <xdr:nvSpPr>
          <xdr:cNvPr id="52" name="Eingekerbter Richtungspfeil 51">
            <a:extLst>
              <a:ext uri="{FF2B5EF4-FFF2-40B4-BE49-F238E27FC236}">
                <a16:creationId xmlns:a16="http://schemas.microsoft.com/office/drawing/2014/main" id="{00000000-0008-0000-1C00-000034000000}"/>
              </a:ext>
            </a:extLst>
          </xdr:cNvPr>
          <xdr:cNvSpPr/>
        </xdr:nvSpPr>
        <xdr:spPr>
          <a:xfrm rot="5400000">
            <a:off x="5215581" y="1633692"/>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15">
        <xdr:nvSpPr>
          <xdr:cNvPr id="53" name="Textfeld 52">
            <a:extLst>
              <a:ext uri="{FF2B5EF4-FFF2-40B4-BE49-F238E27FC236}">
                <a16:creationId xmlns:a16="http://schemas.microsoft.com/office/drawing/2014/main" id="{00000000-0008-0000-1C00-000035000000}"/>
              </a:ext>
            </a:extLst>
          </xdr:cNvPr>
          <xdr:cNvSpPr txBox="1"/>
        </xdr:nvSpPr>
        <xdr:spPr>
          <a:xfrm>
            <a:off x="4720175" y="1474606"/>
            <a:ext cx="1151278" cy="2645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82348EC6-9BB3-47D6-AF42-04C721CF51EB}" type="TxLink">
              <a:rPr lang="en-US" sz="1100" b="0" i="0" u="none" strike="noStrike">
                <a:solidFill>
                  <a:srgbClr val="000000"/>
                </a:solidFill>
                <a:effectLst/>
                <a:latin typeface="Calibri"/>
                <a:ea typeface="+mn-ea"/>
                <a:cs typeface="+mn-cs"/>
              </a:rPr>
              <a:pPr/>
              <a:t>Accord d'objectifs</a:t>
            </a:fld>
            <a:endParaRPr lang="de-CH" sz="1100"/>
          </a:p>
        </xdr:txBody>
      </xdr:sp>
    </xdr:grpSp>
    <xdr:clientData/>
  </xdr:twoCellAnchor>
  <xdr:twoCellAnchor editAs="absolute">
    <xdr:from>
      <xdr:col>10</xdr:col>
      <xdr:colOff>485776</xdr:colOff>
      <xdr:row>5</xdr:row>
      <xdr:rowOff>131445</xdr:rowOff>
    </xdr:from>
    <xdr:to>
      <xdr:col>13</xdr:col>
      <xdr:colOff>695326</xdr:colOff>
      <xdr:row>8</xdr:row>
      <xdr:rowOff>24765</xdr:rowOff>
    </xdr:to>
    <xdr:sp macro="" textlink="' '!A518">
      <xdr:nvSpPr>
        <xdr:cNvPr id="58" name="Textfeld 57">
          <a:extLst>
            <a:ext uri="{FF2B5EF4-FFF2-40B4-BE49-F238E27FC236}">
              <a16:creationId xmlns:a16="http://schemas.microsoft.com/office/drawing/2014/main" id="{00000000-0008-0000-1C00-00003A000000}"/>
            </a:ext>
          </a:extLst>
        </xdr:cNvPr>
        <xdr:cNvSpPr txBox="1"/>
      </xdr:nvSpPr>
      <xdr:spPr>
        <a:xfrm>
          <a:off x="7229476" y="1438275"/>
          <a:ext cx="2495550"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ctr">
          <a:noAutofit/>
        </a:bodyPr>
        <a:lstStyle/>
        <a:p>
          <a:pPr marL="0" indent="0" algn="ctr"/>
          <a:fld id="{8DA89666-7ED8-4C89-AFFA-2996008C6D6C}" type="TxLink">
            <a:rPr lang="en-US" sz="1100" b="0" i="0" u="none" strike="noStrike">
              <a:solidFill>
                <a:srgbClr val="000000"/>
              </a:solidFill>
              <a:latin typeface="Calibri"/>
              <a:ea typeface="+mn-ea"/>
              <a:cs typeface="+mn-cs"/>
            </a:rPr>
            <a:pPr marL="0" indent="0" algn="ctr"/>
            <a:t>L'être humain est soit X soit Y selon les cas</a:t>
          </a:fld>
          <a:endParaRPr lang="de-CH" sz="1200">
            <a:solidFill>
              <a:schemeClr val="tx1"/>
            </a:solidFill>
            <a:latin typeface="+mn-lt"/>
            <a:ea typeface="+mn-ea"/>
            <a:cs typeface="+mn-cs"/>
          </a:endParaRPr>
        </a:p>
      </xdr:txBody>
    </xdr:sp>
    <xdr:clientData/>
  </xdr:twoCellAnchor>
  <xdr:twoCellAnchor editAs="absolute">
    <xdr:from>
      <xdr:col>11</xdr:col>
      <xdr:colOff>732115</xdr:colOff>
      <xdr:row>5</xdr:row>
      <xdr:rowOff>141397</xdr:rowOff>
    </xdr:from>
    <xdr:to>
      <xdr:col>12</xdr:col>
      <xdr:colOff>395268</xdr:colOff>
      <xdr:row>28</xdr:row>
      <xdr:rowOff>12985</xdr:rowOff>
    </xdr:to>
    <xdr:sp macro="" textlink="' '!A519">
      <xdr:nvSpPr>
        <xdr:cNvPr id="41" name="Textfeld 40">
          <a:extLst>
            <a:ext uri="{FF2B5EF4-FFF2-40B4-BE49-F238E27FC236}">
              <a16:creationId xmlns:a16="http://schemas.microsoft.com/office/drawing/2014/main" id="{00000000-0008-0000-1C00-000029000000}"/>
            </a:ext>
          </a:extLst>
        </xdr:cNvPr>
        <xdr:cNvSpPr txBox="1"/>
      </xdr:nvSpPr>
      <xdr:spPr>
        <a:xfrm rot="18142981">
          <a:off x="6355280" y="3330762"/>
          <a:ext cx="4190223" cy="4251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pPr marL="0" indent="0" algn="ctr"/>
          <a:fld id="{8C2FFCCD-A703-40F4-9B17-8E7A46996614}" type="TxLink">
            <a:rPr lang="en-US" sz="1100" b="0" i="0" u="none" strike="noStrike">
              <a:solidFill>
                <a:srgbClr val="000000"/>
              </a:solidFill>
              <a:latin typeface="Calibri"/>
              <a:ea typeface="+mn-ea"/>
              <a:cs typeface="+mn-cs"/>
            </a:rPr>
            <a:pPr marL="0" indent="0" algn="ctr"/>
            <a:t>Une forte participation des collaborateurs se traduit par une plus grande motivation.</a:t>
          </a:fld>
          <a:endParaRPr lang="de-CH" sz="1100">
            <a:solidFill>
              <a:schemeClr val="tx1"/>
            </a:solidFill>
            <a:latin typeface="+mn-lt"/>
            <a:ea typeface="+mn-ea"/>
            <a:cs typeface="+mn-cs"/>
          </a:endParaRPr>
        </a:p>
      </xdr:txBody>
    </xdr:sp>
    <xdr:clientData/>
  </xdr:twoCellAnchor>
  <xdr:twoCellAnchor editAs="absolute">
    <xdr:from>
      <xdr:col>10</xdr:col>
      <xdr:colOff>666752</xdr:colOff>
      <xdr:row>25</xdr:row>
      <xdr:rowOff>173293</xdr:rowOff>
    </xdr:from>
    <xdr:to>
      <xdr:col>13</xdr:col>
      <xdr:colOff>800100</xdr:colOff>
      <xdr:row>27</xdr:row>
      <xdr:rowOff>72093</xdr:rowOff>
    </xdr:to>
    <xdr:sp macro="" textlink="' '!A520">
      <xdr:nvSpPr>
        <xdr:cNvPr id="42" name="Textfeld 41">
          <a:extLst>
            <a:ext uri="{FF2B5EF4-FFF2-40B4-BE49-F238E27FC236}">
              <a16:creationId xmlns:a16="http://schemas.microsoft.com/office/drawing/2014/main" id="{00000000-0008-0000-1C00-00002A000000}"/>
            </a:ext>
          </a:extLst>
        </xdr:cNvPr>
        <xdr:cNvSpPr txBox="1"/>
      </xdr:nvSpPr>
      <xdr:spPr>
        <a:xfrm>
          <a:off x="7608572" y="5050093"/>
          <a:ext cx="24879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spAutoFit/>
        </a:bodyPr>
        <a:lstStyle/>
        <a:p>
          <a:pPr marL="0" indent="0" algn="r"/>
          <a:fld id="{C39ADB83-6923-442E-9A88-5230918BD19D}" type="TxLink">
            <a:rPr lang="en-US" sz="1100" b="0" i="0" u="none" strike="noStrike" baseline="0">
              <a:solidFill>
                <a:srgbClr val="000000"/>
              </a:solidFill>
              <a:latin typeface="Calibri"/>
              <a:ea typeface="+mn-ea"/>
              <a:cs typeface="+mn-cs"/>
            </a:rPr>
            <a:pPr marL="0" indent="0" algn="r"/>
            <a:t>Satisfaction, fluctuation minimale</a:t>
          </a:fld>
          <a:endParaRPr lang="de-CH" sz="1200">
            <a:solidFill>
              <a:schemeClr val="tx1"/>
            </a:solidFill>
            <a:latin typeface="+mn-lt"/>
            <a:ea typeface="+mn-ea"/>
            <a:cs typeface="+mn-cs"/>
          </a:endParaRPr>
        </a:p>
      </xdr:txBody>
    </xdr:sp>
    <xdr:clientData/>
  </xdr:twoCellAnchor>
  <xdr:oneCellAnchor>
    <xdr:from>
      <xdr:col>13</xdr:col>
      <xdr:colOff>610843</xdr:colOff>
      <xdr:row>1</xdr:row>
      <xdr:rowOff>48869</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1C00-000002000000}"/>
            </a:ext>
          </a:extLst>
        </xdr:cNvPr>
        <xdr:cNvGrpSpPr/>
      </xdr:nvGrpSpPr>
      <xdr:grpSpPr>
        <a:xfrm>
          <a:off x="9907243" y="605129"/>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C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C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5" name="Gruppieren 53">
          <a:hlinkClick xmlns:r="http://schemas.openxmlformats.org/officeDocument/2006/relationships" r:id="rId2"/>
          <a:extLst>
            <a:ext uri="{FF2B5EF4-FFF2-40B4-BE49-F238E27FC236}">
              <a16:creationId xmlns:a16="http://schemas.microsoft.com/office/drawing/2014/main" id="{00000000-0008-0000-1C00-000005000000}"/>
            </a:ext>
          </a:extLst>
        </xdr:cNvPr>
        <xdr:cNvGrpSpPr/>
      </xdr:nvGrpSpPr>
      <xdr:grpSpPr>
        <a:xfrm>
          <a:off x="76200" y="114300"/>
          <a:ext cx="324000" cy="325465"/>
          <a:chOff x="9191625" y="3009900"/>
          <a:chExt cx="324000" cy="325465"/>
        </a:xfrm>
      </xdr:grpSpPr>
      <xdr:sp macro="" textlink="">
        <xdr:nvSpPr>
          <xdr:cNvPr id="6" name="Rechteck 57">
            <a:extLst>
              <a:ext uri="{FF2B5EF4-FFF2-40B4-BE49-F238E27FC236}">
                <a16:creationId xmlns:a16="http://schemas.microsoft.com/office/drawing/2014/main" id="{00000000-0008-0000-1C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58">
            <a:extLst>
              <a:ext uri="{FF2B5EF4-FFF2-40B4-BE49-F238E27FC236}">
                <a16:creationId xmlns:a16="http://schemas.microsoft.com/office/drawing/2014/main" id="{00000000-0008-0000-1C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absolute">
    <xdr:from>
      <xdr:col>12</xdr:col>
      <xdr:colOff>104775</xdr:colOff>
      <xdr:row>28</xdr:row>
      <xdr:rowOff>13335</xdr:rowOff>
    </xdr:from>
    <xdr:to>
      <xdr:col>14</xdr:col>
      <xdr:colOff>54458</xdr:colOff>
      <xdr:row>29</xdr:row>
      <xdr:rowOff>40395</xdr:rowOff>
    </xdr:to>
    <xdr:sp macro="" textlink="">
      <xdr:nvSpPr>
        <xdr:cNvPr id="59" name="Textfeld 58">
          <a:extLst>
            <a:ext uri="{FF2B5EF4-FFF2-40B4-BE49-F238E27FC236}">
              <a16:creationId xmlns:a16="http://schemas.microsoft.com/office/drawing/2014/main" id="{00000000-0008-0000-1C00-00003B000000}"/>
            </a:ext>
          </a:extLst>
        </xdr:cNvPr>
        <xdr:cNvSpPr txBox="1"/>
      </xdr:nvSpPr>
      <xdr:spPr>
        <a:xfrm>
          <a:off x="8372475" y="5638800"/>
          <a:ext cx="154035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r>
            <a:rPr lang="de-CH" sz="800">
              <a:solidFill>
                <a:schemeClr val="tx1">
                  <a:lumMod val="65000"/>
                  <a:lumOff val="35000"/>
                </a:schemeClr>
              </a:solidFill>
            </a:rPr>
            <a:t>(McGregor, 1960 &amp; </a:t>
          </a:r>
          <a:r>
            <a:rPr lang="de-CH" sz="800" b="1">
              <a:solidFill>
                <a:sysClr val="windowText" lastClr="000000"/>
              </a:solidFill>
            </a:rPr>
            <a:t>Ouchi, 1981</a:t>
          </a:r>
          <a:r>
            <a:rPr lang="de-CH" sz="800">
              <a:solidFill>
                <a:schemeClr val="tx1">
                  <a:lumMod val="65000"/>
                  <a:lumOff val="35000"/>
                </a:schemeClr>
              </a:solidFill>
            </a:rPr>
            <a:t>)</a:t>
          </a:r>
        </a:p>
      </xdr:txBody>
    </xdr:sp>
    <xdr:clientData/>
  </xdr:twoCellAnchor>
  <xdr:twoCellAnchor editAs="absolute">
    <xdr:from>
      <xdr:col>1</xdr:col>
      <xdr:colOff>47625</xdr:colOff>
      <xdr:row>28</xdr:row>
      <xdr:rowOff>13335</xdr:rowOff>
    </xdr:from>
    <xdr:to>
      <xdr:col>3</xdr:col>
      <xdr:colOff>52345</xdr:colOff>
      <xdr:row>29</xdr:row>
      <xdr:rowOff>40395</xdr:rowOff>
    </xdr:to>
    <xdr:sp macro="" textlink="">
      <xdr:nvSpPr>
        <xdr:cNvPr id="45" name="Textfeld 44">
          <a:extLst>
            <a:ext uri="{FF2B5EF4-FFF2-40B4-BE49-F238E27FC236}">
              <a16:creationId xmlns:a16="http://schemas.microsoft.com/office/drawing/2014/main" id="{00000000-0008-0000-1C00-00002D000000}"/>
            </a:ext>
          </a:extLst>
        </xdr:cNvPr>
        <xdr:cNvSpPr txBox="1"/>
      </xdr:nvSpPr>
      <xdr:spPr>
        <a:xfrm>
          <a:off x="514350" y="5638800"/>
          <a:ext cx="947695"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spAutoFit/>
        </a:bodyPr>
        <a:lstStyle/>
        <a:p>
          <a:r>
            <a:rPr lang="de-CH" sz="800">
              <a:solidFill>
                <a:schemeClr val="tx1">
                  <a:lumMod val="65000"/>
                  <a:lumOff val="35000"/>
                </a:schemeClr>
              </a:solidFill>
            </a:rPr>
            <a:t>(McGregor, 1960)</a:t>
          </a:r>
        </a:p>
      </xdr:txBody>
    </xdr:sp>
    <xdr:clientData/>
  </xdr:twoCellAnchor>
  <xdr:twoCellAnchor>
    <xdr:from>
      <xdr:col>10</xdr:col>
      <xdr:colOff>490606</xdr:colOff>
      <xdr:row>8</xdr:row>
      <xdr:rowOff>132430</xdr:rowOff>
    </xdr:from>
    <xdr:to>
      <xdr:col>12</xdr:col>
      <xdr:colOff>233165</xdr:colOff>
      <xdr:row>14</xdr:row>
      <xdr:rowOff>140514</xdr:rowOff>
    </xdr:to>
    <xdr:grpSp>
      <xdr:nvGrpSpPr>
        <xdr:cNvPr id="37" name="Gruppieren 36">
          <a:extLst>
            <a:ext uri="{FF2B5EF4-FFF2-40B4-BE49-F238E27FC236}">
              <a16:creationId xmlns:a16="http://schemas.microsoft.com/office/drawing/2014/main" id="{00000000-0008-0000-1C00-000025000000}"/>
            </a:ext>
          </a:extLst>
        </xdr:cNvPr>
        <xdr:cNvGrpSpPr/>
      </xdr:nvGrpSpPr>
      <xdr:grpSpPr>
        <a:xfrm>
          <a:off x="7432426" y="1953610"/>
          <a:ext cx="1312279" cy="1059644"/>
          <a:chOff x="7234305" y="2104105"/>
          <a:chExt cx="1266560" cy="1151084"/>
        </a:xfrm>
      </xdr:grpSpPr>
      <xdr:sp macro="" textlink="' '!A523">
        <xdr:nvSpPr>
          <xdr:cNvPr id="71" name="Textfeld 70">
            <a:extLst>
              <a:ext uri="{FF2B5EF4-FFF2-40B4-BE49-F238E27FC236}">
                <a16:creationId xmlns:a16="http://schemas.microsoft.com/office/drawing/2014/main" id="{00000000-0008-0000-1C00-000047000000}"/>
              </a:ext>
            </a:extLst>
          </xdr:cNvPr>
          <xdr:cNvSpPr txBox="1"/>
        </xdr:nvSpPr>
        <xdr:spPr>
          <a:xfrm rot="16200000">
            <a:off x="7887556" y="2567282"/>
            <a:ext cx="9620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DB88E461-6F91-4CB5-9DCF-FED7CFDB8FCB}" type="TxLink">
              <a:rPr lang="en-US" sz="1100" b="0" i="0" u="none" strike="noStrike">
                <a:solidFill>
                  <a:srgbClr val="000000"/>
                </a:solidFill>
                <a:latin typeface="Calibri"/>
              </a:rPr>
              <a:pPr/>
              <a:t>Satisfaction</a:t>
            </a:fld>
            <a:endParaRPr lang="de-CH" sz="1100"/>
          </a:p>
        </xdr:txBody>
      </xdr:sp>
      <xdr:sp macro="" textlink="">
        <xdr:nvSpPr>
          <xdr:cNvPr id="72" name="Eingekerbter Richtungspfeil 71">
            <a:extLst>
              <a:ext uri="{FF2B5EF4-FFF2-40B4-BE49-F238E27FC236}">
                <a16:creationId xmlns:a16="http://schemas.microsoft.com/office/drawing/2014/main" id="{00000000-0008-0000-1C00-000048000000}"/>
              </a:ext>
            </a:extLst>
          </xdr:cNvPr>
          <xdr:cNvSpPr/>
        </xdr:nvSpPr>
        <xdr:spPr>
          <a:xfrm>
            <a:off x="8026985" y="2463894"/>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15">
        <xdr:nvSpPr>
          <xdr:cNvPr id="73" name="Textfeld 72">
            <a:extLst>
              <a:ext uri="{FF2B5EF4-FFF2-40B4-BE49-F238E27FC236}">
                <a16:creationId xmlns:a16="http://schemas.microsoft.com/office/drawing/2014/main" id="{00000000-0008-0000-1C00-000049000000}"/>
              </a:ext>
            </a:extLst>
          </xdr:cNvPr>
          <xdr:cNvSpPr txBox="1"/>
        </xdr:nvSpPr>
        <xdr:spPr>
          <a:xfrm rot="16200000">
            <a:off x="7292061" y="2547367"/>
            <a:ext cx="115108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D3AAA3EA-1665-4366-A7CA-EA59EC954021}" type="TxLink">
              <a:rPr lang="en-US" sz="1100" b="0" i="0" u="none" strike="noStrike">
                <a:solidFill>
                  <a:srgbClr val="000000"/>
                </a:solidFill>
                <a:latin typeface="Calibri"/>
              </a:rPr>
              <a:pPr/>
              <a:t>Accord d'objectifs</a:t>
            </a:fld>
            <a:endParaRPr lang="de-CH" sz="1100"/>
          </a:p>
        </xdr:txBody>
      </xdr:sp>
      <xdr:sp macro="" textlink="">
        <xdr:nvSpPr>
          <xdr:cNvPr id="74" name="Eingekerbter Richtungspfeil 73">
            <a:extLst>
              <a:ext uri="{FF2B5EF4-FFF2-40B4-BE49-F238E27FC236}">
                <a16:creationId xmlns:a16="http://schemas.microsoft.com/office/drawing/2014/main" id="{00000000-0008-0000-1C00-00004A000000}"/>
              </a:ext>
            </a:extLst>
          </xdr:cNvPr>
          <xdr:cNvSpPr/>
        </xdr:nvSpPr>
        <xdr:spPr>
          <a:xfrm>
            <a:off x="7525985" y="2463894"/>
            <a:ext cx="182182" cy="447336"/>
          </a:xfrm>
          <a:prstGeom prst="chevron">
            <a:avLst/>
          </a:prstGeom>
          <a:solidFill>
            <a:schemeClr val="accent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overflow" horzOverflow="overflow" vert="horz" wrap="square" lIns="91440" tIns="45720" rIns="91440" bIns="45720" numCol="1" spcCol="0" rtlCol="0" fromWordArt="0" anchor="t"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endParaRPr lang="de-CH" sz="1200" baseline="0" noProof="0">
              <a:solidFill>
                <a:schemeClr val="tx1"/>
              </a:solidFill>
              <a:latin typeface="+mn-lt"/>
              <a:ea typeface="+mn-ea"/>
              <a:cs typeface="+mn-cs"/>
            </a:endParaRPr>
          </a:p>
        </xdr:txBody>
      </xdr:sp>
      <xdr:sp macro="" textlink="' '!A522">
        <xdr:nvSpPr>
          <xdr:cNvPr id="75" name="Textfeld 74">
            <a:extLst>
              <a:ext uri="{FF2B5EF4-FFF2-40B4-BE49-F238E27FC236}">
                <a16:creationId xmlns:a16="http://schemas.microsoft.com/office/drawing/2014/main" id="{00000000-0008-0000-1C00-00004B000000}"/>
              </a:ext>
            </a:extLst>
          </xdr:cNvPr>
          <xdr:cNvSpPr txBox="1"/>
        </xdr:nvSpPr>
        <xdr:spPr>
          <a:xfrm rot="16200000">
            <a:off x="6812203" y="2566137"/>
            <a:ext cx="110876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fld id="{34F7156D-B7FB-468D-9BEC-AD3BF4C9F3F5}" type="TxLink">
              <a:rPr lang="en-US" sz="1100" b="0" i="0" u="none" strike="noStrike">
                <a:solidFill>
                  <a:srgbClr val="000000"/>
                </a:solidFill>
                <a:effectLst/>
                <a:latin typeface="Calibri"/>
                <a:ea typeface="+mn-ea"/>
                <a:cs typeface="+mn-cs"/>
              </a:rPr>
              <a:pPr/>
              <a:t>Plans de carrière</a:t>
            </a:fld>
            <a:endParaRPr lang="de-CH"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142875</xdr:colOff>
          <xdr:row>0</xdr:row>
          <xdr:rowOff>28575</xdr:rowOff>
        </xdr:from>
        <xdr:to>
          <xdr:col>13</xdr:col>
          <xdr:colOff>819150</xdr:colOff>
          <xdr:row>1</xdr:row>
          <xdr:rowOff>0</xdr:rowOff>
        </xdr:to>
        <xdr:pic>
          <xdr:nvPicPr>
            <xdr:cNvPr id="48" name="Grafik 59">
              <a:extLst>
                <a:ext uri="{FF2B5EF4-FFF2-40B4-BE49-F238E27FC236}">
                  <a16:creationId xmlns:a16="http://schemas.microsoft.com/office/drawing/2014/main" id="{00000000-0008-0000-1C00-000030000000}"/>
                </a:ext>
              </a:extLst>
            </xdr:cNvPr>
            <xdr:cNvPicPr>
              <a:picLocks noChangeAspect="1" noChangeArrowheads="1"/>
              <a:extLst>
                <a:ext uri="{84589F7E-364E-4C9E-8A38-B11213B215E9}">
                  <a14:cameraTool cellRange="Logo!$D$6" spid="_x0000_s774271"/>
                </a:ext>
              </a:extLst>
            </xdr:cNvPicPr>
          </xdr:nvPicPr>
          <xdr:blipFill>
            <a:blip xmlns:r="http://schemas.openxmlformats.org/officeDocument/2006/relationships" r:embed="rId3"/>
            <a:srcRect/>
            <a:stretch>
              <a:fillRect/>
            </a:stretch>
          </xdr:blipFill>
          <xdr:spPr bwMode="auto">
            <a:xfrm>
              <a:off x="7648575" y="2857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6</xdr:col>
      <xdr:colOff>335262</xdr:colOff>
      <xdr:row>2</xdr:row>
      <xdr:rowOff>19053</xdr:rowOff>
    </xdr:from>
    <xdr:to>
      <xdr:col>9</xdr:col>
      <xdr:colOff>754673</xdr:colOff>
      <xdr:row>16</xdr:row>
      <xdr:rowOff>73269</xdr:rowOff>
    </xdr:to>
    <xdr:sp macro="" textlink="' '!A543">
      <xdr:nvSpPr>
        <xdr:cNvPr id="21" name="Rechteck 20">
          <a:extLst>
            <a:ext uri="{FF2B5EF4-FFF2-40B4-BE49-F238E27FC236}">
              <a16:creationId xmlns:a16="http://schemas.microsoft.com/office/drawing/2014/main" id="{00000000-0008-0000-1D00-000015000000}"/>
            </a:ext>
          </a:extLst>
        </xdr:cNvPr>
        <xdr:cNvSpPr>
          <a:spLocks/>
        </xdr:cNvSpPr>
      </xdr:nvSpPr>
      <xdr:spPr>
        <a:xfrm>
          <a:off x="4284474" y="876303"/>
          <a:ext cx="2859276" cy="2409822"/>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lIns="72000" rIns="72000" rtlCol="0" anchor="b"/>
        <a:lstStyle/>
        <a:p>
          <a:pPr algn="ctr"/>
          <a:fld id="{CCA6F63D-88EC-44C7-88D6-4D939D5AB91D}" type="TxLink">
            <a:rPr lang="en-US" sz="1400" b="0" i="0" u="none" strike="noStrike">
              <a:solidFill>
                <a:srgbClr val="000000"/>
              </a:solidFill>
              <a:latin typeface="+mn-lt"/>
              <a:cs typeface="Arial"/>
            </a:rPr>
            <a:pPr algn="ctr"/>
            <a:t>La situation idéale, dans laquelle les collaborateurs sont hautement motivés et ont peu de doléances.</a:t>
          </a:fld>
          <a:endParaRPr lang="de-CH" sz="1400">
            <a:latin typeface="+mn-lt"/>
          </a:endParaRPr>
        </a:p>
      </xdr:txBody>
    </xdr:sp>
    <xdr:clientData/>
  </xdr:twoCellAnchor>
  <xdr:twoCellAnchor>
    <xdr:from>
      <xdr:col>6</xdr:col>
      <xdr:colOff>571501</xdr:colOff>
      <xdr:row>4</xdr:row>
      <xdr:rowOff>19051</xdr:rowOff>
    </xdr:from>
    <xdr:to>
      <xdr:col>8</xdr:col>
      <xdr:colOff>1</xdr:colOff>
      <xdr:row>8</xdr:row>
      <xdr:rowOff>160705</xdr:rowOff>
    </xdr:to>
    <xdr:sp macro="" textlink="' '!A541">
      <xdr:nvSpPr>
        <xdr:cNvPr id="42" name="Ellipse 41">
          <a:extLst>
            <a:ext uri="{FF2B5EF4-FFF2-40B4-BE49-F238E27FC236}">
              <a16:creationId xmlns:a16="http://schemas.microsoft.com/office/drawing/2014/main" id="{00000000-0008-0000-1D00-00002A000000}"/>
            </a:ext>
          </a:extLst>
        </xdr:cNvPr>
        <xdr:cNvSpPr/>
      </xdr:nvSpPr>
      <xdr:spPr>
        <a:xfrm>
          <a:off x="4267201" y="1228726"/>
          <a:ext cx="952500" cy="903654"/>
        </a:xfrm>
        <a:prstGeom prst="ellipse">
          <a:avLst/>
        </a:prstGeom>
        <a:solidFill>
          <a:schemeClr val="tx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95F95CB-D407-4FE0-A284-115FDED3E48A}" type="TxLink">
            <a:rPr lang="en-US" sz="900" b="0" i="0" u="none" strike="noStrike" baseline="0">
              <a:solidFill>
                <a:sysClr val="windowText" lastClr="000000"/>
              </a:solidFill>
              <a:latin typeface="+mn-lt"/>
              <a:ea typeface="+mn-ea"/>
              <a:cs typeface="Arial"/>
            </a:rPr>
            <a:pPr marL="0" indent="0" algn="ctr"/>
            <a:t>Progrès &amp; croissance</a:t>
          </a:fld>
          <a:endParaRPr lang="de-CH" sz="900" b="0" i="0" u="none" strike="noStrike" baseline="0">
            <a:solidFill>
              <a:sysClr val="windowText" lastClr="000000"/>
            </a:solidFill>
            <a:latin typeface="+mn-lt"/>
            <a:ea typeface="+mn-ea"/>
            <a:cs typeface="Arial"/>
          </a:endParaRPr>
        </a:p>
      </xdr:txBody>
    </xdr:sp>
    <xdr:clientData/>
  </xdr:twoCellAnchor>
  <xdr:twoCellAnchor editAs="oneCell">
    <xdr:from>
      <xdr:col>2</xdr:col>
      <xdr:colOff>637485</xdr:colOff>
      <xdr:row>16</xdr:row>
      <xdr:rowOff>94836</xdr:rowOff>
    </xdr:from>
    <xdr:to>
      <xdr:col>6</xdr:col>
      <xdr:colOff>289485</xdr:colOff>
      <xdr:row>30</xdr:row>
      <xdr:rowOff>137361</xdr:rowOff>
    </xdr:to>
    <xdr:sp macro="" textlink="' '!A544">
      <xdr:nvSpPr>
        <xdr:cNvPr id="14" name="Rechteck 13">
          <a:extLst>
            <a:ext uri="{FF2B5EF4-FFF2-40B4-BE49-F238E27FC236}">
              <a16:creationId xmlns:a16="http://schemas.microsoft.com/office/drawing/2014/main" id="{00000000-0008-0000-1D00-00000E000000}"/>
            </a:ext>
          </a:extLst>
        </xdr:cNvPr>
        <xdr:cNvSpPr>
          <a:spLocks/>
        </xdr:cNvSpPr>
      </xdr:nvSpPr>
      <xdr:spPr>
        <a:xfrm>
          <a:off x="1333543" y="3307692"/>
          <a:ext cx="2905154" cy="255566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lIns="72000" rIns="72000" rtlCol="0" anchor="t"/>
        <a:lstStyle/>
        <a:p>
          <a:pPr marL="0" indent="0" algn="ctr"/>
          <a:fld id="{5FE011D4-40C6-499B-BEA6-106040383253}" type="TxLink">
            <a:rPr lang="en-US" sz="1400" b="0" i="0" u="none" strike="noStrike">
              <a:solidFill>
                <a:srgbClr val="000000"/>
              </a:solidFill>
              <a:latin typeface="+mn-lt"/>
              <a:ea typeface="+mn-ea"/>
              <a:cs typeface="Arial"/>
            </a:rPr>
            <a:pPr marL="0" indent="0" algn="ctr"/>
            <a:t>La pire situation. Les collaborateurs ne sont pas motivés et ont beaucoup de doléances.</a:t>
          </a:fld>
          <a:endParaRPr lang="de-CH" sz="1400">
            <a:solidFill>
              <a:schemeClr val="dk1"/>
            </a:solidFill>
            <a:latin typeface="+mn-lt"/>
            <a:ea typeface="+mn-ea"/>
            <a:cs typeface="+mn-cs"/>
          </a:endParaRPr>
        </a:p>
      </xdr:txBody>
    </xdr:sp>
    <xdr:clientData/>
  </xdr:twoCellAnchor>
  <xdr:twoCellAnchor editAs="oneCell">
    <xdr:from>
      <xdr:col>2</xdr:col>
      <xdr:colOff>628650</xdr:colOff>
      <xdr:row>33</xdr:row>
      <xdr:rowOff>111224</xdr:rowOff>
    </xdr:from>
    <xdr:to>
      <xdr:col>10</xdr:col>
      <xdr:colOff>47625</xdr:colOff>
      <xdr:row>35</xdr:row>
      <xdr:rowOff>219075</xdr:rowOff>
    </xdr:to>
    <xdr:sp macro="" textlink="' '!A532">
      <xdr:nvSpPr>
        <xdr:cNvPr id="32" name="Textfeld 31">
          <a:extLst>
            <a:ext uri="{FF2B5EF4-FFF2-40B4-BE49-F238E27FC236}">
              <a16:creationId xmlns:a16="http://schemas.microsoft.com/office/drawing/2014/main" id="{00000000-0008-0000-1D00-000020000000}"/>
            </a:ext>
          </a:extLst>
        </xdr:cNvPr>
        <xdr:cNvSpPr txBox="1"/>
      </xdr:nvSpPr>
      <xdr:spPr>
        <a:xfrm>
          <a:off x="1276350" y="6835874"/>
          <a:ext cx="5524500" cy="48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indent="0" algn="l"/>
          <a:fld id="{36110271-0070-4921-A793-366B2C022A02}" type="TxLink">
            <a:rPr lang="en-US" sz="1000" b="0" i="0" u="none" strike="noStrike">
              <a:solidFill>
                <a:schemeClr val="tx1">
                  <a:lumMod val="50000"/>
                  <a:lumOff val="50000"/>
                </a:schemeClr>
              </a:solidFill>
              <a:latin typeface="+mn-lt"/>
              <a:ea typeface="+mn-ea"/>
              <a:cs typeface="Arial"/>
            </a:rPr>
            <a:pPr marL="0" indent="0" algn="l"/>
            <a:t>Rétribution et salaire, politique de gestion des ressources humaines, style de leadership, conditions de travail, y inclus autonomie et soutien, relations interpersonnelles avec les collaborateurs et les supérieurs hiérarchiques, sécurité de l'emploi et impact sur la vie privée. </a:t>
          </a:fld>
          <a:endParaRPr lang="en-US" sz="1000" b="0" i="0" u="none" strike="noStrike">
            <a:solidFill>
              <a:schemeClr val="tx1">
                <a:lumMod val="50000"/>
                <a:lumOff val="50000"/>
              </a:schemeClr>
            </a:solidFill>
            <a:latin typeface="+mn-lt"/>
            <a:ea typeface="+mn-ea"/>
            <a:cs typeface="Arial"/>
          </a:endParaRPr>
        </a:p>
      </xdr:txBody>
    </xdr:sp>
    <xdr:clientData/>
  </xdr:twoCellAnchor>
  <xdr:oneCellAnchor>
    <xdr:from>
      <xdr:col>9</xdr:col>
      <xdr:colOff>571500</xdr:colOff>
      <xdr:row>1</xdr:row>
      <xdr:rowOff>38100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1D00-000002000000}"/>
            </a:ext>
          </a:extLst>
        </xdr:cNvPr>
        <xdr:cNvGrpSpPr/>
      </xdr:nvGrpSpPr>
      <xdr:grpSpPr>
        <a:xfrm>
          <a:off x="6728460" y="59436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D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D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5" name="Gruppieren 53">
          <a:hlinkClick xmlns:r="http://schemas.openxmlformats.org/officeDocument/2006/relationships" r:id="rId2"/>
          <a:extLst>
            <a:ext uri="{FF2B5EF4-FFF2-40B4-BE49-F238E27FC236}">
              <a16:creationId xmlns:a16="http://schemas.microsoft.com/office/drawing/2014/main" id="{00000000-0008-0000-1D00-000005000000}"/>
            </a:ext>
          </a:extLst>
        </xdr:cNvPr>
        <xdr:cNvGrpSpPr/>
      </xdr:nvGrpSpPr>
      <xdr:grpSpPr>
        <a:xfrm>
          <a:off x="76200" y="114300"/>
          <a:ext cx="324000" cy="325465"/>
          <a:chOff x="9191625" y="3009900"/>
          <a:chExt cx="324000" cy="325465"/>
        </a:xfrm>
      </xdr:grpSpPr>
      <xdr:sp macro="" textlink="">
        <xdr:nvSpPr>
          <xdr:cNvPr id="6" name="Rechteck 57">
            <a:extLst>
              <a:ext uri="{FF2B5EF4-FFF2-40B4-BE49-F238E27FC236}">
                <a16:creationId xmlns:a16="http://schemas.microsoft.com/office/drawing/2014/main" id="{00000000-0008-0000-1D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58">
            <a:extLst>
              <a:ext uri="{FF2B5EF4-FFF2-40B4-BE49-F238E27FC236}">
                <a16:creationId xmlns:a16="http://schemas.microsoft.com/office/drawing/2014/main" id="{00000000-0008-0000-1D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absolute">
    <xdr:from>
      <xdr:col>8</xdr:col>
      <xdr:colOff>647700</xdr:colOff>
      <xdr:row>36</xdr:row>
      <xdr:rowOff>110490</xdr:rowOff>
    </xdr:from>
    <xdr:to>
      <xdr:col>9</xdr:col>
      <xdr:colOff>769660</xdr:colOff>
      <xdr:row>37</xdr:row>
      <xdr:rowOff>137550</xdr:rowOff>
    </xdr:to>
    <xdr:sp macro="" textlink="">
      <xdr:nvSpPr>
        <xdr:cNvPr id="11" name="Textfeld 10">
          <a:extLst>
            <a:ext uri="{FF2B5EF4-FFF2-40B4-BE49-F238E27FC236}">
              <a16:creationId xmlns:a16="http://schemas.microsoft.com/office/drawing/2014/main" id="{00000000-0008-0000-1D00-00000B000000}"/>
            </a:ext>
          </a:extLst>
        </xdr:cNvPr>
        <xdr:cNvSpPr txBox="1"/>
      </xdr:nvSpPr>
      <xdr:spPr>
        <a:xfrm>
          <a:off x="5867400" y="7343775"/>
          <a:ext cx="883960"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65000"/>
                  <a:lumOff val="35000"/>
                </a:schemeClr>
              </a:solidFill>
            </a:rPr>
            <a:t>(Herzberg, 1959)</a:t>
          </a:r>
        </a:p>
      </xdr:txBody>
    </xdr:sp>
    <xdr:clientData/>
  </xdr:twoCellAnchor>
  <xdr:twoCellAnchor editAs="oneCell">
    <xdr:from>
      <xdr:col>6</xdr:col>
      <xdr:colOff>335262</xdr:colOff>
      <xdr:row>16</xdr:row>
      <xdr:rowOff>94836</xdr:rowOff>
    </xdr:from>
    <xdr:to>
      <xdr:col>9</xdr:col>
      <xdr:colOff>749262</xdr:colOff>
      <xdr:row>30</xdr:row>
      <xdr:rowOff>137361</xdr:rowOff>
    </xdr:to>
    <xdr:sp macro="" textlink="' '!A545">
      <xdr:nvSpPr>
        <xdr:cNvPr id="15" name="Rechteck 14">
          <a:extLst>
            <a:ext uri="{FF2B5EF4-FFF2-40B4-BE49-F238E27FC236}">
              <a16:creationId xmlns:a16="http://schemas.microsoft.com/office/drawing/2014/main" id="{00000000-0008-0000-1D00-00000F000000}"/>
            </a:ext>
          </a:extLst>
        </xdr:cNvPr>
        <xdr:cNvSpPr>
          <a:spLocks/>
        </xdr:cNvSpPr>
      </xdr:nvSpPr>
      <xdr:spPr>
        <a:xfrm>
          <a:off x="4030962" y="3590511"/>
          <a:ext cx="2700000" cy="2700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lIns="72000" rIns="72000" rtlCol="0" anchor="ctr"/>
        <a:lstStyle/>
        <a:p>
          <a:pPr marL="0" indent="0" algn="ctr"/>
          <a:fld id="{2B04960C-A977-4070-8589-EC3D8692E457}" type="TxLink">
            <a:rPr lang="en-US" sz="1400" b="0" i="0" u="none" strike="noStrike">
              <a:solidFill>
                <a:srgbClr val="000000"/>
              </a:solidFill>
              <a:latin typeface="+mn-lt"/>
              <a:ea typeface="+mn-ea"/>
              <a:cs typeface="Arial"/>
            </a:rPr>
            <a:pPr marL="0" indent="0" algn="ctr"/>
            <a:t>Les collaborateurs n'ont certes que peu de doléances, mais ils sont peu motivés (mentalité de mercenaires).</a:t>
          </a:fld>
          <a:endParaRPr lang="de-CH" sz="1400">
            <a:solidFill>
              <a:schemeClr val="dk1"/>
            </a:solidFill>
            <a:latin typeface="+mn-lt"/>
            <a:ea typeface="+mn-ea"/>
            <a:cs typeface="+mn-cs"/>
          </a:endParaRPr>
        </a:p>
      </xdr:txBody>
    </xdr:sp>
    <xdr:clientData/>
  </xdr:twoCellAnchor>
  <xdr:twoCellAnchor editAs="oneCell">
    <xdr:from>
      <xdr:col>2</xdr:col>
      <xdr:colOff>637485</xdr:colOff>
      <xdr:row>2</xdr:row>
      <xdr:rowOff>19053</xdr:rowOff>
    </xdr:from>
    <xdr:to>
      <xdr:col>6</xdr:col>
      <xdr:colOff>289485</xdr:colOff>
      <xdr:row>16</xdr:row>
      <xdr:rowOff>76932</xdr:rowOff>
    </xdr:to>
    <xdr:sp macro="" textlink="' '!A542">
      <xdr:nvSpPr>
        <xdr:cNvPr id="20" name="Rechteck 19">
          <a:extLst>
            <a:ext uri="{FF2B5EF4-FFF2-40B4-BE49-F238E27FC236}">
              <a16:creationId xmlns:a16="http://schemas.microsoft.com/office/drawing/2014/main" id="{00000000-0008-0000-1D00-000014000000}"/>
            </a:ext>
          </a:extLst>
        </xdr:cNvPr>
        <xdr:cNvSpPr>
          <a:spLocks/>
        </xdr:cNvSpPr>
      </xdr:nvSpPr>
      <xdr:spPr>
        <a:xfrm>
          <a:off x="1333543" y="876303"/>
          <a:ext cx="2905154" cy="2413485"/>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lIns="72000" rIns="72000" rtlCol="0" anchor="ctr"/>
        <a:lstStyle/>
        <a:p>
          <a:pPr marL="0" indent="0" algn="ctr"/>
          <a:fld id="{253AD6E9-A441-460D-98C4-4F58AFBF9AA6}" type="TxLink">
            <a:rPr lang="en-US" sz="1400" b="0" i="0" u="none" strike="noStrike">
              <a:solidFill>
                <a:srgbClr val="000000"/>
              </a:solidFill>
              <a:latin typeface="+mn-lt"/>
              <a:ea typeface="+mn-ea"/>
              <a:cs typeface="Arial"/>
            </a:rPr>
            <a:pPr marL="0" indent="0" algn="ctr"/>
            <a:t>Les collaborateurs sont motivés, mais ont beaucoup de doléances. Le poste est intéressant et exigeant, mais les conditions de travail ne sont pas bonnes.</a:t>
          </a:fld>
          <a:endParaRPr lang="de-CH" sz="1400">
            <a:solidFill>
              <a:schemeClr val="dk1"/>
            </a:solidFill>
            <a:latin typeface="+mn-lt"/>
            <a:ea typeface="+mn-ea"/>
            <a:cs typeface="+mn-cs"/>
          </a:endParaRPr>
        </a:p>
      </xdr:txBody>
    </xdr:sp>
    <xdr:clientData/>
  </xdr:twoCellAnchor>
  <xdr:twoCellAnchor editAs="oneCell">
    <xdr:from>
      <xdr:col>1</xdr:col>
      <xdr:colOff>148065</xdr:colOff>
      <xdr:row>2</xdr:row>
      <xdr:rowOff>47625</xdr:rowOff>
    </xdr:from>
    <xdr:to>
      <xdr:col>2</xdr:col>
      <xdr:colOff>309876</xdr:colOff>
      <xdr:row>31</xdr:row>
      <xdr:rowOff>118112</xdr:rowOff>
    </xdr:to>
    <xdr:sp macro="" textlink="' '!A525">
      <xdr:nvSpPr>
        <xdr:cNvPr id="22" name="Textfeld 21">
          <a:extLst>
            <a:ext uri="{FF2B5EF4-FFF2-40B4-BE49-F238E27FC236}">
              <a16:creationId xmlns:a16="http://schemas.microsoft.com/office/drawing/2014/main" id="{00000000-0008-0000-1D00-000016000000}"/>
            </a:ext>
          </a:extLst>
        </xdr:cNvPr>
        <xdr:cNvSpPr txBox="1"/>
      </xdr:nvSpPr>
      <xdr:spPr>
        <a:xfrm rot="16200000">
          <a:off x="-1918918" y="3410008"/>
          <a:ext cx="5410202"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BF9CE76-F120-46AF-BA47-0CC0F952B568}" type="TxLink">
            <a:rPr lang="en-US" sz="1800" b="0">
              <a:solidFill>
                <a:sysClr val="windowText" lastClr="000000"/>
              </a:solidFill>
              <a:latin typeface="+mn-lt"/>
              <a:ea typeface="+mn-ea"/>
              <a:cs typeface="+mn-cs"/>
            </a:rPr>
            <a:pPr marL="0" indent="0" algn="ctr"/>
            <a:t>Facteurs motivants (contenu du travail, intrinsèque)</a:t>
          </a:fld>
          <a:endParaRPr lang="de-CH" sz="1800" b="0">
            <a:solidFill>
              <a:sysClr val="windowText" lastClr="000000"/>
            </a:solidFill>
            <a:latin typeface="+mn-lt"/>
            <a:ea typeface="+mn-ea"/>
            <a:cs typeface="+mn-cs"/>
          </a:endParaRPr>
        </a:p>
      </xdr:txBody>
    </xdr:sp>
    <xdr:clientData/>
  </xdr:twoCellAnchor>
  <xdr:twoCellAnchor editAs="oneCell">
    <xdr:from>
      <xdr:col>2</xdr:col>
      <xdr:colOff>657225</xdr:colOff>
      <xdr:row>32</xdr:row>
      <xdr:rowOff>16809</xdr:rowOff>
    </xdr:from>
    <xdr:to>
      <xdr:col>9</xdr:col>
      <xdr:colOff>733425</xdr:colOff>
      <xdr:row>33</xdr:row>
      <xdr:rowOff>169095</xdr:rowOff>
    </xdr:to>
    <xdr:sp macro="" textlink="' '!A526">
      <xdr:nvSpPr>
        <xdr:cNvPr id="23" name="Textfeld 22">
          <a:extLst>
            <a:ext uri="{FF2B5EF4-FFF2-40B4-BE49-F238E27FC236}">
              <a16:creationId xmlns:a16="http://schemas.microsoft.com/office/drawing/2014/main" id="{00000000-0008-0000-1D00-000017000000}"/>
            </a:ext>
          </a:extLst>
        </xdr:cNvPr>
        <xdr:cNvSpPr txBox="1"/>
      </xdr:nvSpPr>
      <xdr:spPr>
        <a:xfrm>
          <a:off x="1304925" y="6550959"/>
          <a:ext cx="54102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27BCEDA7-10F3-4A29-8442-3A018187CAFE}" type="TxLink">
            <a:rPr lang="en-US" sz="1800" b="0">
              <a:solidFill>
                <a:sysClr val="windowText" lastClr="000000"/>
              </a:solidFill>
              <a:latin typeface="+mn-lt"/>
              <a:ea typeface="+mn-ea"/>
              <a:cs typeface="+mn-cs"/>
            </a:rPr>
            <a:pPr marL="0" indent="0" algn="ctr"/>
            <a:t>Facteurs d'hygiène (contexte du travail, extrinsèque)</a:t>
          </a:fld>
          <a:endParaRPr lang="de-CH" sz="1800" b="0">
            <a:solidFill>
              <a:sysClr val="windowText" lastClr="000000"/>
            </a:solidFill>
            <a:latin typeface="+mn-lt"/>
            <a:ea typeface="+mn-ea"/>
            <a:cs typeface="+mn-cs"/>
          </a:endParaRPr>
        </a:p>
      </xdr:txBody>
    </xdr:sp>
    <xdr:clientData/>
  </xdr:twoCellAnchor>
  <xdr:oneCellAnchor>
    <xdr:from>
      <xdr:col>2</xdr:col>
      <xdr:colOff>359747</xdr:colOff>
      <xdr:row>6</xdr:row>
      <xdr:rowOff>47628</xdr:rowOff>
    </xdr:from>
    <xdr:ext cx="219163" cy="833385"/>
    <xdr:sp macro="" textlink="' '!A527">
      <xdr:nvSpPr>
        <xdr:cNvPr id="24" name="Textfeld 23">
          <a:extLst>
            <a:ext uri="{FF2B5EF4-FFF2-40B4-BE49-F238E27FC236}">
              <a16:creationId xmlns:a16="http://schemas.microsoft.com/office/drawing/2014/main" id="{00000000-0008-0000-1D00-000018000000}"/>
            </a:ext>
          </a:extLst>
        </xdr:cNvPr>
        <xdr:cNvSpPr txBox="1"/>
      </xdr:nvSpPr>
      <xdr:spPr>
        <a:xfrm rot="16200000">
          <a:off x="748694" y="1812797"/>
          <a:ext cx="833385"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l"/>
          <a:fld id="{31D14A6F-2388-4E16-BFA9-0211CC568254}" type="TxLink">
            <a:rPr lang="en-US" sz="1400" b="0">
              <a:solidFill>
                <a:schemeClr val="tx1">
                  <a:lumMod val="65000"/>
                  <a:lumOff val="35000"/>
                </a:schemeClr>
              </a:solidFill>
              <a:latin typeface="+mn-lt"/>
              <a:ea typeface="+mn-ea"/>
              <a:cs typeface="+mn-cs"/>
            </a:rPr>
            <a:pPr marL="0" indent="0" algn="l"/>
            <a:t>satisfait</a:t>
          </a:fld>
          <a:endParaRPr lang="en-US" sz="1400" b="0">
            <a:solidFill>
              <a:schemeClr val="tx1">
                <a:lumMod val="65000"/>
                <a:lumOff val="35000"/>
              </a:schemeClr>
            </a:solidFill>
            <a:latin typeface="+mn-lt"/>
            <a:ea typeface="+mn-ea"/>
            <a:cs typeface="+mn-cs"/>
          </a:endParaRPr>
        </a:p>
      </xdr:txBody>
    </xdr:sp>
    <xdr:clientData/>
  </xdr:oneCellAnchor>
  <xdr:twoCellAnchor editAs="oneCell">
    <xdr:from>
      <xdr:col>2</xdr:col>
      <xdr:colOff>374409</xdr:colOff>
      <xdr:row>18</xdr:row>
      <xdr:rowOff>124558</xdr:rowOff>
    </xdr:from>
    <xdr:to>
      <xdr:col>2</xdr:col>
      <xdr:colOff>593572</xdr:colOff>
      <xdr:row>26</xdr:row>
      <xdr:rowOff>13497</xdr:rowOff>
    </xdr:to>
    <xdr:sp macro="" textlink="' '!A528">
      <xdr:nvSpPr>
        <xdr:cNvPr id="25" name="Textfeld 24">
          <a:extLst>
            <a:ext uri="{FF2B5EF4-FFF2-40B4-BE49-F238E27FC236}">
              <a16:creationId xmlns:a16="http://schemas.microsoft.com/office/drawing/2014/main" id="{00000000-0008-0000-1D00-000019000000}"/>
            </a:ext>
          </a:extLst>
        </xdr:cNvPr>
        <xdr:cNvSpPr txBox="1"/>
      </xdr:nvSpPr>
      <xdr:spPr>
        <a:xfrm rot="16200000">
          <a:off x="517541" y="4249359"/>
          <a:ext cx="1325016"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l"/>
          <a:fld id="{DBE91051-B38D-4C10-86F7-B2D1638D226F}" type="TxLink">
            <a:rPr lang="en-US" sz="1400" b="0">
              <a:solidFill>
                <a:schemeClr val="tx1">
                  <a:lumMod val="65000"/>
                  <a:lumOff val="35000"/>
                </a:schemeClr>
              </a:solidFill>
              <a:latin typeface="+mn-lt"/>
              <a:ea typeface="+mn-ea"/>
              <a:cs typeface="+mn-cs"/>
            </a:rPr>
            <a:pPr marL="0" indent="0" algn="l"/>
            <a:t>non satisfait</a:t>
          </a:fld>
          <a:endParaRPr lang="en-US" sz="1400" b="0">
            <a:solidFill>
              <a:schemeClr val="tx1">
                <a:lumMod val="65000"/>
                <a:lumOff val="35000"/>
              </a:schemeClr>
            </a:solidFill>
            <a:latin typeface="+mn-lt"/>
            <a:ea typeface="+mn-ea"/>
            <a:cs typeface="+mn-cs"/>
          </a:endParaRPr>
        </a:p>
      </xdr:txBody>
    </xdr:sp>
    <xdr:clientData/>
  </xdr:twoCellAnchor>
  <xdr:oneCellAnchor>
    <xdr:from>
      <xdr:col>7</xdr:col>
      <xdr:colOff>117232</xdr:colOff>
      <xdr:row>30</xdr:row>
      <xdr:rowOff>170560</xdr:rowOff>
    </xdr:from>
    <xdr:ext cx="1449156" cy="219163"/>
    <xdr:sp macro="" textlink="' '!A530">
      <xdr:nvSpPr>
        <xdr:cNvPr id="26" name="Textfeld 25">
          <a:extLst>
            <a:ext uri="{FF2B5EF4-FFF2-40B4-BE49-F238E27FC236}">
              <a16:creationId xmlns:a16="http://schemas.microsoft.com/office/drawing/2014/main" id="{00000000-0008-0000-1D00-00001A000000}"/>
            </a:ext>
          </a:extLst>
        </xdr:cNvPr>
        <xdr:cNvSpPr txBox="1"/>
      </xdr:nvSpPr>
      <xdr:spPr>
        <a:xfrm>
          <a:off x="4879732" y="5896551"/>
          <a:ext cx="1449156"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r"/>
          <a:fld id="{3354AA44-5CF6-4C6D-9134-F60F34319F90}" type="TxLink">
            <a:rPr lang="en-US" sz="1400" b="0">
              <a:solidFill>
                <a:schemeClr val="tx1">
                  <a:lumMod val="65000"/>
                  <a:lumOff val="35000"/>
                </a:schemeClr>
              </a:solidFill>
              <a:latin typeface="+mn-lt"/>
              <a:ea typeface="+mn-ea"/>
              <a:cs typeface="+mn-cs"/>
            </a:rPr>
            <a:pPr marL="0" indent="0" algn="r"/>
            <a:t>pas insatisfait</a:t>
          </a:fld>
          <a:endParaRPr lang="en-US" sz="1400" b="0">
            <a:solidFill>
              <a:schemeClr val="tx1">
                <a:lumMod val="65000"/>
                <a:lumOff val="35000"/>
              </a:schemeClr>
            </a:solidFill>
            <a:latin typeface="+mn-lt"/>
            <a:ea typeface="+mn-ea"/>
            <a:cs typeface="+mn-cs"/>
          </a:endParaRPr>
        </a:p>
      </xdr:txBody>
    </xdr:sp>
    <xdr:clientData/>
  </xdr:oneCellAnchor>
  <xdr:twoCellAnchor editAs="oneCell">
    <xdr:from>
      <xdr:col>0</xdr:col>
      <xdr:colOff>456492</xdr:colOff>
      <xdr:row>2</xdr:row>
      <xdr:rowOff>114300</xdr:rowOff>
    </xdr:from>
    <xdr:to>
      <xdr:col>2</xdr:col>
      <xdr:colOff>114299</xdr:colOff>
      <xdr:row>31</xdr:row>
      <xdr:rowOff>162321</xdr:rowOff>
    </xdr:to>
    <xdr:sp macro="" textlink="' '!A531">
      <xdr:nvSpPr>
        <xdr:cNvPr id="31" name="Textfeld 30">
          <a:extLst>
            <a:ext uri="{FF2B5EF4-FFF2-40B4-BE49-F238E27FC236}">
              <a16:creationId xmlns:a16="http://schemas.microsoft.com/office/drawing/2014/main" id="{00000000-0008-0000-1D00-00001F000000}"/>
            </a:ext>
          </a:extLst>
        </xdr:cNvPr>
        <xdr:cNvSpPr txBox="1"/>
      </xdr:nvSpPr>
      <xdr:spPr>
        <a:xfrm rot="16200000">
          <a:off x="-2115102" y="3514569"/>
          <a:ext cx="5448696" cy="305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indent="0" algn="l"/>
          <a:fld id="{C1BEB54C-5B39-495B-8BC4-B81954A0509F}" type="TxLink">
            <a:rPr lang="en-US" sz="1000" b="0" i="0" u="none" strike="noStrike">
              <a:solidFill>
                <a:schemeClr val="tx1">
                  <a:lumMod val="50000"/>
                  <a:lumOff val="50000"/>
                </a:schemeClr>
              </a:solidFill>
              <a:latin typeface="+mn-lt"/>
              <a:ea typeface="+mn-ea"/>
              <a:cs typeface="Arial"/>
            </a:rPr>
            <a:pPr marL="0" indent="0" algn="l"/>
            <a:t>Performance et réussite, reconnaissance, contenus du travail, responsabilité, avancement et promotion, croissance</a:t>
          </a:fld>
          <a:endParaRPr lang="en-US" sz="1000" b="0">
            <a:solidFill>
              <a:schemeClr val="tx1">
                <a:lumMod val="50000"/>
                <a:lumOff val="50000"/>
              </a:schemeClr>
            </a:solidFill>
            <a:latin typeface="+mn-lt"/>
            <a:ea typeface="+mn-ea"/>
            <a:cs typeface="+mn-cs"/>
          </a:endParaRPr>
        </a:p>
      </xdr:txBody>
    </xdr:sp>
    <xdr:clientData/>
  </xdr:twoCellAnchor>
  <xdr:twoCellAnchor>
    <xdr:from>
      <xdr:col>3</xdr:col>
      <xdr:colOff>742951</xdr:colOff>
      <xdr:row>25</xdr:row>
      <xdr:rowOff>142876</xdr:rowOff>
    </xdr:from>
    <xdr:to>
      <xdr:col>5</xdr:col>
      <xdr:colOff>152401</xdr:colOff>
      <xdr:row>30</xdr:row>
      <xdr:rowOff>85726</xdr:rowOff>
    </xdr:to>
    <xdr:sp macro="" textlink="' '!A534">
      <xdr:nvSpPr>
        <xdr:cNvPr id="34" name="Ellipse 33">
          <a:extLst>
            <a:ext uri="{FF2B5EF4-FFF2-40B4-BE49-F238E27FC236}">
              <a16:creationId xmlns:a16="http://schemas.microsoft.com/office/drawing/2014/main" id="{00000000-0008-0000-1D00-000022000000}"/>
            </a:ext>
          </a:extLst>
        </xdr:cNvPr>
        <xdr:cNvSpPr/>
      </xdr:nvSpPr>
      <xdr:spPr>
        <a:xfrm>
          <a:off x="2152651" y="5343526"/>
          <a:ext cx="933450" cy="895350"/>
        </a:xfrm>
        <a:prstGeom prst="ellipse">
          <a:avLst/>
        </a:prstGeom>
        <a:solidFill>
          <a:schemeClr val="accent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D96208EB-6A60-4718-BA60-4855C32F88BA}" type="TxLink">
            <a:rPr lang="en-US" sz="900" b="0" i="0" u="none" strike="noStrike" baseline="0">
              <a:solidFill>
                <a:sysClr val="windowText" lastClr="000000"/>
              </a:solidFill>
              <a:latin typeface="+mn-lt"/>
              <a:ea typeface="+mn-ea"/>
              <a:cs typeface="Arial"/>
            </a:rPr>
            <a:pPr marL="0" indent="0" algn="ctr"/>
            <a:t>Compétences des supérieurs hiérarchiques</a:t>
          </a:fld>
          <a:endParaRPr lang="de-CH" sz="900" b="0" i="0" u="none" strike="noStrike" baseline="0">
            <a:solidFill>
              <a:sysClr val="windowText" lastClr="000000"/>
            </a:solidFill>
            <a:latin typeface="+mn-lt"/>
            <a:ea typeface="+mn-ea"/>
            <a:cs typeface="Arial"/>
          </a:endParaRPr>
        </a:p>
      </xdr:txBody>
    </xdr:sp>
    <xdr:clientData/>
  </xdr:twoCellAnchor>
  <xdr:twoCellAnchor>
    <xdr:from>
      <xdr:col>3</xdr:col>
      <xdr:colOff>76201</xdr:colOff>
      <xdr:row>22</xdr:row>
      <xdr:rowOff>9526</xdr:rowOff>
    </xdr:from>
    <xdr:to>
      <xdr:col>4</xdr:col>
      <xdr:colOff>237869</xdr:colOff>
      <xdr:row>26</xdr:row>
      <xdr:rowOff>133351</xdr:rowOff>
    </xdr:to>
    <xdr:sp macro="" textlink="' '!A535">
      <xdr:nvSpPr>
        <xdr:cNvPr id="35" name="Ellipse 34">
          <a:extLst>
            <a:ext uri="{FF2B5EF4-FFF2-40B4-BE49-F238E27FC236}">
              <a16:creationId xmlns:a16="http://schemas.microsoft.com/office/drawing/2014/main" id="{00000000-0008-0000-1D00-000023000000}"/>
            </a:ext>
          </a:extLst>
        </xdr:cNvPr>
        <xdr:cNvSpPr/>
      </xdr:nvSpPr>
      <xdr:spPr>
        <a:xfrm>
          <a:off x="1485901" y="4648201"/>
          <a:ext cx="923668" cy="876300"/>
        </a:xfrm>
        <a:prstGeom prst="ellipse">
          <a:avLst/>
        </a:prstGeom>
        <a:solidFill>
          <a:schemeClr val="accent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DC57AE3E-01A2-4852-B679-517D4176484F}" type="TxLink">
            <a:rPr lang="en-US" sz="900" b="0" i="0" u="none" strike="noStrike" baseline="0">
              <a:solidFill>
                <a:sysClr val="windowText" lastClr="000000"/>
              </a:solidFill>
              <a:latin typeface="+mn-lt"/>
              <a:ea typeface="+mn-ea"/>
              <a:cs typeface="Arial"/>
            </a:rPr>
            <a:pPr marL="0" indent="0" algn="ctr"/>
            <a:t>Relations personnelles avec les supérieurs hiérarchiques</a:t>
          </a:fld>
          <a:endParaRPr lang="de-CH" sz="900" b="0" i="0" u="none" strike="noStrike" baseline="0">
            <a:solidFill>
              <a:sysClr val="windowText" lastClr="000000"/>
            </a:solidFill>
            <a:latin typeface="+mn-lt"/>
            <a:ea typeface="+mn-ea"/>
            <a:cs typeface="Arial"/>
          </a:endParaRPr>
        </a:p>
      </xdr:txBody>
    </xdr:sp>
    <xdr:clientData/>
  </xdr:twoCellAnchor>
  <xdr:twoCellAnchor>
    <xdr:from>
      <xdr:col>2</xdr:col>
      <xdr:colOff>657226</xdr:colOff>
      <xdr:row>25</xdr:row>
      <xdr:rowOff>123826</xdr:rowOff>
    </xdr:from>
    <xdr:to>
      <xdr:col>4</xdr:col>
      <xdr:colOff>85726</xdr:colOff>
      <xdr:row>30</xdr:row>
      <xdr:rowOff>74980</xdr:rowOff>
    </xdr:to>
    <xdr:sp macro="" textlink="' '!A533">
      <xdr:nvSpPr>
        <xdr:cNvPr id="30" name="Ellipse 29">
          <a:extLst>
            <a:ext uri="{FF2B5EF4-FFF2-40B4-BE49-F238E27FC236}">
              <a16:creationId xmlns:a16="http://schemas.microsoft.com/office/drawing/2014/main" id="{00000000-0008-0000-1D00-00001E000000}"/>
            </a:ext>
          </a:extLst>
        </xdr:cNvPr>
        <xdr:cNvSpPr/>
      </xdr:nvSpPr>
      <xdr:spPr>
        <a:xfrm>
          <a:off x="1304926" y="5324476"/>
          <a:ext cx="952500" cy="903654"/>
        </a:xfrm>
        <a:prstGeom prst="ellipse">
          <a:avLst/>
        </a:prstGeom>
        <a:solidFill>
          <a:schemeClr val="accent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algn="ctr"/>
          <a:fld id="{C78B5272-4E2F-47DE-92D2-45F15EA68CB1}" type="TxLink">
            <a:rPr lang="en-US" sz="900" b="0" i="0" u="none" strike="noStrike" baseline="0">
              <a:solidFill>
                <a:sysClr val="windowText" lastClr="000000"/>
              </a:solidFill>
              <a:latin typeface="+mn-lt"/>
              <a:cs typeface="Arial"/>
            </a:rPr>
            <a:pPr algn="ctr"/>
            <a:t>Politique de l'entreprise &amp; administration</a:t>
          </a:fld>
          <a:endParaRPr lang="de-CH" sz="900" baseline="0">
            <a:solidFill>
              <a:sysClr val="windowText" lastClr="000000"/>
            </a:solidFill>
            <a:latin typeface="+mn-lt"/>
          </a:endParaRPr>
        </a:p>
      </xdr:txBody>
    </xdr:sp>
    <xdr:clientData/>
  </xdr:twoCellAnchor>
  <xdr:twoCellAnchor>
    <xdr:from>
      <xdr:col>4</xdr:col>
      <xdr:colOff>171451</xdr:colOff>
      <xdr:row>22</xdr:row>
      <xdr:rowOff>47626</xdr:rowOff>
    </xdr:from>
    <xdr:to>
      <xdr:col>5</xdr:col>
      <xdr:colOff>295275</xdr:colOff>
      <xdr:row>26</xdr:row>
      <xdr:rowOff>135548</xdr:rowOff>
    </xdr:to>
    <xdr:sp macro="" textlink="' '!A536">
      <xdr:nvSpPr>
        <xdr:cNvPr id="36" name="Ellipse 35">
          <a:extLst>
            <a:ext uri="{FF2B5EF4-FFF2-40B4-BE49-F238E27FC236}">
              <a16:creationId xmlns:a16="http://schemas.microsoft.com/office/drawing/2014/main" id="{00000000-0008-0000-1D00-000024000000}"/>
            </a:ext>
          </a:extLst>
        </xdr:cNvPr>
        <xdr:cNvSpPr/>
      </xdr:nvSpPr>
      <xdr:spPr>
        <a:xfrm>
          <a:off x="2343151" y="4686301"/>
          <a:ext cx="885824" cy="840397"/>
        </a:xfrm>
        <a:prstGeom prst="ellipse">
          <a:avLst/>
        </a:prstGeom>
        <a:solidFill>
          <a:schemeClr val="accent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2C318F67-AE81-4A69-855D-FD63D0700715}" type="TxLink">
            <a:rPr lang="en-US" sz="900" b="0" i="0" u="none" strike="noStrike" baseline="0">
              <a:solidFill>
                <a:sysClr val="windowText" lastClr="000000"/>
              </a:solidFill>
              <a:latin typeface="+mn-lt"/>
              <a:ea typeface="+mn-ea"/>
              <a:cs typeface="Arial"/>
            </a:rPr>
            <a:pPr marL="0" indent="0" algn="ctr"/>
            <a:t>Conditions de travail</a:t>
          </a:fld>
          <a:endParaRPr lang="de-CH" sz="900" b="0" i="0" u="none" strike="noStrike" baseline="0">
            <a:solidFill>
              <a:sysClr val="windowText" lastClr="000000"/>
            </a:solidFill>
            <a:latin typeface="+mn-lt"/>
            <a:ea typeface="+mn-ea"/>
            <a:cs typeface="Arial"/>
          </a:endParaRPr>
        </a:p>
      </xdr:txBody>
    </xdr:sp>
    <xdr:clientData/>
  </xdr:twoCellAnchor>
  <xdr:twoCellAnchor>
    <xdr:from>
      <xdr:col>7</xdr:col>
      <xdr:colOff>542926</xdr:colOff>
      <xdr:row>2</xdr:row>
      <xdr:rowOff>38101</xdr:rowOff>
    </xdr:from>
    <xdr:to>
      <xdr:col>8</xdr:col>
      <xdr:colOff>733426</xdr:colOff>
      <xdr:row>6</xdr:row>
      <xdr:rowOff>179755</xdr:rowOff>
    </xdr:to>
    <xdr:sp macro="" textlink="' '!A538">
      <xdr:nvSpPr>
        <xdr:cNvPr id="38" name="Ellipse 37">
          <a:extLst>
            <a:ext uri="{FF2B5EF4-FFF2-40B4-BE49-F238E27FC236}">
              <a16:creationId xmlns:a16="http://schemas.microsoft.com/office/drawing/2014/main" id="{00000000-0008-0000-1D00-000026000000}"/>
            </a:ext>
          </a:extLst>
        </xdr:cNvPr>
        <xdr:cNvSpPr/>
      </xdr:nvSpPr>
      <xdr:spPr>
        <a:xfrm>
          <a:off x="5000626" y="866776"/>
          <a:ext cx="952500" cy="903654"/>
        </a:xfrm>
        <a:prstGeom prst="ellipse">
          <a:avLst/>
        </a:prstGeom>
        <a:solidFill>
          <a:schemeClr val="tx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ABC39C3E-B5AD-4E5F-94DA-3A94AC4FB9DA}" type="TxLink">
            <a:rPr lang="en-US" sz="900" b="0" i="0" u="none" strike="noStrike" baseline="0">
              <a:solidFill>
                <a:sysClr val="windowText" lastClr="000000"/>
              </a:solidFill>
              <a:latin typeface="+mn-lt"/>
              <a:ea typeface="+mn-ea"/>
              <a:cs typeface="Arial"/>
            </a:rPr>
            <a:pPr marL="0" indent="0" algn="ctr"/>
            <a:t>Reconnaissance</a:t>
          </a:fld>
          <a:endParaRPr lang="de-CH" sz="900" b="0" i="0" u="none" strike="noStrike" baseline="0">
            <a:solidFill>
              <a:sysClr val="windowText" lastClr="000000"/>
            </a:solidFill>
            <a:latin typeface="+mn-lt"/>
            <a:ea typeface="+mn-ea"/>
            <a:cs typeface="Arial"/>
          </a:endParaRPr>
        </a:p>
      </xdr:txBody>
    </xdr:sp>
    <xdr:clientData/>
  </xdr:twoCellAnchor>
  <xdr:twoCellAnchor>
    <xdr:from>
      <xdr:col>8</xdr:col>
      <xdr:colOff>447676</xdr:colOff>
      <xdr:row>5</xdr:row>
      <xdr:rowOff>142876</xdr:rowOff>
    </xdr:from>
    <xdr:to>
      <xdr:col>9</xdr:col>
      <xdr:colOff>638176</xdr:colOff>
      <xdr:row>10</xdr:row>
      <xdr:rowOff>94030</xdr:rowOff>
    </xdr:to>
    <xdr:sp macro="" textlink="' '!A539">
      <xdr:nvSpPr>
        <xdr:cNvPr id="39" name="Ellipse 38">
          <a:extLst>
            <a:ext uri="{FF2B5EF4-FFF2-40B4-BE49-F238E27FC236}">
              <a16:creationId xmlns:a16="http://schemas.microsoft.com/office/drawing/2014/main" id="{00000000-0008-0000-1D00-000027000000}"/>
            </a:ext>
          </a:extLst>
        </xdr:cNvPr>
        <xdr:cNvSpPr/>
      </xdr:nvSpPr>
      <xdr:spPr>
        <a:xfrm>
          <a:off x="5667376" y="1543051"/>
          <a:ext cx="952500" cy="903654"/>
        </a:xfrm>
        <a:prstGeom prst="ellipse">
          <a:avLst/>
        </a:prstGeom>
        <a:solidFill>
          <a:schemeClr val="tx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EC23BA3-5F65-4E1E-A0C6-41F052F0FDF3}" type="TxLink">
            <a:rPr lang="en-US" sz="900" b="0" i="0" u="none" strike="noStrike" baseline="0">
              <a:solidFill>
                <a:sysClr val="windowText" lastClr="000000"/>
              </a:solidFill>
              <a:latin typeface="+mn-lt"/>
              <a:ea typeface="+mn-ea"/>
              <a:cs typeface="Arial"/>
            </a:rPr>
            <a:pPr marL="0" indent="0" algn="ctr"/>
            <a:t>Travail en soi</a:t>
          </a:fld>
          <a:endParaRPr lang="de-CH" sz="900" b="0" i="0" u="none" strike="noStrike" baseline="0">
            <a:solidFill>
              <a:sysClr val="windowText" lastClr="000000"/>
            </a:solidFill>
            <a:latin typeface="+mn-lt"/>
            <a:ea typeface="+mn-ea"/>
            <a:cs typeface="Arial"/>
          </a:endParaRPr>
        </a:p>
      </xdr:txBody>
    </xdr:sp>
    <xdr:clientData/>
  </xdr:twoCellAnchor>
  <xdr:oneCellAnchor>
    <xdr:from>
      <xdr:col>3</xdr:col>
      <xdr:colOff>98915</xdr:colOff>
      <xdr:row>31</xdr:row>
      <xdr:rowOff>8635</xdr:rowOff>
    </xdr:from>
    <xdr:ext cx="1617724" cy="219163"/>
    <xdr:sp macro="" textlink="' '!A529">
      <xdr:nvSpPr>
        <xdr:cNvPr id="40" name="Textfeld 39">
          <a:extLst>
            <a:ext uri="{FF2B5EF4-FFF2-40B4-BE49-F238E27FC236}">
              <a16:creationId xmlns:a16="http://schemas.microsoft.com/office/drawing/2014/main" id="{00000000-0008-0000-1D00-000028000000}"/>
            </a:ext>
          </a:extLst>
        </xdr:cNvPr>
        <xdr:cNvSpPr txBox="1"/>
      </xdr:nvSpPr>
      <xdr:spPr>
        <a:xfrm>
          <a:off x="1608261" y="5914135"/>
          <a:ext cx="1617724" cy="2191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r"/>
          <a:fld id="{EAA0BB22-BD3F-4D82-9D32-C0451355E7D5}" type="TxLink">
            <a:rPr lang="en-US" sz="1400" b="0">
              <a:solidFill>
                <a:schemeClr val="tx1">
                  <a:lumMod val="65000"/>
                  <a:lumOff val="35000"/>
                </a:schemeClr>
              </a:solidFill>
              <a:latin typeface="+mn-lt"/>
              <a:ea typeface="+mn-ea"/>
              <a:cs typeface="+mn-cs"/>
            </a:rPr>
            <a:pPr marL="0" indent="0" algn="r"/>
            <a:t>Insatisfait</a:t>
          </a:fld>
          <a:endParaRPr lang="en-US" sz="1400" b="0">
            <a:solidFill>
              <a:schemeClr val="tx1">
                <a:lumMod val="65000"/>
                <a:lumOff val="35000"/>
              </a:schemeClr>
            </a:solidFill>
            <a:latin typeface="+mn-lt"/>
            <a:ea typeface="+mn-ea"/>
            <a:cs typeface="+mn-cs"/>
          </a:endParaRPr>
        </a:p>
      </xdr:txBody>
    </xdr:sp>
    <xdr:clientData/>
  </xdr:oneCellAnchor>
  <xdr:twoCellAnchor>
    <xdr:from>
      <xdr:col>7</xdr:col>
      <xdr:colOff>428626</xdr:colOff>
      <xdr:row>5</xdr:row>
      <xdr:rowOff>171451</xdr:rowOff>
    </xdr:from>
    <xdr:to>
      <xdr:col>8</xdr:col>
      <xdr:colOff>619126</xdr:colOff>
      <xdr:row>10</xdr:row>
      <xdr:rowOff>122605</xdr:rowOff>
    </xdr:to>
    <xdr:sp macro="" textlink="' '!A540">
      <xdr:nvSpPr>
        <xdr:cNvPr id="41" name="Ellipse 40">
          <a:extLst>
            <a:ext uri="{FF2B5EF4-FFF2-40B4-BE49-F238E27FC236}">
              <a16:creationId xmlns:a16="http://schemas.microsoft.com/office/drawing/2014/main" id="{00000000-0008-0000-1D00-000029000000}"/>
            </a:ext>
          </a:extLst>
        </xdr:cNvPr>
        <xdr:cNvSpPr/>
      </xdr:nvSpPr>
      <xdr:spPr>
        <a:xfrm>
          <a:off x="4886326" y="1571626"/>
          <a:ext cx="952500" cy="903654"/>
        </a:xfrm>
        <a:prstGeom prst="ellipse">
          <a:avLst/>
        </a:prstGeom>
        <a:solidFill>
          <a:schemeClr val="tx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AA50494B-BF0E-4A58-99FE-71635D2E0288}" type="TxLink">
            <a:rPr lang="en-US" sz="900" b="0" i="0" u="none" strike="noStrike" baseline="0">
              <a:solidFill>
                <a:sysClr val="windowText" lastClr="000000"/>
              </a:solidFill>
              <a:latin typeface="+mn-lt"/>
              <a:ea typeface="+mn-ea"/>
              <a:cs typeface="Arial"/>
            </a:rPr>
            <a:pPr marL="0" indent="0" algn="ctr"/>
            <a:t>Sentiment de responsabilité</a:t>
          </a:fld>
          <a:endParaRPr lang="de-CH" sz="900" b="0" i="0" u="none" strike="noStrike" baseline="0">
            <a:solidFill>
              <a:sysClr val="windowText" lastClr="000000"/>
            </a:solidFill>
            <a:latin typeface="+mn-lt"/>
            <a:ea typeface="+mn-ea"/>
            <a:cs typeface="Arial"/>
          </a:endParaRPr>
        </a:p>
      </xdr:txBody>
    </xdr:sp>
    <xdr:clientData/>
  </xdr:twoCellAnchor>
  <xdr:twoCellAnchor>
    <xdr:from>
      <xdr:col>8</xdr:col>
      <xdr:colOff>552451</xdr:colOff>
      <xdr:row>2</xdr:row>
      <xdr:rowOff>47626</xdr:rowOff>
    </xdr:from>
    <xdr:to>
      <xdr:col>9</xdr:col>
      <xdr:colOff>742951</xdr:colOff>
      <xdr:row>6</xdr:row>
      <xdr:rowOff>189280</xdr:rowOff>
    </xdr:to>
    <xdr:sp macro="" textlink="' '!A537">
      <xdr:nvSpPr>
        <xdr:cNvPr id="37" name="Ellipse 36">
          <a:extLst>
            <a:ext uri="{FF2B5EF4-FFF2-40B4-BE49-F238E27FC236}">
              <a16:creationId xmlns:a16="http://schemas.microsoft.com/office/drawing/2014/main" id="{00000000-0008-0000-1D00-000025000000}"/>
            </a:ext>
          </a:extLst>
        </xdr:cNvPr>
        <xdr:cNvSpPr/>
      </xdr:nvSpPr>
      <xdr:spPr>
        <a:xfrm>
          <a:off x="5772151" y="876301"/>
          <a:ext cx="952500" cy="903654"/>
        </a:xfrm>
        <a:prstGeom prst="ellipse">
          <a:avLst/>
        </a:prstGeom>
        <a:solidFill>
          <a:schemeClr val="tx2">
            <a:lumMod val="20000"/>
            <a:lumOff val="80000"/>
            <a:alpha val="5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3359A9F-5030-4251-9EA6-3BCA5917DD51}" type="TxLink">
            <a:rPr lang="en-US" sz="900" b="0" i="0" u="none" strike="noStrike" baseline="0">
              <a:solidFill>
                <a:sysClr val="windowText" lastClr="000000"/>
              </a:solidFill>
              <a:latin typeface="+mn-lt"/>
              <a:ea typeface="+mn-ea"/>
              <a:cs typeface="Arial"/>
            </a:rPr>
            <a:pPr marL="0" indent="0" algn="ctr"/>
            <a:t>Expérience valorisante</a:t>
          </a:fld>
          <a:endParaRPr lang="de-CH" sz="900" b="0" i="0" u="none" strike="noStrike" baseline="0">
            <a:solidFill>
              <a:sysClr val="windowText" lastClr="000000"/>
            </a:solidFill>
            <a:latin typeface="+mn-lt"/>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7</xdr:col>
          <xdr:colOff>95250</xdr:colOff>
          <xdr:row>0</xdr:row>
          <xdr:rowOff>19050</xdr:rowOff>
        </xdr:from>
        <xdr:to>
          <xdr:col>10</xdr:col>
          <xdr:colOff>0</xdr:colOff>
          <xdr:row>0</xdr:row>
          <xdr:rowOff>552450</xdr:rowOff>
        </xdr:to>
        <xdr:pic>
          <xdr:nvPicPr>
            <xdr:cNvPr id="33" name="Grafik 59">
              <a:extLst>
                <a:ext uri="{FF2B5EF4-FFF2-40B4-BE49-F238E27FC236}">
                  <a16:creationId xmlns:a16="http://schemas.microsoft.com/office/drawing/2014/main" id="{00000000-0008-0000-1D00-000021000000}"/>
                </a:ext>
              </a:extLst>
            </xdr:cNvPr>
            <xdr:cNvPicPr>
              <a:picLocks noChangeAspect="1" noChangeArrowheads="1"/>
              <a:extLst>
                <a:ext uri="{84589F7E-364E-4C9E-8A38-B11213B215E9}">
                  <a14:cameraTool cellRange="Logo!$D$6" spid="_x0000_s775295"/>
                </a:ext>
              </a:extLst>
            </xdr:cNvPicPr>
          </xdr:nvPicPr>
          <xdr:blipFill>
            <a:blip xmlns:r="http://schemas.openxmlformats.org/officeDocument/2006/relationships" r:embed="rId3"/>
            <a:srcRect/>
            <a:stretch>
              <a:fillRect/>
            </a:stretch>
          </xdr:blipFill>
          <xdr:spPr bwMode="auto">
            <a:xfrm>
              <a:off x="45529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0.xml><?xml version="1.0" encoding="utf-8"?>
<xdr:wsDr xmlns:xdr="http://schemas.openxmlformats.org/drawingml/2006/spreadsheetDrawing" xmlns:a="http://schemas.openxmlformats.org/drawingml/2006/main">
  <xdr:oneCellAnchor>
    <xdr:from>
      <xdr:col>10</xdr:col>
      <xdr:colOff>457200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1E00-000002000000}"/>
            </a:ext>
          </a:extLst>
        </xdr:cNvPr>
        <xdr:cNvGrpSpPr/>
      </xdr:nvGrpSpPr>
      <xdr:grpSpPr>
        <a:xfrm>
          <a:off x="739902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1E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1E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6" name="Gruppieren 53">
          <a:hlinkClick xmlns:r="http://schemas.openxmlformats.org/officeDocument/2006/relationships" r:id="rId2"/>
          <a:extLst>
            <a:ext uri="{FF2B5EF4-FFF2-40B4-BE49-F238E27FC236}">
              <a16:creationId xmlns:a16="http://schemas.microsoft.com/office/drawing/2014/main" id="{00000000-0008-0000-1E00-000006000000}"/>
            </a:ext>
          </a:extLst>
        </xdr:cNvPr>
        <xdr:cNvGrpSpPr/>
      </xdr:nvGrpSpPr>
      <xdr:grpSpPr>
        <a:xfrm>
          <a:off x="76200" y="114300"/>
          <a:ext cx="324000" cy="325465"/>
          <a:chOff x="9191625" y="3009900"/>
          <a:chExt cx="324000" cy="325465"/>
        </a:xfrm>
      </xdr:grpSpPr>
      <xdr:sp macro="" textlink="">
        <xdr:nvSpPr>
          <xdr:cNvPr id="7" name="Rechteck 57">
            <a:extLst>
              <a:ext uri="{FF2B5EF4-FFF2-40B4-BE49-F238E27FC236}">
                <a16:creationId xmlns:a16="http://schemas.microsoft.com/office/drawing/2014/main" id="{00000000-0008-0000-1E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58">
            <a:extLst>
              <a:ext uri="{FF2B5EF4-FFF2-40B4-BE49-F238E27FC236}">
                <a16:creationId xmlns:a16="http://schemas.microsoft.com/office/drawing/2014/main" id="{00000000-0008-0000-1E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2</xdr:col>
      <xdr:colOff>142554</xdr:colOff>
      <xdr:row>3</xdr:row>
      <xdr:rowOff>122237</xdr:rowOff>
    </xdr:from>
    <xdr:to>
      <xdr:col>10</xdr:col>
      <xdr:colOff>320354</xdr:colOff>
      <xdr:row>26</xdr:row>
      <xdr:rowOff>169862</xdr:rowOff>
    </xdr:to>
    <xdr:grpSp>
      <xdr:nvGrpSpPr>
        <xdr:cNvPr id="10" name="Group 2">
          <a:extLst>
            <a:ext uri="{FF2B5EF4-FFF2-40B4-BE49-F238E27FC236}">
              <a16:creationId xmlns:a16="http://schemas.microsoft.com/office/drawing/2014/main" id="{00000000-0008-0000-1E00-00000A000000}"/>
            </a:ext>
          </a:extLst>
        </xdr:cNvPr>
        <xdr:cNvGrpSpPr>
          <a:grpSpLocks/>
        </xdr:cNvGrpSpPr>
      </xdr:nvGrpSpPr>
      <xdr:grpSpPr bwMode="auto">
        <a:xfrm>
          <a:off x="805494" y="1029017"/>
          <a:ext cx="6456680" cy="4200525"/>
          <a:chOff x="1248" y="912"/>
          <a:chExt cx="3648" cy="2784"/>
        </a:xfrm>
      </xdr:grpSpPr>
      <xdr:sp macro="" textlink="">
        <xdr:nvSpPr>
          <xdr:cNvPr id="27" name="Freeform 3" descr="30%">
            <a:extLst>
              <a:ext uri="{FF2B5EF4-FFF2-40B4-BE49-F238E27FC236}">
                <a16:creationId xmlns:a16="http://schemas.microsoft.com/office/drawing/2014/main" id="{00000000-0008-0000-1E00-00001B000000}"/>
              </a:ext>
            </a:extLst>
          </xdr:cNvPr>
          <xdr:cNvSpPr>
            <a:spLocks/>
          </xdr:cNvSpPr>
        </xdr:nvSpPr>
        <xdr:spPr bwMode="auto">
          <a:xfrm>
            <a:off x="1248" y="912"/>
            <a:ext cx="2880" cy="2208"/>
          </a:xfrm>
          <a:custGeom>
            <a:avLst/>
            <a:gdLst/>
            <a:ahLst/>
            <a:cxnLst>
              <a:cxn ang="0">
                <a:pos x="0" y="2208"/>
              </a:cxn>
              <a:cxn ang="0">
                <a:pos x="1488" y="0"/>
              </a:cxn>
              <a:cxn ang="0">
                <a:pos x="2880" y="0"/>
              </a:cxn>
              <a:cxn ang="0">
                <a:pos x="0" y="2208"/>
              </a:cxn>
            </a:cxnLst>
            <a:rect l="0" t="0" r="r" b="b"/>
            <a:pathLst>
              <a:path w="2880" h="2208">
                <a:moveTo>
                  <a:pt x="0" y="2208"/>
                </a:moveTo>
                <a:lnTo>
                  <a:pt x="1488" y="0"/>
                </a:lnTo>
                <a:lnTo>
                  <a:pt x="2880" y="0"/>
                </a:lnTo>
                <a:lnTo>
                  <a:pt x="0" y="2208"/>
                </a:lnTo>
                <a:close/>
              </a:path>
            </a:pathLst>
          </a:custGeom>
          <a:solidFill>
            <a:schemeClr val="accent4">
              <a:lumMod val="20000"/>
              <a:lumOff val="80000"/>
            </a:schemeClr>
          </a:solidFill>
          <a:ln w="9525">
            <a:no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sp macro="" textlink="">
        <xdr:nvSpPr>
          <xdr:cNvPr id="28" name="Freeform 4" descr="30%">
            <a:extLst>
              <a:ext uri="{FF2B5EF4-FFF2-40B4-BE49-F238E27FC236}">
                <a16:creationId xmlns:a16="http://schemas.microsoft.com/office/drawing/2014/main" id="{00000000-0008-0000-1E00-00001C000000}"/>
              </a:ext>
            </a:extLst>
          </xdr:cNvPr>
          <xdr:cNvSpPr>
            <a:spLocks/>
          </xdr:cNvSpPr>
        </xdr:nvSpPr>
        <xdr:spPr bwMode="auto">
          <a:xfrm>
            <a:off x="1632" y="1200"/>
            <a:ext cx="3264" cy="2496"/>
          </a:xfrm>
          <a:custGeom>
            <a:avLst/>
            <a:gdLst/>
            <a:ahLst/>
            <a:cxnLst>
              <a:cxn ang="0">
                <a:pos x="0" y="2496"/>
              </a:cxn>
              <a:cxn ang="0">
                <a:pos x="3264" y="0"/>
              </a:cxn>
              <a:cxn ang="0">
                <a:pos x="3264" y="1584"/>
              </a:cxn>
              <a:cxn ang="0">
                <a:pos x="0" y="2496"/>
              </a:cxn>
            </a:cxnLst>
            <a:rect l="0" t="0" r="r" b="b"/>
            <a:pathLst>
              <a:path w="3264" h="2496">
                <a:moveTo>
                  <a:pt x="0" y="2496"/>
                </a:moveTo>
                <a:lnTo>
                  <a:pt x="3264" y="0"/>
                </a:lnTo>
                <a:lnTo>
                  <a:pt x="3264" y="1584"/>
                </a:lnTo>
                <a:lnTo>
                  <a:pt x="0" y="2496"/>
                </a:lnTo>
                <a:close/>
              </a:path>
            </a:pathLst>
          </a:custGeom>
          <a:solidFill>
            <a:schemeClr val="accent4">
              <a:lumMod val="20000"/>
              <a:lumOff val="80000"/>
            </a:schemeClr>
          </a:solidFill>
          <a:ln w="9525">
            <a:no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sp macro="" textlink="' '!A550">
        <xdr:nvSpPr>
          <xdr:cNvPr id="29" name="Text Box 5">
            <a:extLst>
              <a:ext uri="{FF2B5EF4-FFF2-40B4-BE49-F238E27FC236}">
                <a16:creationId xmlns:a16="http://schemas.microsoft.com/office/drawing/2014/main" id="{00000000-0008-0000-1E00-00001D000000}"/>
              </a:ext>
            </a:extLst>
          </xdr:cNvPr>
          <xdr:cNvSpPr txBox="1">
            <a:spLocks noChangeArrowheads="1"/>
          </xdr:cNvSpPr>
        </xdr:nvSpPr>
        <xdr:spPr bwMode="auto">
          <a:xfrm rot="18960000">
            <a:off x="1703" y="2121"/>
            <a:ext cx="864" cy="192"/>
          </a:xfrm>
          <a:prstGeom prst="rect">
            <a:avLst/>
          </a:prstGeom>
          <a:noFill/>
          <a:ln w="9525">
            <a:noFill/>
            <a:miter lim="800000"/>
            <a:headEnd/>
            <a:tailEnd/>
          </a:ln>
          <a:effectLst/>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CBD6D858-89EF-4A4D-883E-65FB1B0C88C1}" type="TxLink">
              <a:rPr lang="en-US" sz="1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Inquiétude</a:t>
            </a:fld>
            <a:endParaRPr lang="de-DE" sz="1400" b="1" u="none" kern="1200">
              <a:solidFill>
                <a:schemeClr val="tx1">
                  <a:lumMod val="50000"/>
                  <a:lumOff val="50000"/>
                </a:schemeClr>
              </a:solidFill>
              <a:latin typeface="ScalaSans-Bold" pitchFamily="96" charset="0"/>
              <a:ea typeface="+mn-ea"/>
              <a:cs typeface="+mn-cs"/>
            </a:endParaRPr>
          </a:p>
        </xdr:txBody>
      </xdr:sp>
      <xdr:sp macro="" textlink="' '!A550">
        <xdr:nvSpPr>
          <xdr:cNvPr id="30" name="Text Box 6">
            <a:extLst>
              <a:ext uri="{FF2B5EF4-FFF2-40B4-BE49-F238E27FC236}">
                <a16:creationId xmlns:a16="http://schemas.microsoft.com/office/drawing/2014/main" id="{00000000-0008-0000-1E00-00001E000000}"/>
              </a:ext>
            </a:extLst>
          </xdr:cNvPr>
          <xdr:cNvSpPr txBox="1">
            <a:spLocks noChangeArrowheads="1"/>
          </xdr:cNvSpPr>
        </xdr:nvSpPr>
        <xdr:spPr bwMode="auto">
          <a:xfrm rot="20040000">
            <a:off x="2224" y="3098"/>
            <a:ext cx="864" cy="192"/>
          </a:xfrm>
          <a:prstGeom prst="rect">
            <a:avLst/>
          </a:prstGeom>
          <a:noFill/>
          <a:ln w="9525">
            <a:noFill/>
            <a:miter lim="800000"/>
            <a:headEnd/>
            <a:tailEnd/>
          </a:ln>
          <a:effectLst/>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A0A7B594-A2C7-4F50-8507-A0B908B5AC92}" type="TxLink">
              <a:rPr lang="en-US" sz="1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Inquiétude</a:t>
            </a:fld>
            <a:endParaRPr lang="de-DE" sz="1400" b="1" u="none" kern="1200">
              <a:solidFill>
                <a:schemeClr val="tx1">
                  <a:lumMod val="50000"/>
                  <a:lumOff val="50000"/>
                </a:schemeClr>
              </a:solidFill>
              <a:latin typeface="ScalaSans-Bold" pitchFamily="96" charset="0"/>
              <a:ea typeface="+mn-ea"/>
              <a:cs typeface="+mn-cs"/>
            </a:endParaRPr>
          </a:p>
        </xdr:txBody>
      </xdr:sp>
    </xdr:grpSp>
    <xdr:clientData/>
  </xdr:twoCellAnchor>
  <xdr:twoCellAnchor>
    <xdr:from>
      <xdr:col>2</xdr:col>
      <xdr:colOff>142554</xdr:colOff>
      <xdr:row>3</xdr:row>
      <xdr:rowOff>122238</xdr:rowOff>
    </xdr:from>
    <xdr:to>
      <xdr:col>10</xdr:col>
      <xdr:colOff>320354</xdr:colOff>
      <xdr:row>26</xdr:row>
      <xdr:rowOff>169863</xdr:rowOff>
    </xdr:to>
    <xdr:grpSp>
      <xdr:nvGrpSpPr>
        <xdr:cNvPr id="11" name="Group 7">
          <a:extLst>
            <a:ext uri="{FF2B5EF4-FFF2-40B4-BE49-F238E27FC236}">
              <a16:creationId xmlns:a16="http://schemas.microsoft.com/office/drawing/2014/main" id="{00000000-0008-0000-1E00-00000B000000}"/>
            </a:ext>
          </a:extLst>
        </xdr:cNvPr>
        <xdr:cNvGrpSpPr>
          <a:grpSpLocks/>
        </xdr:cNvGrpSpPr>
      </xdr:nvGrpSpPr>
      <xdr:grpSpPr bwMode="auto">
        <a:xfrm>
          <a:off x="805494" y="1029018"/>
          <a:ext cx="6456680" cy="4200525"/>
          <a:chOff x="1248" y="912"/>
          <a:chExt cx="3648" cy="2784"/>
        </a:xfrm>
        <a:solidFill>
          <a:schemeClr val="accent1">
            <a:lumMod val="60000"/>
            <a:lumOff val="40000"/>
          </a:schemeClr>
        </a:solidFill>
      </xdr:grpSpPr>
      <xdr:sp macro="" textlink="">
        <xdr:nvSpPr>
          <xdr:cNvPr id="25" name="Freeform 8">
            <a:extLst>
              <a:ext uri="{FF2B5EF4-FFF2-40B4-BE49-F238E27FC236}">
                <a16:creationId xmlns:a16="http://schemas.microsoft.com/office/drawing/2014/main" id="{00000000-0008-0000-1E00-000019000000}"/>
              </a:ext>
            </a:extLst>
          </xdr:cNvPr>
          <xdr:cNvSpPr>
            <a:spLocks/>
          </xdr:cNvSpPr>
        </xdr:nvSpPr>
        <xdr:spPr bwMode="auto">
          <a:xfrm>
            <a:off x="1248" y="912"/>
            <a:ext cx="3648" cy="2784"/>
          </a:xfrm>
          <a:custGeom>
            <a:avLst/>
            <a:gdLst/>
            <a:ahLst/>
            <a:cxnLst>
              <a:cxn ang="0">
                <a:pos x="0" y="2208"/>
              </a:cxn>
              <a:cxn ang="0">
                <a:pos x="2880" y="0"/>
              </a:cxn>
              <a:cxn ang="0">
                <a:pos x="3648" y="0"/>
              </a:cxn>
              <a:cxn ang="0">
                <a:pos x="3648" y="288"/>
              </a:cxn>
              <a:cxn ang="0">
                <a:pos x="384" y="2784"/>
              </a:cxn>
              <a:cxn ang="0">
                <a:pos x="0" y="2784"/>
              </a:cxn>
              <a:cxn ang="0">
                <a:pos x="0" y="2208"/>
              </a:cxn>
            </a:cxnLst>
            <a:rect l="0" t="0" r="r" b="b"/>
            <a:pathLst>
              <a:path w="3648" h="2784">
                <a:moveTo>
                  <a:pt x="0" y="2208"/>
                </a:moveTo>
                <a:lnTo>
                  <a:pt x="2880" y="0"/>
                </a:lnTo>
                <a:lnTo>
                  <a:pt x="3648" y="0"/>
                </a:lnTo>
                <a:lnTo>
                  <a:pt x="3648" y="288"/>
                </a:lnTo>
                <a:lnTo>
                  <a:pt x="384" y="2784"/>
                </a:lnTo>
                <a:lnTo>
                  <a:pt x="0" y="2784"/>
                </a:lnTo>
                <a:lnTo>
                  <a:pt x="0" y="2208"/>
                </a:lnTo>
                <a:close/>
              </a:path>
            </a:pathLst>
          </a:custGeom>
          <a:solidFill>
            <a:schemeClr val="accent3">
              <a:lumMod val="60000"/>
              <a:lumOff val="40000"/>
            </a:schemeClr>
          </a:solidFill>
          <a:ln w="9525">
            <a:no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sp macro="" textlink="">
        <xdr:nvSpPr>
          <xdr:cNvPr id="26" name="Text Box 9">
            <a:extLst>
              <a:ext uri="{FF2B5EF4-FFF2-40B4-BE49-F238E27FC236}">
                <a16:creationId xmlns:a16="http://schemas.microsoft.com/office/drawing/2014/main" id="{00000000-0008-0000-1E00-00001A000000}"/>
              </a:ext>
            </a:extLst>
          </xdr:cNvPr>
          <xdr:cNvSpPr txBox="1">
            <a:spLocks noChangeArrowheads="1"/>
          </xdr:cNvSpPr>
        </xdr:nvSpPr>
        <xdr:spPr bwMode="auto">
          <a:xfrm rot="19443279">
            <a:off x="3461" y="1374"/>
            <a:ext cx="720" cy="393"/>
          </a:xfrm>
          <a:prstGeom prst="rect">
            <a:avLst/>
          </a:prstGeom>
          <a:noFill/>
          <a:ln w="9525">
            <a:noFill/>
            <a:miter lim="800000"/>
            <a:headEnd/>
            <a:tailEnd/>
          </a:ln>
          <a:effectLst/>
        </xdr:spPr>
        <xdr:txBody>
          <a:bodyPr wrap="square">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spcBef>
                <a:spcPct val="50000"/>
              </a:spcBef>
            </a:pPr>
            <a:r>
              <a:rPr lang="de-DE" sz="3600" u="none">
                <a:solidFill>
                  <a:schemeClr val="accent3">
                    <a:lumMod val="20000"/>
                    <a:lumOff val="80000"/>
                  </a:schemeClr>
                </a:solidFill>
                <a:latin typeface="ScalaSans-Bold" pitchFamily="96" charset="0"/>
              </a:rPr>
              <a:t>Flow</a:t>
            </a:r>
          </a:p>
        </xdr:txBody>
      </xdr:sp>
      <xdr:sp macro="" textlink="">
        <xdr:nvSpPr>
          <xdr:cNvPr id="42" name="Text Box 9">
            <a:extLst>
              <a:ext uri="{FF2B5EF4-FFF2-40B4-BE49-F238E27FC236}">
                <a16:creationId xmlns:a16="http://schemas.microsoft.com/office/drawing/2014/main" id="{00000000-0008-0000-1E00-00002A000000}"/>
              </a:ext>
            </a:extLst>
          </xdr:cNvPr>
          <xdr:cNvSpPr txBox="1">
            <a:spLocks noChangeArrowheads="1"/>
          </xdr:cNvSpPr>
        </xdr:nvSpPr>
        <xdr:spPr bwMode="auto">
          <a:xfrm rot="19443279">
            <a:off x="2092" y="2424"/>
            <a:ext cx="720" cy="393"/>
          </a:xfrm>
          <a:prstGeom prst="rect">
            <a:avLst/>
          </a:prstGeom>
          <a:noFill/>
          <a:ln w="9525">
            <a:noFill/>
            <a:miter lim="800000"/>
            <a:headEnd/>
            <a:tailEnd/>
          </a:ln>
          <a:effectLst/>
        </xdr:spPr>
        <xdr:txBody>
          <a:bodyPr wrap="square">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spcBef>
                <a:spcPct val="50000"/>
              </a:spcBef>
            </a:pPr>
            <a:r>
              <a:rPr lang="de-DE" sz="3600" u="none">
                <a:solidFill>
                  <a:schemeClr val="accent3">
                    <a:lumMod val="20000"/>
                    <a:lumOff val="80000"/>
                  </a:schemeClr>
                </a:solidFill>
                <a:latin typeface="ScalaSans-Bold" pitchFamily="96" charset="0"/>
              </a:rPr>
              <a:t>Flow</a:t>
            </a:r>
          </a:p>
        </xdr:txBody>
      </xdr:sp>
    </xdr:grpSp>
    <xdr:clientData/>
  </xdr:twoCellAnchor>
  <xdr:twoCellAnchor>
    <xdr:from>
      <xdr:col>2</xdr:col>
      <xdr:colOff>114300</xdr:colOff>
      <xdr:row>27</xdr:row>
      <xdr:rowOff>55562</xdr:rowOff>
    </xdr:from>
    <xdr:to>
      <xdr:col>10</xdr:col>
      <xdr:colOff>342900</xdr:colOff>
      <xdr:row>29</xdr:row>
      <xdr:rowOff>0</xdr:rowOff>
    </xdr:to>
    <xdr:sp macro="" textlink="' '!A548">
      <xdr:nvSpPr>
        <xdr:cNvPr id="12" name="Text Box 11">
          <a:extLst>
            <a:ext uri="{FF2B5EF4-FFF2-40B4-BE49-F238E27FC236}">
              <a16:creationId xmlns:a16="http://schemas.microsoft.com/office/drawing/2014/main" id="{00000000-0008-0000-1E00-00000C000000}"/>
            </a:ext>
          </a:extLst>
        </xdr:cNvPr>
        <xdr:cNvSpPr txBox="1">
          <a:spLocks noChangeArrowheads="1"/>
        </xdr:cNvSpPr>
      </xdr:nvSpPr>
      <xdr:spPr bwMode="auto">
        <a:xfrm>
          <a:off x="762000" y="5637212"/>
          <a:ext cx="6324600" cy="325438"/>
        </a:xfrm>
        <a:prstGeom prst="rect">
          <a:avLst/>
        </a:prstGeom>
        <a:noFill/>
        <a:ln w="9525">
          <a:noFill/>
          <a:miter lim="800000"/>
          <a:headEnd/>
          <a:tailEnd/>
        </a:ln>
        <a:effectLst/>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97947A08-F800-4E24-BCFD-C6B4771DA91C}" type="TxLink">
            <a:rPr lang="en-US" sz="1600" b="1" u="none" kern="1200">
              <a:solidFill>
                <a:schemeClr val="tx1">
                  <a:lumMod val="75000"/>
                  <a:lumOff val="25000"/>
                </a:schemeClr>
              </a:solidFill>
              <a:latin typeface="ScalaSans-Bold" pitchFamily="96" charset="0"/>
              <a:ea typeface="+mn-ea"/>
              <a:cs typeface="+mn-cs"/>
            </a:rPr>
            <a:pPr marL="0" indent="0" algn="ctr" rtl="0" fontAlgn="base">
              <a:spcBef>
                <a:spcPct val="50000"/>
              </a:spcBef>
              <a:spcAft>
                <a:spcPct val="0"/>
              </a:spcAft>
              <a:buFont typeface="Times" pitchFamily="18" charset="0"/>
            </a:pPr>
            <a:t>Aptitudes</a:t>
          </a:fld>
          <a:endParaRPr lang="de-DE" sz="1600" b="1" u="none" kern="1200">
            <a:solidFill>
              <a:schemeClr val="tx1">
                <a:lumMod val="75000"/>
                <a:lumOff val="25000"/>
              </a:schemeClr>
            </a:solidFill>
            <a:latin typeface="ScalaSans-Bold" pitchFamily="96" charset="0"/>
            <a:ea typeface="+mn-ea"/>
            <a:cs typeface="+mn-cs"/>
          </a:endParaRPr>
        </a:p>
      </xdr:txBody>
    </xdr:sp>
    <xdr:clientData/>
  </xdr:twoCellAnchor>
  <xdr:twoCellAnchor>
    <xdr:from>
      <xdr:col>2</xdr:col>
      <xdr:colOff>142554</xdr:colOff>
      <xdr:row>3</xdr:row>
      <xdr:rowOff>104775</xdr:rowOff>
    </xdr:from>
    <xdr:to>
      <xdr:col>8</xdr:col>
      <xdr:colOff>523554</xdr:colOff>
      <xdr:row>22</xdr:row>
      <xdr:rowOff>7937</xdr:rowOff>
    </xdr:to>
    <xdr:sp macro="" textlink="">
      <xdr:nvSpPr>
        <xdr:cNvPr id="13" name="Line 15">
          <a:extLst>
            <a:ext uri="{FF2B5EF4-FFF2-40B4-BE49-F238E27FC236}">
              <a16:creationId xmlns:a16="http://schemas.microsoft.com/office/drawing/2014/main" id="{00000000-0008-0000-1E00-00000D000000}"/>
            </a:ext>
          </a:extLst>
        </xdr:cNvPr>
        <xdr:cNvSpPr>
          <a:spLocks noChangeShapeType="1"/>
        </xdr:cNvSpPr>
      </xdr:nvSpPr>
      <xdr:spPr bwMode="auto">
        <a:xfrm flipV="1">
          <a:off x="790254" y="1123950"/>
          <a:ext cx="4953000" cy="3522662"/>
        </a:xfrm>
        <a:prstGeom prst="line">
          <a:avLst/>
        </a:prstGeom>
        <a:noFill/>
        <a:ln w="9525">
          <a:solidFill>
            <a:schemeClr val="bg1">
              <a:lumMod val="75000"/>
            </a:schemeClr>
          </a:solid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3</xdr:col>
      <xdr:colOff>40954</xdr:colOff>
      <xdr:row>5</xdr:row>
      <xdr:rowOff>168275</xdr:rowOff>
    </xdr:from>
    <xdr:to>
      <xdr:col>10</xdr:col>
      <xdr:colOff>320354</xdr:colOff>
      <xdr:row>26</xdr:row>
      <xdr:rowOff>169862</xdr:rowOff>
    </xdr:to>
    <xdr:sp macro="" textlink="">
      <xdr:nvSpPr>
        <xdr:cNvPr id="14" name="Line 16">
          <a:extLst>
            <a:ext uri="{FF2B5EF4-FFF2-40B4-BE49-F238E27FC236}">
              <a16:creationId xmlns:a16="http://schemas.microsoft.com/office/drawing/2014/main" id="{00000000-0008-0000-1E00-00000E000000}"/>
            </a:ext>
          </a:extLst>
        </xdr:cNvPr>
        <xdr:cNvSpPr>
          <a:spLocks noChangeShapeType="1"/>
        </xdr:cNvSpPr>
      </xdr:nvSpPr>
      <xdr:spPr bwMode="auto">
        <a:xfrm flipV="1">
          <a:off x="1450654" y="1568450"/>
          <a:ext cx="5613400" cy="3992562"/>
        </a:xfrm>
        <a:prstGeom prst="line">
          <a:avLst/>
        </a:prstGeom>
        <a:noFill/>
        <a:ln w="9525">
          <a:solidFill>
            <a:schemeClr val="bg1">
              <a:lumMod val="75000"/>
            </a:schemeClr>
          </a:solid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3</xdr:col>
      <xdr:colOff>40954</xdr:colOff>
      <xdr:row>19</xdr:row>
      <xdr:rowOff>46037</xdr:rowOff>
    </xdr:from>
    <xdr:to>
      <xdr:col>10</xdr:col>
      <xdr:colOff>320354</xdr:colOff>
      <xdr:row>26</xdr:row>
      <xdr:rowOff>169862</xdr:rowOff>
    </xdr:to>
    <xdr:sp macro="" textlink="">
      <xdr:nvSpPr>
        <xdr:cNvPr id="20" name="Freeform 18" descr="50%">
          <a:extLst>
            <a:ext uri="{FF2B5EF4-FFF2-40B4-BE49-F238E27FC236}">
              <a16:creationId xmlns:a16="http://schemas.microsoft.com/office/drawing/2014/main" id="{00000000-0008-0000-1E00-000014000000}"/>
            </a:ext>
          </a:extLst>
        </xdr:cNvPr>
        <xdr:cNvSpPr>
          <a:spLocks/>
        </xdr:cNvSpPr>
      </xdr:nvSpPr>
      <xdr:spPr bwMode="auto">
        <a:xfrm>
          <a:off x="1450654" y="4113212"/>
          <a:ext cx="5613400" cy="1447800"/>
        </a:xfrm>
        <a:custGeom>
          <a:avLst/>
          <a:gdLst/>
          <a:ahLst/>
          <a:cxnLst>
            <a:cxn ang="0">
              <a:pos x="0" y="912"/>
            </a:cxn>
            <a:cxn ang="0">
              <a:pos x="3264" y="912"/>
            </a:cxn>
            <a:cxn ang="0">
              <a:pos x="3264" y="0"/>
            </a:cxn>
            <a:cxn ang="0">
              <a:pos x="0" y="912"/>
            </a:cxn>
          </a:cxnLst>
          <a:rect l="0" t="0" r="r" b="b"/>
          <a:pathLst>
            <a:path w="3264" h="912">
              <a:moveTo>
                <a:pt x="0" y="912"/>
              </a:moveTo>
              <a:lnTo>
                <a:pt x="3264" y="912"/>
              </a:lnTo>
              <a:lnTo>
                <a:pt x="3264" y="0"/>
              </a:lnTo>
              <a:lnTo>
                <a:pt x="0" y="912"/>
              </a:lnTo>
              <a:close/>
            </a:path>
          </a:pathLst>
        </a:custGeom>
        <a:solidFill>
          <a:schemeClr val="accent2">
            <a:lumMod val="20000"/>
            <a:lumOff val="80000"/>
          </a:schemeClr>
        </a:solidFill>
        <a:ln w="9525">
          <a:no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2</xdr:col>
      <xdr:colOff>156312</xdr:colOff>
      <xdr:row>3</xdr:row>
      <xdr:rowOff>122237</xdr:rowOff>
    </xdr:from>
    <xdr:to>
      <xdr:col>5</xdr:col>
      <xdr:colOff>429362</xdr:colOff>
      <xdr:row>22</xdr:row>
      <xdr:rowOff>7937</xdr:rowOff>
    </xdr:to>
    <xdr:sp macro="" textlink="">
      <xdr:nvSpPr>
        <xdr:cNvPr id="21" name="Freeform 19" descr="50%">
          <a:extLst>
            <a:ext uri="{FF2B5EF4-FFF2-40B4-BE49-F238E27FC236}">
              <a16:creationId xmlns:a16="http://schemas.microsoft.com/office/drawing/2014/main" id="{00000000-0008-0000-1E00-000015000000}"/>
            </a:ext>
          </a:extLst>
        </xdr:cNvPr>
        <xdr:cNvSpPr>
          <a:spLocks/>
        </xdr:cNvSpPr>
      </xdr:nvSpPr>
      <xdr:spPr bwMode="auto">
        <a:xfrm>
          <a:off x="804012" y="1141412"/>
          <a:ext cx="2559050" cy="3505200"/>
        </a:xfrm>
        <a:custGeom>
          <a:avLst/>
          <a:gdLst/>
          <a:ahLst/>
          <a:cxnLst>
            <a:cxn ang="0">
              <a:pos x="0" y="2208"/>
            </a:cxn>
            <a:cxn ang="0">
              <a:pos x="1488" y="0"/>
            </a:cxn>
            <a:cxn ang="0">
              <a:pos x="0" y="0"/>
            </a:cxn>
            <a:cxn ang="0">
              <a:pos x="0" y="2208"/>
            </a:cxn>
          </a:cxnLst>
          <a:rect l="0" t="0" r="r" b="b"/>
          <a:pathLst>
            <a:path w="1488" h="2208">
              <a:moveTo>
                <a:pt x="0" y="2208"/>
              </a:moveTo>
              <a:lnTo>
                <a:pt x="1488" y="0"/>
              </a:lnTo>
              <a:lnTo>
                <a:pt x="0" y="0"/>
              </a:lnTo>
              <a:lnTo>
                <a:pt x="0" y="2208"/>
              </a:lnTo>
              <a:close/>
            </a:path>
          </a:pathLst>
        </a:custGeom>
        <a:solidFill>
          <a:schemeClr val="accent2">
            <a:lumMod val="20000"/>
            <a:lumOff val="80000"/>
          </a:schemeClr>
        </a:solidFill>
        <a:ln w="9525">
          <a:no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3</xdr:col>
      <xdr:colOff>40954</xdr:colOff>
      <xdr:row>19</xdr:row>
      <xdr:rowOff>58737</xdr:rowOff>
    </xdr:from>
    <xdr:to>
      <xdr:col>10</xdr:col>
      <xdr:colOff>320354</xdr:colOff>
      <xdr:row>26</xdr:row>
      <xdr:rowOff>169862</xdr:rowOff>
    </xdr:to>
    <xdr:sp macro="" textlink="">
      <xdr:nvSpPr>
        <xdr:cNvPr id="22" name="Line 20">
          <a:extLst>
            <a:ext uri="{FF2B5EF4-FFF2-40B4-BE49-F238E27FC236}">
              <a16:creationId xmlns:a16="http://schemas.microsoft.com/office/drawing/2014/main" id="{00000000-0008-0000-1E00-000016000000}"/>
            </a:ext>
          </a:extLst>
        </xdr:cNvPr>
        <xdr:cNvSpPr>
          <a:spLocks noChangeShapeType="1"/>
        </xdr:cNvSpPr>
      </xdr:nvSpPr>
      <xdr:spPr bwMode="auto">
        <a:xfrm flipV="1">
          <a:off x="1450654" y="4125912"/>
          <a:ext cx="5613400" cy="1435100"/>
        </a:xfrm>
        <a:prstGeom prst="line">
          <a:avLst/>
        </a:prstGeom>
        <a:solidFill>
          <a:schemeClr val="accent6">
            <a:lumMod val="20000"/>
            <a:lumOff val="80000"/>
          </a:schemeClr>
        </a:solidFill>
        <a:ln w="9525">
          <a:solidFill>
            <a:schemeClr val="bg1">
              <a:lumMod val="75000"/>
            </a:schemeClr>
          </a:solid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2</xdr:col>
      <xdr:colOff>598099</xdr:colOff>
      <xdr:row>9</xdr:row>
      <xdr:rowOff>19844</xdr:rowOff>
    </xdr:from>
    <xdr:to>
      <xdr:col>3</xdr:col>
      <xdr:colOff>140502</xdr:colOff>
      <xdr:row>16</xdr:row>
      <xdr:rowOff>172244</xdr:rowOff>
    </xdr:to>
    <xdr:sp macro="" textlink="' '!A549">
      <xdr:nvSpPr>
        <xdr:cNvPr id="23" name="Text Box 21">
          <a:extLst>
            <a:ext uri="{FF2B5EF4-FFF2-40B4-BE49-F238E27FC236}">
              <a16:creationId xmlns:a16="http://schemas.microsoft.com/office/drawing/2014/main" id="{00000000-0008-0000-1E00-000017000000}"/>
            </a:ext>
          </a:extLst>
        </xdr:cNvPr>
        <xdr:cNvSpPr txBox="1">
          <a:spLocks noChangeArrowheads="1"/>
        </xdr:cNvSpPr>
      </xdr:nvSpPr>
      <xdr:spPr bwMode="auto">
        <a:xfrm rot="17400000">
          <a:off x="655051" y="2772767"/>
          <a:ext cx="1485900" cy="304403"/>
        </a:xfrm>
        <a:prstGeom prst="rect">
          <a:avLst/>
        </a:prstGeom>
        <a:noFill/>
        <a:ln w="9525">
          <a:noFill/>
          <a:miter lim="800000"/>
          <a:headEnd/>
          <a:tailEnd/>
        </a:ln>
        <a:effectLst/>
      </xdr:spPr>
      <xdr:txBody>
        <a:bodyPr wrap="square" lIns="18000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B8F66552-92E9-4D0D-9A83-269A1E9068D0}" type="TxLink">
            <a:rPr lang="en-US" sz="1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Malaise</a:t>
          </a:fld>
          <a:endParaRPr lang="de-DE" sz="1400" b="1" u="none" kern="1200">
            <a:solidFill>
              <a:schemeClr val="tx1">
                <a:lumMod val="50000"/>
                <a:lumOff val="50000"/>
              </a:schemeClr>
            </a:solidFill>
            <a:latin typeface="ScalaSans-Bold" pitchFamily="96" charset="0"/>
            <a:ea typeface="+mn-ea"/>
            <a:cs typeface="+mn-cs"/>
          </a:endParaRPr>
        </a:p>
      </xdr:txBody>
    </xdr:sp>
    <xdr:clientData/>
  </xdr:twoCellAnchor>
  <xdr:twoCellAnchor>
    <xdr:from>
      <xdr:col>4</xdr:col>
      <xdr:colOff>286752</xdr:colOff>
      <xdr:row>25</xdr:row>
      <xdr:rowOff>25400</xdr:rowOff>
    </xdr:from>
    <xdr:to>
      <xdr:col>6</xdr:col>
      <xdr:colOff>248652</xdr:colOff>
      <xdr:row>26</xdr:row>
      <xdr:rowOff>142875</xdr:rowOff>
    </xdr:to>
    <xdr:sp macro="" textlink="' '!A549">
      <xdr:nvSpPr>
        <xdr:cNvPr id="24" name="Text Box 22">
          <a:extLst>
            <a:ext uri="{FF2B5EF4-FFF2-40B4-BE49-F238E27FC236}">
              <a16:creationId xmlns:a16="http://schemas.microsoft.com/office/drawing/2014/main" id="{00000000-0008-0000-1E00-000018000000}"/>
            </a:ext>
          </a:extLst>
        </xdr:cNvPr>
        <xdr:cNvSpPr txBox="1">
          <a:spLocks noChangeArrowheads="1"/>
        </xdr:cNvSpPr>
      </xdr:nvSpPr>
      <xdr:spPr bwMode="auto">
        <a:xfrm rot="21117431">
          <a:off x="2458452" y="5226050"/>
          <a:ext cx="1485900" cy="307975"/>
        </a:xfrm>
        <a:prstGeom prst="rect">
          <a:avLst/>
        </a:prstGeom>
        <a:noFill/>
        <a:ln w="9525">
          <a:noFill/>
          <a:miter lim="800000"/>
          <a:headEnd/>
          <a:tailEnd/>
        </a:ln>
        <a:effectLst/>
      </xdr:spPr>
      <xdr:txBody>
        <a:bodyPr wrap="square" lIns="18000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F17D8B0B-C4A1-44DB-ADB7-71D71580AD8C}" type="TxLink">
            <a:rPr lang="en-US" sz="1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Malaise</a:t>
          </a:fld>
          <a:endParaRPr lang="de-DE" sz="1400" b="1" u="none" kern="1200">
            <a:solidFill>
              <a:schemeClr val="tx1">
                <a:lumMod val="50000"/>
                <a:lumOff val="50000"/>
              </a:schemeClr>
            </a:solidFill>
            <a:latin typeface="ScalaSans-Bold" pitchFamily="96" charset="0"/>
            <a:ea typeface="+mn-ea"/>
            <a:cs typeface="+mn-cs"/>
          </a:endParaRPr>
        </a:p>
      </xdr:txBody>
    </xdr:sp>
    <xdr:clientData/>
  </xdr:twoCellAnchor>
  <xdr:twoCellAnchor>
    <xdr:from>
      <xdr:col>0</xdr:col>
      <xdr:colOff>390525</xdr:colOff>
      <xdr:row>3</xdr:row>
      <xdr:rowOff>123824</xdr:rowOff>
    </xdr:from>
    <xdr:to>
      <xdr:col>2</xdr:col>
      <xdr:colOff>81379</xdr:colOff>
      <xdr:row>26</xdr:row>
      <xdr:rowOff>180974</xdr:rowOff>
    </xdr:to>
    <xdr:sp macro="" textlink="' '!A547">
      <xdr:nvSpPr>
        <xdr:cNvPr id="18" name="Text Box 27">
          <a:extLst>
            <a:ext uri="{FF2B5EF4-FFF2-40B4-BE49-F238E27FC236}">
              <a16:creationId xmlns:a16="http://schemas.microsoft.com/office/drawing/2014/main" id="{00000000-0008-0000-1E00-000012000000}"/>
            </a:ext>
          </a:extLst>
        </xdr:cNvPr>
        <xdr:cNvSpPr txBox="1">
          <a:spLocks noChangeArrowheads="1"/>
        </xdr:cNvSpPr>
      </xdr:nvSpPr>
      <xdr:spPr bwMode="auto">
        <a:xfrm rot="16200000">
          <a:off x="-1654761" y="3188285"/>
          <a:ext cx="4429125" cy="338554"/>
        </a:xfrm>
        <a:prstGeom prst="rect">
          <a:avLst/>
        </a:prstGeom>
        <a:noFill/>
        <a:ln w="9525">
          <a:noFill/>
          <a:miter lim="800000"/>
          <a:headEnd/>
          <a:tailEnd/>
        </a:ln>
        <a:effectLst/>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06BA3287-C7B6-4949-9DB6-1BE0A9A4A714}" type="TxLink">
            <a:rPr lang="en-US" sz="1600" b="1" u="none" kern="1200">
              <a:solidFill>
                <a:schemeClr val="tx1">
                  <a:lumMod val="75000"/>
                  <a:lumOff val="25000"/>
                </a:schemeClr>
              </a:solidFill>
              <a:latin typeface="ScalaSans-Bold" pitchFamily="96" charset="0"/>
              <a:ea typeface="+mn-ea"/>
              <a:cs typeface="+mn-cs"/>
            </a:rPr>
            <a:pPr marL="0" indent="0" algn="ctr" rtl="0" fontAlgn="base">
              <a:spcBef>
                <a:spcPct val="50000"/>
              </a:spcBef>
              <a:spcAft>
                <a:spcPct val="0"/>
              </a:spcAft>
              <a:buFont typeface="Times" pitchFamily="18" charset="0"/>
            </a:pPr>
            <a:t>Exigences</a:t>
          </a:fld>
          <a:endParaRPr lang="de-DE" sz="1600" b="1" u="none" kern="1200">
            <a:solidFill>
              <a:schemeClr val="tx1">
                <a:lumMod val="75000"/>
                <a:lumOff val="25000"/>
              </a:schemeClr>
            </a:solidFill>
            <a:latin typeface="ScalaSans-Bold" pitchFamily="96" charset="0"/>
            <a:ea typeface="+mn-ea"/>
            <a:cs typeface="+mn-cs"/>
          </a:endParaRPr>
        </a:p>
      </xdr:txBody>
    </xdr:sp>
    <xdr:clientData/>
  </xdr:twoCellAnchor>
  <xdr:twoCellAnchor>
    <xdr:from>
      <xdr:col>2</xdr:col>
      <xdr:colOff>142554</xdr:colOff>
      <xdr:row>3</xdr:row>
      <xdr:rowOff>122237</xdr:rowOff>
    </xdr:from>
    <xdr:to>
      <xdr:col>5</xdr:col>
      <xdr:colOff>417324</xdr:colOff>
      <xdr:row>22</xdr:row>
      <xdr:rowOff>7937</xdr:rowOff>
    </xdr:to>
    <xdr:sp macro="" textlink="">
      <xdr:nvSpPr>
        <xdr:cNvPr id="19" name="Line 28">
          <a:extLst>
            <a:ext uri="{FF2B5EF4-FFF2-40B4-BE49-F238E27FC236}">
              <a16:creationId xmlns:a16="http://schemas.microsoft.com/office/drawing/2014/main" id="{00000000-0008-0000-1E00-000013000000}"/>
            </a:ext>
          </a:extLst>
        </xdr:cNvPr>
        <xdr:cNvSpPr>
          <a:spLocks noChangeShapeType="1"/>
        </xdr:cNvSpPr>
      </xdr:nvSpPr>
      <xdr:spPr bwMode="auto">
        <a:xfrm flipV="1">
          <a:off x="790254" y="1141412"/>
          <a:ext cx="2560770" cy="3505200"/>
        </a:xfrm>
        <a:prstGeom prst="line">
          <a:avLst/>
        </a:prstGeom>
        <a:noFill/>
        <a:ln w="9525">
          <a:solidFill>
            <a:schemeClr val="bg1">
              <a:lumMod val="75000"/>
            </a:schemeClr>
          </a:solidFill>
          <a:round/>
          <a:headEnd/>
          <a:tailEnd/>
        </a:ln>
        <a:effectLst/>
      </xdr:spPr>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endParaRPr lang="de-CH"/>
        </a:p>
      </xdr:txBody>
    </xdr:sp>
    <xdr:clientData/>
  </xdr:twoCellAnchor>
  <xdr:twoCellAnchor>
    <xdr:from>
      <xdr:col>2</xdr:col>
      <xdr:colOff>142876</xdr:colOff>
      <xdr:row>3</xdr:row>
      <xdr:rowOff>153392</xdr:rowOff>
    </xdr:from>
    <xdr:to>
      <xdr:col>8</xdr:col>
      <xdr:colOff>504825</xdr:colOff>
      <xdr:row>5</xdr:row>
      <xdr:rowOff>171450</xdr:rowOff>
    </xdr:to>
    <xdr:sp macro="" textlink="' '!A551">
      <xdr:nvSpPr>
        <xdr:cNvPr id="40" name="Text Box 21">
          <a:extLst>
            <a:ext uri="{FF2B5EF4-FFF2-40B4-BE49-F238E27FC236}">
              <a16:creationId xmlns:a16="http://schemas.microsoft.com/office/drawing/2014/main" id="{00000000-0008-0000-1E00-000028000000}"/>
            </a:ext>
          </a:extLst>
        </xdr:cNvPr>
        <xdr:cNvSpPr txBox="1">
          <a:spLocks noChangeArrowheads="1"/>
        </xdr:cNvSpPr>
      </xdr:nvSpPr>
      <xdr:spPr bwMode="auto">
        <a:xfrm>
          <a:off x="790576" y="1172567"/>
          <a:ext cx="4933949" cy="399058"/>
        </a:xfrm>
        <a:prstGeom prst="rect">
          <a:avLst/>
        </a:prstGeom>
        <a:noFill/>
        <a:ln w="9525">
          <a:noFill/>
          <a:miter lim="800000"/>
          <a:headEnd/>
          <a:tailEnd/>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4EED0BB7-1E6A-4AA0-AA5A-A0F3233E3660}" type="TxLink">
            <a:rPr lang="en-US" sz="2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Sollicitation excessive</a:t>
          </a:fld>
          <a:endParaRPr lang="de-DE" sz="2400" b="1" u="none" kern="1200">
            <a:solidFill>
              <a:schemeClr val="tx1">
                <a:lumMod val="50000"/>
                <a:lumOff val="50000"/>
              </a:schemeClr>
            </a:solidFill>
            <a:latin typeface="ScalaSans-Bold" pitchFamily="96" charset="0"/>
            <a:ea typeface="+mn-ea"/>
            <a:cs typeface="+mn-cs"/>
          </a:endParaRPr>
        </a:p>
      </xdr:txBody>
    </xdr:sp>
    <xdr:clientData/>
  </xdr:twoCellAnchor>
  <xdr:twoCellAnchor>
    <xdr:from>
      <xdr:col>9</xdr:col>
      <xdr:colOff>729159</xdr:colOff>
      <xdr:row>6</xdr:row>
      <xdr:rowOff>19050</xdr:rowOff>
    </xdr:from>
    <xdr:to>
      <xdr:col>10</xdr:col>
      <xdr:colOff>290017</xdr:colOff>
      <xdr:row>26</xdr:row>
      <xdr:rowOff>180976</xdr:rowOff>
    </xdr:to>
    <xdr:sp macro="" textlink="' '!A552">
      <xdr:nvSpPr>
        <xdr:cNvPr id="41" name="Text Box 21">
          <a:extLst>
            <a:ext uri="{FF2B5EF4-FFF2-40B4-BE49-F238E27FC236}">
              <a16:creationId xmlns:a16="http://schemas.microsoft.com/office/drawing/2014/main" id="{00000000-0008-0000-1E00-000029000000}"/>
            </a:ext>
          </a:extLst>
        </xdr:cNvPr>
        <xdr:cNvSpPr txBox="1">
          <a:spLocks noChangeArrowheads="1"/>
        </xdr:cNvSpPr>
      </xdr:nvSpPr>
      <xdr:spPr bwMode="auto">
        <a:xfrm rot="5400000">
          <a:off x="4891087" y="3429497"/>
          <a:ext cx="3962401" cy="322858"/>
        </a:xfrm>
        <a:prstGeom prst="rect">
          <a:avLst/>
        </a:prstGeom>
        <a:noFill/>
        <a:ln w="9525">
          <a:noFill/>
          <a:miter lim="800000"/>
          <a:headEnd/>
          <a:tailEnd/>
        </a:ln>
        <a:effectLst/>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50000"/>
            </a:spcBef>
            <a:spcAft>
              <a:spcPct val="0"/>
            </a:spcAft>
            <a:buFont typeface="Times" pitchFamily="18" charset="0"/>
          </a:pPr>
          <a:fld id="{D8773EB3-FF51-404A-BF1C-7F03B244CE60}" type="TxLink">
            <a:rPr lang="en-US" sz="2400" b="1" u="none" kern="1200">
              <a:solidFill>
                <a:schemeClr val="tx1">
                  <a:lumMod val="50000"/>
                  <a:lumOff val="50000"/>
                </a:schemeClr>
              </a:solidFill>
              <a:latin typeface="ScalaSans-Bold" pitchFamily="96" charset="0"/>
              <a:ea typeface="+mn-ea"/>
              <a:cs typeface="+mn-cs"/>
            </a:rPr>
            <a:pPr marL="0" indent="0" algn="ctr" rtl="0" fontAlgn="base">
              <a:spcBef>
                <a:spcPct val="50000"/>
              </a:spcBef>
              <a:spcAft>
                <a:spcPct val="0"/>
              </a:spcAft>
              <a:buFont typeface="Times" pitchFamily="18" charset="0"/>
            </a:pPr>
            <a:t>Sollicitation trop faible</a:t>
          </a:fld>
          <a:endParaRPr lang="de-DE" sz="2400" b="1" u="none" kern="1200">
            <a:solidFill>
              <a:schemeClr val="tx1">
                <a:lumMod val="50000"/>
                <a:lumOff val="50000"/>
              </a:schemeClr>
            </a:solidFill>
            <a:latin typeface="ScalaSans-Bold" pitchFamily="96" charset="0"/>
            <a:ea typeface="+mn-ea"/>
            <a:cs typeface="+mn-cs"/>
          </a:endParaRPr>
        </a:p>
      </xdr:txBody>
    </xdr:sp>
    <xdr:clientData/>
  </xdr:twoCellAnchor>
  <xdr:twoCellAnchor>
    <xdr:from>
      <xdr:col>2</xdr:col>
      <xdr:colOff>95250</xdr:colOff>
      <xdr:row>3</xdr:row>
      <xdr:rowOff>0</xdr:rowOff>
    </xdr:from>
    <xdr:to>
      <xdr:col>10</xdr:col>
      <xdr:colOff>457200</xdr:colOff>
      <xdr:row>27</xdr:row>
      <xdr:rowOff>28575</xdr:rowOff>
    </xdr:to>
    <xdr:sp macro="" textlink="">
      <xdr:nvSpPr>
        <xdr:cNvPr id="44" name="Freihandform 43">
          <a:extLst>
            <a:ext uri="{FF2B5EF4-FFF2-40B4-BE49-F238E27FC236}">
              <a16:creationId xmlns:a16="http://schemas.microsoft.com/office/drawing/2014/main" id="{00000000-0008-0000-1E00-00002C000000}"/>
            </a:ext>
          </a:extLst>
        </xdr:cNvPr>
        <xdr:cNvSpPr/>
      </xdr:nvSpPr>
      <xdr:spPr>
        <a:xfrm>
          <a:off x="742950" y="1019175"/>
          <a:ext cx="6457950" cy="4591050"/>
        </a:xfrm>
        <a:custGeom>
          <a:avLst/>
          <a:gdLst>
            <a:gd name="connsiteX0" fmla="*/ 0 w 7496175"/>
            <a:gd name="connsiteY0" fmla="*/ 0 h 3962400"/>
            <a:gd name="connsiteX1" fmla="*/ 0 w 7496175"/>
            <a:gd name="connsiteY1" fmla="*/ 3962400 h 3962400"/>
            <a:gd name="connsiteX2" fmla="*/ 7496175 w 7496175"/>
            <a:gd name="connsiteY2" fmla="*/ 3962400 h 3962400"/>
          </a:gdLst>
          <a:ahLst/>
          <a:cxnLst>
            <a:cxn ang="0">
              <a:pos x="connsiteX0" y="connsiteY0"/>
            </a:cxn>
            <a:cxn ang="0">
              <a:pos x="connsiteX1" y="connsiteY1"/>
            </a:cxn>
            <a:cxn ang="0">
              <a:pos x="connsiteX2" y="connsiteY2"/>
            </a:cxn>
          </a:cxnLst>
          <a:rect l="l" t="t" r="r" b="b"/>
          <a:pathLst>
            <a:path w="7496175" h="3962400">
              <a:moveTo>
                <a:pt x="0" y="0"/>
              </a:moveTo>
              <a:lnTo>
                <a:pt x="0" y="3962400"/>
              </a:lnTo>
              <a:lnTo>
                <a:pt x="7496175" y="3962400"/>
              </a:lnTo>
            </a:path>
          </a:pathLst>
        </a:custGeom>
        <a:noFill/>
        <a:ln>
          <a:solidFill>
            <a:schemeClr val="tx2"/>
          </a:solidFill>
          <a:headEnd type="triangle"/>
          <a:tailEnd type="triangle"/>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mc:AlternateContent xmlns:mc="http://schemas.openxmlformats.org/markup-compatibility/2006">
    <mc:Choice xmlns:a14="http://schemas.microsoft.com/office/drawing/2010/main" Requires="a14">
      <xdr:twoCellAnchor editAs="oneCell">
        <xdr:from>
          <xdr:col>7</xdr:col>
          <xdr:colOff>723900</xdr:colOff>
          <xdr:row>0</xdr:row>
          <xdr:rowOff>19050</xdr:rowOff>
        </xdr:from>
        <xdr:to>
          <xdr:col>10</xdr:col>
          <xdr:colOff>638175</xdr:colOff>
          <xdr:row>0</xdr:row>
          <xdr:rowOff>552450</xdr:rowOff>
        </xdr:to>
        <xdr:pic>
          <xdr:nvPicPr>
            <xdr:cNvPr id="31" name="Grafik 59">
              <a:extLst>
                <a:ext uri="{FF2B5EF4-FFF2-40B4-BE49-F238E27FC236}">
                  <a16:creationId xmlns:a16="http://schemas.microsoft.com/office/drawing/2014/main" id="{00000000-0008-0000-1E00-00001F000000}"/>
                </a:ext>
              </a:extLst>
            </xdr:cNvPr>
            <xdr:cNvPicPr>
              <a:picLocks noChangeAspect="1" noChangeArrowheads="1"/>
              <a:extLst>
                <a:ext uri="{84589F7E-364E-4C9E-8A38-B11213B215E9}">
                  <a14:cameraTool cellRange="Logo!$D$6" spid="_x0000_s776318"/>
                </a:ext>
              </a:extLst>
            </xdr:cNvPicPr>
          </xdr:nvPicPr>
          <xdr:blipFill>
            <a:blip xmlns:r="http://schemas.openxmlformats.org/officeDocument/2006/relationships" r:embed="rId3"/>
            <a:srcRect/>
            <a:stretch>
              <a:fillRect/>
            </a:stretch>
          </xdr:blipFill>
          <xdr:spPr bwMode="auto">
            <a:xfrm>
              <a:off x="51816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1F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1F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1F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2</xdr:col>
      <xdr:colOff>38100</xdr:colOff>
      <xdr:row>1</xdr:row>
      <xdr:rowOff>57150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1F00-000006000000}"/>
            </a:ext>
          </a:extLst>
        </xdr:cNvPr>
        <xdr:cNvGrpSpPr/>
      </xdr:nvGrpSpPr>
      <xdr:grpSpPr>
        <a:xfrm>
          <a:off x="7574280"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1F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1F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1</xdr:row>
      <xdr:rowOff>333375</xdr:rowOff>
    </xdr:from>
    <xdr:to>
      <xdr:col>0</xdr:col>
      <xdr:colOff>390675</xdr:colOff>
      <xdr:row>2</xdr:row>
      <xdr:rowOff>314035</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1F00-000009000000}"/>
            </a:ext>
          </a:extLst>
        </xdr:cNvPr>
        <xdr:cNvGrpSpPr/>
      </xdr:nvGrpSpPr>
      <xdr:grpSpPr>
        <a:xfrm>
          <a:off x="66675" y="889635"/>
          <a:ext cx="324000" cy="323560"/>
          <a:chOff x="12020550" y="2171700"/>
          <a:chExt cx="324000" cy="325465"/>
        </a:xfrm>
      </xdr:grpSpPr>
      <xdr:sp macro="" textlink="">
        <xdr:nvSpPr>
          <xdr:cNvPr id="10" name="Rechteck 9">
            <a:extLst>
              <a:ext uri="{FF2B5EF4-FFF2-40B4-BE49-F238E27FC236}">
                <a16:creationId xmlns:a16="http://schemas.microsoft.com/office/drawing/2014/main" id="{00000000-0008-0000-1F00-00000A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Pfeil nach rechts 10">
            <a:extLst>
              <a:ext uri="{FF2B5EF4-FFF2-40B4-BE49-F238E27FC236}">
                <a16:creationId xmlns:a16="http://schemas.microsoft.com/office/drawing/2014/main" id="{00000000-0008-0000-1F00-00000B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47625</xdr:rowOff>
    </xdr:from>
    <xdr:ext cx="419100" cy="125227"/>
    <xdr:sp macro="" textlink="' '!A450">
      <xdr:nvSpPr>
        <xdr:cNvPr id="12" name="Textfeld 11">
          <a:extLst>
            <a:ext uri="{FF2B5EF4-FFF2-40B4-BE49-F238E27FC236}">
              <a16:creationId xmlns:a16="http://schemas.microsoft.com/office/drawing/2014/main" id="{00000000-0008-0000-1F00-00000C000000}"/>
            </a:ext>
          </a:extLst>
        </xdr:cNvPr>
        <xdr:cNvSpPr txBox="1"/>
      </xdr:nvSpPr>
      <xdr:spPr>
        <a:xfrm>
          <a:off x="66675" y="1200150"/>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231A6A83-75DC-4012-A656-6833D5687CAC}" type="TxLink">
            <a:rPr lang="en-US" sz="800" b="0" i="0" u="none" strike="noStrike">
              <a:solidFill>
                <a:schemeClr val="tx1">
                  <a:lumMod val="50000"/>
                  <a:lumOff val="50000"/>
                </a:schemeClr>
              </a:solidFill>
              <a:latin typeface="+mn-lt"/>
              <a:cs typeface="Arial"/>
            </a:rPr>
            <a:pPr algn="l"/>
            <a:t>Théorie</a:t>
          </a:fld>
          <a:endParaRPr lang="de-CH" sz="800" b="0">
            <a:solidFill>
              <a:schemeClr val="tx1">
                <a:lumMod val="50000"/>
                <a:lumOff val="50000"/>
              </a:schemeClr>
            </a:solidFill>
            <a:latin typeface="+mn-lt"/>
          </a:endParaRPr>
        </a:p>
      </xdr:txBody>
    </xdr:sp>
    <xdr:clientData fPrintsWithSheet="0"/>
  </xdr:oneCellAnchor>
  <mc:AlternateContent xmlns:mc="http://schemas.openxmlformats.org/markup-compatibility/2006">
    <mc:Choice xmlns:a14="http://schemas.microsoft.com/office/drawing/2010/main" Requires="a14">
      <xdr:twoCellAnchor editAs="oneCell">
        <xdr:from>
          <xdr:col>1</xdr:col>
          <xdr:colOff>4886325</xdr:colOff>
          <xdr:row>0</xdr:row>
          <xdr:rowOff>19050</xdr:rowOff>
        </xdr:from>
        <xdr:to>
          <xdr:col>2</xdr:col>
          <xdr:colOff>228600</xdr:colOff>
          <xdr:row>0</xdr:row>
          <xdr:rowOff>552450</xdr:rowOff>
        </xdr:to>
        <xdr:pic>
          <xdr:nvPicPr>
            <xdr:cNvPr id="13" name="Grafik 59">
              <a:extLst>
                <a:ext uri="{FF2B5EF4-FFF2-40B4-BE49-F238E27FC236}">
                  <a16:creationId xmlns:a16="http://schemas.microsoft.com/office/drawing/2014/main" id="{00000000-0008-0000-1F00-00000D000000}"/>
                </a:ext>
              </a:extLst>
            </xdr:cNvPr>
            <xdr:cNvPicPr>
              <a:picLocks noChangeAspect="1" noChangeArrowheads="1"/>
              <a:extLst>
                <a:ext uri="{84589F7E-364E-4C9E-8A38-B11213B215E9}">
                  <a14:cameraTool cellRange="Logo!$D$6" spid="_x0000_s777356"/>
                </a:ext>
              </a:extLst>
            </xdr:cNvPicPr>
          </xdr:nvPicPr>
          <xdr:blipFill>
            <a:blip xmlns:r="http://schemas.openxmlformats.org/officeDocument/2006/relationships" r:embed="rId4"/>
            <a:srcRect/>
            <a:stretch>
              <a:fillRect/>
            </a:stretch>
          </xdr:blipFill>
          <xdr:spPr bwMode="auto">
            <a:xfrm>
              <a:off x="53530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2.xml><?xml version="1.0" encoding="utf-8"?>
<xdr:wsDr xmlns:xdr="http://schemas.openxmlformats.org/drawingml/2006/spreadsheetDrawing" xmlns:a="http://schemas.openxmlformats.org/drawingml/2006/main">
  <xdr:oneCellAnchor>
    <xdr:from>
      <xdr:col>14</xdr:col>
      <xdr:colOff>200025</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2000-000002000000}"/>
            </a:ext>
          </a:extLst>
        </xdr:cNvPr>
        <xdr:cNvGrpSpPr/>
      </xdr:nvGrpSpPr>
      <xdr:grpSpPr>
        <a:xfrm>
          <a:off x="9046845"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20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20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76200</xdr:colOff>
      <xdr:row>0</xdr:row>
      <xdr:rowOff>114300</xdr:rowOff>
    </xdr:from>
    <xdr:to>
      <xdr:col>0</xdr:col>
      <xdr:colOff>400200</xdr:colOff>
      <xdr:row>0</xdr:row>
      <xdr:rowOff>439765</xdr:rowOff>
    </xdr:to>
    <xdr:grpSp>
      <xdr:nvGrpSpPr>
        <xdr:cNvPr id="6" name="Gruppieren 53">
          <a:hlinkClick xmlns:r="http://schemas.openxmlformats.org/officeDocument/2006/relationships" r:id="rId2"/>
          <a:extLst>
            <a:ext uri="{FF2B5EF4-FFF2-40B4-BE49-F238E27FC236}">
              <a16:creationId xmlns:a16="http://schemas.microsoft.com/office/drawing/2014/main" id="{00000000-0008-0000-2000-000006000000}"/>
            </a:ext>
          </a:extLst>
        </xdr:cNvPr>
        <xdr:cNvGrpSpPr/>
      </xdr:nvGrpSpPr>
      <xdr:grpSpPr>
        <a:xfrm>
          <a:off x="76200" y="114300"/>
          <a:ext cx="324000" cy="325465"/>
          <a:chOff x="9191625" y="3009900"/>
          <a:chExt cx="324000" cy="325465"/>
        </a:xfrm>
      </xdr:grpSpPr>
      <xdr:sp macro="" textlink="">
        <xdr:nvSpPr>
          <xdr:cNvPr id="7" name="Rechteck 57">
            <a:extLst>
              <a:ext uri="{FF2B5EF4-FFF2-40B4-BE49-F238E27FC236}">
                <a16:creationId xmlns:a16="http://schemas.microsoft.com/office/drawing/2014/main" id="{00000000-0008-0000-20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58">
            <a:extLst>
              <a:ext uri="{FF2B5EF4-FFF2-40B4-BE49-F238E27FC236}">
                <a16:creationId xmlns:a16="http://schemas.microsoft.com/office/drawing/2014/main" id="{00000000-0008-0000-20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10</xdr:col>
      <xdr:colOff>112229</xdr:colOff>
      <xdr:row>17</xdr:row>
      <xdr:rowOff>192986</xdr:rowOff>
    </xdr:from>
    <xdr:ext cx="2200411" cy="217560"/>
    <xdr:sp macro="" textlink="">
      <xdr:nvSpPr>
        <xdr:cNvPr id="24" name="Textfeld 23">
          <a:extLst>
            <a:ext uri="{FF2B5EF4-FFF2-40B4-BE49-F238E27FC236}">
              <a16:creationId xmlns:a16="http://schemas.microsoft.com/office/drawing/2014/main" id="{00000000-0008-0000-2000-000018000000}"/>
            </a:ext>
          </a:extLst>
        </xdr:cNvPr>
        <xdr:cNvSpPr txBox="1"/>
      </xdr:nvSpPr>
      <xdr:spPr>
        <a:xfrm>
          <a:off x="6855929" y="5450786"/>
          <a:ext cx="2200411"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i="1">
              <a:solidFill>
                <a:schemeClr val="tx1">
                  <a:lumMod val="65000"/>
                  <a:lumOff val="35000"/>
                </a:schemeClr>
              </a:solidFill>
            </a:rPr>
            <a:t>(Pelz,</a:t>
          </a:r>
          <a:r>
            <a:rPr lang="de-CH" sz="800" i="1" baseline="0">
              <a:solidFill>
                <a:schemeClr val="tx1">
                  <a:lumMod val="65000"/>
                  <a:lumOff val="35000"/>
                </a:schemeClr>
              </a:solidFill>
            </a:rPr>
            <a:t> 2013, </a:t>
          </a:r>
          <a:r>
            <a:rPr lang="de-CH" sz="800" i="1">
              <a:solidFill>
                <a:schemeClr val="tx1">
                  <a:lumMod val="65000"/>
                  <a:lumOff val="35000"/>
                </a:schemeClr>
              </a:solidFill>
              <a:latin typeface="+mn-lt"/>
              <a:ea typeface="+mn-ea"/>
              <a:cs typeface="+mn-cs"/>
            </a:rPr>
            <a:t>www.management-innovation.com)</a:t>
          </a:r>
        </a:p>
      </xdr:txBody>
    </xdr:sp>
    <xdr:clientData/>
  </xdr:oneCellAnchor>
  <xdr:oneCellAnchor>
    <xdr:from>
      <xdr:col>9</xdr:col>
      <xdr:colOff>293204</xdr:colOff>
      <xdr:row>55</xdr:row>
      <xdr:rowOff>145361</xdr:rowOff>
    </xdr:from>
    <xdr:ext cx="977383" cy="217560"/>
    <xdr:sp macro="" textlink="">
      <xdr:nvSpPr>
        <xdr:cNvPr id="36" name="Textfeld 35">
          <a:extLst>
            <a:ext uri="{FF2B5EF4-FFF2-40B4-BE49-F238E27FC236}">
              <a16:creationId xmlns:a16="http://schemas.microsoft.com/office/drawing/2014/main" id="{00000000-0008-0000-2000-000024000000}"/>
            </a:ext>
          </a:extLst>
        </xdr:cNvPr>
        <xdr:cNvSpPr txBox="1"/>
      </xdr:nvSpPr>
      <xdr:spPr>
        <a:xfrm>
          <a:off x="6274904" y="11508686"/>
          <a:ext cx="977383"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i="1">
              <a:solidFill>
                <a:schemeClr val="tx1">
                  <a:lumMod val="65000"/>
                  <a:lumOff val="35000"/>
                </a:schemeClr>
              </a:solidFill>
            </a:rPr>
            <a:t>(Maslow,</a:t>
          </a:r>
          <a:r>
            <a:rPr lang="de-CH" sz="800" i="1" baseline="0">
              <a:solidFill>
                <a:schemeClr val="tx1">
                  <a:lumMod val="65000"/>
                  <a:lumOff val="35000"/>
                </a:schemeClr>
              </a:solidFill>
            </a:rPr>
            <a:t> 1970/71</a:t>
          </a:r>
          <a:r>
            <a:rPr lang="de-CH" sz="800">
              <a:solidFill>
                <a:schemeClr val="tx1">
                  <a:lumMod val="65000"/>
                  <a:lumOff val="35000"/>
                </a:schemeClr>
              </a:solidFill>
            </a:rPr>
            <a:t>)</a:t>
          </a:r>
        </a:p>
      </xdr:txBody>
    </xdr:sp>
    <xdr:clientData/>
  </xdr:oneCellAnchor>
  <xdr:twoCellAnchor>
    <xdr:from>
      <xdr:col>9</xdr:col>
      <xdr:colOff>381000</xdr:colOff>
      <xdr:row>2</xdr:row>
      <xdr:rowOff>228600</xdr:rowOff>
    </xdr:from>
    <xdr:to>
      <xdr:col>10</xdr:col>
      <xdr:colOff>569250</xdr:colOff>
      <xdr:row>17</xdr:row>
      <xdr:rowOff>190500</xdr:rowOff>
    </xdr:to>
    <xdr:sp macro="" textlink="">
      <xdr:nvSpPr>
        <xdr:cNvPr id="39" name="Rechteck 38">
          <a:extLst>
            <a:ext uri="{FF2B5EF4-FFF2-40B4-BE49-F238E27FC236}">
              <a16:creationId xmlns:a16="http://schemas.microsoft.com/office/drawing/2014/main" id="{00000000-0008-0000-2000-000027000000}"/>
            </a:ext>
          </a:extLst>
        </xdr:cNvPr>
        <xdr:cNvSpPr/>
      </xdr:nvSpPr>
      <xdr:spPr>
        <a:xfrm>
          <a:off x="6362700" y="1057275"/>
          <a:ext cx="950250" cy="4391025"/>
        </a:xfrm>
        <a:prstGeom prst="rect">
          <a:avLst/>
        </a:prstGeom>
        <a:solidFill>
          <a:schemeClr val="bg1">
            <a:lumMod val="75000"/>
          </a:schemeClr>
        </a:solidFill>
        <a:ln>
          <a:noFill/>
        </a:ln>
        <a:effectLst/>
      </xdr:spPr>
      <xdr:style>
        <a:lnRef idx="1">
          <a:schemeClr val="dk1"/>
        </a:lnRef>
        <a:fillRef idx="2">
          <a:schemeClr val="dk1"/>
        </a:fillRef>
        <a:effectRef idx="1">
          <a:schemeClr val="dk1"/>
        </a:effectRef>
        <a:fontRef idx="minor">
          <a:schemeClr val="dk1"/>
        </a:fontRef>
      </xdr:style>
      <xdr:txBody>
        <a:bodyPr rot="0" spcFirstLastPara="0" vertOverflow="clip" horzOverflow="clip" vert="vert270" wrap="square" lIns="91440" tIns="45720" rIns="91440" bIns="45720" numCol="1" spcCol="0" rtlCol="0" fromWordArt="0" anchor="ctr" anchorCtr="0" forceAA="0" compatLnSpc="1">
          <a:prstTxWarp prst="textNoShape">
            <a:avLst/>
          </a:prstTxWarp>
          <a:noAutofit/>
        </a:bodyPr>
        <a:lstStyle/>
        <a:p>
          <a:pPr algn="ctr"/>
          <a:r>
            <a:rPr lang="de-CH" sz="3200" baseline="0">
              <a:solidFill>
                <a:schemeClr val="tx1">
                  <a:lumMod val="65000"/>
                  <a:lumOff val="35000"/>
                </a:schemeClr>
              </a:solidFill>
            </a:rPr>
            <a:t>Knowing</a:t>
          </a:r>
        </a:p>
      </xdr:txBody>
    </xdr:sp>
    <xdr:clientData/>
  </xdr:twoCellAnchor>
  <xdr:twoCellAnchor>
    <xdr:from>
      <xdr:col>11</xdr:col>
      <xdr:colOff>495448</xdr:colOff>
      <xdr:row>2</xdr:row>
      <xdr:rowOff>228602</xdr:rowOff>
    </xdr:from>
    <xdr:to>
      <xdr:col>14</xdr:col>
      <xdr:colOff>361950</xdr:colOff>
      <xdr:row>4</xdr:row>
      <xdr:rowOff>75472</xdr:rowOff>
    </xdr:to>
    <xdr:sp macro="" textlink="">
      <xdr:nvSpPr>
        <xdr:cNvPr id="48" name="Legende mit Linie 2 (Akzentuierungsbalken) 47">
          <a:extLst>
            <a:ext uri="{FF2B5EF4-FFF2-40B4-BE49-F238E27FC236}">
              <a16:creationId xmlns:a16="http://schemas.microsoft.com/office/drawing/2014/main" id="{00000000-0008-0000-2000-000030000000}"/>
            </a:ext>
          </a:extLst>
        </xdr:cNvPr>
        <xdr:cNvSpPr/>
      </xdr:nvSpPr>
      <xdr:spPr>
        <a:xfrm>
          <a:off x="8001148" y="1057277"/>
          <a:ext cx="952352" cy="437420"/>
        </a:xfrm>
        <a:prstGeom prst="accentCallout2">
          <a:avLst>
            <a:gd name="adj1" fmla="val 18750"/>
            <a:gd name="adj2" fmla="val -8333"/>
            <a:gd name="adj3" fmla="val 18750"/>
            <a:gd name="adj4" fmla="val -29854"/>
            <a:gd name="adj5" fmla="val 947533"/>
            <a:gd name="adj6" fmla="val -54349"/>
          </a:avLst>
        </a:prstGeom>
        <a:solidFill>
          <a:schemeClr val="accent3">
            <a:lumMod val="60000"/>
            <a:lumOff val="40000"/>
          </a:schemeClr>
        </a:solidFill>
        <a:ln>
          <a:solidFill>
            <a:schemeClr val="tx1">
              <a:lumMod val="50000"/>
              <a:lumOff val="50000"/>
            </a:schemeClr>
          </a:solidFill>
        </a:ln>
        <a:effectLst/>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de-CH" sz="1200" baseline="0">
              <a:solidFill>
                <a:schemeClr val="accent3">
                  <a:lumMod val="50000"/>
                </a:schemeClr>
              </a:solidFill>
              <a:latin typeface="+mn-lt"/>
              <a:ea typeface="+mn-ea"/>
              <a:cs typeface="+mn-cs"/>
            </a:rPr>
            <a:t>Doing</a:t>
          </a:r>
        </a:p>
      </xdr:txBody>
    </xdr:sp>
    <xdr:clientData/>
  </xdr:twoCellAnchor>
  <xdr:twoCellAnchor>
    <xdr:from>
      <xdr:col>10</xdr:col>
      <xdr:colOff>637067</xdr:colOff>
      <xdr:row>16</xdr:row>
      <xdr:rowOff>250512</xdr:rowOff>
    </xdr:from>
    <xdr:to>
      <xdr:col>10</xdr:col>
      <xdr:colOff>739965</xdr:colOff>
      <xdr:row>16</xdr:row>
      <xdr:rowOff>250512</xdr:rowOff>
    </xdr:to>
    <xdr:cxnSp macro="">
      <xdr:nvCxnSpPr>
        <xdr:cNvPr id="50" name="Gerader Verbinder 49">
          <a:extLst>
            <a:ext uri="{FF2B5EF4-FFF2-40B4-BE49-F238E27FC236}">
              <a16:creationId xmlns:a16="http://schemas.microsoft.com/office/drawing/2014/main" id="{00000000-0008-0000-2000-000032000000}"/>
            </a:ext>
          </a:extLst>
        </xdr:cNvPr>
        <xdr:cNvCxnSpPr/>
      </xdr:nvCxnSpPr>
      <xdr:spPr>
        <a:xfrm flipH="1">
          <a:off x="7380767" y="5213037"/>
          <a:ext cx="102898" cy="0"/>
        </a:xfrm>
        <a:prstGeom prst="line">
          <a:avLst/>
        </a:prstGeom>
        <a:ln w="12700">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497547</xdr:colOff>
      <xdr:row>4</xdr:row>
      <xdr:rowOff>188611</xdr:rowOff>
    </xdr:from>
    <xdr:to>
      <xdr:col>14</xdr:col>
      <xdr:colOff>361947</xdr:colOff>
      <xdr:row>17</xdr:row>
      <xdr:rowOff>185875</xdr:rowOff>
    </xdr:to>
    <xdr:sp macro="" textlink="">
      <xdr:nvSpPr>
        <xdr:cNvPr id="40" name="Rechteck 39">
          <a:extLst>
            <a:ext uri="{FF2B5EF4-FFF2-40B4-BE49-F238E27FC236}">
              <a16:creationId xmlns:a16="http://schemas.microsoft.com/office/drawing/2014/main" id="{00000000-0008-0000-2000-000028000000}"/>
            </a:ext>
          </a:extLst>
        </xdr:cNvPr>
        <xdr:cNvSpPr/>
      </xdr:nvSpPr>
      <xdr:spPr>
        <a:xfrm>
          <a:off x="8003247" y="1607836"/>
          <a:ext cx="950250" cy="3835839"/>
        </a:xfrm>
        <a:prstGeom prst="rect">
          <a:avLst/>
        </a:prstGeom>
        <a:solidFill>
          <a:schemeClr val="accent2">
            <a:lumMod val="40000"/>
            <a:lumOff val="6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vert270" wrap="square" lIns="91440" tIns="45720" rIns="91440" bIns="45720" numCol="1" spcCol="0" rtlCol="0" fromWordArt="0" anchor="ctr" anchorCtr="0" forceAA="0" compatLnSpc="1">
          <a:prstTxWarp prst="textNoShape">
            <a:avLst/>
          </a:prstTxWarp>
          <a:noAutofit/>
        </a:bodyPr>
        <a:lstStyle/>
        <a:p>
          <a:pPr algn="ctr"/>
          <a:r>
            <a:rPr lang="de-CH" sz="3200" baseline="0">
              <a:solidFill>
                <a:schemeClr val="accent2">
                  <a:lumMod val="75000"/>
                </a:schemeClr>
              </a:solidFill>
            </a:rPr>
            <a:t>Gap</a:t>
          </a:r>
        </a:p>
      </xdr:txBody>
    </xdr:sp>
    <xdr:clientData/>
  </xdr:twoCellAnchor>
  <xdr:oneCellAnchor>
    <xdr:from>
      <xdr:col>0</xdr:col>
      <xdr:colOff>438150</xdr:colOff>
      <xdr:row>19</xdr:row>
      <xdr:rowOff>180975</xdr:rowOff>
    </xdr:from>
    <xdr:ext cx="8610600" cy="360000"/>
    <xdr:sp macro="" textlink="' '!A567">
      <xdr:nvSpPr>
        <xdr:cNvPr id="59" name="Textfeld 58">
          <a:extLst>
            <a:ext uri="{FF2B5EF4-FFF2-40B4-BE49-F238E27FC236}">
              <a16:creationId xmlns:a16="http://schemas.microsoft.com/office/drawing/2014/main" id="{00000000-0008-0000-2000-00003B000000}"/>
            </a:ext>
          </a:extLst>
        </xdr:cNvPr>
        <xdr:cNvSpPr txBox="1"/>
      </xdr:nvSpPr>
      <xdr:spPr>
        <a:xfrm>
          <a:off x="438150" y="6029325"/>
          <a:ext cx="86106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D5326626-206D-4029-9039-583F9FCF09A2}" type="TxLink">
            <a:rPr lang="en-US" sz="800" b="0" i="0" u="none" strike="noStrike">
              <a:solidFill>
                <a:schemeClr val="tx1">
                  <a:lumMod val="65000"/>
                  <a:lumOff val="35000"/>
                </a:schemeClr>
              </a:solidFill>
              <a:latin typeface="Arial" panose="020B0604020202020204" pitchFamily="34" charset="0"/>
              <a:cs typeface="Arial" panose="020B0604020202020204" pitchFamily="34" charset="0"/>
            </a:rPr>
            <a:pPr/>
            <a:t>* 1. La personne peut se concentrer sur une chose longtemps et de façon suivie, et met en œuvre des actions difficiles même lorsque surviennent des facteurs adverses, qui sont préjudiciables à la motivation et à l'attention.</a:t>
          </a:fld>
          <a:endParaRPr lang="de-CH" sz="800">
            <a:solidFill>
              <a:schemeClr val="tx1">
                <a:lumMod val="65000"/>
                <a:lumOff val="35000"/>
              </a:schemeClr>
            </a:solidFill>
            <a:latin typeface="Arial" panose="020B0604020202020204" pitchFamily="34" charset="0"/>
            <a:cs typeface="Arial" panose="020B0604020202020204" pitchFamily="34" charset="0"/>
          </a:endParaRPr>
        </a:p>
      </xdr:txBody>
    </xdr:sp>
    <xdr:clientData/>
  </xdr:oneCellAnchor>
  <xdr:twoCellAnchor>
    <xdr:from>
      <xdr:col>0</xdr:col>
      <xdr:colOff>466724</xdr:colOff>
      <xdr:row>2</xdr:row>
      <xdr:rowOff>219075</xdr:rowOff>
    </xdr:from>
    <xdr:to>
      <xdr:col>3</xdr:col>
      <xdr:colOff>245024</xdr:colOff>
      <xdr:row>5</xdr:row>
      <xdr:rowOff>161250</xdr:rowOff>
    </xdr:to>
    <xdr:sp macro="" textlink="' '!A556">
      <xdr:nvSpPr>
        <xdr:cNvPr id="12" name="Diagonal liegende Ecken des Rechtecks abrunden 11">
          <a:extLst>
            <a:ext uri="{FF2B5EF4-FFF2-40B4-BE49-F238E27FC236}">
              <a16:creationId xmlns:a16="http://schemas.microsoft.com/office/drawing/2014/main" id="{00000000-0008-0000-2000-00000C000000}"/>
            </a:ext>
          </a:extLst>
        </xdr:cNvPr>
        <xdr:cNvSpPr/>
      </xdr:nvSpPr>
      <xdr:spPr>
        <a:xfrm>
          <a:off x="466724" y="1047750"/>
          <a:ext cx="1188000" cy="828000"/>
        </a:xfrm>
        <a:prstGeom prst="round2Diag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81A1EC2E-F16B-4270-A1F7-4135BD080904}" type="TxLink">
            <a:rPr lang="en-US" sz="1400" b="0" i="0" u="none" strike="noStrike" baseline="0">
              <a:solidFill>
                <a:srgbClr val="000000"/>
              </a:solidFill>
              <a:latin typeface="Arial"/>
              <a:ea typeface="+mn-ea"/>
              <a:cs typeface="Arial"/>
            </a:rPr>
            <a:pPr marL="0" indent="0" algn="ctr"/>
            <a:t>Potentiel de performance</a:t>
          </a:fld>
          <a:endParaRPr lang="de-CH" sz="1400" b="0" i="0" u="none" strike="noStrike" baseline="0">
            <a:solidFill>
              <a:srgbClr val="000000"/>
            </a:solidFill>
            <a:latin typeface="Arial"/>
            <a:ea typeface="+mn-ea"/>
            <a:cs typeface="Arial"/>
          </a:endParaRPr>
        </a:p>
      </xdr:txBody>
    </xdr:sp>
    <xdr:clientData/>
  </xdr:twoCellAnchor>
  <xdr:twoCellAnchor>
    <xdr:from>
      <xdr:col>0</xdr:col>
      <xdr:colOff>466724</xdr:colOff>
      <xdr:row>14</xdr:row>
      <xdr:rowOff>247650</xdr:rowOff>
    </xdr:from>
    <xdr:to>
      <xdr:col>3</xdr:col>
      <xdr:colOff>245024</xdr:colOff>
      <xdr:row>17</xdr:row>
      <xdr:rowOff>189825</xdr:rowOff>
    </xdr:to>
    <xdr:sp macro="" textlink="' '!A560">
      <xdr:nvSpPr>
        <xdr:cNvPr id="25" name="Diagonal liegende Ecken des Rechtecks abrunden 24">
          <a:extLst>
            <a:ext uri="{FF2B5EF4-FFF2-40B4-BE49-F238E27FC236}">
              <a16:creationId xmlns:a16="http://schemas.microsoft.com/office/drawing/2014/main" id="{00000000-0008-0000-2000-000019000000}"/>
            </a:ext>
          </a:extLst>
        </xdr:cNvPr>
        <xdr:cNvSpPr/>
      </xdr:nvSpPr>
      <xdr:spPr>
        <a:xfrm>
          <a:off x="466724" y="4619625"/>
          <a:ext cx="1188000" cy="828000"/>
        </a:xfrm>
        <a:prstGeom prst="round2DiagRect">
          <a:avLst/>
        </a:prstGeom>
        <a:solidFill>
          <a:schemeClr val="accent3">
            <a:lumMod val="60000"/>
            <a:lumOff val="4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7DCA88BB-CEA8-4046-8D20-DC8C72DCE7E1}" type="TxLink">
            <a:rPr lang="en-US" sz="1400" b="0" i="0" u="none" strike="noStrike" baseline="0">
              <a:solidFill>
                <a:srgbClr val="000000"/>
              </a:solidFill>
              <a:latin typeface="Arial"/>
              <a:ea typeface="+mn-ea"/>
              <a:cs typeface="Arial"/>
            </a:rPr>
            <a:pPr marL="0" indent="0" algn="ctr"/>
            <a:t>Résultat (succès)</a:t>
          </a:fld>
          <a:endParaRPr lang="de-CH" sz="1400" b="0" i="0" u="none" strike="noStrike" baseline="0">
            <a:solidFill>
              <a:srgbClr val="000000"/>
            </a:solidFill>
            <a:latin typeface="Arial"/>
            <a:ea typeface="+mn-ea"/>
            <a:cs typeface="Arial"/>
          </a:endParaRPr>
        </a:p>
      </xdr:txBody>
    </xdr:sp>
    <xdr:clientData/>
  </xdr:twoCellAnchor>
  <xdr:twoCellAnchor>
    <xdr:from>
      <xdr:col>0</xdr:col>
      <xdr:colOff>466724</xdr:colOff>
      <xdr:row>6</xdr:row>
      <xdr:rowOff>190013</xdr:rowOff>
    </xdr:from>
    <xdr:to>
      <xdr:col>3</xdr:col>
      <xdr:colOff>245024</xdr:colOff>
      <xdr:row>13</xdr:row>
      <xdr:rowOff>218888</xdr:rowOff>
    </xdr:to>
    <xdr:grpSp>
      <xdr:nvGrpSpPr>
        <xdr:cNvPr id="28" name="Gruppieren 27">
          <a:extLst>
            <a:ext uri="{FF2B5EF4-FFF2-40B4-BE49-F238E27FC236}">
              <a16:creationId xmlns:a16="http://schemas.microsoft.com/office/drawing/2014/main" id="{00000000-0008-0000-2000-00001C000000}"/>
            </a:ext>
          </a:extLst>
        </xdr:cNvPr>
        <xdr:cNvGrpSpPr/>
      </xdr:nvGrpSpPr>
      <xdr:grpSpPr>
        <a:xfrm>
          <a:off x="466724" y="2194073"/>
          <a:ext cx="1226100" cy="2055795"/>
          <a:chOff x="561974" y="2199788"/>
          <a:chExt cx="1188000" cy="2095800"/>
        </a:xfrm>
      </xdr:grpSpPr>
      <xdr:sp macro="" textlink="' '!A557">
        <xdr:nvSpPr>
          <xdr:cNvPr id="13" name="Richtungspfeil 12">
            <a:extLst>
              <a:ext uri="{FF2B5EF4-FFF2-40B4-BE49-F238E27FC236}">
                <a16:creationId xmlns:a16="http://schemas.microsoft.com/office/drawing/2014/main" id="{00000000-0008-0000-2000-00000D000000}"/>
              </a:ext>
            </a:extLst>
          </xdr:cNvPr>
          <xdr:cNvSpPr/>
        </xdr:nvSpPr>
        <xdr:spPr>
          <a:xfrm rot="5400000">
            <a:off x="831974" y="1929788"/>
            <a:ext cx="648000" cy="1188000"/>
          </a:xfrm>
          <a:prstGeom prst="homePlate">
            <a:avLst>
              <a:gd name="adj" fmla="val 25362"/>
            </a:avLst>
          </a:prstGeom>
          <a:solidFill>
            <a:schemeClr val="bg1">
              <a:lumMod val="8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vert270" wrap="square" lIns="91440" tIns="45720" rIns="91440" bIns="45720" numCol="1" spcCol="0" rtlCol="0" fromWordArt="0" anchor="ctr" anchorCtr="0" forceAA="0" compatLnSpc="1">
            <a:prstTxWarp prst="textNoShape">
              <a:avLst/>
            </a:prstTxWarp>
            <a:noAutofit/>
          </a:bodyPr>
          <a:lstStyle/>
          <a:p>
            <a:pPr algn="ctr"/>
            <a:fld id="{D5CCEC12-6CE2-4008-BA2F-7393BADE38A9}" type="TxLink">
              <a:rPr lang="en-US" sz="1400" b="0" i="0" u="none" strike="noStrike" baseline="0">
                <a:solidFill>
                  <a:srgbClr val="000000"/>
                </a:solidFill>
                <a:latin typeface="Arial"/>
                <a:cs typeface="Arial"/>
              </a:rPr>
              <a:pPr algn="ctr"/>
              <a:t>Objectif</a:t>
            </a:fld>
            <a:endParaRPr lang="de-CH" sz="1400" baseline="0"/>
          </a:p>
        </xdr:txBody>
      </xdr:sp>
      <xdr:sp macro="" textlink="' '!A558">
        <xdr:nvSpPr>
          <xdr:cNvPr id="26" name="Richtungspfeil 25">
            <a:extLst>
              <a:ext uri="{FF2B5EF4-FFF2-40B4-BE49-F238E27FC236}">
                <a16:creationId xmlns:a16="http://schemas.microsoft.com/office/drawing/2014/main" id="{00000000-0008-0000-2000-00001A000000}"/>
              </a:ext>
            </a:extLst>
          </xdr:cNvPr>
          <xdr:cNvSpPr/>
        </xdr:nvSpPr>
        <xdr:spPr>
          <a:xfrm rot="5400000">
            <a:off x="831974" y="2653688"/>
            <a:ext cx="648000" cy="1188000"/>
          </a:xfrm>
          <a:prstGeom prst="homePlate">
            <a:avLst>
              <a:gd name="adj" fmla="val 25362"/>
            </a:avLst>
          </a:prstGeom>
          <a:solidFill>
            <a:schemeClr val="bg1">
              <a:lumMod val="8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vert270" wrap="square" lIns="91440" tIns="45720" rIns="91440" bIns="45720" numCol="1" spcCol="0" rtlCol="0" fromWordArt="0" anchor="ctr" anchorCtr="0" forceAA="0" compatLnSpc="1">
            <a:prstTxWarp prst="textNoShape">
              <a:avLst/>
            </a:prstTxWarp>
            <a:noAutofit/>
          </a:bodyPr>
          <a:lstStyle/>
          <a:p>
            <a:pPr marL="0" indent="0" algn="ctr"/>
            <a:fld id="{6BD24F1D-922B-4114-B84B-29BA23117E0B}" type="TxLink">
              <a:rPr lang="en-US" sz="1400" b="0" i="0" u="none" strike="noStrike" baseline="0">
                <a:solidFill>
                  <a:srgbClr val="000000"/>
                </a:solidFill>
                <a:latin typeface="Arial"/>
                <a:ea typeface="+mn-ea"/>
                <a:cs typeface="Arial"/>
              </a:rPr>
              <a:pPr marL="0" indent="0" algn="ctr"/>
              <a:t>Plan</a:t>
            </a:fld>
            <a:endParaRPr lang="de-CH" sz="1400" b="0" i="0" u="none" strike="noStrike" baseline="0">
              <a:solidFill>
                <a:srgbClr val="000000"/>
              </a:solidFill>
              <a:latin typeface="Arial"/>
              <a:ea typeface="+mn-ea"/>
              <a:cs typeface="Arial"/>
            </a:endParaRPr>
          </a:p>
        </xdr:txBody>
      </xdr:sp>
      <xdr:sp macro="" textlink="' '!A559">
        <xdr:nvSpPr>
          <xdr:cNvPr id="27" name="Richtungspfeil 26">
            <a:extLst>
              <a:ext uri="{FF2B5EF4-FFF2-40B4-BE49-F238E27FC236}">
                <a16:creationId xmlns:a16="http://schemas.microsoft.com/office/drawing/2014/main" id="{00000000-0008-0000-2000-00001B000000}"/>
              </a:ext>
            </a:extLst>
          </xdr:cNvPr>
          <xdr:cNvSpPr/>
        </xdr:nvSpPr>
        <xdr:spPr>
          <a:xfrm rot="5400000">
            <a:off x="831974" y="3377588"/>
            <a:ext cx="648000" cy="1188000"/>
          </a:xfrm>
          <a:prstGeom prst="homePlate">
            <a:avLst>
              <a:gd name="adj" fmla="val 25362"/>
            </a:avLst>
          </a:prstGeom>
          <a:solidFill>
            <a:schemeClr val="bg1">
              <a:lumMod val="8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vert270" wrap="square" lIns="91440" tIns="45720" rIns="91440" bIns="45720" numCol="1" spcCol="0" rtlCol="0" fromWordArt="0" anchor="ctr" anchorCtr="0" forceAA="0" compatLnSpc="1">
            <a:prstTxWarp prst="textNoShape">
              <a:avLst/>
            </a:prstTxWarp>
            <a:noAutofit/>
          </a:bodyPr>
          <a:lstStyle/>
          <a:p>
            <a:pPr marL="0" indent="0" algn="ctr"/>
            <a:fld id="{E6DD7CBB-B2BE-46F9-A609-10E1AB3E4E3D}" type="TxLink">
              <a:rPr lang="en-US" sz="1400" b="0" i="0" u="none" strike="noStrike" baseline="0">
                <a:solidFill>
                  <a:srgbClr val="000000"/>
                </a:solidFill>
                <a:latin typeface="Arial"/>
                <a:ea typeface="+mn-ea"/>
                <a:cs typeface="Arial"/>
              </a:rPr>
              <a:pPr marL="0" indent="0" algn="ctr"/>
              <a:t>Action</a:t>
            </a:fld>
            <a:endParaRPr lang="de-CH" sz="1400" b="0" i="0" u="none" strike="noStrike" baseline="0">
              <a:solidFill>
                <a:srgbClr val="000000"/>
              </a:solidFill>
              <a:latin typeface="Arial"/>
              <a:ea typeface="+mn-ea"/>
              <a:cs typeface="Arial"/>
            </a:endParaRPr>
          </a:p>
        </xdr:txBody>
      </xdr:sp>
    </xdr:grpSp>
    <xdr:clientData/>
  </xdr:twoCellAnchor>
  <xdr:twoCellAnchor>
    <xdr:from>
      <xdr:col>3</xdr:col>
      <xdr:colOff>571500</xdr:colOff>
      <xdr:row>2</xdr:row>
      <xdr:rowOff>219075</xdr:rowOff>
    </xdr:from>
    <xdr:to>
      <xdr:col>9</xdr:col>
      <xdr:colOff>95250</xdr:colOff>
      <xdr:row>5</xdr:row>
      <xdr:rowOff>161250</xdr:rowOff>
    </xdr:to>
    <xdr:sp macro="" textlink="' '!A561">
      <xdr:nvSpPr>
        <xdr:cNvPr id="19" name="Abgerundetes Rechteck 18">
          <a:extLst>
            <a:ext uri="{FF2B5EF4-FFF2-40B4-BE49-F238E27FC236}">
              <a16:creationId xmlns:a16="http://schemas.microsoft.com/office/drawing/2014/main" id="{00000000-0008-0000-2000-000013000000}"/>
            </a:ext>
          </a:extLst>
        </xdr:cNvPr>
        <xdr:cNvSpPr/>
      </xdr:nvSpPr>
      <xdr:spPr>
        <a:xfrm>
          <a:off x="1981200" y="1047750"/>
          <a:ext cx="4095750" cy="828000"/>
        </a:xfrm>
        <a:prstGeom prst="roundRect">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72000" tIns="72000" rIns="0" bIns="0" numCol="1" spcCol="0" rtlCol="0" fromWordArt="0" anchor="t" anchorCtr="0" forceAA="0" compatLnSpc="1">
          <a:prstTxWarp prst="textNoShape">
            <a:avLst/>
          </a:prstTxWarp>
          <a:noAutofit/>
        </a:bodyPr>
        <a:lstStyle/>
        <a:p>
          <a:pPr marL="0" indent="0" algn="l"/>
          <a:fld id="{CB041247-1E7C-4290-8FEA-F14DE6F32D6B}" type="TxLink">
            <a:rPr lang="en-US" sz="1400" b="0" i="0" u="none" strike="noStrike" baseline="0">
              <a:solidFill>
                <a:srgbClr val="000000"/>
              </a:solidFill>
              <a:latin typeface="Arial"/>
              <a:ea typeface="+mn-ea"/>
              <a:cs typeface="Arial"/>
            </a:rPr>
            <a:pPr marL="0" indent="0" algn="l"/>
            <a:t>Activer les sources de la motivation</a:t>
          </a:fld>
          <a:endParaRPr lang="de-CH" sz="1400" b="0" i="0" u="none" strike="noStrike" baseline="0">
            <a:solidFill>
              <a:srgbClr val="000000"/>
            </a:solidFill>
            <a:latin typeface="Arial"/>
            <a:ea typeface="+mn-ea"/>
            <a:cs typeface="Arial"/>
          </a:endParaRPr>
        </a:p>
      </xdr:txBody>
    </xdr:sp>
    <xdr:clientData/>
  </xdr:twoCellAnchor>
  <xdr:twoCellAnchor>
    <xdr:from>
      <xdr:col>3</xdr:col>
      <xdr:colOff>571500</xdr:colOff>
      <xdr:row>6</xdr:row>
      <xdr:rowOff>190013</xdr:rowOff>
    </xdr:from>
    <xdr:to>
      <xdr:col>9</xdr:col>
      <xdr:colOff>95250</xdr:colOff>
      <xdr:row>13</xdr:row>
      <xdr:rowOff>218288</xdr:rowOff>
    </xdr:to>
    <xdr:sp macro="" textlink="' '!A563">
      <xdr:nvSpPr>
        <xdr:cNvPr id="32" name="Abgerundetes Rechteck 31">
          <a:extLst>
            <a:ext uri="{FF2B5EF4-FFF2-40B4-BE49-F238E27FC236}">
              <a16:creationId xmlns:a16="http://schemas.microsoft.com/office/drawing/2014/main" id="{00000000-0008-0000-2000-000020000000}"/>
            </a:ext>
          </a:extLst>
        </xdr:cNvPr>
        <xdr:cNvSpPr/>
      </xdr:nvSpPr>
      <xdr:spPr>
        <a:xfrm>
          <a:off x="1981200" y="2199788"/>
          <a:ext cx="4095750" cy="2095200"/>
        </a:xfrm>
        <a:prstGeom prst="roundRect">
          <a:avLst/>
        </a:prstGeom>
        <a:solidFill>
          <a:schemeClr val="bg1">
            <a:lumMod val="85000"/>
          </a:schemeClr>
        </a:solidFill>
        <a:ln>
          <a:noFill/>
        </a:ln>
      </xdr:spPr>
      <xdr:style>
        <a:lnRef idx="1">
          <a:schemeClr val="dk1"/>
        </a:lnRef>
        <a:fillRef idx="2">
          <a:schemeClr val="dk1"/>
        </a:fillRef>
        <a:effectRef idx="1">
          <a:schemeClr val="dk1"/>
        </a:effectRef>
        <a:fontRef idx="minor">
          <a:schemeClr val="dk1"/>
        </a:fontRef>
      </xdr:style>
      <xdr:txBody>
        <a:bodyPr rot="0" spcFirstLastPara="0" vertOverflow="clip" horzOverflow="clip" vert="horz" wrap="square" lIns="72000" tIns="72000" rIns="0" bIns="0" numCol="1" spcCol="0" rtlCol="0" fromWordArt="0" anchor="t" anchorCtr="0" forceAA="0" compatLnSpc="1">
          <a:prstTxWarp prst="textNoShape">
            <a:avLst/>
          </a:prstTxWarp>
          <a:noAutofit/>
        </a:bodyPr>
        <a:lstStyle/>
        <a:p>
          <a:pPr marL="0" indent="0" algn="l"/>
          <a:fld id="{023466AE-CA9B-4DB1-B28B-A159A276BF5F}" type="TxLink">
            <a:rPr lang="en-US" sz="1400" b="0" i="0" u="none" strike="noStrike" baseline="0">
              <a:solidFill>
                <a:srgbClr val="000000"/>
              </a:solidFill>
              <a:latin typeface="Arial"/>
              <a:ea typeface="+mn-ea"/>
              <a:cs typeface="Arial"/>
            </a:rPr>
            <a:pPr marL="0" indent="0" algn="l"/>
            <a:t>Pratiquer les compétences de volition </a:t>
          </a:fld>
          <a:endParaRPr lang="de-CH" sz="1400" b="0" i="0" u="none" strike="noStrike" baseline="0">
            <a:solidFill>
              <a:srgbClr val="000000"/>
            </a:solidFill>
            <a:latin typeface="Arial"/>
            <a:ea typeface="+mn-ea"/>
            <a:cs typeface="Arial"/>
          </a:endParaRPr>
        </a:p>
      </xdr:txBody>
    </xdr:sp>
    <xdr:clientData/>
  </xdr:twoCellAnchor>
  <xdr:twoCellAnchor>
    <xdr:from>
      <xdr:col>3</xdr:col>
      <xdr:colOff>571500</xdr:colOff>
      <xdr:row>14</xdr:row>
      <xdr:rowOff>247650</xdr:rowOff>
    </xdr:from>
    <xdr:to>
      <xdr:col>9</xdr:col>
      <xdr:colOff>95250</xdr:colOff>
      <xdr:row>17</xdr:row>
      <xdr:rowOff>189825</xdr:rowOff>
    </xdr:to>
    <xdr:sp macro="" textlink="' '!A565">
      <xdr:nvSpPr>
        <xdr:cNvPr id="33" name="Abgerundetes Rechteck 32">
          <a:extLst>
            <a:ext uri="{FF2B5EF4-FFF2-40B4-BE49-F238E27FC236}">
              <a16:creationId xmlns:a16="http://schemas.microsoft.com/office/drawing/2014/main" id="{00000000-0008-0000-2000-000021000000}"/>
            </a:ext>
          </a:extLst>
        </xdr:cNvPr>
        <xdr:cNvSpPr/>
      </xdr:nvSpPr>
      <xdr:spPr>
        <a:xfrm>
          <a:off x="1981200" y="4619625"/>
          <a:ext cx="4095750" cy="828000"/>
        </a:xfrm>
        <a:prstGeom prst="roundRect">
          <a:avLst/>
        </a:prstGeom>
        <a:solidFill>
          <a:schemeClr val="accent3">
            <a:lumMod val="60000"/>
            <a:lumOff val="40000"/>
          </a:schemeClr>
        </a:solidFill>
        <a:ln>
          <a:no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72000" tIns="72000" rIns="0" bIns="0" numCol="1" spcCol="0" rtlCol="0" fromWordArt="0" anchor="t" anchorCtr="0" forceAA="0" compatLnSpc="1">
          <a:prstTxWarp prst="textNoShape">
            <a:avLst/>
          </a:prstTxWarp>
          <a:noAutofit/>
        </a:bodyPr>
        <a:lstStyle/>
        <a:p>
          <a:pPr marL="0" indent="0" algn="l"/>
          <a:fld id="{93800E55-F95B-4DC9-A4DF-AF07D03DB0CE}" type="TxLink">
            <a:rPr lang="en-US" sz="1400" b="0" i="0" u="none" strike="noStrike" baseline="0">
              <a:solidFill>
                <a:srgbClr val="000000"/>
              </a:solidFill>
              <a:latin typeface="Arial"/>
              <a:ea typeface="+mn-ea"/>
              <a:cs typeface="Arial"/>
            </a:rPr>
            <a:pPr marL="0" indent="0" algn="l"/>
            <a:t>Garantir le succès</a:t>
          </a:fld>
          <a:endParaRPr lang="de-CH" sz="1400" b="0" i="0" u="none" strike="noStrike" baseline="0">
            <a:solidFill>
              <a:srgbClr val="000000"/>
            </a:solidFill>
            <a:latin typeface="Arial"/>
            <a:ea typeface="+mn-ea"/>
            <a:cs typeface="Arial"/>
          </a:endParaRPr>
        </a:p>
      </xdr:txBody>
    </xdr:sp>
    <xdr:clientData/>
  </xdr:twoCellAnchor>
  <xdr:oneCellAnchor>
    <xdr:from>
      <xdr:col>3</xdr:col>
      <xdr:colOff>733424</xdr:colOff>
      <xdr:row>4</xdr:row>
      <xdr:rowOff>28575</xdr:rowOff>
    </xdr:from>
    <xdr:ext cx="3457575" cy="390525"/>
    <xdr:sp macro="" textlink="' '!A562">
      <xdr:nvSpPr>
        <xdr:cNvPr id="20" name="Textfeld 19">
          <a:extLst>
            <a:ext uri="{FF2B5EF4-FFF2-40B4-BE49-F238E27FC236}">
              <a16:creationId xmlns:a16="http://schemas.microsoft.com/office/drawing/2014/main" id="{00000000-0008-0000-2000-000014000000}"/>
            </a:ext>
          </a:extLst>
        </xdr:cNvPr>
        <xdr:cNvSpPr txBox="1"/>
      </xdr:nvSpPr>
      <xdr:spPr>
        <a:xfrm>
          <a:off x="2143124" y="1447800"/>
          <a:ext cx="3457575" cy="390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indent="0"/>
          <a:fld id="{3E62A7EB-0E49-4E1F-80B0-655EC070AC7B}" type="TxLink">
            <a:rPr lang="en-US" sz="1200" b="0" i="0" u="none" strike="noStrike">
              <a:solidFill>
                <a:srgbClr val="000000"/>
              </a:solidFill>
              <a:latin typeface="+mn-lt"/>
              <a:ea typeface="+mn-ea"/>
              <a:cs typeface="Arial"/>
            </a:rPr>
            <a:pPr marL="0" indent="0"/>
            <a:t>1. Intrinsèque
2. Extrinsèque</a:t>
          </a:fld>
          <a:endParaRPr lang="de-CH" sz="1200" b="0" i="0" u="none" strike="noStrike">
            <a:solidFill>
              <a:srgbClr val="000000"/>
            </a:solidFill>
            <a:latin typeface="+mn-lt"/>
            <a:ea typeface="+mn-ea"/>
            <a:cs typeface="Arial"/>
          </a:endParaRPr>
        </a:p>
      </xdr:txBody>
    </xdr:sp>
    <xdr:clientData/>
  </xdr:oneCellAnchor>
  <xdr:oneCellAnchor>
    <xdr:from>
      <xdr:col>3</xdr:col>
      <xdr:colOff>733424</xdr:colOff>
      <xdr:row>8</xdr:row>
      <xdr:rowOff>152400</xdr:rowOff>
    </xdr:from>
    <xdr:ext cx="3886201" cy="1190625"/>
    <xdr:sp macro="" textlink="' '!A564">
      <xdr:nvSpPr>
        <xdr:cNvPr id="35" name="Textfeld 34">
          <a:extLst>
            <a:ext uri="{FF2B5EF4-FFF2-40B4-BE49-F238E27FC236}">
              <a16:creationId xmlns:a16="http://schemas.microsoft.com/office/drawing/2014/main" id="{00000000-0008-0000-2000-000023000000}"/>
            </a:ext>
          </a:extLst>
        </xdr:cNvPr>
        <xdr:cNvSpPr txBox="1"/>
      </xdr:nvSpPr>
      <xdr:spPr>
        <a:xfrm>
          <a:off x="2143124" y="2752725"/>
          <a:ext cx="3886201" cy="1190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fld id="{60138971-38B8-4960-8208-264A19D05261}" type="TxLink">
            <a:rPr lang="en-US" sz="1200" b="0" i="0" u="none" strike="noStrike">
              <a:solidFill>
                <a:srgbClr val="000000"/>
              </a:solidFill>
              <a:latin typeface="+mn-lt"/>
              <a:cs typeface="Arial"/>
            </a:rPr>
            <a:pPr/>
            <a:t>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a:t>
          </a:fld>
          <a:endParaRPr lang="de-CH" sz="1200">
            <a:latin typeface="+mn-lt"/>
          </a:endParaRPr>
        </a:p>
      </xdr:txBody>
    </xdr:sp>
    <xdr:clientData/>
  </xdr:oneCellAnchor>
  <xdr:oneCellAnchor>
    <xdr:from>
      <xdr:col>3</xdr:col>
      <xdr:colOff>733424</xdr:colOff>
      <xdr:row>16</xdr:row>
      <xdr:rowOff>66675</xdr:rowOff>
    </xdr:from>
    <xdr:ext cx="3457575" cy="390525"/>
    <xdr:sp macro="" textlink="' '!A566">
      <xdr:nvSpPr>
        <xdr:cNvPr id="37" name="Textfeld 36">
          <a:extLst>
            <a:ext uri="{FF2B5EF4-FFF2-40B4-BE49-F238E27FC236}">
              <a16:creationId xmlns:a16="http://schemas.microsoft.com/office/drawing/2014/main" id="{00000000-0008-0000-2000-000025000000}"/>
            </a:ext>
          </a:extLst>
        </xdr:cNvPr>
        <xdr:cNvSpPr txBox="1"/>
      </xdr:nvSpPr>
      <xdr:spPr>
        <a:xfrm>
          <a:off x="2143124" y="5029200"/>
          <a:ext cx="3457575" cy="390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indent="0"/>
          <a:fld id="{F92985F7-93CF-4401-8D74-B9AE1FCC4617}" type="TxLink">
            <a:rPr lang="en-US" sz="1200" b="0" i="0" u="none" strike="noStrike">
              <a:solidFill>
                <a:srgbClr val="000000"/>
              </a:solidFill>
              <a:latin typeface="+mn-lt"/>
              <a:ea typeface="+mn-ea"/>
              <a:cs typeface="Arial"/>
            </a:rPr>
            <a:pPr marL="0" indent="0"/>
            <a:t>1. Potentiel d’amélioration (feed-back)
2. Durabilité</a:t>
          </a:fld>
          <a:endParaRPr lang="de-CH" sz="1200" b="0" i="0" u="none" strike="noStrike">
            <a:solidFill>
              <a:srgbClr val="000000"/>
            </a:solidFill>
            <a:latin typeface="+mn-lt"/>
            <a:ea typeface="+mn-ea"/>
            <a:cs typeface="Arial"/>
          </a:endParaRPr>
        </a:p>
      </xdr:txBody>
    </xdr:sp>
    <xdr:clientData/>
  </xdr:oneCellAnchor>
  <xdr:oneCellAnchor>
    <xdr:from>
      <xdr:col>0</xdr:col>
      <xdr:colOff>438150</xdr:colOff>
      <xdr:row>20</xdr:row>
      <xdr:rowOff>215611</xdr:rowOff>
    </xdr:from>
    <xdr:ext cx="8610600" cy="360000"/>
    <xdr:sp macro="" textlink="' '!A568">
      <xdr:nvSpPr>
        <xdr:cNvPr id="42" name="Textfeld 41">
          <a:extLst>
            <a:ext uri="{FF2B5EF4-FFF2-40B4-BE49-F238E27FC236}">
              <a16:creationId xmlns:a16="http://schemas.microsoft.com/office/drawing/2014/main" id="{00000000-0008-0000-2000-00002A000000}"/>
            </a:ext>
          </a:extLst>
        </xdr:cNvPr>
        <xdr:cNvSpPr txBox="1"/>
      </xdr:nvSpPr>
      <xdr:spPr>
        <a:xfrm>
          <a:off x="438150" y="6359236"/>
          <a:ext cx="86106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09E202AD-9F29-4EEC-9B61-365651B61805}" type="TxLink">
            <a:rPr lang="en-US" sz="800" b="0" i="0" u="none" strike="noStrike">
              <a:solidFill>
                <a:schemeClr val="tx1">
                  <a:lumMod val="65000"/>
                  <a:lumOff val="35000"/>
                </a:schemeClr>
              </a:solidFill>
              <a:latin typeface="Arial" panose="020B0604020202020204" pitchFamily="34" charset="0"/>
              <a:cs typeface="Arial" panose="020B0604020202020204" pitchFamily="34" charset="0"/>
            </a:rPr>
            <a:pPr/>
            <a:t>2. La personne sait très bien se mettre dans un état d'esprit positif, et est capable de gérer habilement les sentiments négatifs. Elle sait bien se mettre à la place d'autrui, et deviner ses pensées et émotions.</a:t>
          </a:fld>
          <a:endParaRPr lang="de-CH" sz="800">
            <a:solidFill>
              <a:schemeClr val="tx1">
                <a:lumMod val="65000"/>
                <a:lumOff val="35000"/>
              </a:schemeClr>
            </a:solidFill>
            <a:latin typeface="Arial" panose="020B0604020202020204" pitchFamily="34" charset="0"/>
            <a:cs typeface="Arial" panose="020B0604020202020204" pitchFamily="34" charset="0"/>
          </a:endParaRPr>
        </a:p>
      </xdr:txBody>
    </xdr:sp>
    <xdr:clientData/>
  </xdr:oneCellAnchor>
  <xdr:oneCellAnchor>
    <xdr:from>
      <xdr:col>0</xdr:col>
      <xdr:colOff>438150</xdr:colOff>
      <xdr:row>21</xdr:row>
      <xdr:rowOff>250247</xdr:rowOff>
    </xdr:from>
    <xdr:ext cx="8610600" cy="360000"/>
    <xdr:sp macro="" textlink="' '!A569">
      <xdr:nvSpPr>
        <xdr:cNvPr id="43" name="Textfeld 42">
          <a:extLst>
            <a:ext uri="{FF2B5EF4-FFF2-40B4-BE49-F238E27FC236}">
              <a16:creationId xmlns:a16="http://schemas.microsoft.com/office/drawing/2014/main" id="{00000000-0008-0000-2000-00002B000000}"/>
            </a:ext>
          </a:extLst>
        </xdr:cNvPr>
        <xdr:cNvSpPr txBox="1"/>
      </xdr:nvSpPr>
      <xdr:spPr>
        <a:xfrm>
          <a:off x="438150" y="6689147"/>
          <a:ext cx="86106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845FE10D-D99F-44C6-965B-8700F3B8AE5B}" type="TxLink">
            <a:rPr lang="en-US" sz="800" b="0" i="0" u="none" strike="noStrike">
              <a:solidFill>
                <a:schemeClr val="tx1">
                  <a:lumMod val="65000"/>
                  <a:lumOff val="35000"/>
                </a:schemeClr>
              </a:solidFill>
              <a:latin typeface="Arial" panose="020B0604020202020204" pitchFamily="34" charset="0"/>
              <a:cs typeface="Arial" panose="020B0604020202020204" pitchFamily="34" charset="0"/>
            </a:rPr>
            <a:pPr/>
            <a:t>3. La personne a conscience de ses aptitudes et leur fait confiance. Elle trouve toujours des moyens de sortir de situations difficiles. Les résistances et problèmes sont perçus comme des défis (maîtrisables). </a:t>
          </a:fld>
          <a:endParaRPr lang="de-CH" sz="800">
            <a:solidFill>
              <a:schemeClr val="tx1">
                <a:lumMod val="65000"/>
                <a:lumOff val="35000"/>
              </a:schemeClr>
            </a:solidFill>
            <a:latin typeface="Arial" panose="020B0604020202020204" pitchFamily="34" charset="0"/>
            <a:cs typeface="Arial" panose="020B0604020202020204" pitchFamily="34" charset="0"/>
          </a:endParaRPr>
        </a:p>
      </xdr:txBody>
    </xdr:sp>
    <xdr:clientData/>
  </xdr:oneCellAnchor>
  <xdr:oneCellAnchor>
    <xdr:from>
      <xdr:col>0</xdr:col>
      <xdr:colOff>438150</xdr:colOff>
      <xdr:row>22</xdr:row>
      <xdr:rowOff>284883</xdr:rowOff>
    </xdr:from>
    <xdr:ext cx="8610600" cy="211932"/>
    <xdr:sp macro="" textlink="' '!A570">
      <xdr:nvSpPr>
        <xdr:cNvPr id="44" name="Textfeld 43">
          <a:extLst>
            <a:ext uri="{FF2B5EF4-FFF2-40B4-BE49-F238E27FC236}">
              <a16:creationId xmlns:a16="http://schemas.microsoft.com/office/drawing/2014/main" id="{00000000-0008-0000-2000-00002C000000}"/>
            </a:ext>
          </a:extLst>
        </xdr:cNvPr>
        <xdr:cNvSpPr txBox="1"/>
      </xdr:nvSpPr>
      <xdr:spPr>
        <a:xfrm>
          <a:off x="438150" y="7019058"/>
          <a:ext cx="8610600" cy="211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A556F62D-BB3F-40AF-9607-E786611AC70E}" type="TxLink">
            <a:rPr lang="en-US" sz="800" b="0" i="0" u="none" strike="noStrike">
              <a:solidFill>
                <a:schemeClr val="tx1">
                  <a:lumMod val="65000"/>
                  <a:lumOff val="35000"/>
                </a:schemeClr>
              </a:solidFill>
              <a:latin typeface="Arial" panose="020B0604020202020204" pitchFamily="34" charset="0"/>
              <a:cs typeface="Arial" panose="020B0604020202020204" pitchFamily="34" charset="0"/>
            </a:rPr>
            <a:pPr/>
            <a:t>4. Cette personne règle les problèmes désagréables et délicats tout de suite (au lieu de rester dans l'attentisme ou de repousser en permanence les décisions).</a:t>
          </a:fld>
          <a:endParaRPr lang="de-CH" sz="800">
            <a:solidFill>
              <a:schemeClr val="tx1">
                <a:lumMod val="65000"/>
                <a:lumOff val="35000"/>
              </a:schemeClr>
            </a:solidFill>
            <a:latin typeface="Arial" panose="020B0604020202020204" pitchFamily="34" charset="0"/>
            <a:cs typeface="Arial" panose="020B0604020202020204" pitchFamily="34" charset="0"/>
          </a:endParaRPr>
        </a:p>
      </xdr:txBody>
    </xdr:sp>
    <xdr:clientData/>
  </xdr:oneCellAnchor>
  <xdr:oneCellAnchor>
    <xdr:from>
      <xdr:col>0</xdr:col>
      <xdr:colOff>438150</xdr:colOff>
      <xdr:row>23</xdr:row>
      <xdr:rowOff>171450</xdr:rowOff>
    </xdr:from>
    <xdr:ext cx="8610600" cy="360000"/>
    <xdr:sp macro="" textlink="' '!A571">
      <xdr:nvSpPr>
        <xdr:cNvPr id="45" name="Textfeld 44">
          <a:extLst>
            <a:ext uri="{FF2B5EF4-FFF2-40B4-BE49-F238E27FC236}">
              <a16:creationId xmlns:a16="http://schemas.microsoft.com/office/drawing/2014/main" id="{00000000-0008-0000-2000-00002D000000}"/>
            </a:ext>
          </a:extLst>
        </xdr:cNvPr>
        <xdr:cNvSpPr txBox="1"/>
      </xdr:nvSpPr>
      <xdr:spPr>
        <a:xfrm>
          <a:off x="438150" y="7200900"/>
          <a:ext cx="8610600" cy="36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9AE0203B-DE18-4AF1-A399-0E3C896F8B9F}" type="TxLink">
            <a:rPr lang="en-US" sz="800" b="0" i="0" u="none" strike="noStrike">
              <a:solidFill>
                <a:schemeClr val="tx1">
                  <a:lumMod val="65000"/>
                  <a:lumOff val="35000"/>
                </a:schemeClr>
              </a:solidFill>
              <a:latin typeface="Arial" panose="020B0604020202020204" pitchFamily="34" charset="0"/>
              <a:cs typeface="Arial" panose="020B0604020202020204" pitchFamily="34" charset="0"/>
            </a:rPr>
            <a:pPr/>
            <a:t>5. Cette personne décèle avant les autres les mesures nécessaires et les met en œuvre de façon systématique. Elle dispose de beaucoup d'autodiscipline et est capable de maîtriser efficacement toutes impulsions, diversions ou " tentations " subites (sans luttes intérieures).</a:t>
          </a:fld>
          <a:endParaRPr lang="de-CH" sz="800">
            <a:solidFill>
              <a:schemeClr val="tx1">
                <a:lumMod val="65000"/>
                <a:lumOff val="35000"/>
              </a:schemeClr>
            </a:solidFill>
            <a:latin typeface="Arial" panose="020B0604020202020204" pitchFamily="34" charset="0"/>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editAs="oneCell">
        <xdr:from>
          <xdr:col>10</xdr:col>
          <xdr:colOff>19050</xdr:colOff>
          <xdr:row>0</xdr:row>
          <xdr:rowOff>19050</xdr:rowOff>
        </xdr:from>
        <xdr:to>
          <xdr:col>14</xdr:col>
          <xdr:colOff>371475</xdr:colOff>
          <xdr:row>0</xdr:row>
          <xdr:rowOff>552450</xdr:rowOff>
        </xdr:to>
        <xdr:pic>
          <xdr:nvPicPr>
            <xdr:cNvPr id="31" name="Grafik 59">
              <a:extLst>
                <a:ext uri="{FF2B5EF4-FFF2-40B4-BE49-F238E27FC236}">
                  <a16:creationId xmlns:a16="http://schemas.microsoft.com/office/drawing/2014/main" id="{00000000-0008-0000-2000-00001F000000}"/>
                </a:ext>
              </a:extLst>
            </xdr:cNvPr>
            <xdr:cNvPicPr>
              <a:picLocks noChangeAspect="1" noChangeArrowheads="1"/>
              <a:extLst>
                <a:ext uri="{84589F7E-364E-4C9E-8A38-B11213B215E9}">
                  <a14:cameraTool cellRange="Logo!$D$6" spid="_x0000_s778366"/>
                </a:ext>
              </a:extLst>
            </xdr:cNvPicPr>
          </xdr:nvPicPr>
          <xdr:blipFill>
            <a:blip xmlns:r="http://schemas.openxmlformats.org/officeDocument/2006/relationships" r:embed="rId3"/>
            <a:srcRect/>
            <a:stretch>
              <a:fillRect/>
            </a:stretch>
          </xdr:blipFill>
          <xdr:spPr bwMode="auto">
            <a:xfrm>
              <a:off x="67627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21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21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21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4657725</xdr:colOff>
      <xdr:row>1</xdr:row>
      <xdr:rowOff>19050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2100-000006000000}"/>
            </a:ext>
          </a:extLst>
        </xdr:cNvPr>
        <xdr:cNvGrpSpPr/>
      </xdr:nvGrpSpPr>
      <xdr:grpSpPr>
        <a:xfrm>
          <a:off x="7141845" y="5753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21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21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2</xdr:row>
      <xdr:rowOff>0</xdr:rowOff>
    </xdr:from>
    <xdr:to>
      <xdr:col>0</xdr:col>
      <xdr:colOff>390675</xdr:colOff>
      <xdr:row>3</xdr:row>
      <xdr:rowOff>58765</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2100-000009000000}"/>
            </a:ext>
          </a:extLst>
        </xdr:cNvPr>
        <xdr:cNvGrpSpPr/>
      </xdr:nvGrpSpPr>
      <xdr:grpSpPr>
        <a:xfrm>
          <a:off x="66675" y="792480"/>
          <a:ext cx="324000" cy="325465"/>
          <a:chOff x="12020550" y="2171700"/>
          <a:chExt cx="324000" cy="325465"/>
        </a:xfrm>
      </xdr:grpSpPr>
      <xdr:sp macro="" textlink="">
        <xdr:nvSpPr>
          <xdr:cNvPr id="10" name="Rechteck 9">
            <a:extLst>
              <a:ext uri="{FF2B5EF4-FFF2-40B4-BE49-F238E27FC236}">
                <a16:creationId xmlns:a16="http://schemas.microsoft.com/office/drawing/2014/main" id="{00000000-0008-0000-2100-00000A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Pfeil nach rechts 10">
            <a:extLst>
              <a:ext uri="{FF2B5EF4-FFF2-40B4-BE49-F238E27FC236}">
                <a16:creationId xmlns:a16="http://schemas.microsoft.com/office/drawing/2014/main" id="{00000000-0008-0000-2100-00000B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66675</xdr:rowOff>
    </xdr:from>
    <xdr:ext cx="419100" cy="250453"/>
    <xdr:sp macro="" textlink="' '!A1199">
      <xdr:nvSpPr>
        <xdr:cNvPr id="12" name="Textfeld 11">
          <a:extLst>
            <a:ext uri="{FF2B5EF4-FFF2-40B4-BE49-F238E27FC236}">
              <a16:creationId xmlns:a16="http://schemas.microsoft.com/office/drawing/2014/main" id="{00000000-0008-0000-2100-00000C000000}"/>
            </a:ext>
          </a:extLst>
        </xdr:cNvPr>
        <xdr:cNvSpPr txBox="1"/>
      </xdr:nvSpPr>
      <xdr:spPr>
        <a:xfrm>
          <a:off x="66675" y="1143000"/>
          <a:ext cx="41910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91A47E2E-8A4B-466A-84CE-A25CC02DB114}" type="TxLink">
            <a:rPr lang="en-US" sz="800" b="0" i="0" u="none" strike="noStrike">
              <a:solidFill>
                <a:schemeClr val="tx1">
                  <a:lumMod val="65000"/>
                  <a:lumOff val="35000"/>
                </a:schemeClr>
              </a:solidFill>
              <a:latin typeface="+mn-lt"/>
              <a:cs typeface="Arial"/>
            </a:rPr>
            <a:pPr algn="l"/>
            <a:t>Prépara-tion</a:t>
          </a:fld>
          <a:endParaRPr lang="de-CH" sz="800" b="0">
            <a:solidFill>
              <a:schemeClr val="tx1">
                <a:lumMod val="65000"/>
                <a:lumOff val="35000"/>
              </a:schemeClr>
            </a:solidFill>
            <a:latin typeface="+mn-lt"/>
          </a:endParaRPr>
        </a:p>
      </xdr:txBody>
    </xdr:sp>
    <xdr:clientData fPrintsWithSheet="0"/>
  </xdr:oneCellAnchor>
  <xdr:twoCellAnchor editAs="oneCell">
    <xdr:from>
      <xdr:col>0</xdr:col>
      <xdr:colOff>66675</xdr:colOff>
      <xdr:row>4</xdr:row>
      <xdr:rowOff>219075</xdr:rowOff>
    </xdr:from>
    <xdr:to>
      <xdr:col>0</xdr:col>
      <xdr:colOff>390675</xdr:colOff>
      <xdr:row>6</xdr:row>
      <xdr:rowOff>11140</xdr:rowOff>
    </xdr:to>
    <xdr:grpSp>
      <xdr:nvGrpSpPr>
        <xdr:cNvPr id="13" name="Gruppieren 12">
          <a:hlinkClick xmlns:r="http://schemas.openxmlformats.org/officeDocument/2006/relationships" r:id="rId4"/>
          <a:extLst>
            <a:ext uri="{FF2B5EF4-FFF2-40B4-BE49-F238E27FC236}">
              <a16:creationId xmlns:a16="http://schemas.microsoft.com/office/drawing/2014/main" id="{00000000-0008-0000-2100-00000D000000}"/>
            </a:ext>
          </a:extLst>
        </xdr:cNvPr>
        <xdr:cNvGrpSpPr/>
      </xdr:nvGrpSpPr>
      <xdr:grpSpPr>
        <a:xfrm>
          <a:off x="66675" y="1544955"/>
          <a:ext cx="324000" cy="325465"/>
          <a:chOff x="12020550" y="2171700"/>
          <a:chExt cx="324000" cy="325465"/>
        </a:xfrm>
      </xdr:grpSpPr>
      <xdr:sp macro="" textlink="">
        <xdr:nvSpPr>
          <xdr:cNvPr id="14" name="Rechteck 13">
            <a:extLst>
              <a:ext uri="{FF2B5EF4-FFF2-40B4-BE49-F238E27FC236}">
                <a16:creationId xmlns:a16="http://schemas.microsoft.com/office/drawing/2014/main" id="{00000000-0008-0000-2100-00000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 name="Pfeil nach rechts 14">
            <a:extLst>
              <a:ext uri="{FF2B5EF4-FFF2-40B4-BE49-F238E27FC236}">
                <a16:creationId xmlns:a16="http://schemas.microsoft.com/office/drawing/2014/main" id="{00000000-0008-0000-2100-00000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6</xdr:row>
      <xdr:rowOff>19050</xdr:rowOff>
    </xdr:from>
    <xdr:ext cx="419100" cy="125227"/>
    <xdr:sp macro="" textlink="' '!A1505">
      <xdr:nvSpPr>
        <xdr:cNvPr id="16" name="Textfeld 15">
          <a:extLst>
            <a:ext uri="{FF2B5EF4-FFF2-40B4-BE49-F238E27FC236}">
              <a16:creationId xmlns:a16="http://schemas.microsoft.com/office/drawing/2014/main" id="{00000000-0008-0000-2100-000010000000}"/>
            </a:ext>
          </a:extLst>
        </xdr:cNvPr>
        <xdr:cNvSpPr txBox="1"/>
      </xdr:nvSpPr>
      <xdr:spPr>
        <a:xfrm>
          <a:off x="66675" y="1895475"/>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l"/>
          <a:fld id="{8EB349BE-7D0F-4E8A-8675-3235788EDDA7}" type="TxLink">
            <a:rPr lang="en-US" sz="800" b="0" i="0" u="none" strike="noStrike">
              <a:solidFill>
                <a:schemeClr val="tx1">
                  <a:lumMod val="65000"/>
                  <a:lumOff val="35000"/>
                </a:schemeClr>
              </a:solidFill>
              <a:latin typeface="+mn-lt"/>
              <a:ea typeface="+mn-ea"/>
              <a:cs typeface="Arial"/>
            </a:rPr>
            <a:pPr marL="0" indent="0" algn="l"/>
            <a:t>Règles</a:t>
          </a:fld>
          <a:endParaRPr lang="de-CH" sz="800" b="0" i="0" u="none" strike="noStrike">
            <a:solidFill>
              <a:schemeClr val="tx1">
                <a:lumMod val="65000"/>
                <a:lumOff val="35000"/>
              </a:schemeClr>
            </a:solidFill>
            <a:latin typeface="+mn-lt"/>
            <a:ea typeface="+mn-ea"/>
            <a:cs typeface="Arial"/>
          </a:endParaRPr>
        </a:p>
      </xdr:txBody>
    </xdr:sp>
    <xdr:clientData fPrintsWithSheet="0"/>
  </xdr:oneCellAnchor>
  <mc:AlternateContent xmlns:mc="http://schemas.openxmlformats.org/markup-compatibility/2006">
    <mc:Choice xmlns:a14="http://schemas.microsoft.com/office/drawing/2010/main" Requires="a14">
      <xdr:twoCellAnchor editAs="oneCell">
        <xdr:from>
          <xdr:col>3</xdr:col>
          <xdr:colOff>2667000</xdr:colOff>
          <xdr:row>0</xdr:row>
          <xdr:rowOff>0</xdr:rowOff>
        </xdr:from>
        <xdr:to>
          <xdr:col>3</xdr:col>
          <xdr:colOff>4867275</xdr:colOff>
          <xdr:row>0</xdr:row>
          <xdr:rowOff>533400</xdr:rowOff>
        </xdr:to>
        <xdr:pic>
          <xdr:nvPicPr>
            <xdr:cNvPr id="17" name="Grafik 59">
              <a:extLst>
                <a:ext uri="{FF2B5EF4-FFF2-40B4-BE49-F238E27FC236}">
                  <a16:creationId xmlns:a16="http://schemas.microsoft.com/office/drawing/2014/main" id="{00000000-0008-0000-2100-000011000000}"/>
                </a:ext>
              </a:extLst>
            </xdr:cNvPr>
            <xdr:cNvPicPr>
              <a:picLocks noChangeAspect="1" noChangeArrowheads="1"/>
              <a:extLst>
                <a:ext uri="{84589F7E-364E-4C9E-8A38-B11213B215E9}">
                  <a14:cameraTool cellRange="Logo!$D$6" spid="_x0000_s779393"/>
                </a:ext>
              </a:extLst>
            </xdr:cNvPicPr>
          </xdr:nvPicPr>
          <xdr:blipFill>
            <a:blip xmlns:r="http://schemas.openxmlformats.org/officeDocument/2006/relationships" r:embed="rId5"/>
            <a:srcRect/>
            <a:stretch>
              <a:fillRect/>
            </a:stretch>
          </xdr:blipFill>
          <xdr:spPr bwMode="auto">
            <a:xfrm>
              <a:off x="4981575" y="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22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22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22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4</xdr:col>
      <xdr:colOff>466725</xdr:colOff>
      <xdr:row>2</xdr:row>
      <xdr:rowOff>19050</xdr:rowOff>
    </xdr:from>
    <xdr:ext cx="172800" cy="172800"/>
    <xdr:grpSp>
      <xdr:nvGrpSpPr>
        <xdr:cNvPr id="9" name="Gruppieren 8">
          <a:hlinkClick xmlns:r="http://schemas.openxmlformats.org/officeDocument/2006/relationships" r:id="rId2"/>
          <a:extLst>
            <a:ext uri="{FF2B5EF4-FFF2-40B4-BE49-F238E27FC236}">
              <a16:creationId xmlns:a16="http://schemas.microsoft.com/office/drawing/2014/main" id="{00000000-0008-0000-2200-000009000000}"/>
            </a:ext>
          </a:extLst>
        </xdr:cNvPr>
        <xdr:cNvGrpSpPr/>
      </xdr:nvGrpSpPr>
      <xdr:grpSpPr>
        <a:xfrm>
          <a:off x="6966585" y="613410"/>
          <a:ext cx="172800" cy="172800"/>
          <a:chOff x="8105775" y="571500"/>
          <a:chExt cx="172800" cy="172800"/>
        </a:xfrm>
      </xdr:grpSpPr>
      <xdr:sp macro="" textlink="">
        <xdr:nvSpPr>
          <xdr:cNvPr id="10" name="Rechteck 9">
            <a:extLst>
              <a:ext uri="{FF2B5EF4-FFF2-40B4-BE49-F238E27FC236}">
                <a16:creationId xmlns:a16="http://schemas.microsoft.com/office/drawing/2014/main" id="{00000000-0008-0000-22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22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3</xdr:col>
          <xdr:colOff>1457325</xdr:colOff>
          <xdr:row>0</xdr:row>
          <xdr:rowOff>38100</xdr:rowOff>
        </xdr:from>
        <xdr:to>
          <xdr:col>5</xdr:col>
          <xdr:colOff>0</xdr:colOff>
          <xdr:row>1</xdr:row>
          <xdr:rowOff>9525</xdr:rowOff>
        </xdr:to>
        <xdr:pic>
          <xdr:nvPicPr>
            <xdr:cNvPr id="8" name="Grafik 59">
              <a:extLst>
                <a:ext uri="{FF2B5EF4-FFF2-40B4-BE49-F238E27FC236}">
                  <a16:creationId xmlns:a16="http://schemas.microsoft.com/office/drawing/2014/main" id="{00000000-0008-0000-2200-000008000000}"/>
                </a:ext>
              </a:extLst>
            </xdr:cNvPr>
            <xdr:cNvPicPr>
              <a:picLocks noChangeAspect="1" noChangeArrowheads="1"/>
              <a:extLst>
                <a:ext uri="{84589F7E-364E-4C9E-8A38-B11213B215E9}">
                  <a14:cameraTool cellRange="Logo!$D$6" spid="_x0000_s780414"/>
                </a:ext>
              </a:extLst>
            </xdr:cNvPicPr>
          </xdr:nvPicPr>
          <xdr:blipFill>
            <a:blip xmlns:r="http://schemas.openxmlformats.org/officeDocument/2006/relationships" r:embed="rId3"/>
            <a:srcRect/>
            <a:stretch>
              <a:fillRect/>
            </a:stretch>
          </xdr:blipFill>
          <xdr:spPr bwMode="auto">
            <a:xfrm>
              <a:off x="4781550" y="3810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56780</xdr:colOff>
          <xdr:row>11</xdr:row>
          <xdr:rowOff>104376</xdr:rowOff>
        </xdr:from>
        <xdr:to>
          <xdr:col>15</xdr:col>
          <xdr:colOff>112691</xdr:colOff>
          <xdr:row>11</xdr:row>
          <xdr:rowOff>284376</xdr:rowOff>
        </xdr:to>
        <xdr:grpSp>
          <xdr:nvGrpSpPr>
            <xdr:cNvPr id="4" name="Gruppieren 3">
              <a:extLst>
                <a:ext uri="{FF2B5EF4-FFF2-40B4-BE49-F238E27FC236}">
                  <a16:creationId xmlns:a16="http://schemas.microsoft.com/office/drawing/2014/main" id="{00000000-0008-0000-2300-000004000000}"/>
                </a:ext>
              </a:extLst>
            </xdr:cNvPr>
            <xdr:cNvGrpSpPr/>
          </xdr:nvGrpSpPr>
          <xdr:grpSpPr>
            <a:xfrm>
              <a:off x="4156340" y="2900916"/>
              <a:ext cx="2341911" cy="180000"/>
              <a:chOff x="3581386" y="2105468"/>
              <a:chExt cx="2247892" cy="276227"/>
            </a:xfrm>
          </xdr:grpSpPr>
          <xdr:sp macro="" textlink="">
            <xdr:nvSpPr>
              <xdr:cNvPr id="640001" name="Group Box 1" hidden="1">
                <a:extLst>
                  <a:ext uri="{63B3BB69-23CF-44E3-9099-C40C66FF867C}">
                    <a14:compatExt spid="_x0000_s640001"/>
                  </a:ext>
                  <a:ext uri="{FF2B5EF4-FFF2-40B4-BE49-F238E27FC236}">
                    <a16:creationId xmlns:a16="http://schemas.microsoft.com/office/drawing/2014/main" id="{00000000-0008-0000-2300-000001C40900}"/>
                  </a:ext>
                </a:extLst>
              </xdr:cNvPr>
              <xdr:cNvSpPr/>
            </xdr:nvSpPr>
            <xdr:spPr bwMode="auto">
              <a:xfrm>
                <a:off x="3581386" y="2105468"/>
                <a:ext cx="2247892" cy="276227"/>
              </a:xfrm>
              <a:prstGeom prst="rect">
                <a:avLst/>
              </a:prstGeom>
              <a:noFill/>
              <a:ln w="9525">
                <a:miter lim="800000"/>
                <a:headEnd/>
                <a:tailEnd/>
              </a:ln>
              <a:extLst>
                <a:ext uri="{909E8E84-426E-40DD-AFC4-6F175D3DCCD1}">
                  <a14:hiddenFill>
                    <a:noFill/>
                  </a14:hiddenFill>
                </a:ext>
              </a:extLst>
            </xdr:spPr>
          </xdr:sp>
          <xdr:sp macro="" textlink="">
            <xdr:nvSpPr>
              <xdr:cNvPr id="640002" name="Option Button 2" hidden="1">
                <a:extLst>
                  <a:ext uri="{63B3BB69-23CF-44E3-9099-C40C66FF867C}">
                    <a14:compatExt spid="_x0000_s640002"/>
                  </a:ext>
                  <a:ext uri="{FF2B5EF4-FFF2-40B4-BE49-F238E27FC236}">
                    <a16:creationId xmlns:a16="http://schemas.microsoft.com/office/drawing/2014/main" id="{00000000-0008-0000-2300-000002C40900}"/>
                  </a:ext>
                </a:extLst>
              </xdr:cNvPr>
              <xdr:cNvSpPr/>
            </xdr:nvSpPr>
            <xdr:spPr bwMode="auto">
              <a:xfrm>
                <a:off x="3705222"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03" name="Option Button 3" hidden="1">
                <a:extLst>
                  <a:ext uri="{63B3BB69-23CF-44E3-9099-C40C66FF867C}">
                    <a14:compatExt spid="_x0000_s640003"/>
                  </a:ext>
                  <a:ext uri="{FF2B5EF4-FFF2-40B4-BE49-F238E27FC236}">
                    <a16:creationId xmlns:a16="http://schemas.microsoft.com/office/drawing/2014/main" id="{00000000-0008-0000-2300-000003C40900}"/>
                  </a:ext>
                </a:extLst>
              </xdr:cNvPr>
              <xdr:cNvSpPr/>
            </xdr:nvSpPr>
            <xdr:spPr bwMode="auto">
              <a:xfrm>
                <a:off x="4143371"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04" name="Option Button 4" hidden="1">
                <a:extLst>
                  <a:ext uri="{63B3BB69-23CF-44E3-9099-C40C66FF867C}">
                    <a14:compatExt spid="_x0000_s640004"/>
                  </a:ext>
                  <a:ext uri="{FF2B5EF4-FFF2-40B4-BE49-F238E27FC236}">
                    <a16:creationId xmlns:a16="http://schemas.microsoft.com/office/drawing/2014/main" id="{00000000-0008-0000-2300-000004C40900}"/>
                  </a:ext>
                </a:extLst>
              </xdr:cNvPr>
              <xdr:cNvSpPr/>
            </xdr:nvSpPr>
            <xdr:spPr bwMode="auto">
              <a:xfrm>
                <a:off x="4581519" y="215264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05" name="Option Button 5" hidden="1">
                <a:extLst>
                  <a:ext uri="{63B3BB69-23CF-44E3-9099-C40C66FF867C}">
                    <a14:compatExt spid="_x0000_s640005"/>
                  </a:ext>
                  <a:ext uri="{FF2B5EF4-FFF2-40B4-BE49-F238E27FC236}">
                    <a16:creationId xmlns:a16="http://schemas.microsoft.com/office/drawing/2014/main" id="{00000000-0008-0000-2300-000005C40900}"/>
                  </a:ext>
                </a:extLst>
              </xdr:cNvPr>
              <xdr:cNvSpPr/>
            </xdr:nvSpPr>
            <xdr:spPr bwMode="auto">
              <a:xfrm>
                <a:off x="5019669"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06" name="Option Button 6" hidden="1">
                <a:extLst>
                  <a:ext uri="{63B3BB69-23CF-44E3-9099-C40C66FF867C}">
                    <a14:compatExt spid="_x0000_s640006"/>
                  </a:ext>
                  <a:ext uri="{FF2B5EF4-FFF2-40B4-BE49-F238E27FC236}">
                    <a16:creationId xmlns:a16="http://schemas.microsoft.com/office/drawing/2014/main" id="{00000000-0008-0000-2300-000006C40900}"/>
                  </a:ext>
                </a:extLst>
              </xdr:cNvPr>
              <xdr:cNvSpPr/>
            </xdr:nvSpPr>
            <xdr:spPr bwMode="auto">
              <a:xfrm>
                <a:off x="5457824"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12</xdr:row>
          <xdr:rowOff>104075</xdr:rowOff>
        </xdr:from>
        <xdr:to>
          <xdr:col>15</xdr:col>
          <xdr:colOff>112682</xdr:colOff>
          <xdr:row>12</xdr:row>
          <xdr:rowOff>284075</xdr:rowOff>
        </xdr:to>
        <xdr:grpSp>
          <xdr:nvGrpSpPr>
            <xdr:cNvPr id="11" name="Gruppieren 10">
              <a:extLst>
                <a:ext uri="{FF2B5EF4-FFF2-40B4-BE49-F238E27FC236}">
                  <a16:creationId xmlns:a16="http://schemas.microsoft.com/office/drawing/2014/main" id="{00000000-0008-0000-2300-00000B000000}"/>
                </a:ext>
              </a:extLst>
            </xdr:cNvPr>
            <xdr:cNvGrpSpPr/>
          </xdr:nvGrpSpPr>
          <xdr:grpSpPr>
            <a:xfrm>
              <a:off x="4156340" y="3281615"/>
              <a:ext cx="2341902" cy="180000"/>
              <a:chOff x="3581410" y="2104265"/>
              <a:chExt cx="2247901" cy="276222"/>
            </a:xfrm>
          </xdr:grpSpPr>
          <xdr:sp macro="" textlink="">
            <xdr:nvSpPr>
              <xdr:cNvPr id="640007" name="Group Box 7" hidden="1">
                <a:extLst>
                  <a:ext uri="{63B3BB69-23CF-44E3-9099-C40C66FF867C}">
                    <a14:compatExt spid="_x0000_s640007"/>
                  </a:ext>
                  <a:ext uri="{FF2B5EF4-FFF2-40B4-BE49-F238E27FC236}">
                    <a16:creationId xmlns:a16="http://schemas.microsoft.com/office/drawing/2014/main" id="{00000000-0008-0000-2300-000007C40900}"/>
                  </a:ext>
                </a:extLst>
              </xdr:cNvPr>
              <xdr:cNvSpPr/>
            </xdr:nvSpPr>
            <xdr:spPr bwMode="auto">
              <a:xfrm>
                <a:off x="3581410" y="2104265"/>
                <a:ext cx="2247901" cy="276222"/>
              </a:xfrm>
              <a:prstGeom prst="rect">
                <a:avLst/>
              </a:prstGeom>
              <a:noFill/>
              <a:ln w="9525">
                <a:miter lim="800000"/>
                <a:headEnd/>
                <a:tailEnd/>
              </a:ln>
              <a:extLst>
                <a:ext uri="{909E8E84-426E-40DD-AFC4-6F175D3DCCD1}">
                  <a14:hiddenFill>
                    <a:noFill/>
                  </a14:hiddenFill>
                </a:ext>
              </a:extLst>
            </xdr:spPr>
          </xdr:sp>
          <xdr:sp macro="" textlink="">
            <xdr:nvSpPr>
              <xdr:cNvPr id="640008" name="Option Button 8" hidden="1">
                <a:extLst>
                  <a:ext uri="{63B3BB69-23CF-44E3-9099-C40C66FF867C}">
                    <a14:compatExt spid="_x0000_s640008"/>
                  </a:ext>
                  <a:ext uri="{FF2B5EF4-FFF2-40B4-BE49-F238E27FC236}">
                    <a16:creationId xmlns:a16="http://schemas.microsoft.com/office/drawing/2014/main" id="{00000000-0008-0000-2300-000008C409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09" name="Option Button 9" hidden="1">
                <a:extLst>
                  <a:ext uri="{63B3BB69-23CF-44E3-9099-C40C66FF867C}">
                    <a14:compatExt spid="_x0000_s640009"/>
                  </a:ext>
                  <a:ext uri="{FF2B5EF4-FFF2-40B4-BE49-F238E27FC236}">
                    <a16:creationId xmlns:a16="http://schemas.microsoft.com/office/drawing/2014/main" id="{00000000-0008-0000-2300-000009C409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0" name="Option Button 10" hidden="1">
                <a:extLst>
                  <a:ext uri="{63B3BB69-23CF-44E3-9099-C40C66FF867C}">
                    <a14:compatExt spid="_x0000_s640010"/>
                  </a:ext>
                  <a:ext uri="{FF2B5EF4-FFF2-40B4-BE49-F238E27FC236}">
                    <a16:creationId xmlns:a16="http://schemas.microsoft.com/office/drawing/2014/main" id="{00000000-0008-0000-2300-00000AC409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1" name="Option Button 11" hidden="1">
                <a:extLst>
                  <a:ext uri="{63B3BB69-23CF-44E3-9099-C40C66FF867C}">
                    <a14:compatExt spid="_x0000_s640011"/>
                  </a:ext>
                  <a:ext uri="{FF2B5EF4-FFF2-40B4-BE49-F238E27FC236}">
                    <a16:creationId xmlns:a16="http://schemas.microsoft.com/office/drawing/2014/main" id="{00000000-0008-0000-2300-00000BC409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2" name="Option Button 12" hidden="1">
                <a:extLst>
                  <a:ext uri="{63B3BB69-23CF-44E3-9099-C40C66FF867C}">
                    <a14:compatExt spid="_x0000_s640012"/>
                  </a:ext>
                  <a:ext uri="{FF2B5EF4-FFF2-40B4-BE49-F238E27FC236}">
                    <a16:creationId xmlns:a16="http://schemas.microsoft.com/office/drawing/2014/main" id="{00000000-0008-0000-2300-00000CC409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13</xdr:row>
          <xdr:rowOff>103774</xdr:rowOff>
        </xdr:from>
        <xdr:to>
          <xdr:col>15</xdr:col>
          <xdr:colOff>112691</xdr:colOff>
          <xdr:row>13</xdr:row>
          <xdr:rowOff>283774</xdr:rowOff>
        </xdr:to>
        <xdr:grpSp>
          <xdr:nvGrpSpPr>
            <xdr:cNvPr id="18" name="Gruppieren 17">
              <a:extLst>
                <a:ext uri="{FF2B5EF4-FFF2-40B4-BE49-F238E27FC236}">
                  <a16:creationId xmlns:a16="http://schemas.microsoft.com/office/drawing/2014/main" id="{00000000-0008-0000-2300-000012000000}"/>
                </a:ext>
              </a:extLst>
            </xdr:cNvPr>
            <xdr:cNvGrpSpPr/>
          </xdr:nvGrpSpPr>
          <xdr:grpSpPr>
            <a:xfrm>
              <a:off x="4156340" y="3662314"/>
              <a:ext cx="2341911" cy="180000"/>
              <a:chOff x="3581386" y="2105374"/>
              <a:chExt cx="2247895" cy="276224"/>
            </a:xfrm>
          </xdr:grpSpPr>
          <xdr:sp macro="" textlink="">
            <xdr:nvSpPr>
              <xdr:cNvPr id="640013" name="Group Box 13" hidden="1">
                <a:extLst>
                  <a:ext uri="{63B3BB69-23CF-44E3-9099-C40C66FF867C}">
                    <a14:compatExt spid="_x0000_s640013"/>
                  </a:ext>
                  <a:ext uri="{FF2B5EF4-FFF2-40B4-BE49-F238E27FC236}">
                    <a16:creationId xmlns:a16="http://schemas.microsoft.com/office/drawing/2014/main" id="{00000000-0008-0000-2300-00000D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14" name="Option Button 14" hidden="1">
                <a:extLst>
                  <a:ext uri="{63B3BB69-23CF-44E3-9099-C40C66FF867C}">
                    <a14:compatExt spid="_x0000_s640014"/>
                  </a:ext>
                  <a:ext uri="{FF2B5EF4-FFF2-40B4-BE49-F238E27FC236}">
                    <a16:creationId xmlns:a16="http://schemas.microsoft.com/office/drawing/2014/main" id="{00000000-0008-0000-2300-00000E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5" name="Option Button 15" hidden="1">
                <a:extLst>
                  <a:ext uri="{63B3BB69-23CF-44E3-9099-C40C66FF867C}">
                    <a14:compatExt spid="_x0000_s640015"/>
                  </a:ext>
                  <a:ext uri="{FF2B5EF4-FFF2-40B4-BE49-F238E27FC236}">
                    <a16:creationId xmlns:a16="http://schemas.microsoft.com/office/drawing/2014/main" id="{00000000-0008-0000-2300-00000F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6" name="Option Button 16" hidden="1">
                <a:extLst>
                  <a:ext uri="{63B3BB69-23CF-44E3-9099-C40C66FF867C}">
                    <a14:compatExt spid="_x0000_s640016"/>
                  </a:ext>
                  <a:ext uri="{FF2B5EF4-FFF2-40B4-BE49-F238E27FC236}">
                    <a16:creationId xmlns:a16="http://schemas.microsoft.com/office/drawing/2014/main" id="{00000000-0008-0000-2300-000010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7" name="Option Button 17" hidden="1">
                <a:extLst>
                  <a:ext uri="{63B3BB69-23CF-44E3-9099-C40C66FF867C}">
                    <a14:compatExt spid="_x0000_s640017"/>
                  </a:ext>
                  <a:ext uri="{FF2B5EF4-FFF2-40B4-BE49-F238E27FC236}">
                    <a16:creationId xmlns:a16="http://schemas.microsoft.com/office/drawing/2014/main" id="{00000000-0008-0000-2300-000011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18" name="Option Button 18" hidden="1">
                <a:extLst>
                  <a:ext uri="{63B3BB69-23CF-44E3-9099-C40C66FF867C}">
                    <a14:compatExt spid="_x0000_s640018"/>
                  </a:ext>
                  <a:ext uri="{FF2B5EF4-FFF2-40B4-BE49-F238E27FC236}">
                    <a16:creationId xmlns:a16="http://schemas.microsoft.com/office/drawing/2014/main" id="{00000000-0008-0000-2300-000012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10</xdr:row>
          <xdr:rowOff>104677</xdr:rowOff>
        </xdr:from>
        <xdr:to>
          <xdr:col>15</xdr:col>
          <xdr:colOff>122401</xdr:colOff>
          <xdr:row>10</xdr:row>
          <xdr:rowOff>284677</xdr:rowOff>
        </xdr:to>
        <xdr:grpSp>
          <xdr:nvGrpSpPr>
            <xdr:cNvPr id="25" name="Gruppieren 24">
              <a:extLst>
                <a:ext uri="{FF2B5EF4-FFF2-40B4-BE49-F238E27FC236}">
                  <a16:creationId xmlns:a16="http://schemas.microsoft.com/office/drawing/2014/main" id="{00000000-0008-0000-2300-000019000000}"/>
                </a:ext>
              </a:extLst>
            </xdr:cNvPr>
            <xdr:cNvGrpSpPr/>
          </xdr:nvGrpSpPr>
          <xdr:grpSpPr>
            <a:xfrm>
              <a:off x="4156340" y="2520217"/>
              <a:ext cx="2351621" cy="180000"/>
              <a:chOff x="3581395" y="2104148"/>
              <a:chExt cx="2247900" cy="276227"/>
            </a:xfrm>
          </xdr:grpSpPr>
          <xdr:sp macro="" textlink="">
            <xdr:nvSpPr>
              <xdr:cNvPr id="640019" name="Group Box 19" hidden="1">
                <a:extLst>
                  <a:ext uri="{63B3BB69-23CF-44E3-9099-C40C66FF867C}">
                    <a14:compatExt spid="_x0000_s640019"/>
                  </a:ext>
                  <a:ext uri="{FF2B5EF4-FFF2-40B4-BE49-F238E27FC236}">
                    <a16:creationId xmlns:a16="http://schemas.microsoft.com/office/drawing/2014/main" id="{00000000-0008-0000-2300-000013C40900}"/>
                  </a:ext>
                </a:extLst>
              </xdr:cNvPr>
              <xdr:cNvSpPr/>
            </xdr:nvSpPr>
            <xdr:spPr bwMode="auto">
              <a:xfrm>
                <a:off x="3581395" y="2104148"/>
                <a:ext cx="2247900" cy="276227"/>
              </a:xfrm>
              <a:prstGeom prst="rect">
                <a:avLst/>
              </a:prstGeom>
              <a:noFill/>
              <a:ln w="9525">
                <a:miter lim="800000"/>
                <a:headEnd/>
                <a:tailEnd/>
              </a:ln>
              <a:extLst>
                <a:ext uri="{909E8E84-426E-40DD-AFC4-6F175D3DCCD1}">
                  <a14:hiddenFill>
                    <a:noFill/>
                  </a14:hiddenFill>
                </a:ext>
              </a:extLst>
            </xdr:spPr>
          </xdr:sp>
          <xdr:sp macro="" textlink="">
            <xdr:nvSpPr>
              <xdr:cNvPr id="640020" name="Option Button 20" hidden="1">
                <a:extLst>
                  <a:ext uri="{63B3BB69-23CF-44E3-9099-C40C66FF867C}">
                    <a14:compatExt spid="_x0000_s640020"/>
                  </a:ext>
                  <a:ext uri="{FF2B5EF4-FFF2-40B4-BE49-F238E27FC236}">
                    <a16:creationId xmlns:a16="http://schemas.microsoft.com/office/drawing/2014/main" id="{00000000-0008-0000-2300-000014C40900}"/>
                  </a:ext>
                </a:extLst>
              </xdr:cNvPr>
              <xdr:cNvSpPr/>
            </xdr:nvSpPr>
            <xdr:spPr bwMode="auto">
              <a:xfrm>
                <a:off x="3705225"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1" name="Option Button 21" hidden="1">
                <a:extLst>
                  <a:ext uri="{63B3BB69-23CF-44E3-9099-C40C66FF867C}">
                    <a14:compatExt spid="_x0000_s640021"/>
                  </a:ext>
                  <a:ext uri="{FF2B5EF4-FFF2-40B4-BE49-F238E27FC236}">
                    <a16:creationId xmlns:a16="http://schemas.microsoft.com/office/drawing/2014/main" id="{00000000-0008-0000-2300-000015C40900}"/>
                  </a:ext>
                </a:extLst>
              </xdr:cNvPr>
              <xdr:cNvSpPr/>
            </xdr:nvSpPr>
            <xdr:spPr bwMode="auto">
              <a:xfrm>
                <a:off x="4143376"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2" name="Option Button 22" hidden="1">
                <a:extLst>
                  <a:ext uri="{63B3BB69-23CF-44E3-9099-C40C66FF867C}">
                    <a14:compatExt spid="_x0000_s640022"/>
                  </a:ext>
                  <a:ext uri="{FF2B5EF4-FFF2-40B4-BE49-F238E27FC236}">
                    <a16:creationId xmlns:a16="http://schemas.microsoft.com/office/drawing/2014/main" id="{00000000-0008-0000-2300-000016C40900}"/>
                  </a:ext>
                </a:extLst>
              </xdr:cNvPr>
              <xdr:cNvSpPr/>
            </xdr:nvSpPr>
            <xdr:spPr bwMode="auto">
              <a:xfrm>
                <a:off x="4581526"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3" name="Option Button 23" hidden="1">
                <a:extLst>
                  <a:ext uri="{63B3BB69-23CF-44E3-9099-C40C66FF867C}">
                    <a14:compatExt spid="_x0000_s640023"/>
                  </a:ext>
                  <a:ext uri="{FF2B5EF4-FFF2-40B4-BE49-F238E27FC236}">
                    <a16:creationId xmlns:a16="http://schemas.microsoft.com/office/drawing/2014/main" id="{00000000-0008-0000-2300-000017C40900}"/>
                  </a:ext>
                </a:extLst>
              </xdr:cNvPr>
              <xdr:cNvSpPr/>
            </xdr:nvSpPr>
            <xdr:spPr bwMode="auto">
              <a:xfrm>
                <a:off x="5019673"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4" name="Option Button 24" hidden="1">
                <a:extLst>
                  <a:ext uri="{63B3BB69-23CF-44E3-9099-C40C66FF867C}">
                    <a14:compatExt spid="_x0000_s640024"/>
                  </a:ext>
                  <a:ext uri="{FF2B5EF4-FFF2-40B4-BE49-F238E27FC236}">
                    <a16:creationId xmlns:a16="http://schemas.microsoft.com/office/drawing/2014/main" id="{00000000-0008-0000-2300-000018C40900}"/>
                  </a:ext>
                </a:extLst>
              </xdr:cNvPr>
              <xdr:cNvSpPr/>
            </xdr:nvSpPr>
            <xdr:spPr bwMode="auto">
              <a:xfrm>
                <a:off x="5457824"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18</xdr:col>
      <xdr:colOff>2171700</xdr:colOff>
      <xdr:row>1</xdr:row>
      <xdr:rowOff>57150</xdr:rowOff>
    </xdr:from>
    <xdr:to>
      <xdr:col>19</xdr:col>
      <xdr:colOff>1350</xdr:colOff>
      <xdr:row>1</xdr:row>
      <xdr:rowOff>229950</xdr:rowOff>
    </xdr:to>
    <xdr:grpSp>
      <xdr:nvGrpSpPr>
        <xdr:cNvPr id="32" name="Gruppieren 31">
          <a:hlinkClick xmlns:r="http://schemas.openxmlformats.org/officeDocument/2006/relationships" r:id="rId1"/>
          <a:extLst>
            <a:ext uri="{FF2B5EF4-FFF2-40B4-BE49-F238E27FC236}">
              <a16:creationId xmlns:a16="http://schemas.microsoft.com/office/drawing/2014/main" id="{00000000-0008-0000-2300-000020000000}"/>
            </a:ext>
          </a:extLst>
        </xdr:cNvPr>
        <xdr:cNvGrpSpPr/>
      </xdr:nvGrpSpPr>
      <xdr:grpSpPr>
        <a:xfrm>
          <a:off x="9136380" y="613410"/>
          <a:ext cx="207090" cy="172800"/>
          <a:chOff x="8105775" y="571500"/>
          <a:chExt cx="172800" cy="172800"/>
        </a:xfrm>
      </xdr:grpSpPr>
      <xdr:sp macro="" textlink="">
        <xdr:nvSpPr>
          <xdr:cNvPr id="33" name="Rechteck 32">
            <a:extLst>
              <a:ext uri="{FF2B5EF4-FFF2-40B4-BE49-F238E27FC236}">
                <a16:creationId xmlns:a16="http://schemas.microsoft.com/office/drawing/2014/main" id="{00000000-0008-0000-2300-00002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Textfeld 33">
            <a:extLst>
              <a:ext uri="{FF2B5EF4-FFF2-40B4-BE49-F238E27FC236}">
                <a16:creationId xmlns:a16="http://schemas.microsoft.com/office/drawing/2014/main" id="{00000000-0008-0000-2300-00002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40</xdr:row>
      <xdr:rowOff>57150</xdr:rowOff>
    </xdr:from>
    <xdr:to>
      <xdr:col>0</xdr:col>
      <xdr:colOff>400200</xdr:colOff>
      <xdr:row>41</xdr:row>
      <xdr:rowOff>1615</xdr:rowOff>
    </xdr:to>
    <xdr:grpSp>
      <xdr:nvGrpSpPr>
        <xdr:cNvPr id="35" name="Gruppieren 34">
          <a:hlinkClick xmlns:r="http://schemas.openxmlformats.org/officeDocument/2006/relationships" r:id="rId2"/>
          <a:extLst>
            <a:ext uri="{FF2B5EF4-FFF2-40B4-BE49-F238E27FC236}">
              <a16:creationId xmlns:a16="http://schemas.microsoft.com/office/drawing/2014/main" id="{00000000-0008-0000-2300-000023000000}"/>
            </a:ext>
          </a:extLst>
        </xdr:cNvPr>
        <xdr:cNvGrpSpPr/>
      </xdr:nvGrpSpPr>
      <xdr:grpSpPr>
        <a:xfrm>
          <a:off x="76200" y="13902690"/>
          <a:ext cx="324000" cy="325465"/>
          <a:chOff x="66675" y="4972050"/>
          <a:chExt cx="324000" cy="325465"/>
        </a:xfrm>
      </xdr:grpSpPr>
      <xdr:sp macro="" textlink="">
        <xdr:nvSpPr>
          <xdr:cNvPr id="36" name="Rechteck 35">
            <a:extLst>
              <a:ext uri="{FF2B5EF4-FFF2-40B4-BE49-F238E27FC236}">
                <a16:creationId xmlns:a16="http://schemas.microsoft.com/office/drawing/2014/main" id="{00000000-0008-0000-23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23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38" name="Gruppieren 37">
          <a:hlinkClick xmlns:r="http://schemas.openxmlformats.org/officeDocument/2006/relationships" r:id="rId3"/>
          <a:extLst>
            <a:ext uri="{FF2B5EF4-FFF2-40B4-BE49-F238E27FC236}">
              <a16:creationId xmlns:a16="http://schemas.microsoft.com/office/drawing/2014/main" id="{00000000-0008-0000-2300-000026000000}"/>
            </a:ext>
          </a:extLst>
        </xdr:cNvPr>
        <xdr:cNvGrpSpPr/>
      </xdr:nvGrpSpPr>
      <xdr:grpSpPr>
        <a:xfrm>
          <a:off x="66675" y="104775"/>
          <a:ext cx="324000" cy="325465"/>
          <a:chOff x="9191625" y="3009900"/>
          <a:chExt cx="324000" cy="325465"/>
        </a:xfrm>
      </xdr:grpSpPr>
      <xdr:sp macro="" textlink="">
        <xdr:nvSpPr>
          <xdr:cNvPr id="39" name="Rechteck 38">
            <a:extLst>
              <a:ext uri="{FF2B5EF4-FFF2-40B4-BE49-F238E27FC236}">
                <a16:creationId xmlns:a16="http://schemas.microsoft.com/office/drawing/2014/main" id="{00000000-0008-0000-2300-00002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links 39">
            <a:extLst>
              <a:ext uri="{FF2B5EF4-FFF2-40B4-BE49-F238E27FC236}">
                <a16:creationId xmlns:a16="http://schemas.microsoft.com/office/drawing/2014/main" id="{00000000-0008-0000-2300-00002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0</xdr:colOff>
      <xdr:row>1</xdr:row>
      <xdr:rowOff>200025</xdr:rowOff>
    </xdr:from>
    <xdr:to>
      <xdr:col>4</xdr:col>
      <xdr:colOff>28574</xdr:colOff>
      <xdr:row>6</xdr:row>
      <xdr:rowOff>76200</xdr:rowOff>
    </xdr:to>
    <xdr:graphicFrame macro="">
      <xdr:nvGraphicFramePr>
        <xdr:cNvPr id="41" name="Diagramm 40">
          <a:extLst>
            <a:ext uri="{FF2B5EF4-FFF2-40B4-BE49-F238E27FC236}">
              <a16:creationId xmlns:a16="http://schemas.microsoft.com/office/drawing/2014/main" id="{00000000-0008-0000-23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editAs="oneCell">
        <xdr:from>
          <xdr:col>19</xdr:col>
          <xdr:colOff>327660</xdr:colOff>
          <xdr:row>10</xdr:row>
          <xdr:rowOff>228600</xdr:rowOff>
        </xdr:from>
        <xdr:to>
          <xdr:col>24</xdr:col>
          <xdr:colOff>220980</xdr:colOff>
          <xdr:row>11</xdr:row>
          <xdr:rowOff>45720</xdr:rowOff>
        </xdr:to>
        <xdr:sp macro="" textlink="">
          <xdr:nvSpPr>
            <xdr:cNvPr id="640025" name="Group Box 25" hidden="1">
              <a:extLst>
                <a:ext uri="{63B3BB69-23CF-44E3-9099-C40C66FF867C}">
                  <a14:compatExt spid="_x0000_s640025"/>
                </a:ext>
                <a:ext uri="{FF2B5EF4-FFF2-40B4-BE49-F238E27FC236}">
                  <a16:creationId xmlns:a16="http://schemas.microsoft.com/office/drawing/2014/main" id="{00000000-0008-0000-2300-000019C409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14</xdr:row>
          <xdr:rowOff>103473</xdr:rowOff>
        </xdr:from>
        <xdr:to>
          <xdr:col>15</xdr:col>
          <xdr:colOff>112691</xdr:colOff>
          <xdr:row>14</xdr:row>
          <xdr:rowOff>283473</xdr:rowOff>
        </xdr:to>
        <xdr:grpSp>
          <xdr:nvGrpSpPr>
            <xdr:cNvPr id="43" name="Gruppieren 42">
              <a:extLst>
                <a:ext uri="{FF2B5EF4-FFF2-40B4-BE49-F238E27FC236}">
                  <a16:creationId xmlns:a16="http://schemas.microsoft.com/office/drawing/2014/main" id="{00000000-0008-0000-2300-00002B000000}"/>
                </a:ext>
              </a:extLst>
            </xdr:cNvPr>
            <xdr:cNvGrpSpPr/>
          </xdr:nvGrpSpPr>
          <xdr:grpSpPr>
            <a:xfrm>
              <a:off x="4156340" y="4043013"/>
              <a:ext cx="2341911" cy="180000"/>
              <a:chOff x="3581386" y="2105374"/>
              <a:chExt cx="2247895" cy="276224"/>
            </a:xfrm>
          </xdr:grpSpPr>
          <xdr:sp macro="" textlink="">
            <xdr:nvSpPr>
              <xdr:cNvPr id="640026" name="Group Box 26" hidden="1">
                <a:extLst>
                  <a:ext uri="{63B3BB69-23CF-44E3-9099-C40C66FF867C}">
                    <a14:compatExt spid="_x0000_s640026"/>
                  </a:ext>
                  <a:ext uri="{FF2B5EF4-FFF2-40B4-BE49-F238E27FC236}">
                    <a16:creationId xmlns:a16="http://schemas.microsoft.com/office/drawing/2014/main" id="{00000000-0008-0000-2300-00001A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27" name="Option Button 27" hidden="1">
                <a:extLst>
                  <a:ext uri="{63B3BB69-23CF-44E3-9099-C40C66FF867C}">
                    <a14:compatExt spid="_x0000_s640027"/>
                  </a:ext>
                  <a:ext uri="{FF2B5EF4-FFF2-40B4-BE49-F238E27FC236}">
                    <a16:creationId xmlns:a16="http://schemas.microsoft.com/office/drawing/2014/main" id="{00000000-0008-0000-2300-00001B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8" name="Option Button 28" hidden="1">
                <a:extLst>
                  <a:ext uri="{63B3BB69-23CF-44E3-9099-C40C66FF867C}">
                    <a14:compatExt spid="_x0000_s640028"/>
                  </a:ext>
                  <a:ext uri="{FF2B5EF4-FFF2-40B4-BE49-F238E27FC236}">
                    <a16:creationId xmlns:a16="http://schemas.microsoft.com/office/drawing/2014/main" id="{00000000-0008-0000-2300-00001C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29" name="Option Button 29" hidden="1">
                <a:extLst>
                  <a:ext uri="{63B3BB69-23CF-44E3-9099-C40C66FF867C}">
                    <a14:compatExt spid="_x0000_s640029"/>
                  </a:ext>
                  <a:ext uri="{FF2B5EF4-FFF2-40B4-BE49-F238E27FC236}">
                    <a16:creationId xmlns:a16="http://schemas.microsoft.com/office/drawing/2014/main" id="{00000000-0008-0000-2300-00001D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0" name="Option Button 30" hidden="1">
                <a:extLst>
                  <a:ext uri="{63B3BB69-23CF-44E3-9099-C40C66FF867C}">
                    <a14:compatExt spid="_x0000_s640030"/>
                  </a:ext>
                  <a:ext uri="{FF2B5EF4-FFF2-40B4-BE49-F238E27FC236}">
                    <a16:creationId xmlns:a16="http://schemas.microsoft.com/office/drawing/2014/main" id="{00000000-0008-0000-2300-00001E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1" name="Option Button 31" hidden="1">
                <a:extLst>
                  <a:ext uri="{63B3BB69-23CF-44E3-9099-C40C66FF867C}">
                    <a14:compatExt spid="_x0000_s640031"/>
                  </a:ext>
                  <a:ext uri="{FF2B5EF4-FFF2-40B4-BE49-F238E27FC236}">
                    <a16:creationId xmlns:a16="http://schemas.microsoft.com/office/drawing/2014/main" id="{00000000-0008-0000-2300-00001F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15</xdr:row>
          <xdr:rowOff>103172</xdr:rowOff>
        </xdr:from>
        <xdr:to>
          <xdr:col>15</xdr:col>
          <xdr:colOff>112691</xdr:colOff>
          <xdr:row>15</xdr:row>
          <xdr:rowOff>283172</xdr:rowOff>
        </xdr:to>
        <xdr:grpSp>
          <xdr:nvGrpSpPr>
            <xdr:cNvPr id="50" name="Gruppieren 49">
              <a:extLst>
                <a:ext uri="{FF2B5EF4-FFF2-40B4-BE49-F238E27FC236}">
                  <a16:creationId xmlns:a16="http://schemas.microsoft.com/office/drawing/2014/main" id="{00000000-0008-0000-2300-000032000000}"/>
                </a:ext>
              </a:extLst>
            </xdr:cNvPr>
            <xdr:cNvGrpSpPr/>
          </xdr:nvGrpSpPr>
          <xdr:grpSpPr>
            <a:xfrm>
              <a:off x="4156340" y="4423712"/>
              <a:ext cx="2341911" cy="180000"/>
              <a:chOff x="3581386" y="2105374"/>
              <a:chExt cx="2247895" cy="276224"/>
            </a:xfrm>
          </xdr:grpSpPr>
          <xdr:sp macro="" textlink="">
            <xdr:nvSpPr>
              <xdr:cNvPr id="640032" name="Group Box 32" hidden="1">
                <a:extLst>
                  <a:ext uri="{63B3BB69-23CF-44E3-9099-C40C66FF867C}">
                    <a14:compatExt spid="_x0000_s640032"/>
                  </a:ext>
                  <a:ext uri="{FF2B5EF4-FFF2-40B4-BE49-F238E27FC236}">
                    <a16:creationId xmlns:a16="http://schemas.microsoft.com/office/drawing/2014/main" id="{00000000-0008-0000-2300-000020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33" name="Option Button 33" hidden="1">
                <a:extLst>
                  <a:ext uri="{63B3BB69-23CF-44E3-9099-C40C66FF867C}">
                    <a14:compatExt spid="_x0000_s640033"/>
                  </a:ext>
                  <a:ext uri="{FF2B5EF4-FFF2-40B4-BE49-F238E27FC236}">
                    <a16:creationId xmlns:a16="http://schemas.microsoft.com/office/drawing/2014/main" id="{00000000-0008-0000-2300-000021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4" name="Option Button 34" hidden="1">
                <a:extLst>
                  <a:ext uri="{63B3BB69-23CF-44E3-9099-C40C66FF867C}">
                    <a14:compatExt spid="_x0000_s640034"/>
                  </a:ext>
                  <a:ext uri="{FF2B5EF4-FFF2-40B4-BE49-F238E27FC236}">
                    <a16:creationId xmlns:a16="http://schemas.microsoft.com/office/drawing/2014/main" id="{00000000-0008-0000-2300-000022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5" name="Option Button 35" hidden="1">
                <a:extLst>
                  <a:ext uri="{63B3BB69-23CF-44E3-9099-C40C66FF867C}">
                    <a14:compatExt spid="_x0000_s640035"/>
                  </a:ext>
                  <a:ext uri="{FF2B5EF4-FFF2-40B4-BE49-F238E27FC236}">
                    <a16:creationId xmlns:a16="http://schemas.microsoft.com/office/drawing/2014/main" id="{00000000-0008-0000-2300-000023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6" name="Option Button 36" hidden="1">
                <a:extLst>
                  <a:ext uri="{63B3BB69-23CF-44E3-9099-C40C66FF867C}">
                    <a14:compatExt spid="_x0000_s640036"/>
                  </a:ext>
                  <a:ext uri="{FF2B5EF4-FFF2-40B4-BE49-F238E27FC236}">
                    <a16:creationId xmlns:a16="http://schemas.microsoft.com/office/drawing/2014/main" id="{00000000-0008-0000-2300-000024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37" name="Option Button 37" hidden="1">
                <a:extLst>
                  <a:ext uri="{63B3BB69-23CF-44E3-9099-C40C66FF867C}">
                    <a14:compatExt spid="_x0000_s640037"/>
                  </a:ext>
                  <a:ext uri="{FF2B5EF4-FFF2-40B4-BE49-F238E27FC236}">
                    <a16:creationId xmlns:a16="http://schemas.microsoft.com/office/drawing/2014/main" id="{00000000-0008-0000-2300-000025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16</xdr:row>
          <xdr:rowOff>102871</xdr:rowOff>
        </xdr:from>
        <xdr:to>
          <xdr:col>15</xdr:col>
          <xdr:colOff>112691</xdr:colOff>
          <xdr:row>16</xdr:row>
          <xdr:rowOff>282871</xdr:rowOff>
        </xdr:to>
        <xdr:grpSp>
          <xdr:nvGrpSpPr>
            <xdr:cNvPr id="57" name="Gruppieren 56">
              <a:extLst>
                <a:ext uri="{FF2B5EF4-FFF2-40B4-BE49-F238E27FC236}">
                  <a16:creationId xmlns:a16="http://schemas.microsoft.com/office/drawing/2014/main" id="{00000000-0008-0000-2300-000039000000}"/>
                </a:ext>
              </a:extLst>
            </xdr:cNvPr>
            <xdr:cNvGrpSpPr/>
          </xdr:nvGrpSpPr>
          <xdr:grpSpPr>
            <a:xfrm>
              <a:off x="4156340" y="4804411"/>
              <a:ext cx="2341911" cy="180000"/>
              <a:chOff x="3581386" y="2105374"/>
              <a:chExt cx="2247895" cy="276224"/>
            </a:xfrm>
          </xdr:grpSpPr>
          <xdr:sp macro="" textlink="">
            <xdr:nvSpPr>
              <xdr:cNvPr id="640038" name="Group Box 38" hidden="1">
                <a:extLst>
                  <a:ext uri="{63B3BB69-23CF-44E3-9099-C40C66FF867C}">
                    <a14:compatExt spid="_x0000_s640038"/>
                  </a:ext>
                  <a:ext uri="{FF2B5EF4-FFF2-40B4-BE49-F238E27FC236}">
                    <a16:creationId xmlns:a16="http://schemas.microsoft.com/office/drawing/2014/main" id="{00000000-0008-0000-2300-000026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39" name="Option Button 39" hidden="1">
                <a:extLst>
                  <a:ext uri="{63B3BB69-23CF-44E3-9099-C40C66FF867C}">
                    <a14:compatExt spid="_x0000_s640039"/>
                  </a:ext>
                  <a:ext uri="{FF2B5EF4-FFF2-40B4-BE49-F238E27FC236}">
                    <a16:creationId xmlns:a16="http://schemas.microsoft.com/office/drawing/2014/main" id="{00000000-0008-0000-2300-000027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0" name="Option Button 40" hidden="1">
                <a:extLst>
                  <a:ext uri="{63B3BB69-23CF-44E3-9099-C40C66FF867C}">
                    <a14:compatExt spid="_x0000_s640040"/>
                  </a:ext>
                  <a:ext uri="{FF2B5EF4-FFF2-40B4-BE49-F238E27FC236}">
                    <a16:creationId xmlns:a16="http://schemas.microsoft.com/office/drawing/2014/main" id="{00000000-0008-0000-2300-000028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1" name="Option Button 41" hidden="1">
                <a:extLst>
                  <a:ext uri="{63B3BB69-23CF-44E3-9099-C40C66FF867C}">
                    <a14:compatExt spid="_x0000_s640041"/>
                  </a:ext>
                  <a:ext uri="{FF2B5EF4-FFF2-40B4-BE49-F238E27FC236}">
                    <a16:creationId xmlns:a16="http://schemas.microsoft.com/office/drawing/2014/main" id="{00000000-0008-0000-2300-000029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2" name="Option Button 42" hidden="1">
                <a:extLst>
                  <a:ext uri="{63B3BB69-23CF-44E3-9099-C40C66FF867C}">
                    <a14:compatExt spid="_x0000_s640042"/>
                  </a:ext>
                  <a:ext uri="{FF2B5EF4-FFF2-40B4-BE49-F238E27FC236}">
                    <a16:creationId xmlns:a16="http://schemas.microsoft.com/office/drawing/2014/main" id="{00000000-0008-0000-2300-00002A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3" name="Option Button 43" hidden="1">
                <a:extLst>
                  <a:ext uri="{63B3BB69-23CF-44E3-9099-C40C66FF867C}">
                    <a14:compatExt spid="_x0000_s640043"/>
                  </a:ext>
                  <a:ext uri="{FF2B5EF4-FFF2-40B4-BE49-F238E27FC236}">
                    <a16:creationId xmlns:a16="http://schemas.microsoft.com/office/drawing/2014/main" id="{00000000-0008-0000-2300-00002B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17</xdr:row>
          <xdr:rowOff>102570</xdr:rowOff>
        </xdr:from>
        <xdr:to>
          <xdr:col>15</xdr:col>
          <xdr:colOff>112691</xdr:colOff>
          <xdr:row>17</xdr:row>
          <xdr:rowOff>282570</xdr:rowOff>
        </xdr:to>
        <xdr:grpSp>
          <xdr:nvGrpSpPr>
            <xdr:cNvPr id="64" name="Gruppieren 63">
              <a:extLst>
                <a:ext uri="{FF2B5EF4-FFF2-40B4-BE49-F238E27FC236}">
                  <a16:creationId xmlns:a16="http://schemas.microsoft.com/office/drawing/2014/main" id="{00000000-0008-0000-2300-000040000000}"/>
                </a:ext>
              </a:extLst>
            </xdr:cNvPr>
            <xdr:cNvGrpSpPr/>
          </xdr:nvGrpSpPr>
          <xdr:grpSpPr>
            <a:xfrm>
              <a:off x="4156340" y="5185110"/>
              <a:ext cx="2341911" cy="180000"/>
              <a:chOff x="3581386" y="2105374"/>
              <a:chExt cx="2247895" cy="276224"/>
            </a:xfrm>
          </xdr:grpSpPr>
          <xdr:sp macro="" textlink="">
            <xdr:nvSpPr>
              <xdr:cNvPr id="640044" name="Group Box 44" hidden="1">
                <a:extLst>
                  <a:ext uri="{63B3BB69-23CF-44E3-9099-C40C66FF867C}">
                    <a14:compatExt spid="_x0000_s640044"/>
                  </a:ext>
                  <a:ext uri="{FF2B5EF4-FFF2-40B4-BE49-F238E27FC236}">
                    <a16:creationId xmlns:a16="http://schemas.microsoft.com/office/drawing/2014/main" id="{00000000-0008-0000-2300-00002C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45" name="Option Button 45" hidden="1">
                <a:extLst>
                  <a:ext uri="{63B3BB69-23CF-44E3-9099-C40C66FF867C}">
                    <a14:compatExt spid="_x0000_s640045"/>
                  </a:ext>
                  <a:ext uri="{FF2B5EF4-FFF2-40B4-BE49-F238E27FC236}">
                    <a16:creationId xmlns:a16="http://schemas.microsoft.com/office/drawing/2014/main" id="{00000000-0008-0000-2300-00002D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6" name="Option Button 46" hidden="1">
                <a:extLst>
                  <a:ext uri="{63B3BB69-23CF-44E3-9099-C40C66FF867C}">
                    <a14:compatExt spid="_x0000_s640046"/>
                  </a:ext>
                  <a:ext uri="{FF2B5EF4-FFF2-40B4-BE49-F238E27FC236}">
                    <a16:creationId xmlns:a16="http://schemas.microsoft.com/office/drawing/2014/main" id="{00000000-0008-0000-2300-00002E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7" name="Option Button 47" hidden="1">
                <a:extLst>
                  <a:ext uri="{63B3BB69-23CF-44E3-9099-C40C66FF867C}">
                    <a14:compatExt spid="_x0000_s640047"/>
                  </a:ext>
                  <a:ext uri="{FF2B5EF4-FFF2-40B4-BE49-F238E27FC236}">
                    <a16:creationId xmlns:a16="http://schemas.microsoft.com/office/drawing/2014/main" id="{00000000-0008-0000-2300-00002F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8" name="Option Button 48" hidden="1">
                <a:extLst>
                  <a:ext uri="{63B3BB69-23CF-44E3-9099-C40C66FF867C}">
                    <a14:compatExt spid="_x0000_s640048"/>
                  </a:ext>
                  <a:ext uri="{FF2B5EF4-FFF2-40B4-BE49-F238E27FC236}">
                    <a16:creationId xmlns:a16="http://schemas.microsoft.com/office/drawing/2014/main" id="{00000000-0008-0000-2300-000030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49" name="Option Button 49" hidden="1">
                <a:extLst>
                  <a:ext uri="{63B3BB69-23CF-44E3-9099-C40C66FF867C}">
                    <a14:compatExt spid="_x0000_s640049"/>
                  </a:ext>
                  <a:ext uri="{FF2B5EF4-FFF2-40B4-BE49-F238E27FC236}">
                    <a16:creationId xmlns:a16="http://schemas.microsoft.com/office/drawing/2014/main" id="{00000000-0008-0000-2300-000031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18</xdr:row>
          <xdr:rowOff>102269</xdr:rowOff>
        </xdr:from>
        <xdr:to>
          <xdr:col>15</xdr:col>
          <xdr:colOff>112691</xdr:colOff>
          <xdr:row>18</xdr:row>
          <xdr:rowOff>282269</xdr:rowOff>
        </xdr:to>
        <xdr:grpSp>
          <xdr:nvGrpSpPr>
            <xdr:cNvPr id="71" name="Gruppieren 70">
              <a:extLst>
                <a:ext uri="{FF2B5EF4-FFF2-40B4-BE49-F238E27FC236}">
                  <a16:creationId xmlns:a16="http://schemas.microsoft.com/office/drawing/2014/main" id="{00000000-0008-0000-2300-000047000000}"/>
                </a:ext>
              </a:extLst>
            </xdr:cNvPr>
            <xdr:cNvGrpSpPr/>
          </xdr:nvGrpSpPr>
          <xdr:grpSpPr>
            <a:xfrm>
              <a:off x="4156340" y="5565809"/>
              <a:ext cx="2341911" cy="180000"/>
              <a:chOff x="3581386" y="2105374"/>
              <a:chExt cx="2247895" cy="276224"/>
            </a:xfrm>
          </xdr:grpSpPr>
          <xdr:sp macro="" textlink="">
            <xdr:nvSpPr>
              <xdr:cNvPr id="640050" name="Group Box 50" hidden="1">
                <a:extLst>
                  <a:ext uri="{63B3BB69-23CF-44E3-9099-C40C66FF867C}">
                    <a14:compatExt spid="_x0000_s640050"/>
                  </a:ext>
                  <a:ext uri="{FF2B5EF4-FFF2-40B4-BE49-F238E27FC236}">
                    <a16:creationId xmlns:a16="http://schemas.microsoft.com/office/drawing/2014/main" id="{00000000-0008-0000-2300-000032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51" name="Option Button 51" hidden="1">
                <a:extLst>
                  <a:ext uri="{63B3BB69-23CF-44E3-9099-C40C66FF867C}">
                    <a14:compatExt spid="_x0000_s640051"/>
                  </a:ext>
                  <a:ext uri="{FF2B5EF4-FFF2-40B4-BE49-F238E27FC236}">
                    <a16:creationId xmlns:a16="http://schemas.microsoft.com/office/drawing/2014/main" id="{00000000-0008-0000-2300-000033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2" name="Option Button 52" hidden="1">
                <a:extLst>
                  <a:ext uri="{63B3BB69-23CF-44E3-9099-C40C66FF867C}">
                    <a14:compatExt spid="_x0000_s640052"/>
                  </a:ext>
                  <a:ext uri="{FF2B5EF4-FFF2-40B4-BE49-F238E27FC236}">
                    <a16:creationId xmlns:a16="http://schemas.microsoft.com/office/drawing/2014/main" id="{00000000-0008-0000-2300-000034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3" name="Option Button 53" hidden="1">
                <a:extLst>
                  <a:ext uri="{63B3BB69-23CF-44E3-9099-C40C66FF867C}">
                    <a14:compatExt spid="_x0000_s640053"/>
                  </a:ext>
                  <a:ext uri="{FF2B5EF4-FFF2-40B4-BE49-F238E27FC236}">
                    <a16:creationId xmlns:a16="http://schemas.microsoft.com/office/drawing/2014/main" id="{00000000-0008-0000-2300-000035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4" name="Option Button 54" hidden="1">
                <a:extLst>
                  <a:ext uri="{63B3BB69-23CF-44E3-9099-C40C66FF867C}">
                    <a14:compatExt spid="_x0000_s640054"/>
                  </a:ext>
                  <a:ext uri="{FF2B5EF4-FFF2-40B4-BE49-F238E27FC236}">
                    <a16:creationId xmlns:a16="http://schemas.microsoft.com/office/drawing/2014/main" id="{00000000-0008-0000-2300-000036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5" name="Option Button 55" hidden="1">
                <a:extLst>
                  <a:ext uri="{63B3BB69-23CF-44E3-9099-C40C66FF867C}">
                    <a14:compatExt spid="_x0000_s640055"/>
                  </a:ext>
                  <a:ext uri="{FF2B5EF4-FFF2-40B4-BE49-F238E27FC236}">
                    <a16:creationId xmlns:a16="http://schemas.microsoft.com/office/drawing/2014/main" id="{00000000-0008-0000-2300-000037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19</xdr:row>
          <xdr:rowOff>101968</xdr:rowOff>
        </xdr:from>
        <xdr:to>
          <xdr:col>15</xdr:col>
          <xdr:colOff>112691</xdr:colOff>
          <xdr:row>19</xdr:row>
          <xdr:rowOff>281968</xdr:rowOff>
        </xdr:to>
        <xdr:grpSp>
          <xdr:nvGrpSpPr>
            <xdr:cNvPr id="78" name="Gruppieren 77">
              <a:extLst>
                <a:ext uri="{FF2B5EF4-FFF2-40B4-BE49-F238E27FC236}">
                  <a16:creationId xmlns:a16="http://schemas.microsoft.com/office/drawing/2014/main" id="{00000000-0008-0000-2300-00004E000000}"/>
                </a:ext>
              </a:extLst>
            </xdr:cNvPr>
            <xdr:cNvGrpSpPr/>
          </xdr:nvGrpSpPr>
          <xdr:grpSpPr>
            <a:xfrm>
              <a:off x="4156340" y="5946508"/>
              <a:ext cx="2341911" cy="180000"/>
              <a:chOff x="3581386" y="2105374"/>
              <a:chExt cx="2247895" cy="276224"/>
            </a:xfrm>
          </xdr:grpSpPr>
          <xdr:sp macro="" textlink="">
            <xdr:nvSpPr>
              <xdr:cNvPr id="640056" name="Group Box 56" hidden="1">
                <a:extLst>
                  <a:ext uri="{63B3BB69-23CF-44E3-9099-C40C66FF867C}">
                    <a14:compatExt spid="_x0000_s640056"/>
                  </a:ext>
                  <a:ext uri="{FF2B5EF4-FFF2-40B4-BE49-F238E27FC236}">
                    <a16:creationId xmlns:a16="http://schemas.microsoft.com/office/drawing/2014/main" id="{00000000-0008-0000-2300-000038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57" name="Option Button 57" hidden="1">
                <a:extLst>
                  <a:ext uri="{63B3BB69-23CF-44E3-9099-C40C66FF867C}">
                    <a14:compatExt spid="_x0000_s640057"/>
                  </a:ext>
                  <a:ext uri="{FF2B5EF4-FFF2-40B4-BE49-F238E27FC236}">
                    <a16:creationId xmlns:a16="http://schemas.microsoft.com/office/drawing/2014/main" id="{00000000-0008-0000-2300-000039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8" name="Option Button 58" hidden="1">
                <a:extLst>
                  <a:ext uri="{63B3BB69-23CF-44E3-9099-C40C66FF867C}">
                    <a14:compatExt spid="_x0000_s640058"/>
                  </a:ext>
                  <a:ext uri="{FF2B5EF4-FFF2-40B4-BE49-F238E27FC236}">
                    <a16:creationId xmlns:a16="http://schemas.microsoft.com/office/drawing/2014/main" id="{00000000-0008-0000-2300-00003A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59" name="Option Button 59" hidden="1">
                <a:extLst>
                  <a:ext uri="{63B3BB69-23CF-44E3-9099-C40C66FF867C}">
                    <a14:compatExt spid="_x0000_s640059"/>
                  </a:ext>
                  <a:ext uri="{FF2B5EF4-FFF2-40B4-BE49-F238E27FC236}">
                    <a16:creationId xmlns:a16="http://schemas.microsoft.com/office/drawing/2014/main" id="{00000000-0008-0000-2300-00003B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0" name="Option Button 60" hidden="1">
                <a:extLst>
                  <a:ext uri="{63B3BB69-23CF-44E3-9099-C40C66FF867C}">
                    <a14:compatExt spid="_x0000_s640060"/>
                  </a:ext>
                  <a:ext uri="{FF2B5EF4-FFF2-40B4-BE49-F238E27FC236}">
                    <a16:creationId xmlns:a16="http://schemas.microsoft.com/office/drawing/2014/main" id="{00000000-0008-0000-2300-00003C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1" name="Option Button 61" hidden="1">
                <a:extLst>
                  <a:ext uri="{63B3BB69-23CF-44E3-9099-C40C66FF867C}">
                    <a14:compatExt spid="_x0000_s640061"/>
                  </a:ext>
                  <a:ext uri="{FF2B5EF4-FFF2-40B4-BE49-F238E27FC236}">
                    <a16:creationId xmlns:a16="http://schemas.microsoft.com/office/drawing/2014/main" id="{00000000-0008-0000-2300-00003D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20</xdr:row>
          <xdr:rowOff>101667</xdr:rowOff>
        </xdr:from>
        <xdr:to>
          <xdr:col>15</xdr:col>
          <xdr:colOff>112691</xdr:colOff>
          <xdr:row>20</xdr:row>
          <xdr:rowOff>281667</xdr:rowOff>
        </xdr:to>
        <xdr:grpSp>
          <xdr:nvGrpSpPr>
            <xdr:cNvPr id="85" name="Gruppieren 84">
              <a:extLst>
                <a:ext uri="{FF2B5EF4-FFF2-40B4-BE49-F238E27FC236}">
                  <a16:creationId xmlns:a16="http://schemas.microsoft.com/office/drawing/2014/main" id="{00000000-0008-0000-2300-000055000000}"/>
                </a:ext>
              </a:extLst>
            </xdr:cNvPr>
            <xdr:cNvGrpSpPr/>
          </xdr:nvGrpSpPr>
          <xdr:grpSpPr>
            <a:xfrm>
              <a:off x="4156340" y="6327207"/>
              <a:ext cx="2341911" cy="180000"/>
              <a:chOff x="3581386" y="2105374"/>
              <a:chExt cx="2247895" cy="276224"/>
            </a:xfrm>
          </xdr:grpSpPr>
          <xdr:sp macro="" textlink="">
            <xdr:nvSpPr>
              <xdr:cNvPr id="640062" name="Group Box 62" hidden="1">
                <a:extLst>
                  <a:ext uri="{63B3BB69-23CF-44E3-9099-C40C66FF867C}">
                    <a14:compatExt spid="_x0000_s640062"/>
                  </a:ext>
                  <a:ext uri="{FF2B5EF4-FFF2-40B4-BE49-F238E27FC236}">
                    <a16:creationId xmlns:a16="http://schemas.microsoft.com/office/drawing/2014/main" id="{00000000-0008-0000-2300-00003E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63" name="Option Button 63" hidden="1">
                <a:extLst>
                  <a:ext uri="{63B3BB69-23CF-44E3-9099-C40C66FF867C}">
                    <a14:compatExt spid="_x0000_s640063"/>
                  </a:ext>
                  <a:ext uri="{FF2B5EF4-FFF2-40B4-BE49-F238E27FC236}">
                    <a16:creationId xmlns:a16="http://schemas.microsoft.com/office/drawing/2014/main" id="{00000000-0008-0000-2300-00003F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4" name="Option Button 64" hidden="1">
                <a:extLst>
                  <a:ext uri="{63B3BB69-23CF-44E3-9099-C40C66FF867C}">
                    <a14:compatExt spid="_x0000_s640064"/>
                  </a:ext>
                  <a:ext uri="{FF2B5EF4-FFF2-40B4-BE49-F238E27FC236}">
                    <a16:creationId xmlns:a16="http://schemas.microsoft.com/office/drawing/2014/main" id="{00000000-0008-0000-2300-000040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5" name="Option Button 65" hidden="1">
                <a:extLst>
                  <a:ext uri="{63B3BB69-23CF-44E3-9099-C40C66FF867C}">
                    <a14:compatExt spid="_x0000_s640065"/>
                  </a:ext>
                  <a:ext uri="{FF2B5EF4-FFF2-40B4-BE49-F238E27FC236}">
                    <a16:creationId xmlns:a16="http://schemas.microsoft.com/office/drawing/2014/main" id="{00000000-0008-0000-2300-000041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6" name="Option Button 66" hidden="1">
                <a:extLst>
                  <a:ext uri="{63B3BB69-23CF-44E3-9099-C40C66FF867C}">
                    <a14:compatExt spid="_x0000_s640066"/>
                  </a:ext>
                  <a:ext uri="{FF2B5EF4-FFF2-40B4-BE49-F238E27FC236}">
                    <a16:creationId xmlns:a16="http://schemas.microsoft.com/office/drawing/2014/main" id="{00000000-0008-0000-2300-000042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67" name="Option Button 67" hidden="1">
                <a:extLst>
                  <a:ext uri="{63B3BB69-23CF-44E3-9099-C40C66FF867C}">
                    <a14:compatExt spid="_x0000_s640067"/>
                  </a:ext>
                  <a:ext uri="{FF2B5EF4-FFF2-40B4-BE49-F238E27FC236}">
                    <a16:creationId xmlns:a16="http://schemas.microsoft.com/office/drawing/2014/main" id="{00000000-0008-0000-2300-000043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21</xdr:row>
          <xdr:rowOff>101366</xdr:rowOff>
        </xdr:from>
        <xdr:to>
          <xdr:col>15</xdr:col>
          <xdr:colOff>112691</xdr:colOff>
          <xdr:row>21</xdr:row>
          <xdr:rowOff>281366</xdr:rowOff>
        </xdr:to>
        <xdr:grpSp>
          <xdr:nvGrpSpPr>
            <xdr:cNvPr id="92" name="Gruppieren 91">
              <a:extLst>
                <a:ext uri="{FF2B5EF4-FFF2-40B4-BE49-F238E27FC236}">
                  <a16:creationId xmlns:a16="http://schemas.microsoft.com/office/drawing/2014/main" id="{00000000-0008-0000-2300-00005C000000}"/>
                </a:ext>
              </a:extLst>
            </xdr:cNvPr>
            <xdr:cNvGrpSpPr/>
          </xdr:nvGrpSpPr>
          <xdr:grpSpPr>
            <a:xfrm>
              <a:off x="4156340" y="6707906"/>
              <a:ext cx="2341911" cy="180000"/>
              <a:chOff x="3581386" y="2105374"/>
              <a:chExt cx="2247895" cy="276224"/>
            </a:xfrm>
          </xdr:grpSpPr>
          <xdr:sp macro="" textlink="">
            <xdr:nvSpPr>
              <xdr:cNvPr id="640068" name="Group Box 68" hidden="1">
                <a:extLst>
                  <a:ext uri="{63B3BB69-23CF-44E3-9099-C40C66FF867C}">
                    <a14:compatExt spid="_x0000_s640068"/>
                  </a:ext>
                  <a:ext uri="{FF2B5EF4-FFF2-40B4-BE49-F238E27FC236}">
                    <a16:creationId xmlns:a16="http://schemas.microsoft.com/office/drawing/2014/main" id="{00000000-0008-0000-2300-000044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69" name="Option Button 69" hidden="1">
                <a:extLst>
                  <a:ext uri="{63B3BB69-23CF-44E3-9099-C40C66FF867C}">
                    <a14:compatExt spid="_x0000_s640069"/>
                  </a:ext>
                  <a:ext uri="{FF2B5EF4-FFF2-40B4-BE49-F238E27FC236}">
                    <a16:creationId xmlns:a16="http://schemas.microsoft.com/office/drawing/2014/main" id="{00000000-0008-0000-2300-000045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0" name="Option Button 70" hidden="1">
                <a:extLst>
                  <a:ext uri="{63B3BB69-23CF-44E3-9099-C40C66FF867C}">
                    <a14:compatExt spid="_x0000_s640070"/>
                  </a:ext>
                  <a:ext uri="{FF2B5EF4-FFF2-40B4-BE49-F238E27FC236}">
                    <a16:creationId xmlns:a16="http://schemas.microsoft.com/office/drawing/2014/main" id="{00000000-0008-0000-2300-000046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1" name="Option Button 71" hidden="1">
                <a:extLst>
                  <a:ext uri="{63B3BB69-23CF-44E3-9099-C40C66FF867C}">
                    <a14:compatExt spid="_x0000_s640071"/>
                  </a:ext>
                  <a:ext uri="{FF2B5EF4-FFF2-40B4-BE49-F238E27FC236}">
                    <a16:creationId xmlns:a16="http://schemas.microsoft.com/office/drawing/2014/main" id="{00000000-0008-0000-2300-000047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2" name="Option Button 72" hidden="1">
                <a:extLst>
                  <a:ext uri="{63B3BB69-23CF-44E3-9099-C40C66FF867C}">
                    <a14:compatExt spid="_x0000_s640072"/>
                  </a:ext>
                  <a:ext uri="{FF2B5EF4-FFF2-40B4-BE49-F238E27FC236}">
                    <a16:creationId xmlns:a16="http://schemas.microsoft.com/office/drawing/2014/main" id="{00000000-0008-0000-2300-000048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3" name="Option Button 73" hidden="1">
                <a:extLst>
                  <a:ext uri="{63B3BB69-23CF-44E3-9099-C40C66FF867C}">
                    <a14:compatExt spid="_x0000_s640073"/>
                  </a:ext>
                  <a:ext uri="{FF2B5EF4-FFF2-40B4-BE49-F238E27FC236}">
                    <a16:creationId xmlns:a16="http://schemas.microsoft.com/office/drawing/2014/main" id="{00000000-0008-0000-2300-000049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22</xdr:row>
          <xdr:rowOff>101065</xdr:rowOff>
        </xdr:from>
        <xdr:to>
          <xdr:col>15</xdr:col>
          <xdr:colOff>112691</xdr:colOff>
          <xdr:row>22</xdr:row>
          <xdr:rowOff>281065</xdr:rowOff>
        </xdr:to>
        <xdr:grpSp>
          <xdr:nvGrpSpPr>
            <xdr:cNvPr id="99" name="Gruppieren 98">
              <a:extLst>
                <a:ext uri="{FF2B5EF4-FFF2-40B4-BE49-F238E27FC236}">
                  <a16:creationId xmlns:a16="http://schemas.microsoft.com/office/drawing/2014/main" id="{00000000-0008-0000-2300-000063000000}"/>
                </a:ext>
              </a:extLst>
            </xdr:cNvPr>
            <xdr:cNvGrpSpPr/>
          </xdr:nvGrpSpPr>
          <xdr:grpSpPr>
            <a:xfrm>
              <a:off x="4156340" y="7088605"/>
              <a:ext cx="2341911" cy="180000"/>
              <a:chOff x="3581386" y="2105374"/>
              <a:chExt cx="2247895" cy="276224"/>
            </a:xfrm>
          </xdr:grpSpPr>
          <xdr:sp macro="" textlink="">
            <xdr:nvSpPr>
              <xdr:cNvPr id="640074" name="Group Box 74" hidden="1">
                <a:extLst>
                  <a:ext uri="{63B3BB69-23CF-44E3-9099-C40C66FF867C}">
                    <a14:compatExt spid="_x0000_s640074"/>
                  </a:ext>
                  <a:ext uri="{FF2B5EF4-FFF2-40B4-BE49-F238E27FC236}">
                    <a16:creationId xmlns:a16="http://schemas.microsoft.com/office/drawing/2014/main" id="{00000000-0008-0000-2300-00004A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75" name="Option Button 75" hidden="1">
                <a:extLst>
                  <a:ext uri="{63B3BB69-23CF-44E3-9099-C40C66FF867C}">
                    <a14:compatExt spid="_x0000_s640075"/>
                  </a:ext>
                  <a:ext uri="{FF2B5EF4-FFF2-40B4-BE49-F238E27FC236}">
                    <a16:creationId xmlns:a16="http://schemas.microsoft.com/office/drawing/2014/main" id="{00000000-0008-0000-2300-00004B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6" name="Option Button 76" hidden="1">
                <a:extLst>
                  <a:ext uri="{63B3BB69-23CF-44E3-9099-C40C66FF867C}">
                    <a14:compatExt spid="_x0000_s640076"/>
                  </a:ext>
                  <a:ext uri="{FF2B5EF4-FFF2-40B4-BE49-F238E27FC236}">
                    <a16:creationId xmlns:a16="http://schemas.microsoft.com/office/drawing/2014/main" id="{00000000-0008-0000-2300-00004C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7" name="Option Button 77" hidden="1">
                <a:extLst>
                  <a:ext uri="{63B3BB69-23CF-44E3-9099-C40C66FF867C}">
                    <a14:compatExt spid="_x0000_s640077"/>
                  </a:ext>
                  <a:ext uri="{FF2B5EF4-FFF2-40B4-BE49-F238E27FC236}">
                    <a16:creationId xmlns:a16="http://schemas.microsoft.com/office/drawing/2014/main" id="{00000000-0008-0000-2300-00004D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8" name="Option Button 78" hidden="1">
                <a:extLst>
                  <a:ext uri="{63B3BB69-23CF-44E3-9099-C40C66FF867C}">
                    <a14:compatExt spid="_x0000_s640078"/>
                  </a:ext>
                  <a:ext uri="{FF2B5EF4-FFF2-40B4-BE49-F238E27FC236}">
                    <a16:creationId xmlns:a16="http://schemas.microsoft.com/office/drawing/2014/main" id="{00000000-0008-0000-2300-00004E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79" name="Option Button 79" hidden="1">
                <a:extLst>
                  <a:ext uri="{63B3BB69-23CF-44E3-9099-C40C66FF867C}">
                    <a14:compatExt spid="_x0000_s640079"/>
                  </a:ext>
                  <a:ext uri="{FF2B5EF4-FFF2-40B4-BE49-F238E27FC236}">
                    <a16:creationId xmlns:a16="http://schemas.microsoft.com/office/drawing/2014/main" id="{00000000-0008-0000-2300-00004F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23</xdr:row>
          <xdr:rowOff>100764</xdr:rowOff>
        </xdr:from>
        <xdr:to>
          <xdr:col>15</xdr:col>
          <xdr:colOff>112691</xdr:colOff>
          <xdr:row>23</xdr:row>
          <xdr:rowOff>280764</xdr:rowOff>
        </xdr:to>
        <xdr:grpSp>
          <xdr:nvGrpSpPr>
            <xdr:cNvPr id="106" name="Gruppieren 105">
              <a:extLst>
                <a:ext uri="{FF2B5EF4-FFF2-40B4-BE49-F238E27FC236}">
                  <a16:creationId xmlns:a16="http://schemas.microsoft.com/office/drawing/2014/main" id="{00000000-0008-0000-2300-00006A000000}"/>
                </a:ext>
              </a:extLst>
            </xdr:cNvPr>
            <xdr:cNvGrpSpPr/>
          </xdr:nvGrpSpPr>
          <xdr:grpSpPr>
            <a:xfrm>
              <a:off x="4156340" y="7469304"/>
              <a:ext cx="2341911" cy="180000"/>
              <a:chOff x="3581386" y="2105374"/>
              <a:chExt cx="2247895" cy="276224"/>
            </a:xfrm>
          </xdr:grpSpPr>
          <xdr:sp macro="" textlink="">
            <xdr:nvSpPr>
              <xdr:cNvPr id="640080" name="Group Box 80" hidden="1">
                <a:extLst>
                  <a:ext uri="{63B3BB69-23CF-44E3-9099-C40C66FF867C}">
                    <a14:compatExt spid="_x0000_s640080"/>
                  </a:ext>
                  <a:ext uri="{FF2B5EF4-FFF2-40B4-BE49-F238E27FC236}">
                    <a16:creationId xmlns:a16="http://schemas.microsoft.com/office/drawing/2014/main" id="{00000000-0008-0000-2300-000050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81" name="Option Button 81" hidden="1">
                <a:extLst>
                  <a:ext uri="{63B3BB69-23CF-44E3-9099-C40C66FF867C}">
                    <a14:compatExt spid="_x0000_s640081"/>
                  </a:ext>
                  <a:ext uri="{FF2B5EF4-FFF2-40B4-BE49-F238E27FC236}">
                    <a16:creationId xmlns:a16="http://schemas.microsoft.com/office/drawing/2014/main" id="{00000000-0008-0000-2300-000051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2" name="Option Button 82" hidden="1">
                <a:extLst>
                  <a:ext uri="{63B3BB69-23CF-44E3-9099-C40C66FF867C}">
                    <a14:compatExt spid="_x0000_s640082"/>
                  </a:ext>
                  <a:ext uri="{FF2B5EF4-FFF2-40B4-BE49-F238E27FC236}">
                    <a16:creationId xmlns:a16="http://schemas.microsoft.com/office/drawing/2014/main" id="{00000000-0008-0000-2300-000052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3" name="Option Button 83" hidden="1">
                <a:extLst>
                  <a:ext uri="{63B3BB69-23CF-44E3-9099-C40C66FF867C}">
                    <a14:compatExt spid="_x0000_s640083"/>
                  </a:ext>
                  <a:ext uri="{FF2B5EF4-FFF2-40B4-BE49-F238E27FC236}">
                    <a16:creationId xmlns:a16="http://schemas.microsoft.com/office/drawing/2014/main" id="{00000000-0008-0000-2300-000053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4" name="Option Button 84" hidden="1">
                <a:extLst>
                  <a:ext uri="{63B3BB69-23CF-44E3-9099-C40C66FF867C}">
                    <a14:compatExt spid="_x0000_s640084"/>
                  </a:ext>
                  <a:ext uri="{FF2B5EF4-FFF2-40B4-BE49-F238E27FC236}">
                    <a16:creationId xmlns:a16="http://schemas.microsoft.com/office/drawing/2014/main" id="{00000000-0008-0000-2300-000054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5" name="Option Button 85" hidden="1">
                <a:extLst>
                  <a:ext uri="{63B3BB69-23CF-44E3-9099-C40C66FF867C}">
                    <a14:compatExt spid="_x0000_s640085"/>
                  </a:ext>
                  <a:ext uri="{FF2B5EF4-FFF2-40B4-BE49-F238E27FC236}">
                    <a16:creationId xmlns:a16="http://schemas.microsoft.com/office/drawing/2014/main" id="{00000000-0008-0000-2300-000055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24</xdr:row>
          <xdr:rowOff>100463</xdr:rowOff>
        </xdr:from>
        <xdr:to>
          <xdr:col>15</xdr:col>
          <xdr:colOff>112691</xdr:colOff>
          <xdr:row>24</xdr:row>
          <xdr:rowOff>280463</xdr:rowOff>
        </xdr:to>
        <xdr:grpSp>
          <xdr:nvGrpSpPr>
            <xdr:cNvPr id="113" name="Gruppieren 112">
              <a:extLst>
                <a:ext uri="{FF2B5EF4-FFF2-40B4-BE49-F238E27FC236}">
                  <a16:creationId xmlns:a16="http://schemas.microsoft.com/office/drawing/2014/main" id="{00000000-0008-0000-2300-000071000000}"/>
                </a:ext>
              </a:extLst>
            </xdr:cNvPr>
            <xdr:cNvGrpSpPr/>
          </xdr:nvGrpSpPr>
          <xdr:grpSpPr>
            <a:xfrm>
              <a:off x="4156340" y="7850003"/>
              <a:ext cx="2341911" cy="180000"/>
              <a:chOff x="3581386" y="2105374"/>
              <a:chExt cx="2247895" cy="276224"/>
            </a:xfrm>
          </xdr:grpSpPr>
          <xdr:sp macro="" textlink="">
            <xdr:nvSpPr>
              <xdr:cNvPr id="640086" name="Group Box 86" hidden="1">
                <a:extLst>
                  <a:ext uri="{63B3BB69-23CF-44E3-9099-C40C66FF867C}">
                    <a14:compatExt spid="_x0000_s640086"/>
                  </a:ext>
                  <a:ext uri="{FF2B5EF4-FFF2-40B4-BE49-F238E27FC236}">
                    <a16:creationId xmlns:a16="http://schemas.microsoft.com/office/drawing/2014/main" id="{00000000-0008-0000-2300-000056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87" name="Option Button 87" hidden="1">
                <a:extLst>
                  <a:ext uri="{63B3BB69-23CF-44E3-9099-C40C66FF867C}">
                    <a14:compatExt spid="_x0000_s640087"/>
                  </a:ext>
                  <a:ext uri="{FF2B5EF4-FFF2-40B4-BE49-F238E27FC236}">
                    <a16:creationId xmlns:a16="http://schemas.microsoft.com/office/drawing/2014/main" id="{00000000-0008-0000-2300-000057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8" name="Option Button 88" hidden="1">
                <a:extLst>
                  <a:ext uri="{63B3BB69-23CF-44E3-9099-C40C66FF867C}">
                    <a14:compatExt spid="_x0000_s640088"/>
                  </a:ext>
                  <a:ext uri="{FF2B5EF4-FFF2-40B4-BE49-F238E27FC236}">
                    <a16:creationId xmlns:a16="http://schemas.microsoft.com/office/drawing/2014/main" id="{00000000-0008-0000-2300-000058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89" name="Option Button 89" hidden="1">
                <a:extLst>
                  <a:ext uri="{63B3BB69-23CF-44E3-9099-C40C66FF867C}">
                    <a14:compatExt spid="_x0000_s640089"/>
                  </a:ext>
                  <a:ext uri="{FF2B5EF4-FFF2-40B4-BE49-F238E27FC236}">
                    <a16:creationId xmlns:a16="http://schemas.microsoft.com/office/drawing/2014/main" id="{00000000-0008-0000-2300-000059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0" name="Option Button 90" hidden="1">
                <a:extLst>
                  <a:ext uri="{63B3BB69-23CF-44E3-9099-C40C66FF867C}">
                    <a14:compatExt spid="_x0000_s640090"/>
                  </a:ext>
                  <a:ext uri="{FF2B5EF4-FFF2-40B4-BE49-F238E27FC236}">
                    <a16:creationId xmlns:a16="http://schemas.microsoft.com/office/drawing/2014/main" id="{00000000-0008-0000-2300-00005A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1" name="Option Button 91" hidden="1">
                <a:extLst>
                  <a:ext uri="{63B3BB69-23CF-44E3-9099-C40C66FF867C}">
                    <a14:compatExt spid="_x0000_s640091"/>
                  </a:ext>
                  <a:ext uri="{FF2B5EF4-FFF2-40B4-BE49-F238E27FC236}">
                    <a16:creationId xmlns:a16="http://schemas.microsoft.com/office/drawing/2014/main" id="{00000000-0008-0000-2300-00005B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56780</xdr:colOff>
          <xdr:row>25</xdr:row>
          <xdr:rowOff>100162</xdr:rowOff>
        </xdr:from>
        <xdr:to>
          <xdr:col>15</xdr:col>
          <xdr:colOff>112691</xdr:colOff>
          <xdr:row>25</xdr:row>
          <xdr:rowOff>280162</xdr:rowOff>
        </xdr:to>
        <xdr:grpSp>
          <xdr:nvGrpSpPr>
            <xdr:cNvPr id="120" name="Gruppieren 119">
              <a:extLst>
                <a:ext uri="{FF2B5EF4-FFF2-40B4-BE49-F238E27FC236}">
                  <a16:creationId xmlns:a16="http://schemas.microsoft.com/office/drawing/2014/main" id="{00000000-0008-0000-2300-000078000000}"/>
                </a:ext>
              </a:extLst>
            </xdr:cNvPr>
            <xdr:cNvGrpSpPr/>
          </xdr:nvGrpSpPr>
          <xdr:grpSpPr>
            <a:xfrm>
              <a:off x="4156340" y="8230702"/>
              <a:ext cx="2341911" cy="180000"/>
              <a:chOff x="3581386" y="2105374"/>
              <a:chExt cx="2247895" cy="276224"/>
            </a:xfrm>
          </xdr:grpSpPr>
          <xdr:sp macro="" textlink="">
            <xdr:nvSpPr>
              <xdr:cNvPr id="640092" name="Group Box 92" hidden="1">
                <a:extLst>
                  <a:ext uri="{63B3BB69-23CF-44E3-9099-C40C66FF867C}">
                    <a14:compatExt spid="_x0000_s640092"/>
                  </a:ext>
                  <a:ext uri="{FF2B5EF4-FFF2-40B4-BE49-F238E27FC236}">
                    <a16:creationId xmlns:a16="http://schemas.microsoft.com/office/drawing/2014/main" id="{00000000-0008-0000-2300-00005CC40900}"/>
                  </a:ext>
                </a:extLst>
              </xdr:cNvPr>
              <xdr:cNvSpPr/>
            </xdr:nvSpPr>
            <xdr:spPr bwMode="auto">
              <a:xfrm>
                <a:off x="3581386"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093" name="Option Button 93" hidden="1">
                <a:extLst>
                  <a:ext uri="{63B3BB69-23CF-44E3-9099-C40C66FF867C}">
                    <a14:compatExt spid="_x0000_s640093"/>
                  </a:ext>
                  <a:ext uri="{FF2B5EF4-FFF2-40B4-BE49-F238E27FC236}">
                    <a16:creationId xmlns:a16="http://schemas.microsoft.com/office/drawing/2014/main" id="{00000000-0008-0000-2300-00005D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4" name="Option Button 94" hidden="1">
                <a:extLst>
                  <a:ext uri="{63B3BB69-23CF-44E3-9099-C40C66FF867C}">
                    <a14:compatExt spid="_x0000_s640094"/>
                  </a:ext>
                  <a:ext uri="{FF2B5EF4-FFF2-40B4-BE49-F238E27FC236}">
                    <a16:creationId xmlns:a16="http://schemas.microsoft.com/office/drawing/2014/main" id="{00000000-0008-0000-2300-00005E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5" name="Option Button 95" hidden="1">
                <a:extLst>
                  <a:ext uri="{63B3BB69-23CF-44E3-9099-C40C66FF867C}">
                    <a14:compatExt spid="_x0000_s640095"/>
                  </a:ext>
                  <a:ext uri="{FF2B5EF4-FFF2-40B4-BE49-F238E27FC236}">
                    <a16:creationId xmlns:a16="http://schemas.microsoft.com/office/drawing/2014/main" id="{00000000-0008-0000-2300-00005F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6" name="Option Button 96" hidden="1">
                <a:extLst>
                  <a:ext uri="{63B3BB69-23CF-44E3-9099-C40C66FF867C}">
                    <a14:compatExt spid="_x0000_s640096"/>
                  </a:ext>
                  <a:ext uri="{FF2B5EF4-FFF2-40B4-BE49-F238E27FC236}">
                    <a16:creationId xmlns:a16="http://schemas.microsoft.com/office/drawing/2014/main" id="{00000000-0008-0000-2300-000060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097" name="Option Button 97" hidden="1">
                <a:extLst>
                  <a:ext uri="{63B3BB69-23CF-44E3-9099-C40C66FF867C}">
                    <a14:compatExt spid="_x0000_s640097"/>
                  </a:ext>
                  <a:ext uri="{FF2B5EF4-FFF2-40B4-BE49-F238E27FC236}">
                    <a16:creationId xmlns:a16="http://schemas.microsoft.com/office/drawing/2014/main" id="{00000000-0008-0000-2300-000061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oneCellAnchor>
        <xdr:from>
          <xdr:col>5</xdr:col>
          <xdr:colOff>56780</xdr:colOff>
          <xdr:row>27</xdr:row>
          <xdr:rowOff>99560</xdr:rowOff>
        </xdr:from>
        <xdr:ext cx="2294286" cy="180000"/>
        <xdr:grpSp>
          <xdr:nvGrpSpPr>
            <xdr:cNvPr id="127" name="Gruppieren 126">
              <a:extLst>
                <a:ext uri="{FF2B5EF4-FFF2-40B4-BE49-F238E27FC236}">
                  <a16:creationId xmlns:a16="http://schemas.microsoft.com/office/drawing/2014/main" id="{00000000-0008-0000-2300-00007F000000}"/>
                </a:ext>
              </a:extLst>
            </xdr:cNvPr>
            <xdr:cNvGrpSpPr/>
          </xdr:nvGrpSpPr>
          <xdr:grpSpPr>
            <a:xfrm>
              <a:off x="4156340" y="8992100"/>
              <a:ext cx="2294286" cy="180000"/>
              <a:chOff x="3581387" y="2105468"/>
              <a:chExt cx="2247892" cy="276227"/>
            </a:xfrm>
          </xdr:grpSpPr>
          <xdr:sp macro="" textlink="">
            <xdr:nvSpPr>
              <xdr:cNvPr id="640098" name="Group Box 98" hidden="1">
                <a:extLst>
                  <a:ext uri="{63B3BB69-23CF-44E3-9099-C40C66FF867C}">
                    <a14:compatExt spid="_x0000_s640098"/>
                  </a:ext>
                  <a:ext uri="{FF2B5EF4-FFF2-40B4-BE49-F238E27FC236}">
                    <a16:creationId xmlns:a16="http://schemas.microsoft.com/office/drawing/2014/main" id="{00000000-0008-0000-2300-000062C40900}"/>
                  </a:ext>
                </a:extLst>
              </xdr:cNvPr>
              <xdr:cNvSpPr/>
            </xdr:nvSpPr>
            <xdr:spPr bwMode="auto">
              <a:xfrm>
                <a:off x="3581387" y="2105468"/>
                <a:ext cx="2247892" cy="276227"/>
              </a:xfrm>
              <a:prstGeom prst="rect">
                <a:avLst/>
              </a:prstGeom>
              <a:noFill/>
              <a:ln w="9525">
                <a:miter lim="800000"/>
                <a:headEnd/>
                <a:tailEnd/>
              </a:ln>
              <a:extLst>
                <a:ext uri="{909E8E84-426E-40DD-AFC4-6F175D3DCCD1}">
                  <a14:hiddenFill>
                    <a:noFill/>
                  </a14:hiddenFill>
                </a:ext>
              </a:extLst>
            </xdr:spPr>
          </xdr:sp>
          <xdr:sp macro="" textlink="">
            <xdr:nvSpPr>
              <xdr:cNvPr id="640099" name="Option Button 99" hidden="1">
                <a:extLst>
                  <a:ext uri="{63B3BB69-23CF-44E3-9099-C40C66FF867C}">
                    <a14:compatExt spid="_x0000_s640099"/>
                  </a:ext>
                  <a:ext uri="{FF2B5EF4-FFF2-40B4-BE49-F238E27FC236}">
                    <a16:creationId xmlns:a16="http://schemas.microsoft.com/office/drawing/2014/main" id="{00000000-0008-0000-2300-000063C40900}"/>
                  </a:ext>
                </a:extLst>
              </xdr:cNvPr>
              <xdr:cNvSpPr/>
            </xdr:nvSpPr>
            <xdr:spPr bwMode="auto">
              <a:xfrm>
                <a:off x="3705222"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0" name="Option Button 100" hidden="1">
                <a:extLst>
                  <a:ext uri="{63B3BB69-23CF-44E3-9099-C40C66FF867C}">
                    <a14:compatExt spid="_x0000_s640100"/>
                  </a:ext>
                  <a:ext uri="{FF2B5EF4-FFF2-40B4-BE49-F238E27FC236}">
                    <a16:creationId xmlns:a16="http://schemas.microsoft.com/office/drawing/2014/main" id="{00000000-0008-0000-2300-000064C40900}"/>
                  </a:ext>
                </a:extLst>
              </xdr:cNvPr>
              <xdr:cNvSpPr/>
            </xdr:nvSpPr>
            <xdr:spPr bwMode="auto">
              <a:xfrm>
                <a:off x="4143371"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1" name="Option Button 101" hidden="1">
                <a:extLst>
                  <a:ext uri="{63B3BB69-23CF-44E3-9099-C40C66FF867C}">
                    <a14:compatExt spid="_x0000_s640101"/>
                  </a:ext>
                  <a:ext uri="{FF2B5EF4-FFF2-40B4-BE49-F238E27FC236}">
                    <a16:creationId xmlns:a16="http://schemas.microsoft.com/office/drawing/2014/main" id="{00000000-0008-0000-2300-000065C40900}"/>
                  </a:ext>
                </a:extLst>
              </xdr:cNvPr>
              <xdr:cNvSpPr/>
            </xdr:nvSpPr>
            <xdr:spPr bwMode="auto">
              <a:xfrm>
                <a:off x="4581519" y="2152646"/>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2" name="Option Button 102" hidden="1">
                <a:extLst>
                  <a:ext uri="{63B3BB69-23CF-44E3-9099-C40C66FF867C}">
                    <a14:compatExt spid="_x0000_s640102"/>
                  </a:ext>
                  <a:ext uri="{FF2B5EF4-FFF2-40B4-BE49-F238E27FC236}">
                    <a16:creationId xmlns:a16="http://schemas.microsoft.com/office/drawing/2014/main" id="{00000000-0008-0000-2300-000066C40900}"/>
                  </a:ext>
                </a:extLst>
              </xdr:cNvPr>
              <xdr:cNvSpPr/>
            </xdr:nvSpPr>
            <xdr:spPr bwMode="auto">
              <a:xfrm>
                <a:off x="5019669"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3" name="Option Button 103" hidden="1">
                <a:extLst>
                  <a:ext uri="{63B3BB69-23CF-44E3-9099-C40C66FF867C}">
                    <a14:compatExt spid="_x0000_s640103"/>
                  </a:ext>
                  <a:ext uri="{FF2B5EF4-FFF2-40B4-BE49-F238E27FC236}">
                    <a16:creationId xmlns:a16="http://schemas.microsoft.com/office/drawing/2014/main" id="{00000000-0008-0000-2300-000067C40900}"/>
                  </a:ext>
                </a:extLst>
              </xdr:cNvPr>
              <xdr:cNvSpPr/>
            </xdr:nvSpPr>
            <xdr:spPr bwMode="auto">
              <a:xfrm>
                <a:off x="5457824" y="2152649"/>
                <a:ext cx="216000"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28</xdr:row>
          <xdr:rowOff>99259</xdr:rowOff>
        </xdr:from>
        <xdr:ext cx="2294277" cy="180000"/>
        <xdr:grpSp>
          <xdr:nvGrpSpPr>
            <xdr:cNvPr id="134" name="Gruppieren 133">
              <a:extLst>
                <a:ext uri="{FF2B5EF4-FFF2-40B4-BE49-F238E27FC236}">
                  <a16:creationId xmlns:a16="http://schemas.microsoft.com/office/drawing/2014/main" id="{00000000-0008-0000-2300-000086000000}"/>
                </a:ext>
              </a:extLst>
            </xdr:cNvPr>
            <xdr:cNvGrpSpPr/>
          </xdr:nvGrpSpPr>
          <xdr:grpSpPr>
            <a:xfrm>
              <a:off x="4156340" y="9372799"/>
              <a:ext cx="2294277" cy="180000"/>
              <a:chOff x="3581406" y="2104265"/>
              <a:chExt cx="2247901" cy="276222"/>
            </a:xfrm>
          </xdr:grpSpPr>
          <xdr:sp macro="" textlink="">
            <xdr:nvSpPr>
              <xdr:cNvPr id="640104" name="Group Box 104" hidden="1">
                <a:extLst>
                  <a:ext uri="{63B3BB69-23CF-44E3-9099-C40C66FF867C}">
                    <a14:compatExt spid="_x0000_s640104"/>
                  </a:ext>
                  <a:ext uri="{FF2B5EF4-FFF2-40B4-BE49-F238E27FC236}">
                    <a16:creationId xmlns:a16="http://schemas.microsoft.com/office/drawing/2014/main" id="{00000000-0008-0000-2300-000068C40900}"/>
                  </a:ext>
                </a:extLst>
              </xdr:cNvPr>
              <xdr:cNvSpPr/>
            </xdr:nvSpPr>
            <xdr:spPr bwMode="auto">
              <a:xfrm>
                <a:off x="3581406" y="2104265"/>
                <a:ext cx="2247901" cy="276222"/>
              </a:xfrm>
              <a:prstGeom prst="rect">
                <a:avLst/>
              </a:prstGeom>
              <a:noFill/>
              <a:ln w="9525">
                <a:miter lim="800000"/>
                <a:headEnd/>
                <a:tailEnd/>
              </a:ln>
              <a:extLst>
                <a:ext uri="{909E8E84-426E-40DD-AFC4-6F175D3DCCD1}">
                  <a14:hiddenFill>
                    <a:noFill/>
                  </a14:hiddenFill>
                </a:ext>
              </a:extLst>
            </xdr:spPr>
          </xdr:sp>
          <xdr:sp macro="" textlink="">
            <xdr:nvSpPr>
              <xdr:cNvPr id="640105" name="Option Button 105" hidden="1">
                <a:extLst>
                  <a:ext uri="{63B3BB69-23CF-44E3-9099-C40C66FF867C}">
                    <a14:compatExt spid="_x0000_s640105"/>
                  </a:ext>
                  <a:ext uri="{FF2B5EF4-FFF2-40B4-BE49-F238E27FC236}">
                    <a16:creationId xmlns:a16="http://schemas.microsoft.com/office/drawing/2014/main" id="{00000000-0008-0000-2300-000069C409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6" name="Option Button 106" hidden="1">
                <a:extLst>
                  <a:ext uri="{63B3BB69-23CF-44E3-9099-C40C66FF867C}">
                    <a14:compatExt spid="_x0000_s640106"/>
                  </a:ext>
                  <a:ext uri="{FF2B5EF4-FFF2-40B4-BE49-F238E27FC236}">
                    <a16:creationId xmlns:a16="http://schemas.microsoft.com/office/drawing/2014/main" id="{00000000-0008-0000-2300-00006AC409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7" name="Option Button 107" hidden="1">
                <a:extLst>
                  <a:ext uri="{63B3BB69-23CF-44E3-9099-C40C66FF867C}">
                    <a14:compatExt spid="_x0000_s640107"/>
                  </a:ext>
                  <a:ext uri="{FF2B5EF4-FFF2-40B4-BE49-F238E27FC236}">
                    <a16:creationId xmlns:a16="http://schemas.microsoft.com/office/drawing/2014/main" id="{00000000-0008-0000-2300-00006BC409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8" name="Option Button 108" hidden="1">
                <a:extLst>
                  <a:ext uri="{63B3BB69-23CF-44E3-9099-C40C66FF867C}">
                    <a14:compatExt spid="_x0000_s640108"/>
                  </a:ext>
                  <a:ext uri="{FF2B5EF4-FFF2-40B4-BE49-F238E27FC236}">
                    <a16:creationId xmlns:a16="http://schemas.microsoft.com/office/drawing/2014/main" id="{00000000-0008-0000-2300-00006CC409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09" name="Option Button 109" hidden="1">
                <a:extLst>
                  <a:ext uri="{63B3BB69-23CF-44E3-9099-C40C66FF867C}">
                    <a14:compatExt spid="_x0000_s640109"/>
                  </a:ext>
                  <a:ext uri="{FF2B5EF4-FFF2-40B4-BE49-F238E27FC236}">
                    <a16:creationId xmlns:a16="http://schemas.microsoft.com/office/drawing/2014/main" id="{00000000-0008-0000-2300-00006DC409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29</xdr:row>
          <xdr:rowOff>98958</xdr:rowOff>
        </xdr:from>
        <xdr:ext cx="2294286" cy="180000"/>
        <xdr:grpSp>
          <xdr:nvGrpSpPr>
            <xdr:cNvPr id="141" name="Gruppieren 140">
              <a:extLst>
                <a:ext uri="{FF2B5EF4-FFF2-40B4-BE49-F238E27FC236}">
                  <a16:creationId xmlns:a16="http://schemas.microsoft.com/office/drawing/2014/main" id="{00000000-0008-0000-2300-00008D000000}"/>
                </a:ext>
              </a:extLst>
            </xdr:cNvPr>
            <xdr:cNvGrpSpPr/>
          </xdr:nvGrpSpPr>
          <xdr:grpSpPr>
            <a:xfrm>
              <a:off x="4156340" y="9753498"/>
              <a:ext cx="2294286" cy="180000"/>
              <a:chOff x="3581389" y="2105374"/>
              <a:chExt cx="2247895" cy="276224"/>
            </a:xfrm>
          </xdr:grpSpPr>
          <xdr:sp macro="" textlink="">
            <xdr:nvSpPr>
              <xdr:cNvPr id="640110" name="Group Box 110" hidden="1">
                <a:extLst>
                  <a:ext uri="{63B3BB69-23CF-44E3-9099-C40C66FF867C}">
                    <a14:compatExt spid="_x0000_s640110"/>
                  </a:ext>
                  <a:ext uri="{FF2B5EF4-FFF2-40B4-BE49-F238E27FC236}">
                    <a16:creationId xmlns:a16="http://schemas.microsoft.com/office/drawing/2014/main" id="{00000000-0008-0000-2300-00006E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11" name="Option Button 111" hidden="1">
                <a:extLst>
                  <a:ext uri="{63B3BB69-23CF-44E3-9099-C40C66FF867C}">
                    <a14:compatExt spid="_x0000_s640111"/>
                  </a:ext>
                  <a:ext uri="{FF2B5EF4-FFF2-40B4-BE49-F238E27FC236}">
                    <a16:creationId xmlns:a16="http://schemas.microsoft.com/office/drawing/2014/main" id="{00000000-0008-0000-2300-00006F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2" name="Option Button 112" hidden="1">
                <a:extLst>
                  <a:ext uri="{63B3BB69-23CF-44E3-9099-C40C66FF867C}">
                    <a14:compatExt spid="_x0000_s640112"/>
                  </a:ext>
                  <a:ext uri="{FF2B5EF4-FFF2-40B4-BE49-F238E27FC236}">
                    <a16:creationId xmlns:a16="http://schemas.microsoft.com/office/drawing/2014/main" id="{00000000-0008-0000-2300-000070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3" name="Option Button 113" hidden="1">
                <a:extLst>
                  <a:ext uri="{63B3BB69-23CF-44E3-9099-C40C66FF867C}">
                    <a14:compatExt spid="_x0000_s640113"/>
                  </a:ext>
                  <a:ext uri="{FF2B5EF4-FFF2-40B4-BE49-F238E27FC236}">
                    <a16:creationId xmlns:a16="http://schemas.microsoft.com/office/drawing/2014/main" id="{00000000-0008-0000-2300-000071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4" name="Option Button 114" hidden="1">
                <a:extLst>
                  <a:ext uri="{63B3BB69-23CF-44E3-9099-C40C66FF867C}">
                    <a14:compatExt spid="_x0000_s640114"/>
                  </a:ext>
                  <a:ext uri="{FF2B5EF4-FFF2-40B4-BE49-F238E27FC236}">
                    <a16:creationId xmlns:a16="http://schemas.microsoft.com/office/drawing/2014/main" id="{00000000-0008-0000-2300-000072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5" name="Option Button 115" hidden="1">
                <a:extLst>
                  <a:ext uri="{63B3BB69-23CF-44E3-9099-C40C66FF867C}">
                    <a14:compatExt spid="_x0000_s640115"/>
                  </a:ext>
                  <a:ext uri="{FF2B5EF4-FFF2-40B4-BE49-F238E27FC236}">
                    <a16:creationId xmlns:a16="http://schemas.microsoft.com/office/drawing/2014/main" id="{00000000-0008-0000-2300-000073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26</xdr:row>
          <xdr:rowOff>99861</xdr:rowOff>
        </xdr:from>
        <xdr:ext cx="2303996" cy="180000"/>
        <xdr:grpSp>
          <xdr:nvGrpSpPr>
            <xdr:cNvPr id="148" name="Gruppieren 147">
              <a:extLst>
                <a:ext uri="{FF2B5EF4-FFF2-40B4-BE49-F238E27FC236}">
                  <a16:creationId xmlns:a16="http://schemas.microsoft.com/office/drawing/2014/main" id="{00000000-0008-0000-2300-000094000000}"/>
                </a:ext>
              </a:extLst>
            </xdr:cNvPr>
            <xdr:cNvGrpSpPr/>
          </xdr:nvGrpSpPr>
          <xdr:grpSpPr>
            <a:xfrm>
              <a:off x="4156340" y="8611401"/>
              <a:ext cx="2303996" cy="180000"/>
              <a:chOff x="3581395" y="2104148"/>
              <a:chExt cx="2247900" cy="276227"/>
            </a:xfrm>
          </xdr:grpSpPr>
          <xdr:sp macro="" textlink="">
            <xdr:nvSpPr>
              <xdr:cNvPr id="640116" name="Group Box 116" hidden="1">
                <a:extLst>
                  <a:ext uri="{63B3BB69-23CF-44E3-9099-C40C66FF867C}">
                    <a14:compatExt spid="_x0000_s640116"/>
                  </a:ext>
                  <a:ext uri="{FF2B5EF4-FFF2-40B4-BE49-F238E27FC236}">
                    <a16:creationId xmlns:a16="http://schemas.microsoft.com/office/drawing/2014/main" id="{00000000-0008-0000-2300-000074C40900}"/>
                  </a:ext>
                </a:extLst>
              </xdr:cNvPr>
              <xdr:cNvSpPr/>
            </xdr:nvSpPr>
            <xdr:spPr bwMode="auto">
              <a:xfrm>
                <a:off x="3581395" y="2104148"/>
                <a:ext cx="2247900" cy="276227"/>
              </a:xfrm>
              <a:prstGeom prst="rect">
                <a:avLst/>
              </a:prstGeom>
              <a:noFill/>
              <a:ln w="9525">
                <a:miter lim="800000"/>
                <a:headEnd/>
                <a:tailEnd/>
              </a:ln>
              <a:extLst>
                <a:ext uri="{909E8E84-426E-40DD-AFC4-6F175D3DCCD1}">
                  <a14:hiddenFill>
                    <a:noFill/>
                  </a14:hiddenFill>
                </a:ext>
              </a:extLst>
            </xdr:spPr>
          </xdr:sp>
          <xdr:sp macro="" textlink="">
            <xdr:nvSpPr>
              <xdr:cNvPr id="640117" name="Option Button 117" hidden="1">
                <a:extLst>
                  <a:ext uri="{63B3BB69-23CF-44E3-9099-C40C66FF867C}">
                    <a14:compatExt spid="_x0000_s640117"/>
                  </a:ext>
                  <a:ext uri="{FF2B5EF4-FFF2-40B4-BE49-F238E27FC236}">
                    <a16:creationId xmlns:a16="http://schemas.microsoft.com/office/drawing/2014/main" id="{00000000-0008-0000-2300-000075C40900}"/>
                  </a:ext>
                </a:extLst>
              </xdr:cNvPr>
              <xdr:cNvSpPr/>
            </xdr:nvSpPr>
            <xdr:spPr bwMode="auto">
              <a:xfrm>
                <a:off x="3705225"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8" name="Option Button 118" hidden="1">
                <a:extLst>
                  <a:ext uri="{63B3BB69-23CF-44E3-9099-C40C66FF867C}">
                    <a14:compatExt spid="_x0000_s640118"/>
                  </a:ext>
                  <a:ext uri="{FF2B5EF4-FFF2-40B4-BE49-F238E27FC236}">
                    <a16:creationId xmlns:a16="http://schemas.microsoft.com/office/drawing/2014/main" id="{00000000-0008-0000-2300-000076C40900}"/>
                  </a:ext>
                </a:extLst>
              </xdr:cNvPr>
              <xdr:cNvSpPr/>
            </xdr:nvSpPr>
            <xdr:spPr bwMode="auto">
              <a:xfrm>
                <a:off x="4143376"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19" name="Option Button 119" hidden="1">
                <a:extLst>
                  <a:ext uri="{63B3BB69-23CF-44E3-9099-C40C66FF867C}">
                    <a14:compatExt spid="_x0000_s640119"/>
                  </a:ext>
                  <a:ext uri="{FF2B5EF4-FFF2-40B4-BE49-F238E27FC236}">
                    <a16:creationId xmlns:a16="http://schemas.microsoft.com/office/drawing/2014/main" id="{00000000-0008-0000-2300-000077C40900}"/>
                  </a:ext>
                </a:extLst>
              </xdr:cNvPr>
              <xdr:cNvSpPr/>
            </xdr:nvSpPr>
            <xdr:spPr bwMode="auto">
              <a:xfrm>
                <a:off x="4581526"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0" name="Option Button 120" hidden="1">
                <a:extLst>
                  <a:ext uri="{63B3BB69-23CF-44E3-9099-C40C66FF867C}">
                    <a14:compatExt spid="_x0000_s640120"/>
                  </a:ext>
                  <a:ext uri="{FF2B5EF4-FFF2-40B4-BE49-F238E27FC236}">
                    <a16:creationId xmlns:a16="http://schemas.microsoft.com/office/drawing/2014/main" id="{00000000-0008-0000-2300-000078C40900}"/>
                  </a:ext>
                </a:extLst>
              </xdr:cNvPr>
              <xdr:cNvSpPr/>
            </xdr:nvSpPr>
            <xdr:spPr bwMode="auto">
              <a:xfrm>
                <a:off x="5019673"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1" name="Option Button 121" hidden="1">
                <a:extLst>
                  <a:ext uri="{63B3BB69-23CF-44E3-9099-C40C66FF867C}">
                    <a14:compatExt spid="_x0000_s640121"/>
                  </a:ext>
                  <a:ext uri="{FF2B5EF4-FFF2-40B4-BE49-F238E27FC236}">
                    <a16:creationId xmlns:a16="http://schemas.microsoft.com/office/drawing/2014/main" id="{00000000-0008-0000-2300-000079C40900}"/>
                  </a:ext>
                </a:extLst>
              </xdr:cNvPr>
              <xdr:cNvSpPr/>
            </xdr:nvSpPr>
            <xdr:spPr bwMode="auto">
              <a:xfrm>
                <a:off x="5457824" y="215267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30</xdr:row>
          <xdr:rowOff>98657</xdr:rowOff>
        </xdr:from>
        <xdr:ext cx="2294286" cy="180000"/>
        <xdr:grpSp>
          <xdr:nvGrpSpPr>
            <xdr:cNvPr id="155" name="Gruppieren 154">
              <a:extLst>
                <a:ext uri="{FF2B5EF4-FFF2-40B4-BE49-F238E27FC236}">
                  <a16:creationId xmlns:a16="http://schemas.microsoft.com/office/drawing/2014/main" id="{00000000-0008-0000-2300-00009B000000}"/>
                </a:ext>
              </a:extLst>
            </xdr:cNvPr>
            <xdr:cNvGrpSpPr/>
          </xdr:nvGrpSpPr>
          <xdr:grpSpPr>
            <a:xfrm>
              <a:off x="4156340" y="10134197"/>
              <a:ext cx="2294286" cy="180000"/>
              <a:chOff x="3581389" y="2105374"/>
              <a:chExt cx="2247895" cy="276224"/>
            </a:xfrm>
          </xdr:grpSpPr>
          <xdr:sp macro="" textlink="">
            <xdr:nvSpPr>
              <xdr:cNvPr id="640122" name="Group Box 122" hidden="1">
                <a:extLst>
                  <a:ext uri="{63B3BB69-23CF-44E3-9099-C40C66FF867C}">
                    <a14:compatExt spid="_x0000_s640122"/>
                  </a:ext>
                  <a:ext uri="{FF2B5EF4-FFF2-40B4-BE49-F238E27FC236}">
                    <a16:creationId xmlns:a16="http://schemas.microsoft.com/office/drawing/2014/main" id="{00000000-0008-0000-2300-00007A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23" name="Option Button 123" hidden="1">
                <a:extLst>
                  <a:ext uri="{63B3BB69-23CF-44E3-9099-C40C66FF867C}">
                    <a14:compatExt spid="_x0000_s640123"/>
                  </a:ext>
                  <a:ext uri="{FF2B5EF4-FFF2-40B4-BE49-F238E27FC236}">
                    <a16:creationId xmlns:a16="http://schemas.microsoft.com/office/drawing/2014/main" id="{00000000-0008-0000-2300-00007B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4" name="Option Button 124" hidden="1">
                <a:extLst>
                  <a:ext uri="{63B3BB69-23CF-44E3-9099-C40C66FF867C}">
                    <a14:compatExt spid="_x0000_s640124"/>
                  </a:ext>
                  <a:ext uri="{FF2B5EF4-FFF2-40B4-BE49-F238E27FC236}">
                    <a16:creationId xmlns:a16="http://schemas.microsoft.com/office/drawing/2014/main" id="{00000000-0008-0000-2300-00007C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5" name="Option Button 125" hidden="1">
                <a:extLst>
                  <a:ext uri="{63B3BB69-23CF-44E3-9099-C40C66FF867C}">
                    <a14:compatExt spid="_x0000_s640125"/>
                  </a:ext>
                  <a:ext uri="{FF2B5EF4-FFF2-40B4-BE49-F238E27FC236}">
                    <a16:creationId xmlns:a16="http://schemas.microsoft.com/office/drawing/2014/main" id="{00000000-0008-0000-2300-00007D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6" name="Option Button 126" hidden="1">
                <a:extLst>
                  <a:ext uri="{63B3BB69-23CF-44E3-9099-C40C66FF867C}">
                    <a14:compatExt spid="_x0000_s640126"/>
                  </a:ext>
                  <a:ext uri="{FF2B5EF4-FFF2-40B4-BE49-F238E27FC236}">
                    <a16:creationId xmlns:a16="http://schemas.microsoft.com/office/drawing/2014/main" id="{00000000-0008-0000-2300-00007E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27" name="Option Button 127" hidden="1">
                <a:extLst>
                  <a:ext uri="{63B3BB69-23CF-44E3-9099-C40C66FF867C}">
                    <a14:compatExt spid="_x0000_s640127"/>
                  </a:ext>
                  <a:ext uri="{FF2B5EF4-FFF2-40B4-BE49-F238E27FC236}">
                    <a16:creationId xmlns:a16="http://schemas.microsoft.com/office/drawing/2014/main" id="{00000000-0008-0000-2300-00007F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31</xdr:row>
          <xdr:rowOff>98356</xdr:rowOff>
        </xdr:from>
        <xdr:ext cx="2294286" cy="180000"/>
        <xdr:grpSp>
          <xdr:nvGrpSpPr>
            <xdr:cNvPr id="162" name="Gruppieren 161">
              <a:extLst>
                <a:ext uri="{FF2B5EF4-FFF2-40B4-BE49-F238E27FC236}">
                  <a16:creationId xmlns:a16="http://schemas.microsoft.com/office/drawing/2014/main" id="{00000000-0008-0000-2300-0000A2000000}"/>
                </a:ext>
              </a:extLst>
            </xdr:cNvPr>
            <xdr:cNvGrpSpPr/>
          </xdr:nvGrpSpPr>
          <xdr:grpSpPr>
            <a:xfrm>
              <a:off x="4156340" y="10514896"/>
              <a:ext cx="2294286" cy="180000"/>
              <a:chOff x="3581389" y="2105374"/>
              <a:chExt cx="2247895" cy="276224"/>
            </a:xfrm>
          </xdr:grpSpPr>
          <xdr:sp macro="" textlink="">
            <xdr:nvSpPr>
              <xdr:cNvPr id="640128" name="Group Box 128" hidden="1">
                <a:extLst>
                  <a:ext uri="{63B3BB69-23CF-44E3-9099-C40C66FF867C}">
                    <a14:compatExt spid="_x0000_s640128"/>
                  </a:ext>
                  <a:ext uri="{FF2B5EF4-FFF2-40B4-BE49-F238E27FC236}">
                    <a16:creationId xmlns:a16="http://schemas.microsoft.com/office/drawing/2014/main" id="{00000000-0008-0000-2300-000080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29" name="Option Button 129" hidden="1">
                <a:extLst>
                  <a:ext uri="{63B3BB69-23CF-44E3-9099-C40C66FF867C}">
                    <a14:compatExt spid="_x0000_s640129"/>
                  </a:ext>
                  <a:ext uri="{FF2B5EF4-FFF2-40B4-BE49-F238E27FC236}">
                    <a16:creationId xmlns:a16="http://schemas.microsoft.com/office/drawing/2014/main" id="{00000000-0008-0000-2300-000081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0" name="Option Button 130" hidden="1">
                <a:extLst>
                  <a:ext uri="{63B3BB69-23CF-44E3-9099-C40C66FF867C}">
                    <a14:compatExt spid="_x0000_s640130"/>
                  </a:ext>
                  <a:ext uri="{FF2B5EF4-FFF2-40B4-BE49-F238E27FC236}">
                    <a16:creationId xmlns:a16="http://schemas.microsoft.com/office/drawing/2014/main" id="{00000000-0008-0000-2300-000082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1" name="Option Button 131" hidden="1">
                <a:extLst>
                  <a:ext uri="{63B3BB69-23CF-44E3-9099-C40C66FF867C}">
                    <a14:compatExt spid="_x0000_s640131"/>
                  </a:ext>
                  <a:ext uri="{FF2B5EF4-FFF2-40B4-BE49-F238E27FC236}">
                    <a16:creationId xmlns:a16="http://schemas.microsoft.com/office/drawing/2014/main" id="{00000000-0008-0000-2300-000083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2" name="Option Button 132" hidden="1">
                <a:extLst>
                  <a:ext uri="{63B3BB69-23CF-44E3-9099-C40C66FF867C}">
                    <a14:compatExt spid="_x0000_s640132"/>
                  </a:ext>
                  <a:ext uri="{FF2B5EF4-FFF2-40B4-BE49-F238E27FC236}">
                    <a16:creationId xmlns:a16="http://schemas.microsoft.com/office/drawing/2014/main" id="{00000000-0008-0000-2300-000084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3" name="Option Button 133" hidden="1">
                <a:extLst>
                  <a:ext uri="{63B3BB69-23CF-44E3-9099-C40C66FF867C}">
                    <a14:compatExt spid="_x0000_s640133"/>
                  </a:ext>
                  <a:ext uri="{FF2B5EF4-FFF2-40B4-BE49-F238E27FC236}">
                    <a16:creationId xmlns:a16="http://schemas.microsoft.com/office/drawing/2014/main" id="{00000000-0008-0000-2300-000085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32</xdr:row>
          <xdr:rowOff>98055</xdr:rowOff>
        </xdr:from>
        <xdr:ext cx="2294286" cy="180000"/>
        <xdr:grpSp>
          <xdr:nvGrpSpPr>
            <xdr:cNvPr id="169" name="Gruppieren 168">
              <a:extLst>
                <a:ext uri="{FF2B5EF4-FFF2-40B4-BE49-F238E27FC236}">
                  <a16:creationId xmlns:a16="http://schemas.microsoft.com/office/drawing/2014/main" id="{00000000-0008-0000-2300-0000A9000000}"/>
                </a:ext>
              </a:extLst>
            </xdr:cNvPr>
            <xdr:cNvGrpSpPr/>
          </xdr:nvGrpSpPr>
          <xdr:grpSpPr>
            <a:xfrm>
              <a:off x="4156340" y="10895595"/>
              <a:ext cx="2294286" cy="180000"/>
              <a:chOff x="3581389" y="2105374"/>
              <a:chExt cx="2247895" cy="276224"/>
            </a:xfrm>
          </xdr:grpSpPr>
          <xdr:sp macro="" textlink="">
            <xdr:nvSpPr>
              <xdr:cNvPr id="640134" name="Group Box 134" hidden="1">
                <a:extLst>
                  <a:ext uri="{63B3BB69-23CF-44E3-9099-C40C66FF867C}">
                    <a14:compatExt spid="_x0000_s640134"/>
                  </a:ext>
                  <a:ext uri="{FF2B5EF4-FFF2-40B4-BE49-F238E27FC236}">
                    <a16:creationId xmlns:a16="http://schemas.microsoft.com/office/drawing/2014/main" id="{00000000-0008-0000-2300-000086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35" name="Option Button 135" hidden="1">
                <a:extLst>
                  <a:ext uri="{63B3BB69-23CF-44E3-9099-C40C66FF867C}">
                    <a14:compatExt spid="_x0000_s640135"/>
                  </a:ext>
                  <a:ext uri="{FF2B5EF4-FFF2-40B4-BE49-F238E27FC236}">
                    <a16:creationId xmlns:a16="http://schemas.microsoft.com/office/drawing/2014/main" id="{00000000-0008-0000-2300-000087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6" name="Option Button 136" hidden="1">
                <a:extLst>
                  <a:ext uri="{63B3BB69-23CF-44E3-9099-C40C66FF867C}">
                    <a14:compatExt spid="_x0000_s640136"/>
                  </a:ext>
                  <a:ext uri="{FF2B5EF4-FFF2-40B4-BE49-F238E27FC236}">
                    <a16:creationId xmlns:a16="http://schemas.microsoft.com/office/drawing/2014/main" id="{00000000-0008-0000-2300-000088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7" name="Option Button 137" hidden="1">
                <a:extLst>
                  <a:ext uri="{63B3BB69-23CF-44E3-9099-C40C66FF867C}">
                    <a14:compatExt spid="_x0000_s640137"/>
                  </a:ext>
                  <a:ext uri="{FF2B5EF4-FFF2-40B4-BE49-F238E27FC236}">
                    <a16:creationId xmlns:a16="http://schemas.microsoft.com/office/drawing/2014/main" id="{00000000-0008-0000-2300-000089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8" name="Option Button 138" hidden="1">
                <a:extLst>
                  <a:ext uri="{63B3BB69-23CF-44E3-9099-C40C66FF867C}">
                    <a14:compatExt spid="_x0000_s640138"/>
                  </a:ext>
                  <a:ext uri="{FF2B5EF4-FFF2-40B4-BE49-F238E27FC236}">
                    <a16:creationId xmlns:a16="http://schemas.microsoft.com/office/drawing/2014/main" id="{00000000-0008-0000-2300-00008A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39" name="Option Button 139" hidden="1">
                <a:extLst>
                  <a:ext uri="{63B3BB69-23CF-44E3-9099-C40C66FF867C}">
                    <a14:compatExt spid="_x0000_s640139"/>
                  </a:ext>
                  <a:ext uri="{FF2B5EF4-FFF2-40B4-BE49-F238E27FC236}">
                    <a16:creationId xmlns:a16="http://schemas.microsoft.com/office/drawing/2014/main" id="{00000000-0008-0000-2300-00008B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33</xdr:row>
          <xdr:rowOff>97754</xdr:rowOff>
        </xdr:from>
        <xdr:ext cx="2294286" cy="180000"/>
        <xdr:grpSp>
          <xdr:nvGrpSpPr>
            <xdr:cNvPr id="176" name="Gruppieren 175">
              <a:extLst>
                <a:ext uri="{FF2B5EF4-FFF2-40B4-BE49-F238E27FC236}">
                  <a16:creationId xmlns:a16="http://schemas.microsoft.com/office/drawing/2014/main" id="{00000000-0008-0000-2300-0000B0000000}"/>
                </a:ext>
              </a:extLst>
            </xdr:cNvPr>
            <xdr:cNvGrpSpPr/>
          </xdr:nvGrpSpPr>
          <xdr:grpSpPr>
            <a:xfrm>
              <a:off x="4156340" y="11276294"/>
              <a:ext cx="2294286" cy="180000"/>
              <a:chOff x="3581389" y="2105374"/>
              <a:chExt cx="2247895" cy="276224"/>
            </a:xfrm>
          </xdr:grpSpPr>
          <xdr:sp macro="" textlink="">
            <xdr:nvSpPr>
              <xdr:cNvPr id="640140" name="Group Box 140" hidden="1">
                <a:extLst>
                  <a:ext uri="{63B3BB69-23CF-44E3-9099-C40C66FF867C}">
                    <a14:compatExt spid="_x0000_s640140"/>
                  </a:ext>
                  <a:ext uri="{FF2B5EF4-FFF2-40B4-BE49-F238E27FC236}">
                    <a16:creationId xmlns:a16="http://schemas.microsoft.com/office/drawing/2014/main" id="{00000000-0008-0000-2300-00008C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41" name="Option Button 141" hidden="1">
                <a:extLst>
                  <a:ext uri="{63B3BB69-23CF-44E3-9099-C40C66FF867C}">
                    <a14:compatExt spid="_x0000_s640141"/>
                  </a:ext>
                  <a:ext uri="{FF2B5EF4-FFF2-40B4-BE49-F238E27FC236}">
                    <a16:creationId xmlns:a16="http://schemas.microsoft.com/office/drawing/2014/main" id="{00000000-0008-0000-2300-00008D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2" name="Option Button 142" hidden="1">
                <a:extLst>
                  <a:ext uri="{63B3BB69-23CF-44E3-9099-C40C66FF867C}">
                    <a14:compatExt spid="_x0000_s640142"/>
                  </a:ext>
                  <a:ext uri="{FF2B5EF4-FFF2-40B4-BE49-F238E27FC236}">
                    <a16:creationId xmlns:a16="http://schemas.microsoft.com/office/drawing/2014/main" id="{00000000-0008-0000-2300-00008E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3" name="Option Button 143" hidden="1">
                <a:extLst>
                  <a:ext uri="{63B3BB69-23CF-44E3-9099-C40C66FF867C}">
                    <a14:compatExt spid="_x0000_s640143"/>
                  </a:ext>
                  <a:ext uri="{FF2B5EF4-FFF2-40B4-BE49-F238E27FC236}">
                    <a16:creationId xmlns:a16="http://schemas.microsoft.com/office/drawing/2014/main" id="{00000000-0008-0000-2300-00008F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4" name="Option Button 144" hidden="1">
                <a:extLst>
                  <a:ext uri="{63B3BB69-23CF-44E3-9099-C40C66FF867C}">
                    <a14:compatExt spid="_x0000_s640144"/>
                  </a:ext>
                  <a:ext uri="{FF2B5EF4-FFF2-40B4-BE49-F238E27FC236}">
                    <a16:creationId xmlns:a16="http://schemas.microsoft.com/office/drawing/2014/main" id="{00000000-0008-0000-2300-000090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5" name="Option Button 145" hidden="1">
                <a:extLst>
                  <a:ext uri="{63B3BB69-23CF-44E3-9099-C40C66FF867C}">
                    <a14:compatExt spid="_x0000_s640145"/>
                  </a:ext>
                  <a:ext uri="{FF2B5EF4-FFF2-40B4-BE49-F238E27FC236}">
                    <a16:creationId xmlns:a16="http://schemas.microsoft.com/office/drawing/2014/main" id="{00000000-0008-0000-2300-000091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34</xdr:row>
          <xdr:rowOff>97453</xdr:rowOff>
        </xdr:from>
        <xdr:ext cx="2294286" cy="180000"/>
        <xdr:grpSp>
          <xdr:nvGrpSpPr>
            <xdr:cNvPr id="183" name="Gruppieren 182">
              <a:extLst>
                <a:ext uri="{FF2B5EF4-FFF2-40B4-BE49-F238E27FC236}">
                  <a16:creationId xmlns:a16="http://schemas.microsoft.com/office/drawing/2014/main" id="{00000000-0008-0000-2300-0000B7000000}"/>
                </a:ext>
              </a:extLst>
            </xdr:cNvPr>
            <xdr:cNvGrpSpPr/>
          </xdr:nvGrpSpPr>
          <xdr:grpSpPr>
            <a:xfrm>
              <a:off x="4156340" y="11656993"/>
              <a:ext cx="2294286" cy="180000"/>
              <a:chOff x="3581389" y="2105374"/>
              <a:chExt cx="2247895" cy="276224"/>
            </a:xfrm>
          </xdr:grpSpPr>
          <xdr:sp macro="" textlink="">
            <xdr:nvSpPr>
              <xdr:cNvPr id="640146" name="Group Box 146" hidden="1">
                <a:extLst>
                  <a:ext uri="{63B3BB69-23CF-44E3-9099-C40C66FF867C}">
                    <a14:compatExt spid="_x0000_s640146"/>
                  </a:ext>
                  <a:ext uri="{FF2B5EF4-FFF2-40B4-BE49-F238E27FC236}">
                    <a16:creationId xmlns:a16="http://schemas.microsoft.com/office/drawing/2014/main" id="{00000000-0008-0000-2300-000092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47" name="Option Button 147" hidden="1">
                <a:extLst>
                  <a:ext uri="{63B3BB69-23CF-44E3-9099-C40C66FF867C}">
                    <a14:compatExt spid="_x0000_s640147"/>
                  </a:ext>
                  <a:ext uri="{FF2B5EF4-FFF2-40B4-BE49-F238E27FC236}">
                    <a16:creationId xmlns:a16="http://schemas.microsoft.com/office/drawing/2014/main" id="{00000000-0008-0000-2300-000093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8" name="Option Button 148" hidden="1">
                <a:extLst>
                  <a:ext uri="{63B3BB69-23CF-44E3-9099-C40C66FF867C}">
                    <a14:compatExt spid="_x0000_s640148"/>
                  </a:ext>
                  <a:ext uri="{FF2B5EF4-FFF2-40B4-BE49-F238E27FC236}">
                    <a16:creationId xmlns:a16="http://schemas.microsoft.com/office/drawing/2014/main" id="{00000000-0008-0000-2300-000094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49" name="Option Button 149" hidden="1">
                <a:extLst>
                  <a:ext uri="{63B3BB69-23CF-44E3-9099-C40C66FF867C}">
                    <a14:compatExt spid="_x0000_s640149"/>
                  </a:ext>
                  <a:ext uri="{FF2B5EF4-FFF2-40B4-BE49-F238E27FC236}">
                    <a16:creationId xmlns:a16="http://schemas.microsoft.com/office/drawing/2014/main" id="{00000000-0008-0000-2300-000095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0" name="Option Button 150" hidden="1">
                <a:extLst>
                  <a:ext uri="{63B3BB69-23CF-44E3-9099-C40C66FF867C}">
                    <a14:compatExt spid="_x0000_s640150"/>
                  </a:ext>
                  <a:ext uri="{FF2B5EF4-FFF2-40B4-BE49-F238E27FC236}">
                    <a16:creationId xmlns:a16="http://schemas.microsoft.com/office/drawing/2014/main" id="{00000000-0008-0000-2300-000096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1" name="Option Button 151" hidden="1">
                <a:extLst>
                  <a:ext uri="{63B3BB69-23CF-44E3-9099-C40C66FF867C}">
                    <a14:compatExt spid="_x0000_s640151"/>
                  </a:ext>
                  <a:ext uri="{FF2B5EF4-FFF2-40B4-BE49-F238E27FC236}">
                    <a16:creationId xmlns:a16="http://schemas.microsoft.com/office/drawing/2014/main" id="{00000000-0008-0000-2300-000097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35</xdr:row>
          <xdr:rowOff>97152</xdr:rowOff>
        </xdr:from>
        <xdr:ext cx="2294286" cy="180000"/>
        <xdr:grpSp>
          <xdr:nvGrpSpPr>
            <xdr:cNvPr id="190" name="Gruppieren 189">
              <a:extLst>
                <a:ext uri="{FF2B5EF4-FFF2-40B4-BE49-F238E27FC236}">
                  <a16:creationId xmlns:a16="http://schemas.microsoft.com/office/drawing/2014/main" id="{00000000-0008-0000-2300-0000BE000000}"/>
                </a:ext>
              </a:extLst>
            </xdr:cNvPr>
            <xdr:cNvGrpSpPr/>
          </xdr:nvGrpSpPr>
          <xdr:grpSpPr>
            <a:xfrm>
              <a:off x="4156340" y="12037692"/>
              <a:ext cx="2294286" cy="180000"/>
              <a:chOff x="3581389" y="2105374"/>
              <a:chExt cx="2247895" cy="276224"/>
            </a:xfrm>
          </xdr:grpSpPr>
          <xdr:sp macro="" textlink="">
            <xdr:nvSpPr>
              <xdr:cNvPr id="640152" name="Group Box 152" hidden="1">
                <a:extLst>
                  <a:ext uri="{63B3BB69-23CF-44E3-9099-C40C66FF867C}">
                    <a14:compatExt spid="_x0000_s640152"/>
                  </a:ext>
                  <a:ext uri="{FF2B5EF4-FFF2-40B4-BE49-F238E27FC236}">
                    <a16:creationId xmlns:a16="http://schemas.microsoft.com/office/drawing/2014/main" id="{00000000-0008-0000-2300-000098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53" name="Option Button 153" hidden="1">
                <a:extLst>
                  <a:ext uri="{63B3BB69-23CF-44E3-9099-C40C66FF867C}">
                    <a14:compatExt spid="_x0000_s640153"/>
                  </a:ext>
                  <a:ext uri="{FF2B5EF4-FFF2-40B4-BE49-F238E27FC236}">
                    <a16:creationId xmlns:a16="http://schemas.microsoft.com/office/drawing/2014/main" id="{00000000-0008-0000-2300-000099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4" name="Option Button 154" hidden="1">
                <a:extLst>
                  <a:ext uri="{63B3BB69-23CF-44E3-9099-C40C66FF867C}">
                    <a14:compatExt spid="_x0000_s640154"/>
                  </a:ext>
                  <a:ext uri="{FF2B5EF4-FFF2-40B4-BE49-F238E27FC236}">
                    <a16:creationId xmlns:a16="http://schemas.microsoft.com/office/drawing/2014/main" id="{00000000-0008-0000-2300-00009A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5" name="Option Button 155" hidden="1">
                <a:extLst>
                  <a:ext uri="{63B3BB69-23CF-44E3-9099-C40C66FF867C}">
                    <a14:compatExt spid="_x0000_s640155"/>
                  </a:ext>
                  <a:ext uri="{FF2B5EF4-FFF2-40B4-BE49-F238E27FC236}">
                    <a16:creationId xmlns:a16="http://schemas.microsoft.com/office/drawing/2014/main" id="{00000000-0008-0000-2300-00009B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6" name="Option Button 156" hidden="1">
                <a:extLst>
                  <a:ext uri="{63B3BB69-23CF-44E3-9099-C40C66FF867C}">
                    <a14:compatExt spid="_x0000_s640156"/>
                  </a:ext>
                  <a:ext uri="{FF2B5EF4-FFF2-40B4-BE49-F238E27FC236}">
                    <a16:creationId xmlns:a16="http://schemas.microsoft.com/office/drawing/2014/main" id="{00000000-0008-0000-2300-00009C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57" name="Option Button 157" hidden="1">
                <a:extLst>
                  <a:ext uri="{63B3BB69-23CF-44E3-9099-C40C66FF867C}">
                    <a14:compatExt spid="_x0000_s640157"/>
                  </a:ext>
                  <a:ext uri="{FF2B5EF4-FFF2-40B4-BE49-F238E27FC236}">
                    <a16:creationId xmlns:a16="http://schemas.microsoft.com/office/drawing/2014/main" id="{00000000-0008-0000-2300-00009D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36</xdr:row>
          <xdr:rowOff>96851</xdr:rowOff>
        </xdr:from>
        <xdr:ext cx="2294286" cy="180000"/>
        <xdr:grpSp>
          <xdr:nvGrpSpPr>
            <xdr:cNvPr id="197" name="Gruppieren 196">
              <a:extLst>
                <a:ext uri="{FF2B5EF4-FFF2-40B4-BE49-F238E27FC236}">
                  <a16:creationId xmlns:a16="http://schemas.microsoft.com/office/drawing/2014/main" id="{00000000-0008-0000-2300-0000C5000000}"/>
                </a:ext>
              </a:extLst>
            </xdr:cNvPr>
            <xdr:cNvGrpSpPr/>
          </xdr:nvGrpSpPr>
          <xdr:grpSpPr>
            <a:xfrm>
              <a:off x="4156340" y="12418391"/>
              <a:ext cx="2294286" cy="180000"/>
              <a:chOff x="3581389" y="2105374"/>
              <a:chExt cx="2247895" cy="276224"/>
            </a:xfrm>
          </xdr:grpSpPr>
          <xdr:sp macro="" textlink="">
            <xdr:nvSpPr>
              <xdr:cNvPr id="640158" name="Group Box 158" hidden="1">
                <a:extLst>
                  <a:ext uri="{63B3BB69-23CF-44E3-9099-C40C66FF867C}">
                    <a14:compatExt spid="_x0000_s640158"/>
                  </a:ext>
                  <a:ext uri="{FF2B5EF4-FFF2-40B4-BE49-F238E27FC236}">
                    <a16:creationId xmlns:a16="http://schemas.microsoft.com/office/drawing/2014/main" id="{00000000-0008-0000-2300-00009E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59" name="Option Button 159" hidden="1">
                <a:extLst>
                  <a:ext uri="{63B3BB69-23CF-44E3-9099-C40C66FF867C}">
                    <a14:compatExt spid="_x0000_s640159"/>
                  </a:ext>
                  <a:ext uri="{FF2B5EF4-FFF2-40B4-BE49-F238E27FC236}">
                    <a16:creationId xmlns:a16="http://schemas.microsoft.com/office/drawing/2014/main" id="{00000000-0008-0000-2300-00009F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0" name="Option Button 160" hidden="1">
                <a:extLst>
                  <a:ext uri="{63B3BB69-23CF-44E3-9099-C40C66FF867C}">
                    <a14:compatExt spid="_x0000_s640160"/>
                  </a:ext>
                  <a:ext uri="{FF2B5EF4-FFF2-40B4-BE49-F238E27FC236}">
                    <a16:creationId xmlns:a16="http://schemas.microsoft.com/office/drawing/2014/main" id="{00000000-0008-0000-2300-0000A0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1" name="Option Button 161" hidden="1">
                <a:extLst>
                  <a:ext uri="{63B3BB69-23CF-44E3-9099-C40C66FF867C}">
                    <a14:compatExt spid="_x0000_s640161"/>
                  </a:ext>
                  <a:ext uri="{FF2B5EF4-FFF2-40B4-BE49-F238E27FC236}">
                    <a16:creationId xmlns:a16="http://schemas.microsoft.com/office/drawing/2014/main" id="{00000000-0008-0000-2300-0000A1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2" name="Option Button 162" hidden="1">
                <a:extLst>
                  <a:ext uri="{63B3BB69-23CF-44E3-9099-C40C66FF867C}">
                    <a14:compatExt spid="_x0000_s640162"/>
                  </a:ext>
                  <a:ext uri="{FF2B5EF4-FFF2-40B4-BE49-F238E27FC236}">
                    <a16:creationId xmlns:a16="http://schemas.microsoft.com/office/drawing/2014/main" id="{00000000-0008-0000-2300-0000A2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3" name="Option Button 163" hidden="1">
                <a:extLst>
                  <a:ext uri="{63B3BB69-23CF-44E3-9099-C40C66FF867C}">
                    <a14:compatExt spid="_x0000_s640163"/>
                  </a:ext>
                  <a:ext uri="{FF2B5EF4-FFF2-40B4-BE49-F238E27FC236}">
                    <a16:creationId xmlns:a16="http://schemas.microsoft.com/office/drawing/2014/main" id="{00000000-0008-0000-2300-0000A3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37</xdr:row>
          <xdr:rowOff>96550</xdr:rowOff>
        </xdr:from>
        <xdr:ext cx="2294286" cy="180000"/>
        <xdr:grpSp>
          <xdr:nvGrpSpPr>
            <xdr:cNvPr id="204" name="Gruppieren 203">
              <a:extLst>
                <a:ext uri="{FF2B5EF4-FFF2-40B4-BE49-F238E27FC236}">
                  <a16:creationId xmlns:a16="http://schemas.microsoft.com/office/drawing/2014/main" id="{00000000-0008-0000-2300-0000CC000000}"/>
                </a:ext>
              </a:extLst>
            </xdr:cNvPr>
            <xdr:cNvGrpSpPr/>
          </xdr:nvGrpSpPr>
          <xdr:grpSpPr>
            <a:xfrm>
              <a:off x="4156340" y="12799090"/>
              <a:ext cx="2294286" cy="180000"/>
              <a:chOff x="3581389" y="2105374"/>
              <a:chExt cx="2247895" cy="276224"/>
            </a:xfrm>
          </xdr:grpSpPr>
          <xdr:sp macro="" textlink="">
            <xdr:nvSpPr>
              <xdr:cNvPr id="640164" name="Group Box 164" hidden="1">
                <a:extLst>
                  <a:ext uri="{63B3BB69-23CF-44E3-9099-C40C66FF867C}">
                    <a14:compatExt spid="_x0000_s640164"/>
                  </a:ext>
                  <a:ext uri="{FF2B5EF4-FFF2-40B4-BE49-F238E27FC236}">
                    <a16:creationId xmlns:a16="http://schemas.microsoft.com/office/drawing/2014/main" id="{00000000-0008-0000-2300-0000A4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65" name="Option Button 165" hidden="1">
                <a:extLst>
                  <a:ext uri="{63B3BB69-23CF-44E3-9099-C40C66FF867C}">
                    <a14:compatExt spid="_x0000_s640165"/>
                  </a:ext>
                  <a:ext uri="{FF2B5EF4-FFF2-40B4-BE49-F238E27FC236}">
                    <a16:creationId xmlns:a16="http://schemas.microsoft.com/office/drawing/2014/main" id="{00000000-0008-0000-2300-0000A5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6" name="Option Button 166" hidden="1">
                <a:extLst>
                  <a:ext uri="{63B3BB69-23CF-44E3-9099-C40C66FF867C}">
                    <a14:compatExt spid="_x0000_s640166"/>
                  </a:ext>
                  <a:ext uri="{FF2B5EF4-FFF2-40B4-BE49-F238E27FC236}">
                    <a16:creationId xmlns:a16="http://schemas.microsoft.com/office/drawing/2014/main" id="{00000000-0008-0000-2300-0000A6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7" name="Option Button 167" hidden="1">
                <a:extLst>
                  <a:ext uri="{63B3BB69-23CF-44E3-9099-C40C66FF867C}">
                    <a14:compatExt spid="_x0000_s640167"/>
                  </a:ext>
                  <a:ext uri="{FF2B5EF4-FFF2-40B4-BE49-F238E27FC236}">
                    <a16:creationId xmlns:a16="http://schemas.microsoft.com/office/drawing/2014/main" id="{00000000-0008-0000-2300-0000A7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8" name="Option Button 168" hidden="1">
                <a:extLst>
                  <a:ext uri="{63B3BB69-23CF-44E3-9099-C40C66FF867C}">
                    <a14:compatExt spid="_x0000_s640168"/>
                  </a:ext>
                  <a:ext uri="{FF2B5EF4-FFF2-40B4-BE49-F238E27FC236}">
                    <a16:creationId xmlns:a16="http://schemas.microsoft.com/office/drawing/2014/main" id="{00000000-0008-0000-2300-0000A8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69" name="Option Button 169" hidden="1">
                <a:extLst>
                  <a:ext uri="{63B3BB69-23CF-44E3-9099-C40C66FF867C}">
                    <a14:compatExt spid="_x0000_s640169"/>
                  </a:ext>
                  <a:ext uri="{FF2B5EF4-FFF2-40B4-BE49-F238E27FC236}">
                    <a16:creationId xmlns:a16="http://schemas.microsoft.com/office/drawing/2014/main" id="{00000000-0008-0000-2300-0000A9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38</xdr:row>
          <xdr:rowOff>96249</xdr:rowOff>
        </xdr:from>
        <xdr:ext cx="2294286" cy="180000"/>
        <xdr:grpSp>
          <xdr:nvGrpSpPr>
            <xdr:cNvPr id="211" name="Gruppieren 210">
              <a:extLst>
                <a:ext uri="{FF2B5EF4-FFF2-40B4-BE49-F238E27FC236}">
                  <a16:creationId xmlns:a16="http://schemas.microsoft.com/office/drawing/2014/main" id="{00000000-0008-0000-2300-0000D3000000}"/>
                </a:ext>
              </a:extLst>
            </xdr:cNvPr>
            <xdr:cNvGrpSpPr/>
          </xdr:nvGrpSpPr>
          <xdr:grpSpPr>
            <a:xfrm>
              <a:off x="4156340" y="13179789"/>
              <a:ext cx="2294286" cy="180000"/>
              <a:chOff x="3581389" y="2105374"/>
              <a:chExt cx="2247895" cy="276224"/>
            </a:xfrm>
          </xdr:grpSpPr>
          <xdr:sp macro="" textlink="">
            <xdr:nvSpPr>
              <xdr:cNvPr id="640170" name="Group Box 170" hidden="1">
                <a:extLst>
                  <a:ext uri="{63B3BB69-23CF-44E3-9099-C40C66FF867C}">
                    <a14:compatExt spid="_x0000_s640170"/>
                  </a:ext>
                  <a:ext uri="{FF2B5EF4-FFF2-40B4-BE49-F238E27FC236}">
                    <a16:creationId xmlns:a16="http://schemas.microsoft.com/office/drawing/2014/main" id="{00000000-0008-0000-2300-0000AA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71" name="Option Button 171" hidden="1">
                <a:extLst>
                  <a:ext uri="{63B3BB69-23CF-44E3-9099-C40C66FF867C}">
                    <a14:compatExt spid="_x0000_s640171"/>
                  </a:ext>
                  <a:ext uri="{FF2B5EF4-FFF2-40B4-BE49-F238E27FC236}">
                    <a16:creationId xmlns:a16="http://schemas.microsoft.com/office/drawing/2014/main" id="{00000000-0008-0000-2300-0000AB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2" name="Option Button 172" hidden="1">
                <a:extLst>
                  <a:ext uri="{63B3BB69-23CF-44E3-9099-C40C66FF867C}">
                    <a14:compatExt spid="_x0000_s640172"/>
                  </a:ext>
                  <a:ext uri="{FF2B5EF4-FFF2-40B4-BE49-F238E27FC236}">
                    <a16:creationId xmlns:a16="http://schemas.microsoft.com/office/drawing/2014/main" id="{00000000-0008-0000-2300-0000AC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3" name="Option Button 173" hidden="1">
                <a:extLst>
                  <a:ext uri="{63B3BB69-23CF-44E3-9099-C40C66FF867C}">
                    <a14:compatExt spid="_x0000_s640173"/>
                  </a:ext>
                  <a:ext uri="{FF2B5EF4-FFF2-40B4-BE49-F238E27FC236}">
                    <a16:creationId xmlns:a16="http://schemas.microsoft.com/office/drawing/2014/main" id="{00000000-0008-0000-2300-0000AD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4" name="Option Button 174" hidden="1">
                <a:extLst>
                  <a:ext uri="{63B3BB69-23CF-44E3-9099-C40C66FF867C}">
                    <a14:compatExt spid="_x0000_s640174"/>
                  </a:ext>
                  <a:ext uri="{FF2B5EF4-FFF2-40B4-BE49-F238E27FC236}">
                    <a16:creationId xmlns:a16="http://schemas.microsoft.com/office/drawing/2014/main" id="{00000000-0008-0000-2300-0000AE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5" name="Option Button 175" hidden="1">
                <a:extLst>
                  <a:ext uri="{63B3BB69-23CF-44E3-9099-C40C66FF867C}">
                    <a14:compatExt spid="_x0000_s640175"/>
                  </a:ext>
                  <a:ext uri="{FF2B5EF4-FFF2-40B4-BE49-F238E27FC236}">
                    <a16:creationId xmlns:a16="http://schemas.microsoft.com/office/drawing/2014/main" id="{00000000-0008-0000-2300-0000AF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39</xdr:row>
          <xdr:rowOff>95948</xdr:rowOff>
        </xdr:from>
        <xdr:ext cx="2294286" cy="180000"/>
        <xdr:grpSp>
          <xdr:nvGrpSpPr>
            <xdr:cNvPr id="218" name="Gruppieren 217">
              <a:extLst>
                <a:ext uri="{FF2B5EF4-FFF2-40B4-BE49-F238E27FC236}">
                  <a16:creationId xmlns:a16="http://schemas.microsoft.com/office/drawing/2014/main" id="{00000000-0008-0000-2300-0000DA000000}"/>
                </a:ext>
              </a:extLst>
            </xdr:cNvPr>
            <xdr:cNvGrpSpPr/>
          </xdr:nvGrpSpPr>
          <xdr:grpSpPr>
            <a:xfrm>
              <a:off x="4156340" y="13560488"/>
              <a:ext cx="2294286" cy="180000"/>
              <a:chOff x="3581389" y="2105374"/>
              <a:chExt cx="2247895" cy="276224"/>
            </a:xfrm>
          </xdr:grpSpPr>
          <xdr:sp macro="" textlink="">
            <xdr:nvSpPr>
              <xdr:cNvPr id="640176" name="Group Box 176" hidden="1">
                <a:extLst>
                  <a:ext uri="{63B3BB69-23CF-44E3-9099-C40C66FF867C}">
                    <a14:compatExt spid="_x0000_s640176"/>
                  </a:ext>
                  <a:ext uri="{FF2B5EF4-FFF2-40B4-BE49-F238E27FC236}">
                    <a16:creationId xmlns:a16="http://schemas.microsoft.com/office/drawing/2014/main" id="{00000000-0008-0000-2300-0000B0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77" name="Option Button 177" hidden="1">
                <a:extLst>
                  <a:ext uri="{63B3BB69-23CF-44E3-9099-C40C66FF867C}">
                    <a14:compatExt spid="_x0000_s640177"/>
                  </a:ext>
                  <a:ext uri="{FF2B5EF4-FFF2-40B4-BE49-F238E27FC236}">
                    <a16:creationId xmlns:a16="http://schemas.microsoft.com/office/drawing/2014/main" id="{00000000-0008-0000-2300-0000B1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8" name="Option Button 178" hidden="1">
                <a:extLst>
                  <a:ext uri="{63B3BB69-23CF-44E3-9099-C40C66FF867C}">
                    <a14:compatExt spid="_x0000_s640178"/>
                  </a:ext>
                  <a:ext uri="{FF2B5EF4-FFF2-40B4-BE49-F238E27FC236}">
                    <a16:creationId xmlns:a16="http://schemas.microsoft.com/office/drawing/2014/main" id="{00000000-0008-0000-2300-0000B2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79" name="Option Button 179" hidden="1">
                <a:extLst>
                  <a:ext uri="{63B3BB69-23CF-44E3-9099-C40C66FF867C}">
                    <a14:compatExt spid="_x0000_s640179"/>
                  </a:ext>
                  <a:ext uri="{FF2B5EF4-FFF2-40B4-BE49-F238E27FC236}">
                    <a16:creationId xmlns:a16="http://schemas.microsoft.com/office/drawing/2014/main" id="{00000000-0008-0000-2300-0000B3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0" name="Option Button 180" hidden="1">
                <a:extLst>
                  <a:ext uri="{63B3BB69-23CF-44E3-9099-C40C66FF867C}">
                    <a14:compatExt spid="_x0000_s640180"/>
                  </a:ext>
                  <a:ext uri="{FF2B5EF4-FFF2-40B4-BE49-F238E27FC236}">
                    <a16:creationId xmlns:a16="http://schemas.microsoft.com/office/drawing/2014/main" id="{00000000-0008-0000-2300-0000B4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1" name="Option Button 181" hidden="1">
                <a:extLst>
                  <a:ext uri="{63B3BB69-23CF-44E3-9099-C40C66FF867C}">
                    <a14:compatExt spid="_x0000_s640181"/>
                  </a:ext>
                  <a:ext uri="{FF2B5EF4-FFF2-40B4-BE49-F238E27FC236}">
                    <a16:creationId xmlns:a16="http://schemas.microsoft.com/office/drawing/2014/main" id="{00000000-0008-0000-2300-0000B5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5</xdr:col>
          <xdr:colOff>56780</xdr:colOff>
          <xdr:row>40</xdr:row>
          <xdr:rowOff>95647</xdr:rowOff>
        </xdr:from>
        <xdr:ext cx="2294286" cy="180000"/>
        <xdr:grpSp>
          <xdr:nvGrpSpPr>
            <xdr:cNvPr id="225" name="Gruppieren 224">
              <a:extLst>
                <a:ext uri="{FF2B5EF4-FFF2-40B4-BE49-F238E27FC236}">
                  <a16:creationId xmlns:a16="http://schemas.microsoft.com/office/drawing/2014/main" id="{00000000-0008-0000-2300-0000E1000000}"/>
                </a:ext>
              </a:extLst>
            </xdr:cNvPr>
            <xdr:cNvGrpSpPr/>
          </xdr:nvGrpSpPr>
          <xdr:grpSpPr>
            <a:xfrm>
              <a:off x="4156340" y="13941187"/>
              <a:ext cx="2294286" cy="180000"/>
              <a:chOff x="3581389" y="2105374"/>
              <a:chExt cx="2247895" cy="276224"/>
            </a:xfrm>
          </xdr:grpSpPr>
          <xdr:sp macro="" textlink="">
            <xdr:nvSpPr>
              <xdr:cNvPr id="640182" name="Group Box 182" hidden="1">
                <a:extLst>
                  <a:ext uri="{63B3BB69-23CF-44E3-9099-C40C66FF867C}">
                    <a14:compatExt spid="_x0000_s640182"/>
                  </a:ext>
                  <a:ext uri="{FF2B5EF4-FFF2-40B4-BE49-F238E27FC236}">
                    <a16:creationId xmlns:a16="http://schemas.microsoft.com/office/drawing/2014/main" id="{00000000-0008-0000-2300-0000B6C40900}"/>
                  </a:ext>
                </a:extLst>
              </xdr:cNvPr>
              <xdr:cNvSpPr/>
            </xdr:nvSpPr>
            <xdr:spPr bwMode="auto">
              <a:xfrm>
                <a:off x="3581389" y="2105374"/>
                <a:ext cx="2247895" cy="276224"/>
              </a:xfrm>
              <a:prstGeom prst="rect">
                <a:avLst/>
              </a:prstGeom>
              <a:noFill/>
              <a:ln w="9525">
                <a:miter lim="800000"/>
                <a:headEnd/>
                <a:tailEnd/>
              </a:ln>
              <a:extLst>
                <a:ext uri="{909E8E84-426E-40DD-AFC4-6F175D3DCCD1}">
                  <a14:hiddenFill>
                    <a:noFill/>
                  </a14:hiddenFill>
                </a:ext>
              </a:extLst>
            </xdr:spPr>
          </xdr:sp>
          <xdr:sp macro="" textlink="">
            <xdr:nvSpPr>
              <xdr:cNvPr id="640183" name="Option Button 183" hidden="1">
                <a:extLst>
                  <a:ext uri="{63B3BB69-23CF-44E3-9099-C40C66FF867C}">
                    <a14:compatExt spid="_x0000_s640183"/>
                  </a:ext>
                  <a:ext uri="{FF2B5EF4-FFF2-40B4-BE49-F238E27FC236}">
                    <a16:creationId xmlns:a16="http://schemas.microsoft.com/office/drawing/2014/main" id="{00000000-0008-0000-2300-0000B7C40900}"/>
                  </a:ext>
                </a:extLst>
              </xdr:cNvPr>
              <xdr:cNvSpPr/>
            </xdr:nvSpPr>
            <xdr:spPr bwMode="auto">
              <a:xfrm>
                <a:off x="370522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4" name="Option Button 184" hidden="1">
                <a:extLst>
                  <a:ext uri="{63B3BB69-23CF-44E3-9099-C40C66FF867C}">
                    <a14:compatExt spid="_x0000_s640184"/>
                  </a:ext>
                  <a:ext uri="{FF2B5EF4-FFF2-40B4-BE49-F238E27FC236}">
                    <a16:creationId xmlns:a16="http://schemas.microsoft.com/office/drawing/2014/main" id="{00000000-0008-0000-2300-0000B8C40900}"/>
                  </a:ext>
                </a:extLst>
              </xdr:cNvPr>
              <xdr:cNvSpPr/>
            </xdr:nvSpPr>
            <xdr:spPr bwMode="auto">
              <a:xfrm>
                <a:off x="4143376"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5" name="Option Button 185" hidden="1">
                <a:extLst>
                  <a:ext uri="{63B3BB69-23CF-44E3-9099-C40C66FF867C}">
                    <a14:compatExt spid="_x0000_s640185"/>
                  </a:ext>
                  <a:ext uri="{FF2B5EF4-FFF2-40B4-BE49-F238E27FC236}">
                    <a16:creationId xmlns:a16="http://schemas.microsoft.com/office/drawing/2014/main" id="{00000000-0008-0000-2300-0000B9C40900}"/>
                  </a:ext>
                </a:extLst>
              </xdr:cNvPr>
              <xdr:cNvSpPr/>
            </xdr:nvSpPr>
            <xdr:spPr bwMode="auto">
              <a:xfrm>
                <a:off x="458152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6" name="Option Button 186" hidden="1">
                <a:extLst>
                  <a:ext uri="{63B3BB69-23CF-44E3-9099-C40C66FF867C}">
                    <a14:compatExt spid="_x0000_s640186"/>
                  </a:ext>
                  <a:ext uri="{FF2B5EF4-FFF2-40B4-BE49-F238E27FC236}">
                    <a16:creationId xmlns:a16="http://schemas.microsoft.com/office/drawing/2014/main" id="{00000000-0008-0000-2300-0000BAC40900}"/>
                  </a:ext>
                </a:extLst>
              </xdr:cNvPr>
              <xdr:cNvSpPr/>
            </xdr:nvSpPr>
            <xdr:spPr bwMode="auto">
              <a:xfrm>
                <a:off x="5019675"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640187" name="Option Button 187" hidden="1">
                <a:extLst>
                  <a:ext uri="{63B3BB69-23CF-44E3-9099-C40C66FF867C}">
                    <a14:compatExt spid="_x0000_s640187"/>
                  </a:ext>
                  <a:ext uri="{FF2B5EF4-FFF2-40B4-BE49-F238E27FC236}">
                    <a16:creationId xmlns:a16="http://schemas.microsoft.com/office/drawing/2014/main" id="{00000000-0008-0000-2300-0000BBC40900}"/>
                  </a:ext>
                </a:extLst>
              </xdr:cNvPr>
              <xdr:cNvSpPr/>
            </xdr:nvSpPr>
            <xdr:spPr bwMode="auto">
              <a:xfrm>
                <a:off x="5457824" y="2152650"/>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xdr:twoCellAnchor editAs="oneCell">
    <xdr:from>
      <xdr:col>16</xdr:col>
      <xdr:colOff>47625</xdr:colOff>
      <xdr:row>2</xdr:row>
      <xdr:rowOff>38100</xdr:rowOff>
    </xdr:from>
    <xdr:to>
      <xdr:col>16</xdr:col>
      <xdr:colOff>224433</xdr:colOff>
      <xdr:row>3</xdr:row>
      <xdr:rowOff>75</xdr:rowOff>
    </xdr:to>
    <xdr:grpSp>
      <xdr:nvGrpSpPr>
        <xdr:cNvPr id="466" name="Gruppieren 465">
          <a:hlinkClick xmlns:r="http://schemas.openxmlformats.org/officeDocument/2006/relationships" r:id="rId5"/>
          <a:extLst>
            <a:ext uri="{FF2B5EF4-FFF2-40B4-BE49-F238E27FC236}">
              <a16:creationId xmlns:a16="http://schemas.microsoft.com/office/drawing/2014/main" id="{00000000-0008-0000-2300-0000D2010000}"/>
            </a:ext>
          </a:extLst>
        </xdr:cNvPr>
        <xdr:cNvGrpSpPr/>
      </xdr:nvGrpSpPr>
      <xdr:grpSpPr>
        <a:xfrm>
          <a:off x="6699885" y="876300"/>
          <a:ext cx="176808" cy="175335"/>
          <a:chOff x="7210425" y="2246850"/>
          <a:chExt cx="176808" cy="181050"/>
        </a:xfrm>
      </xdr:grpSpPr>
      <xdr:sp macro="" textlink="">
        <xdr:nvSpPr>
          <xdr:cNvPr id="467" name="Rechteck 466">
            <a:extLst>
              <a:ext uri="{FF2B5EF4-FFF2-40B4-BE49-F238E27FC236}">
                <a16:creationId xmlns:a16="http://schemas.microsoft.com/office/drawing/2014/main" id="{00000000-0008-0000-2300-0000D301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68" name="Textfeld 467">
            <a:extLst>
              <a:ext uri="{FF2B5EF4-FFF2-40B4-BE49-F238E27FC236}">
                <a16:creationId xmlns:a16="http://schemas.microsoft.com/office/drawing/2014/main" id="{00000000-0008-0000-2300-0000D401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xdr:from>
      <xdr:col>16</xdr:col>
      <xdr:colOff>123825</xdr:colOff>
      <xdr:row>50</xdr:row>
      <xdr:rowOff>180975</xdr:rowOff>
    </xdr:from>
    <xdr:to>
      <xdr:col>16</xdr:col>
      <xdr:colOff>123825</xdr:colOff>
      <xdr:row>53</xdr:row>
      <xdr:rowOff>133350</xdr:rowOff>
    </xdr:to>
    <xdr:cxnSp macro="">
      <xdr:nvCxnSpPr>
        <xdr:cNvPr id="469" name="Gerade Verbindung mit Pfeil 468">
          <a:hlinkClick xmlns:r="http://schemas.openxmlformats.org/officeDocument/2006/relationships" r:id="rId6"/>
          <a:extLst>
            <a:ext uri="{FF2B5EF4-FFF2-40B4-BE49-F238E27FC236}">
              <a16:creationId xmlns:a16="http://schemas.microsoft.com/office/drawing/2014/main" id="{00000000-0008-0000-2300-0000D5010000}"/>
            </a:ext>
          </a:extLst>
        </xdr:cNvPr>
        <xdr:cNvCxnSpPr/>
      </xdr:nvCxnSpPr>
      <xdr:spPr>
        <a:xfrm flipV="1">
          <a:off x="5362575" y="2538412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85725</xdr:colOff>
      <xdr:row>53</xdr:row>
      <xdr:rowOff>114300</xdr:rowOff>
    </xdr:from>
    <xdr:to>
      <xdr:col>0</xdr:col>
      <xdr:colOff>409725</xdr:colOff>
      <xdr:row>55</xdr:row>
      <xdr:rowOff>11140</xdr:rowOff>
    </xdr:to>
    <xdr:grpSp>
      <xdr:nvGrpSpPr>
        <xdr:cNvPr id="470" name="Gruppieren 469">
          <a:hlinkClick xmlns:r="http://schemas.openxmlformats.org/officeDocument/2006/relationships" r:id="rId2"/>
          <a:extLst>
            <a:ext uri="{FF2B5EF4-FFF2-40B4-BE49-F238E27FC236}">
              <a16:creationId xmlns:a16="http://schemas.microsoft.com/office/drawing/2014/main" id="{00000000-0008-0000-2300-0000D6010000}"/>
            </a:ext>
          </a:extLst>
        </xdr:cNvPr>
        <xdr:cNvGrpSpPr/>
      </xdr:nvGrpSpPr>
      <xdr:grpSpPr>
        <a:xfrm>
          <a:off x="85725" y="16314420"/>
          <a:ext cx="324000" cy="308320"/>
          <a:chOff x="66675" y="4972050"/>
          <a:chExt cx="324000" cy="325465"/>
        </a:xfrm>
      </xdr:grpSpPr>
      <xdr:sp macro="" textlink="">
        <xdr:nvSpPr>
          <xdr:cNvPr id="471" name="Rechteck 470">
            <a:extLst>
              <a:ext uri="{FF2B5EF4-FFF2-40B4-BE49-F238E27FC236}">
                <a16:creationId xmlns:a16="http://schemas.microsoft.com/office/drawing/2014/main" id="{00000000-0008-0000-2300-0000D7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2" name="Pfeil nach oben 471">
            <a:extLst>
              <a:ext uri="{FF2B5EF4-FFF2-40B4-BE49-F238E27FC236}">
                <a16:creationId xmlns:a16="http://schemas.microsoft.com/office/drawing/2014/main" id="{00000000-0008-0000-2300-0000D8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2</xdr:row>
      <xdr:rowOff>0</xdr:rowOff>
    </xdr:from>
    <xdr:to>
      <xdr:col>0</xdr:col>
      <xdr:colOff>390675</xdr:colOff>
      <xdr:row>3</xdr:row>
      <xdr:rowOff>106390</xdr:rowOff>
    </xdr:to>
    <xdr:grpSp>
      <xdr:nvGrpSpPr>
        <xdr:cNvPr id="237" name="Gruppieren 236">
          <a:hlinkClick xmlns:r="http://schemas.openxmlformats.org/officeDocument/2006/relationships" r:id="rId7"/>
          <a:extLst>
            <a:ext uri="{FF2B5EF4-FFF2-40B4-BE49-F238E27FC236}">
              <a16:creationId xmlns:a16="http://schemas.microsoft.com/office/drawing/2014/main" id="{00000000-0008-0000-2300-0000ED000000}"/>
            </a:ext>
          </a:extLst>
        </xdr:cNvPr>
        <xdr:cNvGrpSpPr/>
      </xdr:nvGrpSpPr>
      <xdr:grpSpPr>
        <a:xfrm>
          <a:off x="66675" y="838200"/>
          <a:ext cx="324000" cy="319750"/>
          <a:chOff x="12020550" y="2171700"/>
          <a:chExt cx="324000" cy="325465"/>
        </a:xfrm>
      </xdr:grpSpPr>
      <xdr:sp macro="" textlink="">
        <xdr:nvSpPr>
          <xdr:cNvPr id="238" name="Rechteck 237">
            <a:extLst>
              <a:ext uri="{FF2B5EF4-FFF2-40B4-BE49-F238E27FC236}">
                <a16:creationId xmlns:a16="http://schemas.microsoft.com/office/drawing/2014/main" id="{00000000-0008-0000-2300-0000E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39" name="Pfeil nach rechts 238">
            <a:extLst>
              <a:ext uri="{FF2B5EF4-FFF2-40B4-BE49-F238E27FC236}">
                <a16:creationId xmlns:a16="http://schemas.microsoft.com/office/drawing/2014/main" id="{00000000-0008-0000-2300-0000E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114300</xdr:rowOff>
    </xdr:from>
    <xdr:ext cx="419100" cy="125227"/>
    <xdr:sp macro="" textlink="' '!A1197">
      <xdr:nvSpPr>
        <xdr:cNvPr id="240" name="Textfeld 239">
          <a:extLst>
            <a:ext uri="{FF2B5EF4-FFF2-40B4-BE49-F238E27FC236}">
              <a16:creationId xmlns:a16="http://schemas.microsoft.com/office/drawing/2014/main" id="{00000000-0008-0000-2300-0000F0000000}"/>
            </a:ext>
          </a:extLst>
        </xdr:cNvPr>
        <xdr:cNvSpPr txBox="1"/>
      </xdr:nvSpPr>
      <xdr:spPr>
        <a:xfrm>
          <a:off x="66675" y="1152525"/>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D33347E3-5A45-4AD0-BCCB-28E0E8504334}" type="TxLink">
            <a:rPr lang="en-US" sz="800" b="0" i="0" u="none" strike="noStrike">
              <a:solidFill>
                <a:schemeClr val="tx1">
                  <a:lumMod val="50000"/>
                  <a:lumOff val="50000"/>
                </a:schemeClr>
              </a:solidFill>
              <a:latin typeface="+mn-lt"/>
              <a:cs typeface="Arial"/>
            </a:rPr>
            <a:pPr algn="l"/>
            <a:t>Règles</a:t>
          </a:fld>
          <a:endParaRPr lang="de-CH" sz="800" b="0">
            <a:solidFill>
              <a:schemeClr val="tx1">
                <a:lumMod val="50000"/>
                <a:lumOff val="50000"/>
              </a:schemeClr>
            </a:solidFill>
            <a:latin typeface="+mn-lt"/>
          </a:endParaRPr>
        </a:p>
      </xdr:txBody>
    </xdr:sp>
    <xdr:clientData/>
  </xdr:oneCellAnchor>
  <mc:AlternateContent xmlns:mc="http://schemas.openxmlformats.org/markup-compatibility/2006">
    <mc:Choice xmlns:a14="http://schemas.microsoft.com/office/drawing/2010/main" Requires="a14">
      <xdr:twoCellAnchor editAs="oneCell">
        <xdr:from>
          <xdr:col>18</xdr:col>
          <xdr:colOff>114300</xdr:colOff>
          <xdr:row>0</xdr:row>
          <xdr:rowOff>19050</xdr:rowOff>
        </xdr:from>
        <xdr:to>
          <xdr:col>19</xdr:col>
          <xdr:colOff>0</xdr:colOff>
          <xdr:row>0</xdr:row>
          <xdr:rowOff>552450</xdr:rowOff>
        </xdr:to>
        <xdr:pic>
          <xdr:nvPicPr>
            <xdr:cNvPr id="241" name="Grafik 59">
              <a:extLst>
                <a:ext uri="{FF2B5EF4-FFF2-40B4-BE49-F238E27FC236}">
                  <a16:creationId xmlns:a16="http://schemas.microsoft.com/office/drawing/2014/main" id="{00000000-0008-0000-2300-0000F1000000}"/>
                </a:ext>
              </a:extLst>
            </xdr:cNvPr>
            <xdr:cNvPicPr>
              <a:picLocks noChangeAspect="1" noChangeArrowheads="1"/>
              <a:extLst>
                <a:ext uri="{84589F7E-364E-4C9E-8A38-B11213B215E9}">
                  <a14:cameraTool cellRange="Logo!$D$6" spid="_x0000_s640313"/>
                </a:ext>
              </a:extLst>
            </xdr:cNvPicPr>
          </xdr:nvPicPr>
          <xdr:blipFill>
            <a:blip xmlns:r="http://schemas.openxmlformats.org/officeDocument/2006/relationships" r:embed="rId8"/>
            <a:srcRect/>
            <a:stretch>
              <a:fillRect/>
            </a:stretch>
          </xdr:blipFill>
          <xdr:spPr bwMode="auto">
            <a:xfrm>
              <a:off x="69056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3</xdr:col>
      <xdr:colOff>28574</xdr:colOff>
      <xdr:row>4</xdr:row>
      <xdr:rowOff>190500</xdr:rowOff>
    </xdr:from>
    <xdr:to>
      <xdr:col>6</xdr:col>
      <xdr:colOff>671321</xdr:colOff>
      <xdr:row>17</xdr:row>
      <xdr:rowOff>118089</xdr:rowOff>
    </xdr:to>
    <xdr:pic>
      <xdr:nvPicPr>
        <xdr:cNvPr id="42" name="Grafik 41">
          <a:extLst>
            <a:ext uri="{FF2B5EF4-FFF2-40B4-BE49-F238E27FC236}">
              <a16:creationId xmlns:a16="http://schemas.microsoft.com/office/drawing/2014/main" id="{00000000-0008-0000-2400-00002A000000}"/>
            </a:ext>
          </a:extLst>
        </xdr:cNvPr>
        <xdr:cNvPicPr>
          <a:picLocks noChangeAspect="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438274" y="1419225"/>
          <a:ext cx="2928747" cy="2480289"/>
        </a:xfrm>
        <a:prstGeom prst="rect">
          <a:avLst/>
        </a:prstGeom>
      </xdr:spPr>
    </xdr:pic>
    <xdr:clientData/>
  </xdr:twoCellAnchor>
  <xdr:oneCellAnchor>
    <xdr:from>
      <xdr:col>8</xdr:col>
      <xdr:colOff>581025</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2400-000005000000}"/>
            </a:ext>
          </a:extLst>
        </xdr:cNvPr>
        <xdr:cNvGrpSpPr/>
      </xdr:nvGrpSpPr>
      <xdr:grpSpPr>
        <a:xfrm>
          <a:off x="5953125"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24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24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6</xdr:col>
      <xdr:colOff>75371</xdr:colOff>
      <xdr:row>6</xdr:row>
      <xdr:rowOff>64980</xdr:rowOff>
    </xdr:from>
    <xdr:to>
      <xdr:col>7</xdr:col>
      <xdr:colOff>380813</xdr:colOff>
      <xdr:row>8</xdr:row>
      <xdr:rowOff>198523</xdr:rowOff>
    </xdr:to>
    <xdr:sp macro="" textlink="">
      <xdr:nvSpPr>
        <xdr:cNvPr id="21" name="Freihandform 20">
          <a:extLst>
            <a:ext uri="{FF2B5EF4-FFF2-40B4-BE49-F238E27FC236}">
              <a16:creationId xmlns:a16="http://schemas.microsoft.com/office/drawing/2014/main" id="{00000000-0008-0000-2400-000015000000}"/>
            </a:ext>
          </a:extLst>
        </xdr:cNvPr>
        <xdr:cNvSpPr/>
      </xdr:nvSpPr>
      <xdr:spPr>
        <a:xfrm>
          <a:off x="3771071" y="1693755"/>
          <a:ext cx="1067442" cy="533593"/>
        </a:xfrm>
        <a:custGeom>
          <a:avLst/>
          <a:gdLst>
            <a:gd name="connsiteX0" fmla="*/ 0 w 1067442"/>
            <a:gd name="connsiteY0" fmla="*/ 0 h 533593"/>
            <a:gd name="connsiteX1" fmla="*/ 1067442 w 1067442"/>
            <a:gd name="connsiteY1" fmla="*/ 0 h 533593"/>
            <a:gd name="connsiteX2" fmla="*/ 1067442 w 1067442"/>
            <a:gd name="connsiteY2" fmla="*/ 533593 h 533593"/>
            <a:gd name="connsiteX3" fmla="*/ 0 w 1067442"/>
            <a:gd name="connsiteY3" fmla="*/ 533593 h 533593"/>
            <a:gd name="connsiteX4" fmla="*/ 0 w 1067442"/>
            <a:gd name="connsiteY4" fmla="*/ 0 h 53359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7442" h="533593">
              <a:moveTo>
                <a:pt x="0" y="0"/>
              </a:moveTo>
              <a:lnTo>
                <a:pt x="1067442" y="0"/>
              </a:lnTo>
              <a:lnTo>
                <a:pt x="1067442" y="533593"/>
              </a:lnTo>
              <a:lnTo>
                <a:pt x="0" y="533593"/>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22225" tIns="22225" rIns="22225" bIns="22225" numCol="1" spcCol="1270" anchor="ctr" anchorCtr="0">
          <a:noAutofit/>
        </a:bodyPr>
        <a:lstStyle/>
        <a:p>
          <a:pPr lvl="0" algn="ctr" defTabSz="1555750">
            <a:lnSpc>
              <a:spcPct val="90000"/>
            </a:lnSpc>
            <a:spcBef>
              <a:spcPct val="0"/>
            </a:spcBef>
            <a:spcAft>
              <a:spcPct val="35000"/>
            </a:spcAft>
          </a:pPr>
          <a:endParaRPr lang="de-CH" sz="3500" kern="1200"/>
        </a:p>
      </xdr:txBody>
    </xdr:sp>
    <xdr:clientData/>
  </xdr:twoCellAnchor>
  <xdr:twoCellAnchor>
    <xdr:from>
      <xdr:col>6</xdr:col>
      <xdr:colOff>77896</xdr:colOff>
      <xdr:row>17</xdr:row>
      <xdr:rowOff>134505</xdr:rowOff>
    </xdr:from>
    <xdr:to>
      <xdr:col>7</xdr:col>
      <xdr:colOff>383338</xdr:colOff>
      <xdr:row>20</xdr:row>
      <xdr:rowOff>96598</xdr:rowOff>
    </xdr:to>
    <xdr:sp macro="" textlink="">
      <xdr:nvSpPr>
        <xdr:cNvPr id="25" name="Freihandform 24">
          <a:extLst>
            <a:ext uri="{FF2B5EF4-FFF2-40B4-BE49-F238E27FC236}">
              <a16:creationId xmlns:a16="http://schemas.microsoft.com/office/drawing/2014/main" id="{00000000-0008-0000-2400-000019000000}"/>
            </a:ext>
          </a:extLst>
        </xdr:cNvPr>
        <xdr:cNvSpPr/>
      </xdr:nvSpPr>
      <xdr:spPr>
        <a:xfrm>
          <a:off x="3773596" y="3915930"/>
          <a:ext cx="1067442" cy="533593"/>
        </a:xfrm>
        <a:custGeom>
          <a:avLst/>
          <a:gdLst>
            <a:gd name="connsiteX0" fmla="*/ 0 w 1067442"/>
            <a:gd name="connsiteY0" fmla="*/ 0 h 533593"/>
            <a:gd name="connsiteX1" fmla="*/ 1067442 w 1067442"/>
            <a:gd name="connsiteY1" fmla="*/ 0 h 533593"/>
            <a:gd name="connsiteX2" fmla="*/ 1067442 w 1067442"/>
            <a:gd name="connsiteY2" fmla="*/ 533593 h 533593"/>
            <a:gd name="connsiteX3" fmla="*/ 0 w 1067442"/>
            <a:gd name="connsiteY3" fmla="*/ 533593 h 533593"/>
            <a:gd name="connsiteX4" fmla="*/ 0 w 1067442"/>
            <a:gd name="connsiteY4" fmla="*/ 0 h 53359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7442" h="533593">
              <a:moveTo>
                <a:pt x="0" y="0"/>
              </a:moveTo>
              <a:lnTo>
                <a:pt x="1067442" y="0"/>
              </a:lnTo>
              <a:lnTo>
                <a:pt x="1067442" y="533593"/>
              </a:lnTo>
              <a:lnTo>
                <a:pt x="0" y="533593"/>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22225" tIns="22225" rIns="22225" bIns="22225" numCol="1" spcCol="1270" anchor="ctr" anchorCtr="0">
          <a:noAutofit/>
        </a:bodyPr>
        <a:lstStyle/>
        <a:p>
          <a:pPr lvl="0" algn="ctr" defTabSz="1555750">
            <a:lnSpc>
              <a:spcPct val="90000"/>
            </a:lnSpc>
            <a:spcBef>
              <a:spcPct val="0"/>
            </a:spcBef>
            <a:spcAft>
              <a:spcPct val="35000"/>
            </a:spcAft>
          </a:pPr>
          <a:endParaRPr lang="de-CH" sz="3500" kern="1200"/>
        </a:p>
      </xdr:txBody>
    </xdr:sp>
    <xdr:clientData/>
  </xdr:twoCellAnchor>
  <xdr:twoCellAnchor>
    <xdr:from>
      <xdr:col>6</xdr:col>
      <xdr:colOff>571500</xdr:colOff>
      <xdr:row>7</xdr:row>
      <xdr:rowOff>128588</xdr:rowOff>
    </xdr:from>
    <xdr:to>
      <xdr:col>8</xdr:col>
      <xdr:colOff>722574</xdr:colOff>
      <xdr:row>10</xdr:row>
      <xdr:rowOff>121752</xdr:rowOff>
    </xdr:to>
    <xdr:sp macro="" textlink="' '!A1183">
      <xdr:nvSpPr>
        <xdr:cNvPr id="29" name="Textfeld 28">
          <a:hlinkClick xmlns:r="http://schemas.openxmlformats.org/officeDocument/2006/relationships" r:id="rId3"/>
          <a:extLst>
            <a:ext uri="{FF2B5EF4-FFF2-40B4-BE49-F238E27FC236}">
              <a16:creationId xmlns:a16="http://schemas.microsoft.com/office/drawing/2014/main" id="{00000000-0008-0000-2400-00001D000000}"/>
            </a:ext>
          </a:extLst>
        </xdr:cNvPr>
        <xdr:cNvSpPr txBox="1"/>
      </xdr:nvSpPr>
      <xdr:spPr>
        <a:xfrm>
          <a:off x="4267200" y="1957388"/>
          <a:ext cx="1675074" cy="5932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marL="0" indent="0" algn="l"/>
          <a:fld id="{A6406B97-1371-4A63-A39B-B26642D0F19E}" type="TxLink">
            <a:rPr lang="en-US" sz="1600" b="1" smtClean="0">
              <a:solidFill>
                <a:schemeClr val="accent1">
                  <a:lumMod val="75000"/>
                </a:schemeClr>
              </a:solidFill>
              <a:latin typeface="+mn-lt"/>
              <a:ea typeface="+mn-ea"/>
              <a:cs typeface="+mn-cs"/>
            </a:rPr>
            <a:pPr marL="0" indent="0" algn="l"/>
            <a:t>2. Établissement d’un 
questionnaire </a:t>
          </a:fld>
          <a:endParaRPr lang="de-CH" sz="1600" b="1">
            <a:solidFill>
              <a:schemeClr val="accent1">
                <a:lumMod val="75000"/>
              </a:schemeClr>
            </a:solidFill>
            <a:latin typeface="+mn-lt"/>
            <a:ea typeface="+mn-ea"/>
            <a:cs typeface="+mn-cs"/>
          </a:endParaRPr>
        </a:p>
      </xdr:txBody>
    </xdr:sp>
    <xdr:clientData/>
  </xdr:twoCellAnchor>
  <xdr:twoCellAnchor>
    <xdr:from>
      <xdr:col>3</xdr:col>
      <xdr:colOff>478577</xdr:colOff>
      <xdr:row>3</xdr:row>
      <xdr:rowOff>38100</xdr:rowOff>
    </xdr:from>
    <xdr:to>
      <xdr:col>6</xdr:col>
      <xdr:colOff>733425</xdr:colOff>
      <xdr:row>4</xdr:row>
      <xdr:rowOff>180861</xdr:rowOff>
    </xdr:to>
    <xdr:sp macro="" textlink="' '!A1182">
      <xdr:nvSpPr>
        <xdr:cNvPr id="28" name="Textfeld 27">
          <a:extLst>
            <a:ext uri="{FF2B5EF4-FFF2-40B4-BE49-F238E27FC236}">
              <a16:creationId xmlns:a16="http://schemas.microsoft.com/office/drawing/2014/main" id="{00000000-0008-0000-2400-00001C000000}"/>
            </a:ext>
          </a:extLst>
        </xdr:cNvPr>
        <xdr:cNvSpPr txBox="1"/>
      </xdr:nvSpPr>
      <xdr:spPr>
        <a:xfrm>
          <a:off x="1888277" y="1066800"/>
          <a:ext cx="2540848"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marL="0" indent="0" algn="l"/>
          <a:fld id="{6F0EF82A-15BE-44EB-A28F-DC3C5F16F280}" type="TxLink">
            <a:rPr lang="en-US" sz="1600" b="1">
              <a:solidFill>
                <a:schemeClr val="accent1">
                  <a:lumMod val="75000"/>
                </a:schemeClr>
              </a:solidFill>
              <a:latin typeface="+mn-lt"/>
              <a:ea typeface="+mn-ea"/>
              <a:cs typeface="+mn-cs"/>
            </a:rPr>
            <a:pPr marL="0" indent="0" algn="l"/>
            <a:t>1. Définition des objectifs</a:t>
          </a:fld>
          <a:endParaRPr lang="de-CH" sz="1600" b="1">
            <a:solidFill>
              <a:schemeClr val="accent1">
                <a:lumMod val="75000"/>
              </a:schemeClr>
            </a:solidFill>
            <a:latin typeface="+mn-lt"/>
            <a:ea typeface="+mn-ea"/>
            <a:cs typeface="+mn-cs"/>
          </a:endParaRPr>
        </a:p>
      </xdr:txBody>
    </xdr:sp>
    <xdr:clientData/>
  </xdr:twoCellAnchor>
  <xdr:twoCellAnchor>
    <xdr:from>
      <xdr:col>6</xdr:col>
      <xdr:colOff>97270</xdr:colOff>
      <xdr:row>15</xdr:row>
      <xdr:rowOff>47625</xdr:rowOff>
    </xdr:from>
    <xdr:to>
      <xdr:col>8</xdr:col>
      <xdr:colOff>97855</xdr:colOff>
      <xdr:row>18</xdr:row>
      <xdr:rowOff>69364</xdr:rowOff>
    </xdr:to>
    <xdr:sp macro="" textlink="' '!A1184">
      <xdr:nvSpPr>
        <xdr:cNvPr id="30" name="Textfeld 29">
          <a:extLst>
            <a:ext uri="{FF2B5EF4-FFF2-40B4-BE49-F238E27FC236}">
              <a16:creationId xmlns:a16="http://schemas.microsoft.com/office/drawing/2014/main" id="{00000000-0008-0000-2400-00001E000000}"/>
            </a:ext>
          </a:extLst>
        </xdr:cNvPr>
        <xdr:cNvSpPr txBox="1"/>
      </xdr:nvSpPr>
      <xdr:spPr>
        <a:xfrm>
          <a:off x="3792970" y="3448050"/>
          <a:ext cx="1524585" cy="5932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marL="0" indent="0" algn="l"/>
          <a:fld id="{A46FA81A-F7B1-46C7-AE33-15195C18EAFF}" type="TxLink">
            <a:rPr lang="en-US" sz="1600" b="1" smtClean="0">
              <a:solidFill>
                <a:schemeClr val="accent1">
                  <a:lumMod val="75000"/>
                </a:schemeClr>
              </a:solidFill>
              <a:latin typeface="+mn-lt"/>
              <a:ea typeface="+mn-ea"/>
              <a:cs typeface="+mn-cs"/>
            </a:rPr>
            <a:pPr marL="0" indent="0" algn="l"/>
            <a:t>3. Sélection des 
participants à l’évaluation </a:t>
          </a:fld>
          <a:endParaRPr lang="de-CH" sz="1600" b="1">
            <a:solidFill>
              <a:schemeClr val="accent1">
                <a:lumMod val="75000"/>
              </a:schemeClr>
            </a:solidFill>
            <a:latin typeface="+mn-lt"/>
            <a:ea typeface="+mn-ea"/>
            <a:cs typeface="+mn-cs"/>
          </a:endParaRPr>
        </a:p>
      </xdr:txBody>
    </xdr:sp>
    <xdr:clientData/>
  </xdr:twoCellAnchor>
  <xdr:twoCellAnchor>
    <xdr:from>
      <xdr:col>2</xdr:col>
      <xdr:colOff>238125</xdr:colOff>
      <xdr:row>15</xdr:row>
      <xdr:rowOff>157163</xdr:rowOff>
    </xdr:from>
    <xdr:to>
      <xdr:col>4</xdr:col>
      <xdr:colOff>137976</xdr:colOff>
      <xdr:row>17</xdr:row>
      <xdr:rowOff>118949</xdr:rowOff>
    </xdr:to>
    <xdr:sp macro="" textlink="' '!A1185">
      <xdr:nvSpPr>
        <xdr:cNvPr id="31" name="Textfeld 30">
          <a:extLst>
            <a:ext uri="{FF2B5EF4-FFF2-40B4-BE49-F238E27FC236}">
              <a16:creationId xmlns:a16="http://schemas.microsoft.com/office/drawing/2014/main" id="{00000000-0008-0000-2400-00001F000000}"/>
            </a:ext>
          </a:extLst>
        </xdr:cNvPr>
        <xdr:cNvSpPr txBox="1"/>
      </xdr:nvSpPr>
      <xdr:spPr>
        <a:xfrm>
          <a:off x="885825" y="3557588"/>
          <a:ext cx="1423851"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marL="0" indent="0"/>
          <a:fld id="{9F06E317-FF4D-4B5E-B4B8-DEA42511B5CE}" type="TxLink">
            <a:rPr lang="en-US" sz="1600" b="1" smtClean="0">
              <a:solidFill>
                <a:schemeClr val="accent1">
                  <a:lumMod val="75000"/>
                </a:schemeClr>
              </a:solidFill>
              <a:latin typeface="+mn-lt"/>
              <a:ea typeface="+mn-ea"/>
              <a:cs typeface="+mn-cs"/>
            </a:rPr>
            <a:pPr marL="0" indent="0"/>
            <a:t>4. Évaluation</a:t>
          </a:fld>
          <a:endParaRPr lang="de-CH" sz="1600" b="1">
            <a:solidFill>
              <a:schemeClr val="accent1">
                <a:lumMod val="75000"/>
              </a:schemeClr>
            </a:solidFill>
            <a:latin typeface="+mn-lt"/>
            <a:ea typeface="+mn-ea"/>
            <a:cs typeface="+mn-cs"/>
          </a:endParaRPr>
        </a:p>
      </xdr:txBody>
    </xdr:sp>
    <xdr:clientData/>
  </xdr:twoCellAnchor>
  <xdr:twoCellAnchor>
    <xdr:from>
      <xdr:col>0</xdr:col>
      <xdr:colOff>371475</xdr:colOff>
      <xdr:row>6</xdr:row>
      <xdr:rowOff>157163</xdr:rowOff>
    </xdr:from>
    <xdr:to>
      <xdr:col>3</xdr:col>
      <xdr:colOff>533103</xdr:colOff>
      <xdr:row>9</xdr:row>
      <xdr:rowOff>150327</xdr:rowOff>
    </xdr:to>
    <xdr:sp macro="" textlink="' '!A1186">
      <xdr:nvSpPr>
        <xdr:cNvPr id="35" name="Textfeld 34">
          <a:hlinkClick xmlns:r="http://schemas.openxmlformats.org/officeDocument/2006/relationships" r:id="rId4"/>
          <a:extLst>
            <a:ext uri="{FF2B5EF4-FFF2-40B4-BE49-F238E27FC236}">
              <a16:creationId xmlns:a16="http://schemas.microsoft.com/office/drawing/2014/main" id="{00000000-0008-0000-2400-000023000000}"/>
            </a:ext>
          </a:extLst>
        </xdr:cNvPr>
        <xdr:cNvSpPr txBox="1"/>
      </xdr:nvSpPr>
      <xdr:spPr>
        <a:xfrm>
          <a:off x="371475" y="1785938"/>
          <a:ext cx="1571328" cy="5932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ctr">
          <a:noAutofit/>
        </a:bodyPr>
        <a:lstStyle/>
        <a:p>
          <a:pPr marL="0" indent="0" algn="l"/>
          <a:fld id="{A881BE2C-B44E-4755-AFF2-60AAB350D7D8}" type="TxLink">
            <a:rPr lang="en-US" sz="1600" b="1" smtClean="0">
              <a:solidFill>
                <a:schemeClr val="accent1">
                  <a:lumMod val="75000"/>
                </a:schemeClr>
              </a:solidFill>
              <a:latin typeface="+mn-lt"/>
              <a:ea typeface="+mn-ea"/>
              <a:cs typeface="+mn-cs"/>
            </a:rPr>
            <a:pPr marL="0" indent="0" algn="l"/>
            <a:t>5. Mesures de 
développement</a:t>
          </a:fld>
          <a:endParaRPr lang="de-CH" sz="1600" b="1">
            <a:solidFill>
              <a:schemeClr val="accent1">
                <a:lumMod val="75000"/>
              </a:schemeClr>
            </a:solidFill>
            <a:latin typeface="+mn-lt"/>
            <a:ea typeface="+mn-ea"/>
            <a:cs typeface="+mn-cs"/>
          </a:endParaRPr>
        </a:p>
      </xdr:txBody>
    </xdr:sp>
    <xdr:clientData/>
  </xdr:twoCellAnchor>
  <xdr:twoCellAnchor>
    <xdr:from>
      <xdr:col>6</xdr:col>
      <xdr:colOff>97270</xdr:colOff>
      <xdr:row>17</xdr:row>
      <xdr:rowOff>180975</xdr:rowOff>
    </xdr:from>
    <xdr:to>
      <xdr:col>8</xdr:col>
      <xdr:colOff>97855</xdr:colOff>
      <xdr:row>20</xdr:row>
      <xdr:rowOff>66675</xdr:rowOff>
    </xdr:to>
    <xdr:sp macro="" textlink="' '!A1187">
      <xdr:nvSpPr>
        <xdr:cNvPr id="39" name="Textfeld 38">
          <a:extLst>
            <a:ext uri="{FF2B5EF4-FFF2-40B4-BE49-F238E27FC236}">
              <a16:creationId xmlns:a16="http://schemas.microsoft.com/office/drawing/2014/main" id="{00000000-0008-0000-2400-000027000000}"/>
            </a:ext>
          </a:extLst>
        </xdr:cNvPr>
        <xdr:cNvSpPr txBox="1"/>
      </xdr:nvSpPr>
      <xdr:spPr>
        <a:xfrm>
          <a:off x="3792970" y="3962400"/>
          <a:ext cx="1524585" cy="457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fld id="{39865A1B-C94E-405A-89B3-54EECD0A8BAD}" type="TxLink">
            <a:rPr lang="en-US" sz="1000" b="0" i="0" u="none" strike="noStrike" smtClean="0">
              <a:solidFill>
                <a:schemeClr val="bg1">
                  <a:lumMod val="50000"/>
                </a:schemeClr>
              </a:solidFill>
              <a:latin typeface="Arial"/>
              <a:ea typeface="+mn-ea"/>
              <a:cs typeface="Arial"/>
            </a:rPr>
            <a:pPr marL="0" indent="0" algn="l"/>
            <a:t>(Supérieurs hiérarchiques, collaborateurs, 
clients)</a:t>
          </a:fld>
          <a:endParaRPr lang="de-CH" sz="1600" b="1">
            <a:solidFill>
              <a:schemeClr val="bg1">
                <a:lumMod val="50000"/>
              </a:schemeClr>
            </a:solidFill>
            <a:latin typeface="+mn-lt"/>
            <a:ea typeface="+mn-ea"/>
            <a:cs typeface="+mn-cs"/>
          </a:endParaRPr>
        </a:p>
      </xdr:txBody>
    </xdr:sp>
    <xdr:clientData/>
  </xdr:twoCellAnchor>
  <xdr:twoCellAnchor>
    <xdr:from>
      <xdr:col>2</xdr:col>
      <xdr:colOff>259195</xdr:colOff>
      <xdr:row>17</xdr:row>
      <xdr:rowOff>47625</xdr:rowOff>
    </xdr:from>
    <xdr:to>
      <xdr:col>3</xdr:col>
      <xdr:colOff>609600</xdr:colOff>
      <xdr:row>18</xdr:row>
      <xdr:rowOff>123825</xdr:rowOff>
    </xdr:to>
    <xdr:sp macro="" textlink="' '!A1188">
      <xdr:nvSpPr>
        <xdr:cNvPr id="40" name="Textfeld 39">
          <a:extLst>
            <a:ext uri="{FF2B5EF4-FFF2-40B4-BE49-F238E27FC236}">
              <a16:creationId xmlns:a16="http://schemas.microsoft.com/office/drawing/2014/main" id="{00000000-0008-0000-2400-000028000000}"/>
            </a:ext>
          </a:extLst>
        </xdr:cNvPr>
        <xdr:cNvSpPr txBox="1"/>
      </xdr:nvSpPr>
      <xdr:spPr>
        <a:xfrm>
          <a:off x="906895" y="3829050"/>
          <a:ext cx="1112405"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fld id="{8BABCBD0-5E7D-44C8-B597-F5F8309EC27D}" type="TxLink">
            <a:rPr lang="en-US" sz="1000" b="0" i="0" u="none" strike="noStrike" smtClean="0">
              <a:solidFill>
                <a:schemeClr val="bg1">
                  <a:lumMod val="50000"/>
                </a:schemeClr>
              </a:solidFill>
              <a:latin typeface="Arial"/>
              <a:ea typeface="+mn-ea"/>
              <a:cs typeface="Arial"/>
            </a:rPr>
            <a:pPr marL="0" indent="0" algn="l"/>
            <a:t>(Anonyme)</a:t>
          </a:fld>
          <a:endParaRPr lang="de-CH" sz="1000" b="0" i="0" u="none" strike="noStrike">
            <a:solidFill>
              <a:schemeClr val="bg1">
                <a:lumMod val="50000"/>
              </a:schemeClr>
            </a:solidFill>
            <a:latin typeface="Arial"/>
            <a:ea typeface="+mn-ea"/>
            <a:cs typeface="Arial"/>
          </a:endParaRPr>
        </a:p>
      </xdr:txBody>
    </xdr:sp>
    <xdr:clientData/>
  </xdr:twoCellAnchor>
  <xdr:twoCellAnchor>
    <xdr:from>
      <xdr:col>0</xdr:col>
      <xdr:colOff>383020</xdr:colOff>
      <xdr:row>9</xdr:row>
      <xdr:rowOff>66675</xdr:rowOff>
    </xdr:from>
    <xdr:to>
      <xdr:col>3</xdr:col>
      <xdr:colOff>85725</xdr:colOff>
      <xdr:row>10</xdr:row>
      <xdr:rowOff>133350</xdr:rowOff>
    </xdr:to>
    <xdr:sp macro="" textlink="' '!A1189">
      <xdr:nvSpPr>
        <xdr:cNvPr id="41" name="Textfeld 40">
          <a:extLst>
            <a:ext uri="{FF2B5EF4-FFF2-40B4-BE49-F238E27FC236}">
              <a16:creationId xmlns:a16="http://schemas.microsoft.com/office/drawing/2014/main" id="{00000000-0008-0000-2400-000029000000}"/>
            </a:ext>
          </a:extLst>
        </xdr:cNvPr>
        <xdr:cNvSpPr txBox="1"/>
      </xdr:nvSpPr>
      <xdr:spPr>
        <a:xfrm>
          <a:off x="383020" y="2295525"/>
          <a:ext cx="1112405"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fld id="{CBC2DE7F-DCF2-4D46-86E4-A514F26179A8}" type="TxLink">
            <a:rPr lang="en-US" sz="1000" b="0" i="0" u="none" strike="noStrike" smtClean="0">
              <a:solidFill>
                <a:schemeClr val="bg1">
                  <a:lumMod val="50000"/>
                </a:schemeClr>
              </a:solidFill>
              <a:latin typeface="Arial"/>
              <a:ea typeface="+mn-ea"/>
              <a:cs typeface="Arial"/>
            </a:rPr>
            <a:pPr marL="0" indent="0" algn="l"/>
            <a:t>(Coaching)</a:t>
          </a:fld>
          <a:endParaRPr lang="de-CH" sz="1000" b="0" i="0" u="none" strike="noStrike">
            <a:solidFill>
              <a:schemeClr val="bg1">
                <a:lumMod val="50000"/>
              </a:schemeClr>
            </a:solidFill>
            <a:latin typeface="Arial"/>
            <a:ea typeface="+mn-ea"/>
            <a:cs typeface="Arial"/>
          </a:endParaRPr>
        </a:p>
      </xdr:txBody>
    </xdr:sp>
    <xdr:clientData/>
  </xdr:twoCellAnchor>
  <xdr:twoCellAnchor editAs="oneCell">
    <xdr:from>
      <xdr:col>0</xdr:col>
      <xdr:colOff>66675</xdr:colOff>
      <xdr:row>0</xdr:row>
      <xdr:rowOff>114300</xdr:rowOff>
    </xdr:from>
    <xdr:to>
      <xdr:col>0</xdr:col>
      <xdr:colOff>390675</xdr:colOff>
      <xdr:row>0</xdr:row>
      <xdr:rowOff>439765</xdr:rowOff>
    </xdr:to>
    <xdr:grpSp>
      <xdr:nvGrpSpPr>
        <xdr:cNvPr id="19" name="Gruppieren 18">
          <a:hlinkClick xmlns:r="http://schemas.openxmlformats.org/officeDocument/2006/relationships" r:id="rId5"/>
          <a:extLst>
            <a:ext uri="{FF2B5EF4-FFF2-40B4-BE49-F238E27FC236}">
              <a16:creationId xmlns:a16="http://schemas.microsoft.com/office/drawing/2014/main" id="{00000000-0008-0000-2400-000013000000}"/>
            </a:ext>
          </a:extLst>
        </xdr:cNvPr>
        <xdr:cNvGrpSpPr/>
      </xdr:nvGrpSpPr>
      <xdr:grpSpPr>
        <a:xfrm>
          <a:off x="66675" y="114300"/>
          <a:ext cx="324000" cy="325465"/>
          <a:chOff x="9191625" y="3009900"/>
          <a:chExt cx="324000" cy="325465"/>
        </a:xfrm>
      </xdr:grpSpPr>
      <xdr:sp macro="" textlink="">
        <xdr:nvSpPr>
          <xdr:cNvPr id="20" name="Rechteck 19">
            <a:extLst>
              <a:ext uri="{FF2B5EF4-FFF2-40B4-BE49-F238E27FC236}">
                <a16:creationId xmlns:a16="http://schemas.microsoft.com/office/drawing/2014/main" id="{00000000-0008-0000-2400-00001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links 21">
            <a:extLst>
              <a:ext uri="{FF2B5EF4-FFF2-40B4-BE49-F238E27FC236}">
                <a16:creationId xmlns:a16="http://schemas.microsoft.com/office/drawing/2014/main" id="{00000000-0008-0000-2400-00001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242892</xdr:colOff>
          <xdr:row>0</xdr:row>
          <xdr:rowOff>38101</xdr:rowOff>
        </xdr:from>
        <xdr:to>
          <xdr:col>9</xdr:col>
          <xdr:colOff>9525</xdr:colOff>
          <xdr:row>0</xdr:row>
          <xdr:rowOff>535709</xdr:rowOff>
        </xdr:to>
        <xdr:pic>
          <xdr:nvPicPr>
            <xdr:cNvPr id="23" name="Grafik 59">
              <a:extLst>
                <a:ext uri="{FF2B5EF4-FFF2-40B4-BE49-F238E27FC236}">
                  <a16:creationId xmlns:a16="http://schemas.microsoft.com/office/drawing/2014/main" id="{00000000-0008-0000-2400-000017000000}"/>
                </a:ext>
              </a:extLst>
            </xdr:cNvPr>
            <xdr:cNvPicPr>
              <a:picLocks noChangeAspect="1" noChangeArrowheads="1"/>
              <a:extLst>
                <a:ext uri="{84589F7E-364E-4C9E-8A38-B11213B215E9}">
                  <a14:cameraTool cellRange="Logo!$D$6" spid="_x0000_s782462"/>
                </a:ext>
              </a:extLst>
            </xdr:cNvPicPr>
          </xdr:nvPicPr>
          <xdr:blipFill>
            <a:blip xmlns:r="http://schemas.openxmlformats.org/officeDocument/2006/relationships" r:embed="rId6"/>
            <a:srcRect/>
            <a:stretch>
              <a:fillRect/>
            </a:stretch>
          </xdr:blipFill>
          <xdr:spPr bwMode="auto">
            <a:xfrm>
              <a:off x="3938592" y="38101"/>
              <a:ext cx="2052633" cy="497608"/>
            </a:xfrm>
            <a:prstGeom prst="rect">
              <a:avLst/>
            </a:prstGeom>
            <a:solidFill>
              <a:schemeClr val="bg1"/>
            </a:solidFill>
            <a:ln w="9525">
              <a:noFill/>
              <a:miter lim="800000"/>
              <a:headEnd/>
              <a:tailEnd/>
            </a:ln>
          </xdr:spPr>
        </xdr:pic>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25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25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25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447675</xdr:colOff>
      <xdr:row>2</xdr:row>
      <xdr:rowOff>9524</xdr:rowOff>
    </xdr:from>
    <xdr:ext cx="3638550" cy="247651"/>
    <xdr:sp macro="" textlink="' '!A1158">
      <xdr:nvSpPr>
        <xdr:cNvPr id="5" name="Textfeld 4">
          <a:extLst>
            <a:ext uri="{FF2B5EF4-FFF2-40B4-BE49-F238E27FC236}">
              <a16:creationId xmlns:a16="http://schemas.microsoft.com/office/drawing/2014/main" id="{00000000-0008-0000-2500-000005000000}"/>
            </a:ext>
          </a:extLst>
        </xdr:cNvPr>
        <xdr:cNvSpPr txBox="1"/>
      </xdr:nvSpPr>
      <xdr:spPr>
        <a:xfrm>
          <a:off x="447675" y="885824"/>
          <a:ext cx="3638550" cy="247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6432C393-97C1-4828-B93D-71D90122DF35}" type="TxLink">
            <a:rPr lang="en-US" sz="1200" b="0" i="0" u="none" strike="noStrike">
              <a:solidFill>
                <a:schemeClr val="bg1"/>
              </a:solidFill>
              <a:latin typeface="Arial"/>
              <a:ea typeface="+mn-ea"/>
              <a:cs typeface="Arial"/>
            </a:rPr>
            <a:pPr marL="0" indent="0"/>
            <a:t>Donner un feed-back pour motiver.</a:t>
          </a:fld>
          <a:endParaRPr lang="de-CH" sz="1200" b="0" i="0" u="none" strike="noStrike">
            <a:solidFill>
              <a:schemeClr val="bg1"/>
            </a:solidFill>
            <a:latin typeface="Arial"/>
            <a:ea typeface="+mn-ea"/>
            <a:cs typeface="Arial"/>
          </a:endParaRPr>
        </a:p>
      </xdr:txBody>
    </xdr:sp>
    <xdr:clientData/>
  </xdr:oneCellAnchor>
  <xdr:oneCellAnchor>
    <xdr:from>
      <xdr:col>3</xdr:col>
      <xdr:colOff>38100</xdr:colOff>
      <xdr:row>1</xdr:row>
      <xdr:rowOff>57150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2500-000006000000}"/>
            </a:ext>
          </a:extLst>
        </xdr:cNvPr>
        <xdr:cNvGrpSpPr/>
      </xdr:nvGrpSpPr>
      <xdr:grpSpPr>
        <a:xfrm>
          <a:off x="7597140"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25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25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5429250</xdr:colOff>
      <xdr:row>13</xdr:row>
      <xdr:rowOff>0</xdr:rowOff>
    </xdr:from>
    <xdr:ext cx="1594219" cy="217560"/>
    <xdr:sp macro="" textlink="">
      <xdr:nvSpPr>
        <xdr:cNvPr id="9" name="Textfeld 8">
          <a:extLst>
            <a:ext uri="{FF2B5EF4-FFF2-40B4-BE49-F238E27FC236}">
              <a16:creationId xmlns:a16="http://schemas.microsoft.com/office/drawing/2014/main" id="{00000000-0008-0000-2500-000009000000}"/>
            </a:ext>
          </a:extLst>
        </xdr:cNvPr>
        <xdr:cNvSpPr txBox="1"/>
      </xdr:nvSpPr>
      <xdr:spPr>
        <a:xfrm>
          <a:off x="5895975" y="4962525"/>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xdr:wsDr>
</file>

<file path=xl/drawings/drawing38.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26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26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26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447675</xdr:colOff>
      <xdr:row>2</xdr:row>
      <xdr:rowOff>9524</xdr:rowOff>
    </xdr:from>
    <xdr:ext cx="3638550" cy="247651"/>
    <xdr:sp macro="" textlink="' '!A1170">
      <xdr:nvSpPr>
        <xdr:cNvPr id="5" name="Textfeld 4">
          <a:extLst>
            <a:ext uri="{FF2B5EF4-FFF2-40B4-BE49-F238E27FC236}">
              <a16:creationId xmlns:a16="http://schemas.microsoft.com/office/drawing/2014/main" id="{00000000-0008-0000-2600-000005000000}"/>
            </a:ext>
          </a:extLst>
        </xdr:cNvPr>
        <xdr:cNvSpPr txBox="1"/>
      </xdr:nvSpPr>
      <xdr:spPr>
        <a:xfrm>
          <a:off x="447675" y="885824"/>
          <a:ext cx="3638550" cy="2476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F5394C7E-78AE-401A-8232-AE24534E4E95}" type="TxLink">
            <a:rPr lang="en-US" sz="1200" b="0" i="0" u="none" strike="noStrike">
              <a:solidFill>
                <a:schemeClr val="bg1"/>
              </a:solidFill>
              <a:latin typeface="Arial"/>
              <a:ea typeface="+mn-ea"/>
              <a:cs typeface="Arial"/>
            </a:rPr>
            <a:pPr marL="0" indent="0"/>
            <a:t>Recevoir le feed-back sans justification.</a:t>
          </a:fld>
          <a:endParaRPr lang="de-CH" sz="1200" b="0" i="0" u="none" strike="noStrike">
            <a:solidFill>
              <a:schemeClr val="bg1"/>
            </a:solidFill>
            <a:latin typeface="Arial"/>
            <a:ea typeface="+mn-ea"/>
            <a:cs typeface="Arial"/>
          </a:endParaRPr>
        </a:p>
      </xdr:txBody>
    </xdr:sp>
    <xdr:clientData/>
  </xdr:oneCellAnchor>
  <xdr:oneCellAnchor>
    <xdr:from>
      <xdr:col>3</xdr:col>
      <xdr:colOff>38100</xdr:colOff>
      <xdr:row>1</xdr:row>
      <xdr:rowOff>57150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2600-000006000000}"/>
            </a:ext>
          </a:extLst>
        </xdr:cNvPr>
        <xdr:cNvGrpSpPr/>
      </xdr:nvGrpSpPr>
      <xdr:grpSpPr>
        <a:xfrm>
          <a:off x="7597140"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26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26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5429250</xdr:colOff>
      <xdr:row>13</xdr:row>
      <xdr:rowOff>0</xdr:rowOff>
    </xdr:from>
    <xdr:ext cx="1594219" cy="217560"/>
    <xdr:sp macro="" textlink="">
      <xdr:nvSpPr>
        <xdr:cNvPr id="9" name="Textfeld 8">
          <a:extLst>
            <a:ext uri="{FF2B5EF4-FFF2-40B4-BE49-F238E27FC236}">
              <a16:creationId xmlns:a16="http://schemas.microsoft.com/office/drawing/2014/main" id="{00000000-0008-0000-2600-000009000000}"/>
            </a:ext>
          </a:extLst>
        </xdr:cNvPr>
        <xdr:cNvSpPr txBox="1"/>
      </xdr:nvSpPr>
      <xdr:spPr>
        <a:xfrm>
          <a:off x="5895975" y="4962525"/>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xdr:wsDr>
</file>

<file path=xl/drawings/drawing39.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27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27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27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2</xdr:row>
      <xdr:rowOff>9524</xdr:rowOff>
    </xdr:from>
    <xdr:ext cx="3638550" cy="269369"/>
    <xdr:sp macro="" textlink="' '!A1138">
      <xdr:nvSpPr>
        <xdr:cNvPr id="5" name="Textfeld 4">
          <a:extLst>
            <a:ext uri="{FF2B5EF4-FFF2-40B4-BE49-F238E27FC236}">
              <a16:creationId xmlns:a16="http://schemas.microsoft.com/office/drawing/2014/main" id="{00000000-0008-0000-2700-000005000000}"/>
            </a:ext>
          </a:extLst>
        </xdr:cNvPr>
        <xdr:cNvSpPr txBox="1"/>
      </xdr:nvSpPr>
      <xdr:spPr>
        <a:xfrm>
          <a:off x="561975" y="885824"/>
          <a:ext cx="3638550" cy="2693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ED8220EC-108C-4308-B970-4984B041A82F}" type="TxLink">
            <a:rPr lang="en-US" sz="1200" b="0" i="0" u="none" strike="noStrike">
              <a:solidFill>
                <a:schemeClr val="bg1"/>
              </a:solidFill>
              <a:latin typeface="Arial"/>
              <a:ea typeface="+mn-ea"/>
              <a:cs typeface="Arial"/>
            </a:rPr>
            <a:pPr marL="0" indent="0"/>
            <a:t>Donner son feed-back sans être blessant</a:t>
          </a:fld>
          <a:endParaRPr lang="de-CH" sz="1200" b="0" i="0" u="none" strike="noStrike">
            <a:solidFill>
              <a:schemeClr val="bg1"/>
            </a:solidFill>
            <a:latin typeface="Arial"/>
            <a:ea typeface="+mn-ea"/>
            <a:cs typeface="Arial"/>
          </a:endParaRPr>
        </a:p>
      </xdr:txBody>
    </xdr:sp>
    <xdr:clientData/>
  </xdr:oneCellAnchor>
  <xdr:oneCellAnchor>
    <xdr:from>
      <xdr:col>3</xdr:col>
      <xdr:colOff>57150</xdr:colOff>
      <xdr:row>1</xdr:row>
      <xdr:rowOff>57150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2700-000006000000}"/>
            </a:ext>
          </a:extLst>
        </xdr:cNvPr>
        <xdr:cNvGrpSpPr/>
      </xdr:nvGrpSpPr>
      <xdr:grpSpPr>
        <a:xfrm>
          <a:off x="7760970"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27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27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5391150</xdr:colOff>
      <xdr:row>19</xdr:row>
      <xdr:rowOff>0</xdr:rowOff>
    </xdr:from>
    <xdr:ext cx="1594219" cy="217560"/>
    <xdr:sp macro="" textlink="">
      <xdr:nvSpPr>
        <xdr:cNvPr id="10" name="Textfeld 9">
          <a:extLst>
            <a:ext uri="{FF2B5EF4-FFF2-40B4-BE49-F238E27FC236}">
              <a16:creationId xmlns:a16="http://schemas.microsoft.com/office/drawing/2014/main" id="{00000000-0008-0000-2700-00000A000000}"/>
            </a:ext>
          </a:extLst>
        </xdr:cNvPr>
        <xdr:cNvSpPr txBox="1"/>
      </xdr:nvSpPr>
      <xdr:spPr>
        <a:xfrm>
          <a:off x="5857875" y="6553200"/>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xdr:twoCellAnchor editAs="oneCell">
    <xdr:from>
      <xdr:col>0</xdr:col>
      <xdr:colOff>66675</xdr:colOff>
      <xdr:row>1</xdr:row>
      <xdr:rowOff>333375</xdr:rowOff>
    </xdr:from>
    <xdr:to>
      <xdr:col>0</xdr:col>
      <xdr:colOff>390675</xdr:colOff>
      <xdr:row>3</xdr:row>
      <xdr:rowOff>39715</xdr:rowOff>
    </xdr:to>
    <xdr:grpSp>
      <xdr:nvGrpSpPr>
        <xdr:cNvPr id="11" name="Gruppieren 10">
          <a:hlinkClick xmlns:r="http://schemas.openxmlformats.org/officeDocument/2006/relationships" r:id="rId3"/>
          <a:extLst>
            <a:ext uri="{FF2B5EF4-FFF2-40B4-BE49-F238E27FC236}">
              <a16:creationId xmlns:a16="http://schemas.microsoft.com/office/drawing/2014/main" id="{00000000-0008-0000-2700-00000B000000}"/>
            </a:ext>
          </a:extLst>
        </xdr:cNvPr>
        <xdr:cNvGrpSpPr/>
      </xdr:nvGrpSpPr>
      <xdr:grpSpPr>
        <a:xfrm>
          <a:off x="66675" y="889635"/>
          <a:ext cx="324000" cy="323560"/>
          <a:chOff x="12020550" y="2171700"/>
          <a:chExt cx="324000" cy="325465"/>
        </a:xfrm>
      </xdr:grpSpPr>
      <xdr:sp macro="" textlink="">
        <xdr:nvSpPr>
          <xdr:cNvPr id="12" name="Rechteck 11">
            <a:extLst>
              <a:ext uri="{FF2B5EF4-FFF2-40B4-BE49-F238E27FC236}">
                <a16:creationId xmlns:a16="http://schemas.microsoft.com/office/drawing/2014/main" id="{00000000-0008-0000-2700-00000C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rechts 12">
            <a:extLst>
              <a:ext uri="{FF2B5EF4-FFF2-40B4-BE49-F238E27FC236}">
                <a16:creationId xmlns:a16="http://schemas.microsoft.com/office/drawing/2014/main" id="{00000000-0008-0000-2700-00000D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38100</xdr:rowOff>
    </xdr:from>
    <xdr:ext cx="419100" cy="156518"/>
    <xdr:sp macro="" textlink="' '!A1155">
      <xdr:nvSpPr>
        <xdr:cNvPr id="14" name="Textfeld 13">
          <a:extLst>
            <a:ext uri="{FF2B5EF4-FFF2-40B4-BE49-F238E27FC236}">
              <a16:creationId xmlns:a16="http://schemas.microsoft.com/office/drawing/2014/main" id="{00000000-0008-0000-2700-00000E000000}"/>
            </a:ext>
          </a:extLst>
        </xdr:cNvPr>
        <xdr:cNvSpPr txBox="1"/>
      </xdr:nvSpPr>
      <xdr:spPr>
        <a:xfrm>
          <a:off x="66675" y="1190625"/>
          <a:ext cx="419100"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E303322C-D482-4C6E-AB35-05C5943A29BA}" type="TxLink">
            <a:rPr lang="en-US" sz="1000" b="0" i="0" u="none" strike="noStrike">
              <a:solidFill>
                <a:srgbClr val="000000"/>
              </a:solidFill>
              <a:latin typeface="+mn-lt"/>
              <a:cs typeface="Arial"/>
            </a:rPr>
            <a:pPr algn="l"/>
            <a:t>Donner</a:t>
          </a:fld>
          <a:endParaRPr lang="de-CH" sz="1000" b="0">
            <a:solidFill>
              <a:schemeClr val="tx1"/>
            </a:solidFill>
            <a:latin typeface="+mn-lt"/>
          </a:endParaRPr>
        </a:p>
      </xdr:txBody>
    </xdr:sp>
    <xdr:clientData/>
  </xdr:oneCellAnchor>
  <xdr:twoCellAnchor editAs="oneCell">
    <xdr:from>
      <xdr:col>0</xdr:col>
      <xdr:colOff>66675</xdr:colOff>
      <xdr:row>4</xdr:row>
      <xdr:rowOff>38100</xdr:rowOff>
    </xdr:from>
    <xdr:to>
      <xdr:col>0</xdr:col>
      <xdr:colOff>390675</xdr:colOff>
      <xdr:row>4</xdr:row>
      <xdr:rowOff>363565</xdr:rowOff>
    </xdr:to>
    <xdr:grpSp>
      <xdr:nvGrpSpPr>
        <xdr:cNvPr id="15" name="Gruppieren 14">
          <a:hlinkClick xmlns:r="http://schemas.openxmlformats.org/officeDocument/2006/relationships" r:id="rId4"/>
          <a:extLst>
            <a:ext uri="{FF2B5EF4-FFF2-40B4-BE49-F238E27FC236}">
              <a16:creationId xmlns:a16="http://schemas.microsoft.com/office/drawing/2014/main" id="{00000000-0008-0000-2700-00000F000000}"/>
            </a:ext>
          </a:extLst>
        </xdr:cNvPr>
        <xdr:cNvGrpSpPr/>
      </xdr:nvGrpSpPr>
      <xdr:grpSpPr>
        <a:xfrm>
          <a:off x="66675" y="1440180"/>
          <a:ext cx="324000" cy="325465"/>
          <a:chOff x="12020550" y="2171700"/>
          <a:chExt cx="324000" cy="325465"/>
        </a:xfrm>
      </xdr:grpSpPr>
      <xdr:sp macro="" textlink="">
        <xdr:nvSpPr>
          <xdr:cNvPr id="16" name="Rechteck 15">
            <a:extLst>
              <a:ext uri="{FF2B5EF4-FFF2-40B4-BE49-F238E27FC236}">
                <a16:creationId xmlns:a16="http://schemas.microsoft.com/office/drawing/2014/main" id="{00000000-0008-0000-2700-00001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Pfeil nach rechts 16">
            <a:extLst>
              <a:ext uri="{FF2B5EF4-FFF2-40B4-BE49-F238E27FC236}">
                <a16:creationId xmlns:a16="http://schemas.microsoft.com/office/drawing/2014/main" id="{00000000-0008-0000-2700-00001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4</xdr:row>
      <xdr:rowOff>361950</xdr:rowOff>
    </xdr:from>
    <xdr:ext cx="419100" cy="140872"/>
    <xdr:sp macro="" textlink="' '!A1156">
      <xdr:nvSpPr>
        <xdr:cNvPr id="18" name="Textfeld 17">
          <a:extLst>
            <a:ext uri="{FF2B5EF4-FFF2-40B4-BE49-F238E27FC236}">
              <a16:creationId xmlns:a16="http://schemas.microsoft.com/office/drawing/2014/main" id="{00000000-0008-0000-2700-000012000000}"/>
            </a:ext>
          </a:extLst>
        </xdr:cNvPr>
        <xdr:cNvSpPr txBox="1"/>
      </xdr:nvSpPr>
      <xdr:spPr>
        <a:xfrm>
          <a:off x="66675" y="1752600"/>
          <a:ext cx="419100" cy="140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6D00ECCE-5F57-4881-9B6C-26EBD1F0168B}" type="TxLink">
            <a:rPr lang="en-US" sz="900" b="0" i="0" u="none" strike="noStrike">
              <a:solidFill>
                <a:srgbClr val="000000"/>
              </a:solidFill>
              <a:latin typeface="+mn-lt"/>
              <a:cs typeface="Arial"/>
            </a:rPr>
            <a:pPr algn="l"/>
            <a:t>Recevoir</a:t>
          </a:fld>
          <a:endParaRPr lang="de-CH" sz="900" b="0">
            <a:solidFill>
              <a:schemeClr val="tx1"/>
            </a:solidFill>
            <a:latin typeface="+mn-lt"/>
          </a:endParaRPr>
        </a:p>
      </xdr:txBody>
    </xdr:sp>
    <xdr:clientData/>
  </xdr:oneCellAnchor>
  <mc:AlternateContent xmlns:mc="http://schemas.openxmlformats.org/markup-compatibility/2006">
    <mc:Choice xmlns:a14="http://schemas.microsoft.com/office/drawing/2010/main" Requires="a14">
      <xdr:twoCellAnchor editAs="oneCell">
        <xdr:from>
          <xdr:col>1</xdr:col>
          <xdr:colOff>4914900</xdr:colOff>
          <xdr:row>0</xdr:row>
          <xdr:rowOff>19050</xdr:rowOff>
        </xdr:from>
        <xdr:to>
          <xdr:col>4</xdr:col>
          <xdr:colOff>0</xdr:colOff>
          <xdr:row>0</xdr:row>
          <xdr:rowOff>552450</xdr:rowOff>
        </xdr:to>
        <xdr:pic>
          <xdr:nvPicPr>
            <xdr:cNvPr id="19" name="Grafik 59">
              <a:extLst>
                <a:ext uri="{FF2B5EF4-FFF2-40B4-BE49-F238E27FC236}">
                  <a16:creationId xmlns:a16="http://schemas.microsoft.com/office/drawing/2014/main" id="{00000000-0008-0000-2700-000013000000}"/>
                </a:ext>
              </a:extLst>
            </xdr:cNvPr>
            <xdr:cNvPicPr>
              <a:picLocks noChangeAspect="1" noChangeArrowheads="1"/>
              <a:extLst>
                <a:ext uri="{84589F7E-364E-4C9E-8A38-B11213B215E9}">
                  <a14:cameraTool cellRange="Logo!$D$6" spid="_x0000_s785548"/>
                </a:ext>
              </a:extLst>
            </xdr:cNvPicPr>
          </xdr:nvPicPr>
          <xdr:blipFill>
            <a:blip xmlns:r="http://schemas.openxmlformats.org/officeDocument/2006/relationships" r:embed="rId5"/>
            <a:srcRect/>
            <a:stretch>
              <a:fillRect/>
            </a:stretch>
          </xdr:blipFill>
          <xdr:spPr bwMode="auto">
            <a:xfrm>
              <a:off x="55245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0.xml><?xml version="1.0" encoding="utf-8"?>
<xdr:wsDr xmlns:xdr="http://schemas.openxmlformats.org/drawingml/2006/spreadsheetDrawing" xmlns:a="http://schemas.openxmlformats.org/drawingml/2006/main">
  <xdr:oneCellAnchor>
    <xdr:from>
      <xdr:col>13</xdr:col>
      <xdr:colOff>142875</xdr:colOff>
      <xdr:row>1</xdr:row>
      <xdr:rowOff>57150</xdr:rowOff>
    </xdr:from>
    <xdr:ext cx="172800" cy="172800"/>
    <xdr:grpSp>
      <xdr:nvGrpSpPr>
        <xdr:cNvPr id="3" name="Gruppieren 2">
          <a:hlinkClick xmlns:r="http://schemas.openxmlformats.org/officeDocument/2006/relationships" r:id="rId1"/>
          <a:extLst>
            <a:ext uri="{FF2B5EF4-FFF2-40B4-BE49-F238E27FC236}">
              <a16:creationId xmlns:a16="http://schemas.microsoft.com/office/drawing/2014/main" id="{00000000-0008-0000-2800-000003000000}"/>
            </a:ext>
          </a:extLst>
        </xdr:cNvPr>
        <xdr:cNvGrpSpPr/>
      </xdr:nvGrpSpPr>
      <xdr:grpSpPr>
        <a:xfrm>
          <a:off x="8662035" y="613410"/>
          <a:ext cx="172800" cy="172800"/>
          <a:chOff x="8105775" y="571500"/>
          <a:chExt cx="172800" cy="172800"/>
        </a:xfrm>
      </xdr:grpSpPr>
      <xdr:sp macro="" textlink="">
        <xdr:nvSpPr>
          <xdr:cNvPr id="4" name="Rechteck 3">
            <a:extLst>
              <a:ext uri="{FF2B5EF4-FFF2-40B4-BE49-F238E27FC236}">
                <a16:creationId xmlns:a16="http://schemas.microsoft.com/office/drawing/2014/main" id="{00000000-0008-0000-28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28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16" name="Gruppieren 15">
          <a:hlinkClick xmlns:r="http://schemas.openxmlformats.org/officeDocument/2006/relationships" r:id="rId2"/>
          <a:extLst>
            <a:ext uri="{FF2B5EF4-FFF2-40B4-BE49-F238E27FC236}">
              <a16:creationId xmlns:a16="http://schemas.microsoft.com/office/drawing/2014/main" id="{00000000-0008-0000-2800-000010000000}"/>
            </a:ext>
          </a:extLst>
        </xdr:cNvPr>
        <xdr:cNvGrpSpPr/>
      </xdr:nvGrpSpPr>
      <xdr:grpSpPr>
        <a:xfrm>
          <a:off x="66675" y="114300"/>
          <a:ext cx="324000" cy="325465"/>
          <a:chOff x="9191625" y="3009900"/>
          <a:chExt cx="324000" cy="325465"/>
        </a:xfrm>
      </xdr:grpSpPr>
      <xdr:sp macro="" textlink="">
        <xdr:nvSpPr>
          <xdr:cNvPr id="17" name="Rechteck 16">
            <a:extLst>
              <a:ext uri="{FF2B5EF4-FFF2-40B4-BE49-F238E27FC236}">
                <a16:creationId xmlns:a16="http://schemas.microsoft.com/office/drawing/2014/main" id="{00000000-0008-0000-2800-000011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 name="Pfeil nach links 17">
            <a:extLst>
              <a:ext uri="{FF2B5EF4-FFF2-40B4-BE49-F238E27FC236}">
                <a16:creationId xmlns:a16="http://schemas.microsoft.com/office/drawing/2014/main" id="{00000000-0008-0000-2800-00001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516731</xdr:colOff>
      <xdr:row>1</xdr:row>
      <xdr:rowOff>276225</xdr:rowOff>
    </xdr:from>
    <xdr:to>
      <xdr:col>4</xdr:col>
      <xdr:colOff>352425</xdr:colOff>
      <xdr:row>12</xdr:row>
      <xdr:rowOff>38099</xdr:rowOff>
    </xdr:to>
    <xdr:grpSp>
      <xdr:nvGrpSpPr>
        <xdr:cNvPr id="60" name="Gruppieren 59">
          <a:extLst>
            <a:ext uri="{FF2B5EF4-FFF2-40B4-BE49-F238E27FC236}">
              <a16:creationId xmlns:a16="http://schemas.microsoft.com/office/drawing/2014/main" id="{00000000-0008-0000-2800-00003C000000}"/>
            </a:ext>
          </a:extLst>
        </xdr:cNvPr>
        <xdr:cNvGrpSpPr/>
      </xdr:nvGrpSpPr>
      <xdr:grpSpPr>
        <a:xfrm>
          <a:off x="516731" y="832485"/>
          <a:ext cx="2136934" cy="2002154"/>
          <a:chOff x="535781" y="809625"/>
          <a:chExt cx="2007394" cy="2038349"/>
        </a:xfrm>
      </xdr:grpSpPr>
      <xdr:sp macro="" textlink="' '!A1247">
        <xdr:nvSpPr>
          <xdr:cNvPr id="86" name="Textfeld 85">
            <a:extLst>
              <a:ext uri="{FF2B5EF4-FFF2-40B4-BE49-F238E27FC236}">
                <a16:creationId xmlns:a16="http://schemas.microsoft.com/office/drawing/2014/main" id="{00000000-0008-0000-2800-000056000000}"/>
              </a:ext>
            </a:extLst>
          </xdr:cNvPr>
          <xdr:cNvSpPr txBox="1"/>
        </xdr:nvSpPr>
        <xdr:spPr>
          <a:xfrm>
            <a:off x="535781" y="1364267"/>
            <a:ext cx="1950243" cy="14837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l"/>
            <a:fld id="{3C2C26BC-1781-48D5-B693-C168B50764B5}" type="TxLink">
              <a:rPr lang="en-US" sz="1000" b="0" i="0" u="none" strike="noStrike">
                <a:solidFill>
                  <a:srgbClr val="000000"/>
                </a:solidFill>
                <a:latin typeface="Arial"/>
                <a:cs typeface="Arial"/>
              </a:rPr>
              <a:pPr algn="l"/>
              <a:t>Je crois être comme cela. Mais certaines personnes me voient différemment. Cela peut être la cause de malentendus. Opportunités : découvrir des aptitudes et des talents. Risques : on peut être blessé par les autres.</a:t>
            </a:fld>
            <a:endParaRPr lang="de-CH" sz="1100"/>
          </a:p>
        </xdr:txBody>
      </xdr:sp>
      <xdr:sp macro="" textlink="' '!A1248">
        <xdr:nvSpPr>
          <xdr:cNvPr id="87" name="Textfeld 86">
            <a:extLst>
              <a:ext uri="{FF2B5EF4-FFF2-40B4-BE49-F238E27FC236}">
                <a16:creationId xmlns:a16="http://schemas.microsoft.com/office/drawing/2014/main" id="{00000000-0008-0000-2800-000057000000}"/>
              </a:ext>
            </a:extLst>
          </xdr:cNvPr>
          <xdr:cNvSpPr txBox="1"/>
        </xdr:nvSpPr>
        <xdr:spPr>
          <a:xfrm>
            <a:off x="535781" y="809625"/>
            <a:ext cx="1454944" cy="4572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l"/>
            <a:fld id="{72DE1E2F-E1A3-4D8F-BF12-2B0272A52F10}" type="TxLink">
              <a:rPr lang="en-US" sz="1100" b="1" i="0" u="none" strike="noStrike">
                <a:solidFill>
                  <a:srgbClr val="000000"/>
                </a:solidFill>
                <a:latin typeface="Arial"/>
                <a:ea typeface="+mn-ea"/>
                <a:cs typeface="Arial"/>
              </a:rPr>
              <a:pPr marL="0" indent="0" algn="l"/>
              <a:t>Zone aveugle / point sensible</a:t>
            </a:fld>
            <a:endParaRPr lang="de-CH" sz="1100" b="1" i="0" u="none" strike="noStrike">
              <a:solidFill>
                <a:srgbClr val="000000"/>
              </a:solidFill>
              <a:latin typeface="Arial"/>
              <a:ea typeface="+mn-ea"/>
              <a:cs typeface="Arial"/>
            </a:endParaRPr>
          </a:p>
        </xdr:txBody>
      </xdr:sp>
      <xdr:sp macro="" textlink="' '!A1246">
        <xdr:nvSpPr>
          <xdr:cNvPr id="88" name="Textfeld 87">
            <a:extLst>
              <a:ext uri="{FF2B5EF4-FFF2-40B4-BE49-F238E27FC236}">
                <a16:creationId xmlns:a16="http://schemas.microsoft.com/office/drawing/2014/main" id="{00000000-0008-0000-2800-000058000000}"/>
              </a:ext>
            </a:extLst>
          </xdr:cNvPr>
          <xdr:cNvSpPr txBox="1"/>
        </xdr:nvSpPr>
        <xdr:spPr>
          <a:xfrm>
            <a:off x="535781" y="1176783"/>
            <a:ext cx="2007394" cy="2043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l"/>
            <a:fld id="{0B87327E-79E7-4FF4-8B5E-D47D36C716AF}" type="TxLink">
              <a:rPr lang="en-US" sz="1000" b="0" i="0" u="none" strike="noStrike">
                <a:solidFill>
                  <a:schemeClr val="tx1">
                    <a:lumMod val="50000"/>
                    <a:lumOff val="50000"/>
                  </a:schemeClr>
                </a:solidFill>
                <a:latin typeface="Arial"/>
                <a:ea typeface="+mn-ea"/>
                <a:cs typeface="Arial"/>
              </a:rPr>
              <a:pPr marL="0" indent="0" algn="l"/>
              <a:t>Image de soi - image de l'autre</a:t>
            </a:fld>
            <a:endParaRPr lang="de-CH" sz="1000" b="0" i="0" u="none" strike="noStrike">
              <a:solidFill>
                <a:schemeClr val="tx1">
                  <a:lumMod val="50000"/>
                  <a:lumOff val="50000"/>
                </a:schemeClr>
              </a:solidFill>
              <a:latin typeface="Arial"/>
              <a:ea typeface="+mn-ea"/>
              <a:cs typeface="Arial"/>
            </a:endParaRPr>
          </a:p>
        </xdr:txBody>
      </xdr:sp>
    </xdr:grpSp>
    <xdr:clientData/>
  </xdr:twoCellAnchor>
  <xdr:twoCellAnchor>
    <xdr:from>
      <xdr:col>8</xdr:col>
      <xdr:colOff>533399</xdr:colOff>
      <xdr:row>2</xdr:row>
      <xdr:rowOff>152400</xdr:rowOff>
    </xdr:from>
    <xdr:to>
      <xdr:col>11</xdr:col>
      <xdr:colOff>333375</xdr:colOff>
      <xdr:row>11</xdr:row>
      <xdr:rowOff>47625</xdr:rowOff>
    </xdr:to>
    <xdr:grpSp>
      <xdr:nvGrpSpPr>
        <xdr:cNvPr id="93" name="Gruppieren 92">
          <a:extLst>
            <a:ext uri="{FF2B5EF4-FFF2-40B4-BE49-F238E27FC236}">
              <a16:creationId xmlns:a16="http://schemas.microsoft.com/office/drawing/2014/main" id="{00000000-0008-0000-2800-00005D000000}"/>
            </a:ext>
          </a:extLst>
        </xdr:cNvPr>
        <xdr:cNvGrpSpPr/>
      </xdr:nvGrpSpPr>
      <xdr:grpSpPr>
        <a:xfrm>
          <a:off x="5974079" y="998220"/>
          <a:ext cx="2154556" cy="1647825"/>
          <a:chOff x="6581774" y="838200"/>
          <a:chExt cx="1971676" cy="1833184"/>
        </a:xfrm>
      </xdr:grpSpPr>
      <xdr:sp macro="" textlink="' '!A1254">
        <xdr:nvSpPr>
          <xdr:cNvPr id="43" name="Textfeld 42">
            <a:extLst>
              <a:ext uri="{FF2B5EF4-FFF2-40B4-BE49-F238E27FC236}">
                <a16:creationId xmlns:a16="http://schemas.microsoft.com/office/drawing/2014/main" id="{00000000-0008-0000-2800-00002B000000}"/>
              </a:ext>
            </a:extLst>
          </xdr:cNvPr>
          <xdr:cNvSpPr txBox="1"/>
        </xdr:nvSpPr>
        <xdr:spPr>
          <a:xfrm>
            <a:off x="6581774" y="1254833"/>
            <a:ext cx="1971676" cy="1416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C7934BEB-DC3E-4849-9B51-5D900B16DDEA}" type="TxLink">
              <a:rPr lang="en-US" sz="1000" b="0" i="0" u="none" strike="noStrike">
                <a:solidFill>
                  <a:srgbClr val="000000"/>
                </a:solidFill>
                <a:latin typeface="Arial"/>
                <a:cs typeface="Arial"/>
              </a:rPr>
              <a:pPr/>
              <a:t>Je crois être ainsi, et sais comment j'aimerais être. Opportunités : source de motivation intrinsèque. Risques : peut mener à de mauvais objectifs.</a:t>
            </a:fld>
            <a:endParaRPr lang="de-CH" sz="1100"/>
          </a:p>
        </xdr:txBody>
      </xdr:sp>
      <xdr:sp macro="" textlink="' '!A1252">
        <xdr:nvSpPr>
          <xdr:cNvPr id="48" name="Textfeld 47">
            <a:extLst>
              <a:ext uri="{FF2B5EF4-FFF2-40B4-BE49-F238E27FC236}">
                <a16:creationId xmlns:a16="http://schemas.microsoft.com/office/drawing/2014/main" id="{00000000-0008-0000-2800-000030000000}"/>
              </a:ext>
            </a:extLst>
          </xdr:cNvPr>
          <xdr:cNvSpPr txBox="1"/>
        </xdr:nvSpPr>
        <xdr:spPr>
          <a:xfrm>
            <a:off x="6581774" y="838200"/>
            <a:ext cx="1695451"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382BE6FD-5AE8-4B04-BF7D-D1D8870B1A13}" type="TxLink">
              <a:rPr lang="en-US" sz="1100" b="1" i="0" u="none" strike="noStrike">
                <a:solidFill>
                  <a:srgbClr val="000000"/>
                </a:solidFill>
                <a:latin typeface="Arial"/>
                <a:ea typeface="+mn-ea"/>
                <a:cs typeface="Arial"/>
              </a:rPr>
              <a:pPr marL="0" indent="0"/>
              <a:t>Source de motivation</a:t>
            </a:fld>
            <a:endParaRPr lang="de-CH" sz="1100" b="1" i="0" u="none" strike="noStrike">
              <a:solidFill>
                <a:srgbClr val="000000"/>
              </a:solidFill>
              <a:latin typeface="Arial"/>
              <a:ea typeface="+mn-ea"/>
              <a:cs typeface="Arial"/>
            </a:endParaRPr>
          </a:p>
        </xdr:txBody>
      </xdr:sp>
      <xdr:sp macro="" textlink="' '!A1253">
        <xdr:nvSpPr>
          <xdr:cNvPr id="49" name="Textfeld 48">
            <a:extLst>
              <a:ext uri="{FF2B5EF4-FFF2-40B4-BE49-F238E27FC236}">
                <a16:creationId xmlns:a16="http://schemas.microsoft.com/office/drawing/2014/main" id="{00000000-0008-0000-2800-000031000000}"/>
              </a:ext>
            </a:extLst>
          </xdr:cNvPr>
          <xdr:cNvSpPr txBox="1"/>
        </xdr:nvSpPr>
        <xdr:spPr>
          <a:xfrm>
            <a:off x="6600825" y="1049531"/>
            <a:ext cx="1771650" cy="226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fld id="{B40BE194-612A-4538-84F0-17B026A550D2}" type="TxLink">
              <a:rPr lang="en-US" sz="1000" b="0" i="0" u="none" strike="noStrike">
                <a:solidFill>
                  <a:schemeClr val="tx1">
                    <a:lumMod val="50000"/>
                    <a:lumOff val="50000"/>
                  </a:schemeClr>
                </a:solidFill>
                <a:latin typeface="Arial"/>
                <a:ea typeface="+mn-ea"/>
                <a:cs typeface="Arial"/>
              </a:rPr>
              <a:pPr marL="0" indent="0"/>
              <a:t>Image de soi - image idéale</a:t>
            </a:fld>
            <a:endParaRPr lang="de-CH" sz="1000" b="0" i="0" u="none" strike="noStrike">
              <a:solidFill>
                <a:schemeClr val="tx1">
                  <a:lumMod val="50000"/>
                  <a:lumOff val="50000"/>
                </a:schemeClr>
              </a:solidFill>
              <a:latin typeface="Arial"/>
              <a:ea typeface="+mn-ea"/>
              <a:cs typeface="Arial"/>
            </a:endParaRPr>
          </a:p>
        </xdr:txBody>
      </xdr:sp>
    </xdr:grpSp>
    <xdr:clientData/>
  </xdr:twoCellAnchor>
  <xdr:twoCellAnchor>
    <xdr:from>
      <xdr:col>4</xdr:col>
      <xdr:colOff>76198</xdr:colOff>
      <xdr:row>26</xdr:row>
      <xdr:rowOff>235</xdr:rowOff>
    </xdr:from>
    <xdr:to>
      <xdr:col>8</xdr:col>
      <xdr:colOff>514350</xdr:colOff>
      <xdr:row>32</xdr:row>
      <xdr:rowOff>57158</xdr:rowOff>
    </xdr:to>
    <xdr:grpSp>
      <xdr:nvGrpSpPr>
        <xdr:cNvPr id="44" name="Gruppieren 43">
          <a:extLst>
            <a:ext uri="{FF2B5EF4-FFF2-40B4-BE49-F238E27FC236}">
              <a16:creationId xmlns:a16="http://schemas.microsoft.com/office/drawing/2014/main" id="{00000000-0008-0000-2800-00002C000000}"/>
            </a:ext>
          </a:extLst>
        </xdr:cNvPr>
        <xdr:cNvGrpSpPr/>
      </xdr:nvGrpSpPr>
      <xdr:grpSpPr>
        <a:xfrm>
          <a:off x="2377438" y="5357095"/>
          <a:ext cx="3577592" cy="1154203"/>
          <a:chOff x="6515098" y="5867627"/>
          <a:chExt cx="3486152" cy="1024520"/>
        </a:xfrm>
      </xdr:grpSpPr>
      <xdr:sp macro="" textlink="' '!A1251">
        <xdr:nvSpPr>
          <xdr:cNvPr id="55" name="Textfeld 54">
            <a:extLst>
              <a:ext uri="{FF2B5EF4-FFF2-40B4-BE49-F238E27FC236}">
                <a16:creationId xmlns:a16="http://schemas.microsoft.com/office/drawing/2014/main" id="{00000000-0008-0000-2800-000037000000}"/>
              </a:ext>
            </a:extLst>
          </xdr:cNvPr>
          <xdr:cNvSpPr txBox="1"/>
        </xdr:nvSpPr>
        <xdr:spPr>
          <a:xfrm>
            <a:off x="6515098" y="6216093"/>
            <a:ext cx="3486152" cy="6760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2D18B08-4A48-4FC4-9DC5-832EA58E12BC}" type="TxLink">
              <a:rPr lang="en-US" sz="1000" b="0" i="0" u="none" strike="noStrike">
                <a:solidFill>
                  <a:srgbClr val="000000"/>
                </a:solidFill>
                <a:latin typeface="Arial"/>
                <a:cs typeface="Arial"/>
              </a:rPr>
              <a:pPr algn="ctr"/>
              <a:t>Je me dissimule derrière une façade pour être comme je le souhaite ou comme les autres le souhaitent. Opportunités : motivation extrinsèque. Risques : surmenage, stress.</a:t>
            </a:fld>
            <a:endParaRPr lang="de-CH" sz="1100"/>
          </a:p>
        </xdr:txBody>
      </xdr:sp>
      <xdr:sp macro="" textlink="' '!A1249">
        <xdr:nvSpPr>
          <xdr:cNvPr id="56" name="Textfeld 55">
            <a:extLst>
              <a:ext uri="{FF2B5EF4-FFF2-40B4-BE49-F238E27FC236}">
                <a16:creationId xmlns:a16="http://schemas.microsoft.com/office/drawing/2014/main" id="{00000000-0008-0000-2800-000038000000}"/>
              </a:ext>
            </a:extLst>
          </xdr:cNvPr>
          <xdr:cNvSpPr txBox="1"/>
        </xdr:nvSpPr>
        <xdr:spPr>
          <a:xfrm>
            <a:off x="7400924" y="5867627"/>
            <a:ext cx="1714500"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E7EF8D01-A39C-498F-85A5-8E4637C54DBA}" type="TxLink">
              <a:rPr lang="en-US" sz="1100" b="1" i="0" u="none" strike="noStrike">
                <a:solidFill>
                  <a:srgbClr val="000000"/>
                </a:solidFill>
                <a:latin typeface="Arial"/>
                <a:ea typeface="+mn-ea"/>
                <a:cs typeface="Arial"/>
              </a:rPr>
              <a:pPr marL="0" indent="0" algn="ctr"/>
              <a:t>Façade, rôle</a:t>
            </a:fld>
            <a:endParaRPr lang="de-CH" sz="1100" b="1" i="0" u="none" strike="noStrike">
              <a:solidFill>
                <a:srgbClr val="000000"/>
              </a:solidFill>
              <a:latin typeface="Arial"/>
              <a:ea typeface="+mn-ea"/>
              <a:cs typeface="Arial"/>
            </a:endParaRPr>
          </a:p>
        </xdr:txBody>
      </xdr:sp>
      <xdr:sp macro="" textlink="' '!A1250">
        <xdr:nvSpPr>
          <xdr:cNvPr id="57" name="Textfeld 56">
            <a:extLst>
              <a:ext uri="{FF2B5EF4-FFF2-40B4-BE49-F238E27FC236}">
                <a16:creationId xmlns:a16="http://schemas.microsoft.com/office/drawing/2014/main" id="{00000000-0008-0000-2800-000039000000}"/>
              </a:ext>
            </a:extLst>
          </xdr:cNvPr>
          <xdr:cNvSpPr txBox="1"/>
        </xdr:nvSpPr>
        <xdr:spPr>
          <a:xfrm>
            <a:off x="7177087" y="6058128"/>
            <a:ext cx="2162175" cy="239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FF937412-E661-4065-B70A-A59F783457BE}" type="TxLink">
              <a:rPr lang="en-US" sz="1000" b="0" i="0" u="none" strike="noStrike">
                <a:solidFill>
                  <a:schemeClr val="tx1">
                    <a:lumMod val="50000"/>
                    <a:lumOff val="50000"/>
                  </a:schemeClr>
                </a:solidFill>
                <a:latin typeface="Arial"/>
                <a:ea typeface="+mn-ea"/>
                <a:cs typeface="Arial"/>
              </a:rPr>
              <a:pPr marL="0" indent="0" algn="ctr"/>
              <a:t>Image de l'autre - image idéale</a:t>
            </a:fld>
            <a:endParaRPr lang="de-CH" sz="1000" b="0" i="0" u="none" strike="noStrike">
              <a:solidFill>
                <a:schemeClr val="tx1">
                  <a:lumMod val="50000"/>
                  <a:lumOff val="50000"/>
                </a:schemeClr>
              </a:solidFill>
              <a:latin typeface="Arial"/>
              <a:ea typeface="+mn-ea"/>
              <a:cs typeface="Arial"/>
            </a:endParaRPr>
          </a:p>
        </xdr:txBody>
      </xdr:sp>
    </xdr:grpSp>
    <xdr:clientData/>
  </xdr:twoCellAnchor>
  <xdr:twoCellAnchor>
    <xdr:from>
      <xdr:col>3</xdr:col>
      <xdr:colOff>244037</xdr:colOff>
      <xdr:row>2</xdr:row>
      <xdr:rowOff>33314</xdr:rowOff>
    </xdr:from>
    <xdr:to>
      <xdr:col>9</xdr:col>
      <xdr:colOff>343337</xdr:colOff>
      <xdr:row>25</xdr:row>
      <xdr:rowOff>111465</xdr:rowOff>
    </xdr:to>
    <xdr:grpSp>
      <xdr:nvGrpSpPr>
        <xdr:cNvPr id="2" name="Gruppieren 1">
          <a:hlinkClick xmlns:r="http://schemas.openxmlformats.org/officeDocument/2006/relationships" r:id="rId3"/>
          <a:extLst>
            <a:ext uri="{FF2B5EF4-FFF2-40B4-BE49-F238E27FC236}">
              <a16:creationId xmlns:a16="http://schemas.microsoft.com/office/drawing/2014/main" id="{00000000-0008-0000-2800-000002000000}"/>
            </a:ext>
          </a:extLst>
        </xdr:cNvPr>
        <xdr:cNvGrpSpPr/>
      </xdr:nvGrpSpPr>
      <xdr:grpSpPr>
        <a:xfrm>
          <a:off x="1760417" y="879134"/>
          <a:ext cx="4808460" cy="4406311"/>
          <a:chOff x="1653737" y="861989"/>
          <a:chExt cx="4671300" cy="4535851"/>
        </a:xfrm>
      </xdr:grpSpPr>
      <xdr:grpSp>
        <xdr:nvGrpSpPr>
          <xdr:cNvPr id="110" name="Gruppieren 109">
            <a:extLst>
              <a:ext uri="{FF2B5EF4-FFF2-40B4-BE49-F238E27FC236}">
                <a16:creationId xmlns:a16="http://schemas.microsoft.com/office/drawing/2014/main" id="{00000000-0008-0000-2800-00006E000000}"/>
              </a:ext>
            </a:extLst>
          </xdr:cNvPr>
          <xdr:cNvGrpSpPr/>
        </xdr:nvGrpSpPr>
        <xdr:grpSpPr>
          <a:xfrm>
            <a:off x="1653737" y="861989"/>
            <a:ext cx="4671300" cy="4535851"/>
            <a:chOff x="1653737" y="861989"/>
            <a:chExt cx="4671300" cy="4535851"/>
          </a:xfrm>
        </xdr:grpSpPr>
        <xdr:sp macro="" textlink="">
          <xdr:nvSpPr>
            <xdr:cNvPr id="9" name="Freihandform 8">
              <a:extLst>
                <a:ext uri="{FF2B5EF4-FFF2-40B4-BE49-F238E27FC236}">
                  <a16:creationId xmlns:a16="http://schemas.microsoft.com/office/drawing/2014/main" id="{00000000-0008-0000-2800-000009000000}"/>
                </a:ext>
              </a:extLst>
            </xdr:cNvPr>
            <xdr:cNvSpPr/>
          </xdr:nvSpPr>
          <xdr:spPr>
            <a:xfrm>
              <a:off x="2549779" y="861989"/>
              <a:ext cx="2879216" cy="2879216"/>
            </a:xfrm>
            <a:custGeom>
              <a:avLst/>
              <a:gdLst>
                <a:gd name="connsiteX0" fmla="*/ 0 w 2879216"/>
                <a:gd name="connsiteY0" fmla="*/ 1439608 h 2879216"/>
                <a:gd name="connsiteX1" fmla="*/ 1439608 w 2879216"/>
                <a:gd name="connsiteY1" fmla="*/ 0 h 2879216"/>
                <a:gd name="connsiteX2" fmla="*/ 2879216 w 2879216"/>
                <a:gd name="connsiteY2" fmla="*/ 1439608 h 2879216"/>
                <a:gd name="connsiteX3" fmla="*/ 1439608 w 2879216"/>
                <a:gd name="connsiteY3" fmla="*/ 2879216 h 2879216"/>
                <a:gd name="connsiteX4" fmla="*/ 0 w 2879216"/>
                <a:gd name="connsiteY4" fmla="*/ 1439608 h 287921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879216" h="2879216">
                  <a:moveTo>
                    <a:pt x="0" y="1439608"/>
                  </a:moveTo>
                  <a:cubicBezTo>
                    <a:pt x="0" y="644534"/>
                    <a:pt x="644534" y="0"/>
                    <a:pt x="1439608" y="0"/>
                  </a:cubicBezTo>
                  <a:cubicBezTo>
                    <a:pt x="2234682" y="0"/>
                    <a:pt x="2879216" y="644534"/>
                    <a:pt x="2879216" y="1439608"/>
                  </a:cubicBezTo>
                  <a:cubicBezTo>
                    <a:pt x="2879216" y="2234682"/>
                    <a:pt x="2234682" y="2879216"/>
                    <a:pt x="1439608" y="2879216"/>
                  </a:cubicBezTo>
                  <a:cubicBezTo>
                    <a:pt x="644534" y="2879216"/>
                    <a:pt x="0" y="2234682"/>
                    <a:pt x="0" y="1439608"/>
                  </a:cubicBezTo>
                  <a:close/>
                </a:path>
              </a:pathLst>
            </a:custGeom>
          </xdr:spPr>
          <xdr:style>
            <a:lnRef idx="0">
              <a:schemeClr val="lt1">
                <a:hueOff val="0"/>
                <a:satOff val="0"/>
                <a:lumOff val="0"/>
                <a:alphaOff val="0"/>
              </a:schemeClr>
            </a:lnRef>
            <a:fillRef idx="3">
              <a:schemeClr val="accent1">
                <a:alpha val="50000"/>
                <a:hueOff val="0"/>
                <a:satOff val="0"/>
                <a:lumOff val="0"/>
                <a:alphaOff val="0"/>
              </a:schemeClr>
            </a:fillRef>
            <a:effectRef idx="0">
              <a:schemeClr val="accent1">
                <a:alpha val="50000"/>
                <a:hueOff val="0"/>
                <a:satOff val="0"/>
                <a:lumOff val="0"/>
                <a:alphaOff val="0"/>
              </a:schemeClr>
            </a:effectRef>
            <a:fontRef idx="minor">
              <a:schemeClr val="tx1"/>
            </a:fontRef>
          </xdr:style>
          <xdr:txBody>
            <a:bodyPr spcFirstLastPara="0" vert="horz" wrap="square" lIns="383895" tIns="503863" rIns="383896" bIns="1079706" numCol="1" spcCol="1270" anchor="ctr" anchorCtr="0">
              <a:noAutofit/>
            </a:bodyPr>
            <a:lstStyle/>
            <a:p>
              <a:pPr lvl="0" algn="ctr" defTabSz="1422400">
                <a:lnSpc>
                  <a:spcPct val="90000"/>
                </a:lnSpc>
                <a:spcBef>
                  <a:spcPct val="0"/>
                </a:spcBef>
                <a:spcAft>
                  <a:spcPct val="35000"/>
                </a:spcAft>
              </a:pPr>
              <a:endParaRPr lang="de-CH" sz="3200" kern="1200"/>
            </a:p>
          </xdr:txBody>
        </xdr:sp>
        <xdr:sp macro="" textlink="">
          <xdr:nvSpPr>
            <xdr:cNvPr id="10" name="Freihandform 9">
              <a:extLst>
                <a:ext uri="{FF2B5EF4-FFF2-40B4-BE49-F238E27FC236}">
                  <a16:creationId xmlns:a16="http://schemas.microsoft.com/office/drawing/2014/main" id="{00000000-0008-0000-2800-00000A000000}"/>
                </a:ext>
              </a:extLst>
            </xdr:cNvPr>
            <xdr:cNvSpPr/>
          </xdr:nvSpPr>
          <xdr:spPr>
            <a:xfrm>
              <a:off x="3445821" y="2518624"/>
              <a:ext cx="2879216" cy="2879216"/>
            </a:xfrm>
            <a:custGeom>
              <a:avLst/>
              <a:gdLst>
                <a:gd name="connsiteX0" fmla="*/ 0 w 2879216"/>
                <a:gd name="connsiteY0" fmla="*/ 1439608 h 2879216"/>
                <a:gd name="connsiteX1" fmla="*/ 1439608 w 2879216"/>
                <a:gd name="connsiteY1" fmla="*/ 0 h 2879216"/>
                <a:gd name="connsiteX2" fmla="*/ 2879216 w 2879216"/>
                <a:gd name="connsiteY2" fmla="*/ 1439608 h 2879216"/>
                <a:gd name="connsiteX3" fmla="*/ 1439608 w 2879216"/>
                <a:gd name="connsiteY3" fmla="*/ 2879216 h 2879216"/>
                <a:gd name="connsiteX4" fmla="*/ 0 w 2879216"/>
                <a:gd name="connsiteY4" fmla="*/ 1439608 h 287921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879216" h="2879216">
                  <a:moveTo>
                    <a:pt x="0" y="1439608"/>
                  </a:moveTo>
                  <a:cubicBezTo>
                    <a:pt x="0" y="644534"/>
                    <a:pt x="644534" y="0"/>
                    <a:pt x="1439608" y="0"/>
                  </a:cubicBezTo>
                  <a:cubicBezTo>
                    <a:pt x="2234682" y="0"/>
                    <a:pt x="2879216" y="644534"/>
                    <a:pt x="2879216" y="1439608"/>
                  </a:cubicBezTo>
                  <a:cubicBezTo>
                    <a:pt x="2879216" y="2234682"/>
                    <a:pt x="2234682" y="2879216"/>
                    <a:pt x="1439608" y="2879216"/>
                  </a:cubicBezTo>
                  <a:cubicBezTo>
                    <a:pt x="644534" y="2879216"/>
                    <a:pt x="0" y="2234682"/>
                    <a:pt x="0" y="1439608"/>
                  </a:cubicBezTo>
                  <a:close/>
                </a:path>
              </a:pathLst>
            </a:custGeom>
          </xdr:spPr>
          <xdr:style>
            <a:lnRef idx="0">
              <a:schemeClr val="lt1">
                <a:hueOff val="0"/>
                <a:satOff val="0"/>
                <a:lumOff val="0"/>
                <a:alphaOff val="0"/>
              </a:schemeClr>
            </a:lnRef>
            <a:fillRef idx="3">
              <a:schemeClr val="accent1">
                <a:alpha val="50000"/>
                <a:hueOff val="0"/>
                <a:satOff val="0"/>
                <a:lumOff val="0"/>
                <a:alphaOff val="0"/>
              </a:schemeClr>
            </a:fillRef>
            <a:effectRef idx="0">
              <a:schemeClr val="accent1">
                <a:alpha val="50000"/>
                <a:hueOff val="0"/>
                <a:satOff val="0"/>
                <a:lumOff val="0"/>
                <a:alphaOff val="0"/>
              </a:schemeClr>
            </a:effectRef>
            <a:fontRef idx="minor">
              <a:schemeClr val="tx1"/>
            </a:fontRef>
          </xdr:style>
          <xdr:txBody>
            <a:bodyPr spcFirstLastPara="0" vert="horz" wrap="square" lIns="880560" tIns="743798" rIns="271127" bIns="551849" numCol="1" spcCol="1270" anchor="ctr" anchorCtr="0">
              <a:noAutofit/>
            </a:bodyPr>
            <a:lstStyle/>
            <a:p>
              <a:pPr lvl="0" algn="ctr" defTabSz="1422400">
                <a:lnSpc>
                  <a:spcPct val="90000"/>
                </a:lnSpc>
                <a:spcBef>
                  <a:spcPct val="0"/>
                </a:spcBef>
                <a:spcAft>
                  <a:spcPct val="35000"/>
                </a:spcAft>
              </a:pPr>
              <a:endParaRPr lang="de-CH" sz="3200" kern="1200"/>
            </a:p>
          </xdr:txBody>
        </xdr:sp>
        <xdr:sp macro="" textlink="">
          <xdr:nvSpPr>
            <xdr:cNvPr id="11" name="Freihandform 10">
              <a:extLst>
                <a:ext uri="{FF2B5EF4-FFF2-40B4-BE49-F238E27FC236}">
                  <a16:creationId xmlns:a16="http://schemas.microsoft.com/office/drawing/2014/main" id="{00000000-0008-0000-2800-00000B000000}"/>
                </a:ext>
              </a:extLst>
            </xdr:cNvPr>
            <xdr:cNvSpPr/>
          </xdr:nvSpPr>
          <xdr:spPr>
            <a:xfrm>
              <a:off x="1653737" y="2518624"/>
              <a:ext cx="2879216" cy="2879216"/>
            </a:xfrm>
            <a:custGeom>
              <a:avLst/>
              <a:gdLst>
                <a:gd name="connsiteX0" fmla="*/ 0 w 2879216"/>
                <a:gd name="connsiteY0" fmla="*/ 1439608 h 2879216"/>
                <a:gd name="connsiteX1" fmla="*/ 1439608 w 2879216"/>
                <a:gd name="connsiteY1" fmla="*/ 0 h 2879216"/>
                <a:gd name="connsiteX2" fmla="*/ 2879216 w 2879216"/>
                <a:gd name="connsiteY2" fmla="*/ 1439608 h 2879216"/>
                <a:gd name="connsiteX3" fmla="*/ 1439608 w 2879216"/>
                <a:gd name="connsiteY3" fmla="*/ 2879216 h 2879216"/>
                <a:gd name="connsiteX4" fmla="*/ 0 w 2879216"/>
                <a:gd name="connsiteY4" fmla="*/ 1439608 h 287921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879216" h="2879216">
                  <a:moveTo>
                    <a:pt x="0" y="1439608"/>
                  </a:moveTo>
                  <a:cubicBezTo>
                    <a:pt x="0" y="644534"/>
                    <a:pt x="644534" y="0"/>
                    <a:pt x="1439608" y="0"/>
                  </a:cubicBezTo>
                  <a:cubicBezTo>
                    <a:pt x="2234682" y="0"/>
                    <a:pt x="2879216" y="644534"/>
                    <a:pt x="2879216" y="1439608"/>
                  </a:cubicBezTo>
                  <a:cubicBezTo>
                    <a:pt x="2879216" y="2234682"/>
                    <a:pt x="2234682" y="2879216"/>
                    <a:pt x="1439608" y="2879216"/>
                  </a:cubicBezTo>
                  <a:cubicBezTo>
                    <a:pt x="644534" y="2879216"/>
                    <a:pt x="0" y="2234682"/>
                    <a:pt x="0" y="1439608"/>
                  </a:cubicBezTo>
                  <a:close/>
                </a:path>
              </a:pathLst>
            </a:custGeom>
          </xdr:spPr>
          <xdr:style>
            <a:lnRef idx="0">
              <a:schemeClr val="lt1">
                <a:hueOff val="0"/>
                <a:satOff val="0"/>
                <a:lumOff val="0"/>
                <a:alphaOff val="0"/>
              </a:schemeClr>
            </a:lnRef>
            <a:fillRef idx="3">
              <a:schemeClr val="accent1">
                <a:alpha val="50000"/>
                <a:hueOff val="0"/>
                <a:satOff val="0"/>
                <a:lumOff val="0"/>
                <a:alphaOff val="0"/>
              </a:schemeClr>
            </a:fillRef>
            <a:effectRef idx="0">
              <a:schemeClr val="accent1">
                <a:alpha val="50000"/>
                <a:hueOff val="0"/>
                <a:satOff val="0"/>
                <a:lumOff val="0"/>
                <a:alphaOff val="0"/>
              </a:schemeClr>
            </a:effectRef>
            <a:fontRef idx="minor">
              <a:schemeClr val="tx1"/>
            </a:fontRef>
          </xdr:style>
          <xdr:txBody>
            <a:bodyPr spcFirstLastPara="0" vert="horz" wrap="square" lIns="271126" tIns="743798" rIns="880561" bIns="551849" numCol="1" spcCol="1270" anchor="ctr" anchorCtr="0">
              <a:noAutofit/>
            </a:bodyPr>
            <a:lstStyle/>
            <a:p>
              <a:pPr lvl="0" algn="ctr" defTabSz="1422400">
                <a:lnSpc>
                  <a:spcPct val="90000"/>
                </a:lnSpc>
                <a:spcBef>
                  <a:spcPct val="0"/>
                </a:spcBef>
                <a:spcAft>
                  <a:spcPct val="35000"/>
                </a:spcAft>
              </a:pPr>
              <a:endParaRPr lang="de-CH" sz="3200" kern="1200"/>
            </a:p>
          </xdr:txBody>
        </xdr:sp>
      </xdr:grpSp>
      <xdr:sp macro="" textlink="' '!A1239">
        <xdr:nvSpPr>
          <xdr:cNvPr id="66" name="Textfeld 65">
            <a:extLst>
              <a:ext uri="{FF2B5EF4-FFF2-40B4-BE49-F238E27FC236}">
                <a16:creationId xmlns:a16="http://schemas.microsoft.com/office/drawing/2014/main" id="{00000000-0008-0000-2800-000042000000}"/>
              </a:ext>
            </a:extLst>
          </xdr:cNvPr>
          <xdr:cNvSpPr txBox="1"/>
        </xdr:nvSpPr>
        <xdr:spPr>
          <a:xfrm>
            <a:off x="3657600" y="3181350"/>
            <a:ext cx="647700" cy="342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4890C4DC-60E5-44E5-BA03-499FC07EEE12}" type="TxLink">
              <a:rPr lang="en-US" sz="1600" b="0" i="0" u="none" strike="noStrike">
                <a:solidFill>
                  <a:schemeClr val="bg1"/>
                </a:solidFill>
                <a:latin typeface="Arial"/>
                <a:ea typeface="+mn-ea"/>
                <a:cs typeface="Arial"/>
              </a:rPr>
              <a:pPr marL="0" indent="0" algn="ctr"/>
              <a:t>Moi</a:t>
            </a:fld>
            <a:endParaRPr lang="en-US" sz="1600" b="1" i="0" u="none" strike="noStrike">
              <a:solidFill>
                <a:schemeClr val="bg1"/>
              </a:solidFill>
              <a:latin typeface="Arial"/>
              <a:ea typeface="+mn-ea"/>
              <a:cs typeface="Arial"/>
            </a:endParaRPr>
          </a:p>
        </xdr:txBody>
      </xdr:sp>
      <xdr:grpSp>
        <xdr:nvGrpSpPr>
          <xdr:cNvPr id="112" name="Gruppieren 111">
            <a:extLst>
              <a:ext uri="{FF2B5EF4-FFF2-40B4-BE49-F238E27FC236}">
                <a16:creationId xmlns:a16="http://schemas.microsoft.com/office/drawing/2014/main" id="{00000000-0008-0000-2800-000070000000}"/>
              </a:ext>
            </a:extLst>
          </xdr:cNvPr>
          <xdr:cNvGrpSpPr/>
        </xdr:nvGrpSpPr>
        <xdr:grpSpPr>
          <a:xfrm>
            <a:off x="3179387" y="1257300"/>
            <a:ext cx="1620000" cy="754725"/>
            <a:chOff x="3179387" y="1257300"/>
            <a:chExt cx="1620000" cy="754725"/>
          </a:xfrm>
        </xdr:grpSpPr>
        <xdr:grpSp>
          <xdr:nvGrpSpPr>
            <xdr:cNvPr id="12" name="Gruppieren 11">
              <a:extLst>
                <a:ext uri="{FF2B5EF4-FFF2-40B4-BE49-F238E27FC236}">
                  <a16:creationId xmlns:a16="http://schemas.microsoft.com/office/drawing/2014/main" id="{00000000-0008-0000-2800-00000C000000}"/>
                </a:ext>
              </a:extLst>
            </xdr:cNvPr>
            <xdr:cNvGrpSpPr/>
          </xdr:nvGrpSpPr>
          <xdr:grpSpPr>
            <a:xfrm>
              <a:off x="3179387" y="1257300"/>
              <a:ext cx="1620000" cy="592799"/>
              <a:chOff x="3058261" y="2228850"/>
              <a:chExt cx="1620000" cy="592799"/>
            </a:xfrm>
          </xdr:grpSpPr>
          <xdr:sp macro="" textlink="' '!A1241">
            <xdr:nvSpPr>
              <xdr:cNvPr id="33" name="Textfeld 32">
                <a:extLst>
                  <a:ext uri="{FF2B5EF4-FFF2-40B4-BE49-F238E27FC236}">
                    <a16:creationId xmlns:a16="http://schemas.microsoft.com/office/drawing/2014/main" id="{00000000-0008-0000-2800-000021000000}"/>
                  </a:ext>
                </a:extLst>
              </xdr:cNvPr>
              <xdr:cNvSpPr txBox="1">
                <a:spLocks/>
              </xdr:cNvSpPr>
            </xdr:nvSpPr>
            <xdr:spPr>
              <a:xfrm>
                <a:off x="3058261" y="2533649"/>
                <a:ext cx="1620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8ECD08A6-D43D-466C-B672-A1A5EF9A79E8}" type="TxLink">
                  <a:rPr lang="en-US" sz="1000" b="0" i="0" u="none" strike="noStrike">
                    <a:solidFill>
                      <a:srgbClr val="000000"/>
                    </a:solidFill>
                    <a:latin typeface="Arial"/>
                    <a:cs typeface="Arial"/>
                  </a:rPr>
                  <a:pPr algn="ctr"/>
                  <a:t>Comment je me vois</a:t>
                </a:fld>
                <a:endParaRPr lang="de-CH" sz="1200">
                  <a:latin typeface="+mn-lt"/>
                </a:endParaRPr>
              </a:p>
            </xdr:txBody>
          </xdr:sp>
          <xdr:sp macro="" textlink="' '!A1238">
            <xdr:nvSpPr>
              <xdr:cNvPr id="36" name="Textfeld 35">
                <a:extLst>
                  <a:ext uri="{FF2B5EF4-FFF2-40B4-BE49-F238E27FC236}">
                    <a16:creationId xmlns:a16="http://schemas.microsoft.com/office/drawing/2014/main" id="{00000000-0008-0000-2800-000024000000}"/>
                  </a:ext>
                </a:extLst>
              </xdr:cNvPr>
              <xdr:cNvSpPr txBox="1"/>
            </xdr:nvSpPr>
            <xdr:spPr>
              <a:xfrm>
                <a:off x="3058261" y="2228850"/>
                <a:ext cx="1620000"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15A27FFA-BBD0-4488-97BE-BBD8EB66D896}" type="TxLink">
                  <a:rPr lang="en-US" sz="2000" b="0" i="0" u="none" strike="noStrike">
                    <a:solidFill>
                      <a:schemeClr val="bg1"/>
                    </a:solidFill>
                    <a:latin typeface="+mn-lt"/>
                    <a:ea typeface="+mn-ea"/>
                    <a:cs typeface="Arial"/>
                  </a:rPr>
                  <a:pPr marL="0" indent="0" algn="ctr"/>
                  <a:t>Image de soi</a:t>
                </a:fld>
                <a:endParaRPr lang="de-CH" sz="2000" b="0" i="0" u="none" strike="noStrike">
                  <a:solidFill>
                    <a:schemeClr val="bg1"/>
                  </a:solidFill>
                  <a:latin typeface="+mn-lt"/>
                  <a:ea typeface="+mn-ea"/>
                  <a:cs typeface="Arial"/>
                </a:endParaRPr>
              </a:p>
            </xdr:txBody>
          </xdr:sp>
        </xdr:grpSp>
        <xdr:sp macro="" textlink="' '!A1255">
          <xdr:nvSpPr>
            <xdr:cNvPr id="96" name="Textfeld 95">
              <a:extLst>
                <a:ext uri="{FF2B5EF4-FFF2-40B4-BE49-F238E27FC236}">
                  <a16:creationId xmlns:a16="http://schemas.microsoft.com/office/drawing/2014/main" id="{00000000-0008-0000-2800-000060000000}"/>
                </a:ext>
              </a:extLst>
            </xdr:cNvPr>
            <xdr:cNvSpPr txBox="1">
              <a:spLocks/>
            </xdr:cNvSpPr>
          </xdr:nvSpPr>
          <xdr:spPr>
            <a:xfrm>
              <a:off x="3179387" y="1724025"/>
              <a:ext cx="1620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B57EAED4-C4B1-4D32-8685-9A762F834F48}" type="TxLink">
                <a:rPr lang="en-US" sz="1000" b="0" i="1" u="none" strike="noStrike">
                  <a:solidFill>
                    <a:srgbClr val="000000"/>
                  </a:solidFill>
                  <a:latin typeface="Arial"/>
                  <a:cs typeface="Arial"/>
                </a:rPr>
                <a:pPr algn="ctr"/>
                <a:t>(connu de moi)</a:t>
              </a:fld>
              <a:endParaRPr lang="de-CH" sz="1200" i="1">
                <a:latin typeface="+mn-lt"/>
              </a:endParaRPr>
            </a:p>
          </xdr:txBody>
        </xdr:sp>
      </xdr:grpSp>
      <xdr:grpSp>
        <xdr:nvGrpSpPr>
          <xdr:cNvPr id="111" name="Gruppieren 110">
            <a:extLst>
              <a:ext uri="{FF2B5EF4-FFF2-40B4-BE49-F238E27FC236}">
                <a16:creationId xmlns:a16="http://schemas.microsoft.com/office/drawing/2014/main" id="{00000000-0008-0000-2800-00006F000000}"/>
              </a:ext>
            </a:extLst>
          </xdr:cNvPr>
          <xdr:cNvGrpSpPr/>
        </xdr:nvGrpSpPr>
        <xdr:grpSpPr>
          <a:xfrm>
            <a:off x="1889370" y="3314700"/>
            <a:ext cx="1645155" cy="1202400"/>
            <a:chOff x="1794120" y="3314700"/>
            <a:chExt cx="1645155" cy="1202400"/>
          </a:xfrm>
        </xdr:grpSpPr>
        <xdr:grpSp>
          <xdr:nvGrpSpPr>
            <xdr:cNvPr id="13" name="Gruppieren 12">
              <a:extLst>
                <a:ext uri="{FF2B5EF4-FFF2-40B4-BE49-F238E27FC236}">
                  <a16:creationId xmlns:a16="http://schemas.microsoft.com/office/drawing/2014/main" id="{00000000-0008-0000-2800-00000D000000}"/>
                </a:ext>
              </a:extLst>
            </xdr:cNvPr>
            <xdr:cNvGrpSpPr/>
          </xdr:nvGrpSpPr>
          <xdr:grpSpPr>
            <a:xfrm>
              <a:off x="1794120" y="3314700"/>
              <a:ext cx="1620000" cy="1063757"/>
              <a:chOff x="1813170" y="4396317"/>
              <a:chExt cx="1620000" cy="1063757"/>
            </a:xfrm>
          </xdr:grpSpPr>
          <xdr:sp macro="" textlink="' '!A1242">
            <xdr:nvSpPr>
              <xdr:cNvPr id="35" name="Textfeld 34">
                <a:extLst>
                  <a:ext uri="{FF2B5EF4-FFF2-40B4-BE49-F238E27FC236}">
                    <a16:creationId xmlns:a16="http://schemas.microsoft.com/office/drawing/2014/main" id="{00000000-0008-0000-2800-000023000000}"/>
                  </a:ext>
                </a:extLst>
              </xdr:cNvPr>
              <xdr:cNvSpPr txBox="1">
                <a:spLocks/>
              </xdr:cNvSpPr>
            </xdr:nvSpPr>
            <xdr:spPr>
              <a:xfrm>
                <a:off x="1813170" y="4986867"/>
                <a:ext cx="1620000" cy="4732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fld id="{13D40EB3-A12D-4D3B-A0EE-6DD7120349EF}" type="TxLink">
                  <a:rPr lang="en-US" sz="1000" b="0" i="0" u="none" strike="noStrike">
                    <a:solidFill>
                      <a:srgbClr val="000000"/>
                    </a:solidFill>
                    <a:latin typeface="Arial"/>
                    <a:cs typeface="Arial"/>
                  </a:rPr>
                  <a:pPr algn="l"/>
                  <a:t>Comment les autres me voient</a:t>
                </a:fld>
                <a:endParaRPr lang="de-CH" sz="1100"/>
              </a:p>
            </xdr:txBody>
          </xdr:sp>
          <xdr:sp macro="" textlink="' '!A1237">
            <xdr:nvSpPr>
              <xdr:cNvPr id="39" name="Textfeld 38">
                <a:extLst>
                  <a:ext uri="{FF2B5EF4-FFF2-40B4-BE49-F238E27FC236}">
                    <a16:creationId xmlns:a16="http://schemas.microsoft.com/office/drawing/2014/main" id="{00000000-0008-0000-2800-000027000000}"/>
                  </a:ext>
                </a:extLst>
              </xdr:cNvPr>
              <xdr:cNvSpPr txBox="1"/>
            </xdr:nvSpPr>
            <xdr:spPr>
              <a:xfrm>
                <a:off x="1813170" y="4396317"/>
                <a:ext cx="1620000" cy="7515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l"/>
                <a:fld id="{8C78ACEF-5022-4845-8FBA-AB17AC807F38}" type="TxLink">
                  <a:rPr lang="en-US" sz="2000" b="0" i="0" u="none" strike="noStrike">
                    <a:solidFill>
                      <a:schemeClr val="bg1"/>
                    </a:solidFill>
                    <a:latin typeface="+mn-lt"/>
                    <a:ea typeface="+mn-ea"/>
                    <a:cs typeface="Arial"/>
                  </a:rPr>
                  <a:pPr marL="0" indent="0" algn="l"/>
                  <a:t>Image de 
l'autre</a:t>
                </a:fld>
                <a:endParaRPr lang="de-CH" sz="2000" b="0" i="0" u="none" strike="noStrike">
                  <a:solidFill>
                    <a:schemeClr val="bg1"/>
                  </a:solidFill>
                  <a:latin typeface="+mn-lt"/>
                  <a:ea typeface="+mn-ea"/>
                  <a:cs typeface="Arial"/>
                </a:endParaRPr>
              </a:p>
            </xdr:txBody>
          </xdr:sp>
        </xdr:grpSp>
        <xdr:sp macro="" textlink="' '!A1256">
          <xdr:nvSpPr>
            <xdr:cNvPr id="97" name="Textfeld 96">
              <a:extLst>
                <a:ext uri="{FF2B5EF4-FFF2-40B4-BE49-F238E27FC236}">
                  <a16:creationId xmlns:a16="http://schemas.microsoft.com/office/drawing/2014/main" id="{00000000-0008-0000-2800-000061000000}"/>
                </a:ext>
              </a:extLst>
            </xdr:cNvPr>
            <xdr:cNvSpPr txBox="1">
              <a:spLocks/>
            </xdr:cNvSpPr>
          </xdr:nvSpPr>
          <xdr:spPr>
            <a:xfrm>
              <a:off x="1819275" y="4229100"/>
              <a:ext cx="1620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l"/>
              <a:fld id="{C63363AD-5D3E-4601-8878-F8574288BD11}" type="TxLink">
                <a:rPr lang="en-US" sz="1000" b="0" i="1" u="none" strike="noStrike">
                  <a:solidFill>
                    <a:srgbClr val="000000"/>
                  </a:solidFill>
                  <a:latin typeface="Arial"/>
                  <a:ea typeface="+mn-ea"/>
                  <a:cs typeface="Arial"/>
                </a:rPr>
                <a:pPr marL="0" indent="0" algn="l"/>
                <a:t>(inconnu de moi)</a:t>
              </a:fld>
              <a:endParaRPr lang="de-CH" sz="1000" b="0" i="1" u="none" strike="noStrike">
                <a:solidFill>
                  <a:srgbClr val="000000"/>
                </a:solidFill>
                <a:latin typeface="Arial"/>
                <a:ea typeface="+mn-ea"/>
                <a:cs typeface="Arial"/>
              </a:endParaRPr>
            </a:p>
          </xdr:txBody>
        </xdr:sp>
      </xdr:grpSp>
      <xdr:grpSp>
        <xdr:nvGrpSpPr>
          <xdr:cNvPr id="113" name="Gruppieren 112">
            <a:extLst>
              <a:ext uri="{FF2B5EF4-FFF2-40B4-BE49-F238E27FC236}">
                <a16:creationId xmlns:a16="http://schemas.microsoft.com/office/drawing/2014/main" id="{00000000-0008-0000-2800-000071000000}"/>
              </a:ext>
            </a:extLst>
          </xdr:cNvPr>
          <xdr:cNvGrpSpPr/>
        </xdr:nvGrpSpPr>
        <xdr:grpSpPr>
          <a:xfrm>
            <a:off x="4486275" y="3660788"/>
            <a:ext cx="1727090" cy="1094437"/>
            <a:chOff x="4581525" y="3660788"/>
            <a:chExt cx="1727090" cy="1094437"/>
          </a:xfrm>
        </xdr:grpSpPr>
        <xdr:grpSp>
          <xdr:nvGrpSpPr>
            <xdr:cNvPr id="14" name="Gruppieren 13">
              <a:extLst>
                <a:ext uri="{FF2B5EF4-FFF2-40B4-BE49-F238E27FC236}">
                  <a16:creationId xmlns:a16="http://schemas.microsoft.com/office/drawing/2014/main" id="{00000000-0008-0000-2800-00000E000000}"/>
                </a:ext>
              </a:extLst>
            </xdr:cNvPr>
            <xdr:cNvGrpSpPr/>
          </xdr:nvGrpSpPr>
          <xdr:grpSpPr>
            <a:xfrm>
              <a:off x="4583840" y="3660788"/>
              <a:ext cx="1724775" cy="1025512"/>
              <a:chOff x="5079140" y="4755047"/>
              <a:chExt cx="1724775" cy="1025512"/>
            </a:xfrm>
          </xdr:grpSpPr>
          <xdr:sp macro="" textlink="' '!A1240">
            <xdr:nvSpPr>
              <xdr:cNvPr id="34" name="Textfeld 33">
                <a:extLst>
                  <a:ext uri="{FF2B5EF4-FFF2-40B4-BE49-F238E27FC236}">
                    <a16:creationId xmlns:a16="http://schemas.microsoft.com/office/drawing/2014/main" id="{00000000-0008-0000-2800-000022000000}"/>
                  </a:ext>
                </a:extLst>
              </xdr:cNvPr>
              <xdr:cNvSpPr txBox="1">
                <a:spLocks/>
              </xdr:cNvSpPr>
            </xdr:nvSpPr>
            <xdr:spPr>
              <a:xfrm>
                <a:off x="5095875" y="5052409"/>
                <a:ext cx="1708040" cy="72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r"/>
                <a:fld id="{18B825FC-7978-44FC-BB45-019D6FD930D0}" type="TxLink">
                  <a:rPr lang="en-US" sz="1000" b="0" i="0" u="none" strike="noStrike">
                    <a:solidFill>
                      <a:srgbClr val="000000"/>
                    </a:solidFill>
                    <a:latin typeface="Arial"/>
                    <a:ea typeface="+mn-ea"/>
                    <a:cs typeface="Arial"/>
                  </a:rPr>
                  <a:pPr marL="0" indent="0" algn="r"/>
                  <a:t>Comment j'aimerais être ou comment les autres aimeraient que je sois</a:t>
                </a:fld>
                <a:endParaRPr lang="de-CH" sz="1200" b="0" i="0" u="none" strike="noStrike">
                  <a:solidFill>
                    <a:srgbClr val="000000"/>
                  </a:solidFill>
                  <a:latin typeface="+mn-lt"/>
                  <a:ea typeface="+mn-ea"/>
                  <a:cs typeface="Arial"/>
                </a:endParaRPr>
              </a:p>
            </xdr:txBody>
          </xdr:sp>
          <xdr:sp macro="" textlink="' '!A1236">
            <xdr:nvSpPr>
              <xdr:cNvPr id="37" name="Textfeld 36">
                <a:extLst>
                  <a:ext uri="{FF2B5EF4-FFF2-40B4-BE49-F238E27FC236}">
                    <a16:creationId xmlns:a16="http://schemas.microsoft.com/office/drawing/2014/main" id="{00000000-0008-0000-2800-000025000000}"/>
                  </a:ext>
                </a:extLst>
              </xdr:cNvPr>
              <xdr:cNvSpPr txBox="1"/>
            </xdr:nvSpPr>
            <xdr:spPr>
              <a:xfrm>
                <a:off x="5079140" y="4755047"/>
                <a:ext cx="1620000"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r"/>
                <a:fld id="{DA5FDB5F-A298-450C-B92F-2BE7755E4CBB}" type="TxLink">
                  <a:rPr lang="en-US" sz="2000" b="0" i="0" u="none" strike="noStrike">
                    <a:solidFill>
                      <a:schemeClr val="bg1"/>
                    </a:solidFill>
                    <a:latin typeface="+mn-lt"/>
                    <a:ea typeface="+mn-ea"/>
                    <a:cs typeface="Arial"/>
                  </a:rPr>
                  <a:pPr marL="0" indent="0" algn="r"/>
                  <a:t>Image idéale</a:t>
                </a:fld>
                <a:endParaRPr lang="de-CH" sz="2000" b="0" i="0" u="none" strike="noStrike">
                  <a:solidFill>
                    <a:schemeClr val="bg1"/>
                  </a:solidFill>
                  <a:latin typeface="+mn-lt"/>
                  <a:ea typeface="+mn-ea"/>
                  <a:cs typeface="Arial"/>
                </a:endParaRPr>
              </a:p>
            </xdr:txBody>
          </xdr:sp>
        </xdr:grpSp>
        <xdr:sp macro="" textlink="' '!A1255">
          <xdr:nvSpPr>
            <xdr:cNvPr id="98" name="Textfeld 97">
              <a:extLst>
                <a:ext uri="{FF2B5EF4-FFF2-40B4-BE49-F238E27FC236}">
                  <a16:creationId xmlns:a16="http://schemas.microsoft.com/office/drawing/2014/main" id="{00000000-0008-0000-2800-000062000000}"/>
                </a:ext>
              </a:extLst>
            </xdr:cNvPr>
            <xdr:cNvSpPr txBox="1">
              <a:spLocks/>
            </xdr:cNvSpPr>
          </xdr:nvSpPr>
          <xdr:spPr>
            <a:xfrm>
              <a:off x="4581525" y="4467225"/>
              <a:ext cx="1620000" cy="288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r"/>
              <a:fld id="{B57EAED4-C4B1-4D32-8685-9A762F834F48}" type="TxLink">
                <a:rPr lang="en-US" sz="1000" b="0" i="1" u="none" strike="noStrike">
                  <a:solidFill>
                    <a:srgbClr val="000000"/>
                  </a:solidFill>
                  <a:latin typeface="Arial"/>
                  <a:cs typeface="Arial"/>
                </a:rPr>
                <a:pPr algn="r"/>
                <a:t>(connu de moi)</a:t>
              </a:fld>
              <a:endParaRPr lang="de-CH" sz="1200" i="1">
                <a:latin typeface="+mn-lt"/>
              </a:endParaRPr>
            </a:p>
          </xdr:txBody>
        </xdr:sp>
      </xdr:grpSp>
      <xdr:grpSp>
        <xdr:nvGrpSpPr>
          <xdr:cNvPr id="128" name="Gruppieren 127">
            <a:extLst>
              <a:ext uri="{FF2B5EF4-FFF2-40B4-BE49-F238E27FC236}">
                <a16:creationId xmlns:a16="http://schemas.microsoft.com/office/drawing/2014/main" id="{00000000-0008-0000-2800-000080000000}"/>
              </a:ext>
            </a:extLst>
          </xdr:cNvPr>
          <xdr:cNvGrpSpPr/>
        </xdr:nvGrpSpPr>
        <xdr:grpSpPr>
          <a:xfrm>
            <a:off x="3189942" y="2701810"/>
            <a:ext cx="1598890" cy="1592175"/>
            <a:chOff x="3169166" y="2701810"/>
            <a:chExt cx="1598890" cy="1592175"/>
          </a:xfrm>
        </xdr:grpSpPr>
        <xdr:sp macro="" textlink="">
          <xdr:nvSpPr>
            <xdr:cNvPr id="124" name="Pfeil nach oben und unten 123">
              <a:extLst>
                <a:ext uri="{FF2B5EF4-FFF2-40B4-BE49-F238E27FC236}">
                  <a16:creationId xmlns:a16="http://schemas.microsoft.com/office/drawing/2014/main" id="{00000000-0008-0000-2800-00007C000000}"/>
                </a:ext>
              </a:extLst>
            </xdr:cNvPr>
            <xdr:cNvSpPr/>
          </xdr:nvSpPr>
          <xdr:spPr>
            <a:xfrm rot="1800000">
              <a:off x="3169166" y="2701810"/>
              <a:ext cx="324000" cy="648000"/>
            </a:xfrm>
            <a:prstGeom prst="upDownArrow">
              <a:avLst/>
            </a:prstGeom>
            <a:solidFill>
              <a:schemeClr val="accent1">
                <a:lumMod val="40000"/>
                <a:lumOff val="6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25" name="Pfeil nach oben und unten 124">
              <a:extLst>
                <a:ext uri="{FF2B5EF4-FFF2-40B4-BE49-F238E27FC236}">
                  <a16:creationId xmlns:a16="http://schemas.microsoft.com/office/drawing/2014/main" id="{00000000-0008-0000-2800-00007D000000}"/>
                </a:ext>
              </a:extLst>
            </xdr:cNvPr>
            <xdr:cNvSpPr/>
          </xdr:nvSpPr>
          <xdr:spPr>
            <a:xfrm rot="19800000" flipV="1">
              <a:off x="4444056" y="2720008"/>
              <a:ext cx="324000" cy="645044"/>
            </a:xfrm>
            <a:prstGeom prst="upDownArrow">
              <a:avLst/>
            </a:prstGeom>
            <a:solidFill>
              <a:schemeClr val="accent1">
                <a:lumMod val="40000"/>
                <a:lumOff val="6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26" name="Pfeil nach oben und unten 125">
              <a:extLst>
                <a:ext uri="{FF2B5EF4-FFF2-40B4-BE49-F238E27FC236}">
                  <a16:creationId xmlns:a16="http://schemas.microsoft.com/office/drawing/2014/main" id="{00000000-0008-0000-2800-00007E000000}"/>
                </a:ext>
              </a:extLst>
            </xdr:cNvPr>
            <xdr:cNvSpPr/>
          </xdr:nvSpPr>
          <xdr:spPr>
            <a:xfrm rot="5400000">
              <a:off x="3827387" y="3807985"/>
              <a:ext cx="324000" cy="648000"/>
            </a:xfrm>
            <a:prstGeom prst="upDownArrow">
              <a:avLst/>
            </a:prstGeom>
            <a:solidFill>
              <a:schemeClr val="accent1">
                <a:lumMod val="40000"/>
                <a:lumOff val="6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grpSp>
    <xdr:clientData/>
  </xdr:twoCellAnchor>
  <xdr:twoCellAnchor editAs="oneCell">
    <xdr:from>
      <xdr:col>0</xdr:col>
      <xdr:colOff>76200</xdr:colOff>
      <xdr:row>2</xdr:row>
      <xdr:rowOff>57150</xdr:rowOff>
    </xdr:from>
    <xdr:to>
      <xdr:col>0</xdr:col>
      <xdr:colOff>400200</xdr:colOff>
      <xdr:row>3</xdr:row>
      <xdr:rowOff>182590</xdr:rowOff>
    </xdr:to>
    <xdr:grpSp>
      <xdr:nvGrpSpPr>
        <xdr:cNvPr id="45" name="Gruppieren 44">
          <a:hlinkClick xmlns:r="http://schemas.openxmlformats.org/officeDocument/2006/relationships" r:id="rId4"/>
          <a:extLst>
            <a:ext uri="{FF2B5EF4-FFF2-40B4-BE49-F238E27FC236}">
              <a16:creationId xmlns:a16="http://schemas.microsoft.com/office/drawing/2014/main" id="{00000000-0008-0000-2800-00002D000000}"/>
            </a:ext>
          </a:extLst>
        </xdr:cNvPr>
        <xdr:cNvGrpSpPr/>
      </xdr:nvGrpSpPr>
      <xdr:grpSpPr>
        <a:xfrm>
          <a:off x="76200" y="902970"/>
          <a:ext cx="324000" cy="323560"/>
          <a:chOff x="12020550" y="2171700"/>
          <a:chExt cx="324000" cy="325465"/>
        </a:xfrm>
      </xdr:grpSpPr>
      <xdr:sp macro="" textlink="">
        <xdr:nvSpPr>
          <xdr:cNvPr id="46" name="Rechteck 45">
            <a:extLst>
              <a:ext uri="{FF2B5EF4-FFF2-40B4-BE49-F238E27FC236}">
                <a16:creationId xmlns:a16="http://schemas.microsoft.com/office/drawing/2014/main" id="{00000000-0008-0000-2800-00002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 name="Pfeil nach rechts 46">
            <a:extLst>
              <a:ext uri="{FF2B5EF4-FFF2-40B4-BE49-F238E27FC236}">
                <a16:creationId xmlns:a16="http://schemas.microsoft.com/office/drawing/2014/main" id="{00000000-0008-0000-2800-00002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0</xdr:colOff>
      <xdr:row>3</xdr:row>
      <xdr:rowOff>133350</xdr:rowOff>
    </xdr:from>
    <xdr:ext cx="496161" cy="248851"/>
    <xdr:sp macro="" textlink="">
      <xdr:nvSpPr>
        <xdr:cNvPr id="50" name="Textfeld 49">
          <a:extLst>
            <a:ext uri="{FF2B5EF4-FFF2-40B4-BE49-F238E27FC236}">
              <a16:creationId xmlns:a16="http://schemas.microsoft.com/office/drawing/2014/main" id="{00000000-0008-0000-2800-000032000000}"/>
            </a:ext>
          </a:extLst>
        </xdr:cNvPr>
        <xdr:cNvSpPr txBox="1"/>
      </xdr:nvSpPr>
      <xdr:spPr>
        <a:xfrm>
          <a:off x="0" y="1162050"/>
          <a:ext cx="49616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l"/>
          <a:r>
            <a:rPr lang="de-CH" sz="1000">
              <a:solidFill>
                <a:schemeClr val="tx1">
                  <a:lumMod val="65000"/>
                  <a:lumOff val="35000"/>
                </a:schemeClr>
              </a:solidFill>
            </a:rPr>
            <a:t>Johari</a:t>
          </a:r>
        </a:p>
      </xdr:txBody>
    </xdr:sp>
    <xdr:clientData/>
  </xdr:oneCellAnchor>
  <mc:AlternateContent xmlns:mc="http://schemas.openxmlformats.org/markup-compatibility/2006">
    <mc:Choice xmlns:a14="http://schemas.microsoft.com/office/drawing/2010/main" Requires="a14">
      <xdr:twoCellAnchor editAs="oneCell">
        <xdr:from>
          <xdr:col>9</xdr:col>
          <xdr:colOff>390525</xdr:colOff>
          <xdr:row>0</xdr:row>
          <xdr:rowOff>19050</xdr:rowOff>
        </xdr:from>
        <xdr:to>
          <xdr:col>15</xdr:col>
          <xdr:colOff>19050</xdr:colOff>
          <xdr:row>0</xdr:row>
          <xdr:rowOff>552450</xdr:rowOff>
        </xdr:to>
        <xdr:pic>
          <xdr:nvPicPr>
            <xdr:cNvPr id="51" name="Grafik 59">
              <a:extLst>
                <a:ext uri="{FF2B5EF4-FFF2-40B4-BE49-F238E27FC236}">
                  <a16:creationId xmlns:a16="http://schemas.microsoft.com/office/drawing/2014/main" id="{00000000-0008-0000-2800-000033000000}"/>
                </a:ext>
              </a:extLst>
            </xdr:cNvPr>
            <xdr:cNvPicPr>
              <a:picLocks noChangeAspect="1" noChangeArrowheads="1"/>
              <a:extLst>
                <a:ext uri="{84589F7E-364E-4C9E-8A38-B11213B215E9}">
                  <a14:cameraTool cellRange="Logo!$D$6" spid="_x0000_s786558"/>
                </a:ext>
              </a:extLst>
            </xdr:cNvPicPr>
          </xdr:nvPicPr>
          <xdr:blipFill>
            <a:blip xmlns:r="http://schemas.openxmlformats.org/officeDocument/2006/relationships" r:embed="rId5"/>
            <a:srcRect/>
            <a:stretch>
              <a:fillRect/>
            </a:stretch>
          </xdr:blipFill>
          <xdr:spPr bwMode="auto">
            <a:xfrm>
              <a:off x="64389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1.xml><?xml version="1.0" encoding="utf-8"?>
<xdr:wsDr xmlns:xdr="http://schemas.openxmlformats.org/drawingml/2006/spreadsheetDrawing" xmlns:a="http://schemas.openxmlformats.org/drawingml/2006/main">
  <xdr:oneCellAnchor>
    <xdr:from>
      <xdr:col>7</xdr:col>
      <xdr:colOff>752475</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2900-000002000000}"/>
            </a:ext>
          </a:extLst>
        </xdr:cNvPr>
        <xdr:cNvGrpSpPr/>
      </xdr:nvGrpSpPr>
      <xdr:grpSpPr>
        <a:xfrm>
          <a:off x="5339715"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29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29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29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29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29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28574</xdr:colOff>
      <xdr:row>1</xdr:row>
      <xdr:rowOff>285750</xdr:rowOff>
    </xdr:from>
    <xdr:to>
      <xdr:col>8</xdr:col>
      <xdr:colOff>185772</xdr:colOff>
      <xdr:row>27</xdr:row>
      <xdr:rowOff>55668</xdr:rowOff>
    </xdr:to>
    <xdr:grpSp>
      <xdr:nvGrpSpPr>
        <xdr:cNvPr id="8" name="Gruppieren 7">
          <a:hlinkClick xmlns:r="http://schemas.openxmlformats.org/officeDocument/2006/relationships" r:id="rId3"/>
          <a:extLst>
            <a:ext uri="{FF2B5EF4-FFF2-40B4-BE49-F238E27FC236}">
              <a16:creationId xmlns:a16="http://schemas.microsoft.com/office/drawing/2014/main" id="{00000000-0008-0000-2900-000008000000}"/>
            </a:ext>
          </a:extLst>
        </xdr:cNvPr>
        <xdr:cNvGrpSpPr/>
      </xdr:nvGrpSpPr>
      <xdr:grpSpPr>
        <a:xfrm>
          <a:off x="508634" y="842010"/>
          <a:ext cx="5049238" cy="4753398"/>
          <a:chOff x="495299" y="981075"/>
          <a:chExt cx="4910173" cy="4903893"/>
        </a:xfrm>
      </xdr:grpSpPr>
      <xdr:sp macro="" textlink="">
        <xdr:nvSpPr>
          <xdr:cNvPr id="60" name="Rechteck 59">
            <a:extLst>
              <a:ext uri="{FF2B5EF4-FFF2-40B4-BE49-F238E27FC236}">
                <a16:creationId xmlns:a16="http://schemas.microsoft.com/office/drawing/2014/main" id="{00000000-0008-0000-2900-00003C000000}"/>
              </a:ext>
            </a:extLst>
          </xdr:cNvPr>
          <xdr:cNvSpPr/>
        </xdr:nvSpPr>
        <xdr:spPr bwMode="auto">
          <a:xfrm>
            <a:off x="3234287" y="1466399"/>
            <a:ext cx="2171185" cy="2171185"/>
          </a:xfrm>
          <a:prstGeom prst="rect">
            <a:avLst/>
          </a:prstGeom>
          <a:solidFill>
            <a:schemeClr val="accent1">
              <a:lumMod val="40000"/>
              <a:lumOff val="6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grpSp>
        <xdr:nvGrpSpPr>
          <xdr:cNvPr id="89" name="Gruppieren 88">
            <a:hlinkClick xmlns:r="http://schemas.openxmlformats.org/officeDocument/2006/relationships" r:id="rId3"/>
            <a:extLst>
              <a:ext uri="{FF2B5EF4-FFF2-40B4-BE49-F238E27FC236}">
                <a16:creationId xmlns:a16="http://schemas.microsoft.com/office/drawing/2014/main" id="{00000000-0008-0000-2900-000059000000}"/>
              </a:ext>
            </a:extLst>
          </xdr:cNvPr>
          <xdr:cNvGrpSpPr/>
        </xdr:nvGrpSpPr>
        <xdr:grpSpPr>
          <a:xfrm>
            <a:off x="495299" y="981075"/>
            <a:ext cx="4910173" cy="4903893"/>
            <a:chOff x="495299" y="981075"/>
            <a:chExt cx="4910173" cy="4903893"/>
          </a:xfrm>
        </xdr:grpSpPr>
        <xdr:sp macro="" textlink="">
          <xdr:nvSpPr>
            <xdr:cNvPr id="56" name="Rechteck 55">
              <a:extLst>
                <a:ext uri="{FF2B5EF4-FFF2-40B4-BE49-F238E27FC236}">
                  <a16:creationId xmlns:a16="http://schemas.microsoft.com/office/drawing/2014/main" id="{00000000-0008-0000-2900-000038000000}"/>
                </a:ext>
              </a:extLst>
            </xdr:cNvPr>
            <xdr:cNvSpPr/>
          </xdr:nvSpPr>
          <xdr:spPr bwMode="auto">
            <a:xfrm>
              <a:off x="3234287" y="3713783"/>
              <a:ext cx="2171185" cy="2171185"/>
            </a:xfrm>
            <a:prstGeom prst="rect">
              <a:avLst/>
            </a:prstGeom>
            <a:solidFill>
              <a:schemeClr val="accent1">
                <a:lumMod val="60000"/>
                <a:lumOff val="4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pic>
          <xdr:nvPicPr>
            <xdr:cNvPr id="74" name="Grafik 73">
              <a:extLst>
                <a:ext uri="{FF2B5EF4-FFF2-40B4-BE49-F238E27FC236}">
                  <a16:creationId xmlns:a16="http://schemas.microsoft.com/office/drawing/2014/main" id="{00000000-0008-0000-2900-00004A000000}"/>
                </a:ext>
              </a:extLst>
            </xdr:cNvPr>
            <xdr:cNvPicPr>
              <a:picLocks noChangeAspect="1"/>
            </xdr:cNvPicPr>
          </xdr:nvPicPr>
          <xdr:blipFill>
            <a:blip xmlns:r="http://schemas.openxmlformats.org/officeDocument/2006/relationships" r:embed="rId4"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568928" y="4067175"/>
              <a:ext cx="1501902" cy="1714500"/>
            </a:xfrm>
            <a:prstGeom prst="rect">
              <a:avLst/>
            </a:prstGeom>
          </xdr:spPr>
        </xdr:pic>
        <xdr:sp macro="" textlink="' '!A1265">
          <xdr:nvSpPr>
            <xdr:cNvPr id="57" name="Textfeld 26">
              <a:extLst>
                <a:ext uri="{FF2B5EF4-FFF2-40B4-BE49-F238E27FC236}">
                  <a16:creationId xmlns:a16="http://schemas.microsoft.com/office/drawing/2014/main" id="{00000000-0008-0000-2900-000039000000}"/>
                </a:ext>
              </a:extLst>
            </xdr:cNvPr>
            <xdr:cNvSpPr txBox="1"/>
          </xdr:nvSpPr>
          <xdr:spPr>
            <a:xfrm>
              <a:off x="3234154" y="5421279"/>
              <a:ext cx="2156578"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C864C9CC-17DD-4079-A432-236A51329A81}" type="TxLink">
                <a:rPr lang="en-US" sz="180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Inconnu</a:t>
              </a:fld>
              <a:endParaRPr lang="de-DE" sz="1800" b="0" kern="1200">
                <a:solidFill>
                  <a:schemeClr val="tx2"/>
                </a:solidFill>
                <a:latin typeface="Arial" pitchFamily="34" charset="0"/>
                <a:ea typeface="+mn-ea"/>
                <a:cs typeface="+mn-cs"/>
              </a:endParaRPr>
            </a:p>
          </xdr:txBody>
        </xdr:sp>
        <xdr:sp macro="" textlink="' '!A1259">
          <xdr:nvSpPr>
            <xdr:cNvPr id="50" name="Rechteck 49">
              <a:extLst>
                <a:ext uri="{FF2B5EF4-FFF2-40B4-BE49-F238E27FC236}">
                  <a16:creationId xmlns:a16="http://schemas.microsoft.com/office/drawing/2014/main" id="{00000000-0008-0000-2900-000032000000}"/>
                </a:ext>
              </a:extLst>
            </xdr:cNvPr>
            <xdr:cNvSpPr/>
          </xdr:nvSpPr>
          <xdr:spPr bwMode="auto">
            <a:xfrm>
              <a:off x="992171" y="981075"/>
              <a:ext cx="2171185" cy="447009"/>
            </a:xfrm>
            <a:prstGeom prst="rect">
              <a:avLst/>
            </a:prstGeom>
            <a:solidFill>
              <a:schemeClr val="bg1">
                <a:lumMod val="8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8BF6C473-1857-46E1-9291-16912D3FFF31}"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Connu de moi</a:t>
              </a:fld>
              <a:endParaRPr lang="de-DE" sz="1600" b="0" kern="1200">
                <a:solidFill>
                  <a:schemeClr val="tx1">
                    <a:lumMod val="65000"/>
                    <a:lumOff val="35000"/>
                  </a:schemeClr>
                </a:solidFill>
                <a:latin typeface="Arial" charset="0"/>
                <a:ea typeface="+mn-ea"/>
                <a:cs typeface="+mn-cs"/>
              </a:endParaRPr>
            </a:p>
          </xdr:txBody>
        </xdr:sp>
        <xdr:sp macro="" textlink="' '!A1260">
          <xdr:nvSpPr>
            <xdr:cNvPr id="51" name="Rechteck 50">
              <a:extLst>
                <a:ext uri="{FF2B5EF4-FFF2-40B4-BE49-F238E27FC236}">
                  <a16:creationId xmlns:a16="http://schemas.microsoft.com/office/drawing/2014/main" id="{00000000-0008-0000-2900-000033000000}"/>
                </a:ext>
              </a:extLst>
            </xdr:cNvPr>
            <xdr:cNvSpPr/>
          </xdr:nvSpPr>
          <xdr:spPr bwMode="auto">
            <a:xfrm>
              <a:off x="3234287" y="981075"/>
              <a:ext cx="2171185" cy="447009"/>
            </a:xfrm>
            <a:prstGeom prst="rect">
              <a:avLst/>
            </a:prstGeom>
            <a:solidFill>
              <a:schemeClr val="bg1">
                <a:lumMod val="8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D060AD67-0EB1-4892-BB1A-022DA0B36CEF}"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Inconnu de moi</a:t>
              </a:fld>
              <a:endParaRPr lang="de-DE" sz="1600" b="0" kern="1200">
                <a:solidFill>
                  <a:schemeClr val="tx1">
                    <a:lumMod val="65000"/>
                    <a:lumOff val="35000"/>
                  </a:schemeClr>
                </a:solidFill>
                <a:latin typeface="Arial" charset="0"/>
                <a:ea typeface="+mn-ea"/>
                <a:cs typeface="+mn-cs"/>
              </a:endParaRPr>
            </a:p>
          </xdr:txBody>
        </xdr:sp>
        <xdr:sp macro="" textlink="' '!A1261">
          <xdr:nvSpPr>
            <xdr:cNvPr id="54" name="Rechteck 53">
              <a:extLst>
                <a:ext uri="{FF2B5EF4-FFF2-40B4-BE49-F238E27FC236}">
                  <a16:creationId xmlns:a16="http://schemas.microsoft.com/office/drawing/2014/main" id="{00000000-0008-0000-2900-000036000000}"/>
                </a:ext>
              </a:extLst>
            </xdr:cNvPr>
            <xdr:cNvSpPr/>
          </xdr:nvSpPr>
          <xdr:spPr bwMode="auto">
            <a:xfrm rot="16200000">
              <a:off x="-366788" y="2328487"/>
              <a:ext cx="2171185" cy="447009"/>
            </a:xfrm>
            <a:prstGeom prst="rect">
              <a:avLst/>
            </a:prstGeom>
            <a:solidFill>
              <a:schemeClr val="bg1">
                <a:lumMod val="9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C7DA219F-A858-40CD-9C5B-0F6D76272D03}"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Connu des autres</a:t>
              </a:fld>
              <a:endParaRPr lang="de-DE" sz="1600" b="0" kern="1200">
                <a:solidFill>
                  <a:schemeClr val="tx1">
                    <a:lumMod val="65000"/>
                    <a:lumOff val="35000"/>
                  </a:schemeClr>
                </a:solidFill>
                <a:latin typeface="Arial" charset="0"/>
                <a:ea typeface="+mn-ea"/>
                <a:cs typeface="+mn-cs"/>
              </a:endParaRPr>
            </a:p>
          </xdr:txBody>
        </xdr:sp>
        <xdr:sp macro="" textlink="' '!A1262">
          <xdr:nvSpPr>
            <xdr:cNvPr id="55" name="Rechteck 54">
              <a:extLst>
                <a:ext uri="{FF2B5EF4-FFF2-40B4-BE49-F238E27FC236}">
                  <a16:creationId xmlns:a16="http://schemas.microsoft.com/office/drawing/2014/main" id="{00000000-0008-0000-2900-000037000000}"/>
                </a:ext>
              </a:extLst>
            </xdr:cNvPr>
            <xdr:cNvSpPr/>
          </xdr:nvSpPr>
          <xdr:spPr bwMode="auto">
            <a:xfrm rot="16200000">
              <a:off x="-366789" y="4575871"/>
              <a:ext cx="2171185" cy="447009"/>
            </a:xfrm>
            <a:prstGeom prst="rect">
              <a:avLst/>
            </a:prstGeom>
            <a:solidFill>
              <a:schemeClr val="bg1">
                <a:lumMod val="9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48A39131-0679-4445-9E1E-7AEBFF7EF25F}"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Inconnu des autres</a:t>
              </a:fld>
              <a:endParaRPr lang="de-DE" sz="1600" b="0" kern="1200">
                <a:solidFill>
                  <a:schemeClr val="tx1">
                    <a:lumMod val="65000"/>
                    <a:lumOff val="35000"/>
                  </a:schemeClr>
                </a:solidFill>
                <a:latin typeface="Arial" charset="0"/>
                <a:ea typeface="+mn-ea"/>
                <a:cs typeface="+mn-cs"/>
              </a:endParaRPr>
            </a:p>
          </xdr:txBody>
        </xdr:sp>
        <xdr:sp macro="" textlink="">
          <xdr:nvSpPr>
            <xdr:cNvPr id="62" name="Rechteck 61">
              <a:extLst>
                <a:ext uri="{FF2B5EF4-FFF2-40B4-BE49-F238E27FC236}">
                  <a16:creationId xmlns:a16="http://schemas.microsoft.com/office/drawing/2014/main" id="{00000000-0008-0000-2900-00003E000000}"/>
                </a:ext>
              </a:extLst>
            </xdr:cNvPr>
            <xdr:cNvSpPr/>
          </xdr:nvSpPr>
          <xdr:spPr bwMode="auto">
            <a:xfrm>
              <a:off x="992171" y="1466399"/>
              <a:ext cx="2171185" cy="2171185"/>
            </a:xfrm>
            <a:prstGeom prst="rect">
              <a:avLst/>
            </a:prstGeom>
            <a:solidFill>
              <a:schemeClr val="accent1">
                <a:lumMod val="20000"/>
                <a:lumOff val="8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40000"/>
                    <a:lumOff val="60000"/>
                  </a:schemeClr>
                </a:solidFill>
                <a:effectLst/>
                <a:latin typeface="Arial" charset="0"/>
              </a:endParaRPr>
            </a:p>
          </xdr:txBody>
        </xdr:sp>
        <xdr:sp macro="" textlink="' '!A1263">
          <xdr:nvSpPr>
            <xdr:cNvPr id="63" name="Textfeld 18">
              <a:extLst>
                <a:ext uri="{FF2B5EF4-FFF2-40B4-BE49-F238E27FC236}">
                  <a16:creationId xmlns:a16="http://schemas.microsoft.com/office/drawing/2014/main" id="{00000000-0008-0000-2900-00003F000000}"/>
                </a:ext>
              </a:extLst>
            </xdr:cNvPr>
            <xdr:cNvSpPr txBox="1"/>
          </xdr:nvSpPr>
          <xdr:spPr>
            <a:xfrm>
              <a:off x="969747" y="1559495"/>
              <a:ext cx="2205591"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C96651BC-36ED-43C7-8552-AE3F7ED16D66}" type="TxLink">
                <a:rPr lang="en-US" sz="180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Personne publique</a:t>
              </a:fld>
              <a:endParaRPr lang="de-DE" sz="1800" b="0" kern="1200">
                <a:solidFill>
                  <a:schemeClr val="tx2"/>
                </a:solidFill>
                <a:latin typeface="Arial" pitchFamily="34" charset="0"/>
                <a:ea typeface="+mn-ea"/>
                <a:cs typeface="+mn-cs"/>
              </a:endParaRPr>
            </a:p>
          </xdr:txBody>
        </xdr:sp>
        <xdr:pic>
          <xdr:nvPicPr>
            <xdr:cNvPr id="71" name="Grafik 70">
              <a:extLst>
                <a:ext uri="{FF2B5EF4-FFF2-40B4-BE49-F238E27FC236}">
                  <a16:creationId xmlns:a16="http://schemas.microsoft.com/office/drawing/2014/main" id="{00000000-0008-0000-2900-000047000000}"/>
                </a:ext>
              </a:extLst>
            </xdr:cNvPr>
            <xdr:cNvPicPr>
              <a:picLocks noChangeAspect="1"/>
            </xdr:cNvPicPr>
          </xdr:nvPicPr>
          <xdr:blipFill>
            <a:blip xmlns:r="http://schemas.openxmlformats.org/officeDocument/2006/relationships" r:embed="rId5">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010963" y="1895474"/>
              <a:ext cx="2133601" cy="1600201"/>
            </a:xfrm>
            <a:prstGeom prst="rect">
              <a:avLst/>
            </a:prstGeom>
          </xdr:spPr>
        </xdr:pic>
        <xdr:sp macro="" textlink="' '!A1264">
          <xdr:nvSpPr>
            <xdr:cNvPr id="61" name="Textfeld 22">
              <a:extLst>
                <a:ext uri="{FF2B5EF4-FFF2-40B4-BE49-F238E27FC236}">
                  <a16:creationId xmlns:a16="http://schemas.microsoft.com/office/drawing/2014/main" id="{00000000-0008-0000-2900-00003D000000}"/>
                </a:ext>
              </a:extLst>
            </xdr:cNvPr>
            <xdr:cNvSpPr txBox="1"/>
          </xdr:nvSpPr>
          <xdr:spPr>
            <a:xfrm>
              <a:off x="3243957" y="1559495"/>
              <a:ext cx="2156577"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D7F73D74-139A-4385-9E9B-216D4983B099}" type="TxLink">
                <a:rPr lang="en-US" sz="180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Zone aveugle</a:t>
              </a:fld>
              <a:endParaRPr lang="de-DE" sz="1800" b="0" kern="1200">
                <a:solidFill>
                  <a:schemeClr val="tx2"/>
                </a:solidFill>
                <a:latin typeface="Arial" pitchFamily="34" charset="0"/>
                <a:ea typeface="+mn-ea"/>
                <a:cs typeface="+mn-cs"/>
              </a:endParaRPr>
            </a:p>
          </xdr:txBody>
        </xdr:sp>
        <xdr:pic>
          <xdr:nvPicPr>
            <xdr:cNvPr id="72" name="Grafik 71">
              <a:extLst>
                <a:ext uri="{FF2B5EF4-FFF2-40B4-BE49-F238E27FC236}">
                  <a16:creationId xmlns:a16="http://schemas.microsoft.com/office/drawing/2014/main" id="{00000000-0008-0000-2900-000048000000}"/>
                </a:ext>
              </a:extLst>
            </xdr:cNvPr>
            <xdr:cNvPicPr>
              <a:picLocks noChangeAspect="1"/>
            </xdr:cNvPicPr>
          </xdr:nvPicPr>
          <xdr:blipFill>
            <a:blip xmlns:r="http://schemas.openxmlformats.org/officeDocument/2006/relationships" r:embed="rId6">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851821" y="1885950"/>
              <a:ext cx="936117" cy="1774629"/>
            </a:xfrm>
            <a:prstGeom prst="rect">
              <a:avLst/>
            </a:prstGeom>
          </xdr:spPr>
        </xdr:pic>
        <xdr:sp macro="" textlink="">
          <xdr:nvSpPr>
            <xdr:cNvPr id="58" name="Rechteck 57">
              <a:extLst>
                <a:ext uri="{FF2B5EF4-FFF2-40B4-BE49-F238E27FC236}">
                  <a16:creationId xmlns:a16="http://schemas.microsoft.com/office/drawing/2014/main" id="{00000000-0008-0000-2900-00003A000000}"/>
                </a:ext>
              </a:extLst>
            </xdr:cNvPr>
            <xdr:cNvSpPr/>
          </xdr:nvSpPr>
          <xdr:spPr bwMode="auto">
            <a:xfrm>
              <a:off x="992171" y="3713783"/>
              <a:ext cx="2171185" cy="2171185"/>
            </a:xfrm>
            <a:prstGeom prst="rect">
              <a:avLst/>
            </a:prstGeom>
            <a:solidFill>
              <a:srgbClr val="7FA3CF"/>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sp macro="" textlink="' '!A1266">
          <xdr:nvSpPr>
            <xdr:cNvPr id="59" name="Textfeld 23">
              <a:extLst>
                <a:ext uri="{FF2B5EF4-FFF2-40B4-BE49-F238E27FC236}">
                  <a16:creationId xmlns:a16="http://schemas.microsoft.com/office/drawing/2014/main" id="{00000000-0008-0000-2900-00003B000000}"/>
                </a:ext>
              </a:extLst>
            </xdr:cNvPr>
            <xdr:cNvSpPr txBox="1"/>
          </xdr:nvSpPr>
          <xdr:spPr>
            <a:xfrm>
              <a:off x="1038366" y="5421279"/>
              <a:ext cx="2117368"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A795B986-BD75-4865-A25D-A1606FCC9DD3}" type="TxLink">
                <a:rPr lang="en-US" sz="180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Mon secret</a:t>
              </a:fld>
              <a:endParaRPr lang="de-DE" sz="1800" b="0" kern="1200">
                <a:solidFill>
                  <a:schemeClr val="tx2"/>
                </a:solidFill>
                <a:latin typeface="Arial" pitchFamily="34" charset="0"/>
                <a:ea typeface="+mn-ea"/>
                <a:cs typeface="+mn-cs"/>
              </a:endParaRPr>
            </a:p>
          </xdr:txBody>
        </xdr:sp>
        <xdr:pic>
          <xdr:nvPicPr>
            <xdr:cNvPr id="75" name="Grafik 74">
              <a:extLst>
                <a:ext uri="{FF2B5EF4-FFF2-40B4-BE49-F238E27FC236}">
                  <a16:creationId xmlns:a16="http://schemas.microsoft.com/office/drawing/2014/main" id="{00000000-0008-0000-2900-00004B000000}"/>
                </a:ext>
              </a:extLst>
            </xdr:cNvPr>
            <xdr:cNvPicPr>
              <a:picLocks noChangeAspect="1"/>
            </xdr:cNvPicPr>
          </xdr:nvPicPr>
          <xdr:blipFill>
            <a:blip xmlns:r="http://schemas.openxmlformats.org/officeDocument/2006/relationships" r:embed="rId7">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456554" y="4057181"/>
              <a:ext cx="1317600" cy="1728000"/>
            </a:xfrm>
            <a:prstGeom prst="rect">
              <a:avLst/>
            </a:prstGeom>
          </xdr:spPr>
        </xdr:pic>
        <xdr:grpSp>
          <xdr:nvGrpSpPr>
            <xdr:cNvPr id="84" name="Gruppieren 83">
              <a:extLst>
                <a:ext uri="{FF2B5EF4-FFF2-40B4-BE49-F238E27FC236}">
                  <a16:creationId xmlns:a16="http://schemas.microsoft.com/office/drawing/2014/main" id="{00000000-0008-0000-2900-000054000000}"/>
                </a:ext>
              </a:extLst>
            </xdr:cNvPr>
            <xdr:cNvGrpSpPr/>
          </xdr:nvGrpSpPr>
          <xdr:grpSpPr>
            <a:xfrm>
              <a:off x="2857500" y="2425377"/>
              <a:ext cx="747769" cy="276225"/>
              <a:chOff x="2886075" y="2447925"/>
              <a:chExt cx="747769" cy="276225"/>
            </a:xfrm>
          </xdr:grpSpPr>
          <xdr:cxnSp macro="">
            <xdr:nvCxnSpPr>
              <xdr:cNvPr id="81" name="Gerade Verbindung mit Pfeil 80">
                <a:extLst>
                  <a:ext uri="{FF2B5EF4-FFF2-40B4-BE49-F238E27FC236}">
                    <a16:creationId xmlns:a16="http://schemas.microsoft.com/office/drawing/2014/main" id="{00000000-0008-0000-2900-000051000000}"/>
                  </a:ext>
                </a:extLst>
              </xdr:cNvPr>
              <xdr:cNvCxnSpPr/>
            </xdr:nvCxnSpPr>
            <xdr:spPr>
              <a:xfrm>
                <a:off x="2926972" y="2724150"/>
                <a:ext cx="647700" cy="0"/>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82" name="Textfeld 81">
                <a:extLst>
                  <a:ext uri="{FF2B5EF4-FFF2-40B4-BE49-F238E27FC236}">
                    <a16:creationId xmlns:a16="http://schemas.microsoft.com/office/drawing/2014/main" id="{00000000-0008-0000-2900-000052000000}"/>
                  </a:ext>
                </a:extLst>
              </xdr:cNvPr>
              <xdr:cNvSpPr txBox="1"/>
            </xdr:nvSpPr>
            <xdr:spPr>
              <a:xfrm>
                <a:off x="2886075" y="2447925"/>
                <a:ext cx="747769"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000">
                    <a:latin typeface="Arial" panose="020B0604020202020204" pitchFamily="34" charset="0"/>
                    <a:cs typeface="Arial" panose="020B0604020202020204" pitchFamily="34" charset="0"/>
                  </a:rPr>
                  <a:t>Feedback</a:t>
                </a:r>
              </a:p>
            </xdr:txBody>
          </xdr:sp>
        </xdr:grpSp>
        <xdr:grpSp>
          <xdr:nvGrpSpPr>
            <xdr:cNvPr id="85" name="Gruppieren 84">
              <a:extLst>
                <a:ext uri="{FF2B5EF4-FFF2-40B4-BE49-F238E27FC236}">
                  <a16:creationId xmlns:a16="http://schemas.microsoft.com/office/drawing/2014/main" id="{00000000-0008-0000-2900-000055000000}"/>
                </a:ext>
              </a:extLst>
            </xdr:cNvPr>
            <xdr:cNvGrpSpPr/>
          </xdr:nvGrpSpPr>
          <xdr:grpSpPr>
            <a:xfrm rot="16200000">
              <a:off x="1766267" y="3474471"/>
              <a:ext cx="998326" cy="268367"/>
              <a:chOff x="2926972" y="2455783"/>
              <a:chExt cx="998326" cy="268367"/>
            </a:xfrm>
          </xdr:grpSpPr>
          <xdr:cxnSp macro="">
            <xdr:nvCxnSpPr>
              <xdr:cNvPr id="86" name="Gerade Verbindung mit Pfeil 85">
                <a:extLst>
                  <a:ext uri="{FF2B5EF4-FFF2-40B4-BE49-F238E27FC236}">
                    <a16:creationId xmlns:a16="http://schemas.microsoft.com/office/drawing/2014/main" id="{00000000-0008-0000-2900-000056000000}"/>
                  </a:ext>
                </a:extLst>
              </xdr:cNvPr>
              <xdr:cNvCxnSpPr/>
            </xdr:nvCxnSpPr>
            <xdr:spPr>
              <a:xfrm>
                <a:off x="2926972" y="2724150"/>
                <a:ext cx="892553" cy="0"/>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sp macro="" textlink="' '!A1267">
            <xdr:nvSpPr>
              <xdr:cNvPr id="87" name="Textfeld 86">
                <a:extLst>
                  <a:ext uri="{FF2B5EF4-FFF2-40B4-BE49-F238E27FC236}">
                    <a16:creationId xmlns:a16="http://schemas.microsoft.com/office/drawing/2014/main" id="{00000000-0008-0000-2900-000057000000}"/>
                  </a:ext>
                </a:extLst>
              </xdr:cNvPr>
              <xdr:cNvSpPr txBox="1"/>
            </xdr:nvSpPr>
            <xdr:spPr>
              <a:xfrm>
                <a:off x="2959269" y="2455783"/>
                <a:ext cx="96602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93A7F34-8E6B-4143-8FBE-052EA8829051}" type="TxLink">
                  <a:rPr lang="en-US" sz="1000" b="0" i="0" u="none" strike="noStrike">
                    <a:solidFill>
                      <a:srgbClr val="000000"/>
                    </a:solidFill>
                    <a:latin typeface="Arial"/>
                    <a:cs typeface="Arial"/>
                  </a:rPr>
                  <a:pPr/>
                  <a:t>Je divulgue</a:t>
                </a:fld>
                <a:endParaRPr lang="de-CH" sz="1100"/>
              </a:p>
            </xdr:txBody>
          </xdr:sp>
        </xdr:grpSp>
      </xdr:grpSp>
    </xdr:grpSp>
    <xdr:clientData/>
  </xdr:twoCellAnchor>
  <xdr:oneCellAnchor>
    <xdr:from>
      <xdr:col>6</xdr:col>
      <xdr:colOff>9525</xdr:colOff>
      <xdr:row>28</xdr:row>
      <xdr:rowOff>57150</xdr:rowOff>
    </xdr:from>
    <xdr:ext cx="1659109" cy="217560"/>
    <xdr:sp macro="" textlink="">
      <xdr:nvSpPr>
        <xdr:cNvPr id="9" name="Textfeld 8">
          <a:extLst>
            <a:ext uri="{FF2B5EF4-FFF2-40B4-BE49-F238E27FC236}">
              <a16:creationId xmlns:a16="http://schemas.microsoft.com/office/drawing/2014/main" id="{00000000-0008-0000-2900-000009000000}"/>
            </a:ext>
          </a:extLst>
        </xdr:cNvPr>
        <xdr:cNvSpPr txBox="1"/>
      </xdr:nvSpPr>
      <xdr:spPr>
        <a:xfrm>
          <a:off x="3705225" y="5915025"/>
          <a:ext cx="165910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de-CH" sz="800">
              <a:solidFill>
                <a:schemeClr val="tx1">
                  <a:lumMod val="50000"/>
                  <a:lumOff val="50000"/>
                </a:schemeClr>
              </a:solidFill>
              <a:effectLst/>
              <a:latin typeface="+mn-lt"/>
              <a:ea typeface="+mn-ea"/>
              <a:cs typeface="+mn-cs"/>
            </a:rPr>
            <a:t>(Joseph Luft &amp; Harry Ingham,</a:t>
          </a:r>
          <a:r>
            <a:rPr lang="de-CH" sz="800" baseline="0">
              <a:solidFill>
                <a:schemeClr val="tx1">
                  <a:lumMod val="50000"/>
                  <a:lumOff val="50000"/>
                </a:schemeClr>
              </a:solidFill>
              <a:effectLst/>
              <a:latin typeface="+mn-lt"/>
              <a:ea typeface="+mn-ea"/>
              <a:cs typeface="+mn-cs"/>
            </a:rPr>
            <a:t> 1955)</a:t>
          </a:r>
          <a:endParaRPr lang="de-CH" sz="800">
            <a:solidFill>
              <a:schemeClr val="tx1">
                <a:lumMod val="50000"/>
                <a:lumOff val="50000"/>
              </a:schemeClr>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6</xdr:col>
          <xdr:colOff>0</xdr:colOff>
          <xdr:row>0</xdr:row>
          <xdr:rowOff>85725</xdr:rowOff>
        </xdr:from>
        <xdr:to>
          <xdr:col>8</xdr:col>
          <xdr:colOff>161925</xdr:colOff>
          <xdr:row>0</xdr:row>
          <xdr:rowOff>494434</xdr:rowOff>
        </xdr:to>
        <xdr:pic>
          <xdr:nvPicPr>
            <xdr:cNvPr id="33" name="Grafik 59">
              <a:extLst>
                <a:ext uri="{FF2B5EF4-FFF2-40B4-BE49-F238E27FC236}">
                  <a16:creationId xmlns:a16="http://schemas.microsoft.com/office/drawing/2014/main" id="{00000000-0008-0000-2900-000021000000}"/>
                </a:ext>
              </a:extLst>
            </xdr:cNvPr>
            <xdr:cNvPicPr>
              <a:picLocks noChangeAspect="1" noChangeArrowheads="1"/>
              <a:extLst>
                <a:ext uri="{84589F7E-364E-4C9E-8A38-B11213B215E9}">
                  <a14:cameraTool cellRange="Logo!$D$6" spid="_x0000_s787582"/>
                </a:ext>
              </a:extLst>
            </xdr:cNvPicPr>
          </xdr:nvPicPr>
          <xdr:blipFill>
            <a:blip xmlns:r="http://schemas.openxmlformats.org/officeDocument/2006/relationships" r:embed="rId8"/>
            <a:srcRect/>
            <a:stretch>
              <a:fillRect/>
            </a:stretch>
          </xdr:blipFill>
          <xdr:spPr bwMode="auto">
            <a:xfrm>
              <a:off x="3695700" y="85725"/>
              <a:ext cx="1685925" cy="408709"/>
            </a:xfrm>
            <a:prstGeom prst="rect">
              <a:avLst/>
            </a:prstGeom>
            <a:solidFill>
              <a:schemeClr val="bg1"/>
            </a:solidFill>
            <a:ln w="9525">
              <a:noFill/>
              <a:miter lim="800000"/>
              <a:headEnd/>
              <a:tailEnd/>
            </a:ln>
          </xdr:spPr>
        </xdr:pic>
        <xdr:clientData/>
      </xdr:twoCellAnchor>
    </mc:Choice>
    <mc:Fallback/>
  </mc:AlternateContent>
</xdr:wsDr>
</file>

<file path=xl/drawings/drawing42.xml><?xml version="1.0" encoding="utf-8"?>
<xdr:wsDr xmlns:xdr="http://schemas.openxmlformats.org/drawingml/2006/spreadsheetDrawing" xmlns:a="http://schemas.openxmlformats.org/drawingml/2006/main">
  <xdr:oneCellAnchor>
    <xdr:from>
      <xdr:col>8</xdr:col>
      <xdr:colOff>38100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2A00-000002000000}"/>
            </a:ext>
          </a:extLst>
        </xdr:cNvPr>
        <xdr:cNvGrpSpPr/>
      </xdr:nvGrpSpPr>
      <xdr:grpSpPr>
        <a:xfrm>
          <a:off x="541020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2A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2A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2A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2A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2A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28573</xdr:colOff>
      <xdr:row>2</xdr:row>
      <xdr:rowOff>152400</xdr:rowOff>
    </xdr:from>
    <xdr:to>
      <xdr:col>9</xdr:col>
      <xdr:colOff>34599</xdr:colOff>
      <xdr:row>28</xdr:row>
      <xdr:rowOff>27093</xdr:rowOff>
    </xdr:to>
    <xdr:grpSp>
      <xdr:nvGrpSpPr>
        <xdr:cNvPr id="33" name="Gruppieren 32">
          <a:hlinkClick xmlns:r="http://schemas.openxmlformats.org/officeDocument/2006/relationships" r:id="rId2"/>
          <a:extLst>
            <a:ext uri="{FF2B5EF4-FFF2-40B4-BE49-F238E27FC236}">
              <a16:creationId xmlns:a16="http://schemas.microsoft.com/office/drawing/2014/main" id="{00000000-0008-0000-2A00-000021000000}"/>
            </a:ext>
          </a:extLst>
        </xdr:cNvPr>
        <xdr:cNvGrpSpPr/>
      </xdr:nvGrpSpPr>
      <xdr:grpSpPr>
        <a:xfrm>
          <a:off x="508633" y="998220"/>
          <a:ext cx="5096186" cy="4751493"/>
          <a:chOff x="495298" y="981075"/>
          <a:chExt cx="4949501" cy="4903893"/>
        </a:xfrm>
      </xdr:grpSpPr>
      <xdr:sp macro="" textlink="">
        <xdr:nvSpPr>
          <xdr:cNvPr id="8" name="Rechteck 7">
            <a:extLst>
              <a:ext uri="{FF2B5EF4-FFF2-40B4-BE49-F238E27FC236}">
                <a16:creationId xmlns:a16="http://schemas.microsoft.com/office/drawing/2014/main" id="{00000000-0008-0000-2A00-000008000000}"/>
              </a:ext>
            </a:extLst>
          </xdr:cNvPr>
          <xdr:cNvSpPr/>
        </xdr:nvSpPr>
        <xdr:spPr bwMode="auto">
          <a:xfrm>
            <a:off x="4277952" y="1466399"/>
            <a:ext cx="1166847" cy="2171185"/>
          </a:xfrm>
          <a:prstGeom prst="rect">
            <a:avLst/>
          </a:prstGeom>
          <a:solidFill>
            <a:schemeClr val="accent1">
              <a:lumMod val="40000"/>
              <a:lumOff val="6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sp macro="" textlink="">
        <xdr:nvSpPr>
          <xdr:cNvPr id="10" name="Rechteck 9">
            <a:extLst>
              <a:ext uri="{FF2B5EF4-FFF2-40B4-BE49-F238E27FC236}">
                <a16:creationId xmlns:a16="http://schemas.microsoft.com/office/drawing/2014/main" id="{00000000-0008-0000-2A00-00000A000000}"/>
              </a:ext>
            </a:extLst>
          </xdr:cNvPr>
          <xdr:cNvSpPr/>
        </xdr:nvSpPr>
        <xdr:spPr bwMode="auto">
          <a:xfrm>
            <a:off x="4278175" y="3713783"/>
            <a:ext cx="1166400" cy="2171185"/>
          </a:xfrm>
          <a:prstGeom prst="rect">
            <a:avLst/>
          </a:prstGeom>
          <a:solidFill>
            <a:schemeClr val="accent1">
              <a:lumMod val="60000"/>
              <a:lumOff val="4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pic>
        <xdr:nvPicPr>
          <xdr:cNvPr id="11" name="Grafik 10">
            <a:extLst>
              <a:ext uri="{FF2B5EF4-FFF2-40B4-BE49-F238E27FC236}">
                <a16:creationId xmlns:a16="http://schemas.microsoft.com/office/drawing/2014/main" id="{00000000-0008-0000-2A00-00000B000000}"/>
              </a:ext>
            </a:extLst>
          </xdr:cNvPr>
          <xdr:cNvPicPr>
            <a:picLocks noChangeAspect="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4458537" y="4333875"/>
            <a:ext cx="805676" cy="914400"/>
          </a:xfrm>
          <a:prstGeom prst="rect">
            <a:avLst/>
          </a:prstGeom>
        </xdr:spPr>
      </xdr:pic>
      <xdr:sp macro="" textlink="' '!A1265">
        <xdr:nvSpPr>
          <xdr:cNvPr id="12" name="Textfeld 26">
            <a:extLst>
              <a:ext uri="{FF2B5EF4-FFF2-40B4-BE49-F238E27FC236}">
                <a16:creationId xmlns:a16="http://schemas.microsoft.com/office/drawing/2014/main" id="{00000000-0008-0000-2A00-00000C000000}"/>
              </a:ext>
            </a:extLst>
          </xdr:cNvPr>
          <xdr:cNvSpPr txBox="1"/>
        </xdr:nvSpPr>
        <xdr:spPr>
          <a:xfrm>
            <a:off x="4306058" y="5487954"/>
            <a:ext cx="1110635" cy="369332"/>
          </a:xfrm>
          <a:prstGeom prst="rect">
            <a:avLst/>
          </a:prstGeom>
          <a:noFill/>
          <a:ln>
            <a:noFill/>
          </a:ln>
          <a:effectLst>
            <a:outerShdw blurRad="44450" dist="27940" dir="5400000" algn="ctr">
              <a:srgbClr val="000000">
                <a:alpha val="32000"/>
              </a:srgbClr>
            </a:outerShdw>
          </a:effectLst>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C864C9CC-17DD-4079-A432-236A51329A81}" type="TxLink">
              <a:rPr lang="en-US" sz="105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Inconnu</a:t>
            </a:fld>
            <a:endParaRPr lang="de-DE" sz="1050" b="0" kern="1200">
              <a:solidFill>
                <a:schemeClr val="tx2"/>
              </a:solidFill>
              <a:latin typeface="Arial" pitchFamily="34" charset="0"/>
              <a:ea typeface="+mn-ea"/>
              <a:cs typeface="+mn-cs"/>
            </a:endParaRPr>
          </a:p>
        </xdr:txBody>
      </xdr:sp>
      <xdr:sp macro="" textlink="' '!A1259">
        <xdr:nvSpPr>
          <xdr:cNvPr id="13" name="Rechteck 12">
            <a:extLst>
              <a:ext uri="{FF2B5EF4-FFF2-40B4-BE49-F238E27FC236}">
                <a16:creationId xmlns:a16="http://schemas.microsoft.com/office/drawing/2014/main" id="{00000000-0008-0000-2A00-00000D000000}"/>
              </a:ext>
            </a:extLst>
          </xdr:cNvPr>
          <xdr:cNvSpPr/>
        </xdr:nvSpPr>
        <xdr:spPr bwMode="auto">
          <a:xfrm>
            <a:off x="995062" y="981075"/>
            <a:ext cx="3237130" cy="447009"/>
          </a:xfrm>
          <a:prstGeom prst="rect">
            <a:avLst/>
          </a:prstGeom>
          <a:solidFill>
            <a:schemeClr val="bg1">
              <a:lumMod val="8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8BF6C473-1857-46E1-9291-16912D3FFF31}"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Connu de moi</a:t>
            </a:fld>
            <a:endParaRPr lang="de-DE" sz="1600" b="0" kern="1200">
              <a:solidFill>
                <a:schemeClr val="tx1">
                  <a:lumMod val="65000"/>
                  <a:lumOff val="35000"/>
                </a:schemeClr>
              </a:solidFill>
              <a:latin typeface="Arial" charset="0"/>
              <a:ea typeface="+mn-ea"/>
              <a:cs typeface="+mn-cs"/>
            </a:endParaRPr>
          </a:p>
        </xdr:txBody>
      </xdr:sp>
      <xdr:sp macro="" textlink="' '!A1260">
        <xdr:nvSpPr>
          <xdr:cNvPr id="14" name="Rechteck 13">
            <a:extLst>
              <a:ext uri="{FF2B5EF4-FFF2-40B4-BE49-F238E27FC236}">
                <a16:creationId xmlns:a16="http://schemas.microsoft.com/office/drawing/2014/main" id="{00000000-0008-0000-2A00-00000E000000}"/>
              </a:ext>
            </a:extLst>
          </xdr:cNvPr>
          <xdr:cNvSpPr/>
        </xdr:nvSpPr>
        <xdr:spPr bwMode="auto">
          <a:xfrm>
            <a:off x="4278175" y="981075"/>
            <a:ext cx="1166400" cy="447009"/>
          </a:xfrm>
          <a:prstGeom prst="rect">
            <a:avLst/>
          </a:prstGeom>
          <a:solidFill>
            <a:schemeClr val="bg1">
              <a:lumMod val="8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D060AD67-0EB1-4892-BB1A-022DA0B36CEF}" type="TxLink">
              <a:rPr lang="en-US" sz="12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Inconnu de moi</a:t>
            </a:fld>
            <a:endParaRPr lang="de-DE" sz="1200" b="0" kern="1200">
              <a:solidFill>
                <a:schemeClr val="tx1">
                  <a:lumMod val="65000"/>
                  <a:lumOff val="35000"/>
                </a:schemeClr>
              </a:solidFill>
              <a:latin typeface="Arial" charset="0"/>
              <a:ea typeface="+mn-ea"/>
              <a:cs typeface="+mn-cs"/>
            </a:endParaRPr>
          </a:p>
        </xdr:txBody>
      </xdr:sp>
      <xdr:sp macro="" textlink="' '!A1261">
        <xdr:nvSpPr>
          <xdr:cNvPr id="15" name="Rechteck 14">
            <a:extLst>
              <a:ext uri="{FF2B5EF4-FFF2-40B4-BE49-F238E27FC236}">
                <a16:creationId xmlns:a16="http://schemas.microsoft.com/office/drawing/2014/main" id="{00000000-0008-0000-2A00-00000F000000}"/>
              </a:ext>
            </a:extLst>
          </xdr:cNvPr>
          <xdr:cNvSpPr/>
        </xdr:nvSpPr>
        <xdr:spPr bwMode="auto">
          <a:xfrm rot="16200000">
            <a:off x="-1042096" y="3004094"/>
            <a:ext cx="3524400" cy="449610"/>
          </a:xfrm>
          <a:prstGeom prst="rect">
            <a:avLst/>
          </a:prstGeom>
          <a:solidFill>
            <a:schemeClr val="bg1">
              <a:lumMod val="9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C7DA219F-A858-40CD-9C5B-0F6D76272D03}" type="TxLink">
              <a:rPr lang="en-US" sz="16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Connu des autres</a:t>
            </a:fld>
            <a:endParaRPr lang="de-DE" sz="1600" b="0" kern="1200">
              <a:solidFill>
                <a:schemeClr val="tx1">
                  <a:lumMod val="65000"/>
                  <a:lumOff val="35000"/>
                </a:schemeClr>
              </a:solidFill>
              <a:latin typeface="Arial" charset="0"/>
              <a:ea typeface="+mn-ea"/>
              <a:cs typeface="+mn-cs"/>
            </a:endParaRPr>
          </a:p>
        </xdr:txBody>
      </xdr:sp>
      <xdr:sp macro="" textlink="' '!A1262">
        <xdr:nvSpPr>
          <xdr:cNvPr id="16" name="Rechteck 15">
            <a:extLst>
              <a:ext uri="{FF2B5EF4-FFF2-40B4-BE49-F238E27FC236}">
                <a16:creationId xmlns:a16="http://schemas.microsoft.com/office/drawing/2014/main" id="{00000000-0008-0000-2A00-000010000000}"/>
              </a:ext>
            </a:extLst>
          </xdr:cNvPr>
          <xdr:cNvSpPr/>
        </xdr:nvSpPr>
        <xdr:spPr bwMode="auto">
          <a:xfrm rot="16200000">
            <a:off x="291703" y="5231761"/>
            <a:ext cx="856800" cy="449610"/>
          </a:xfrm>
          <a:prstGeom prst="rect">
            <a:avLst/>
          </a:prstGeom>
          <a:solidFill>
            <a:schemeClr val="bg1">
              <a:lumMod val="95000"/>
            </a:schemeClr>
          </a:solidFill>
          <a:ln w="9525" cap="flat" cmpd="sng" algn="ctr">
            <a:noFill/>
            <a:prstDash val="solid"/>
            <a:round/>
            <a:headEnd type="none" w="med" len="med"/>
            <a:tailEnd type="none" w="med" len="med"/>
          </a:ln>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fld id="{48A39131-0679-4445-9E1E-7AEBFF7EF25F}" type="TxLink">
              <a:rPr lang="en-US" sz="1200" b="0" kern="1200">
                <a:solidFill>
                  <a:schemeClr val="tx1">
                    <a:lumMod val="65000"/>
                    <a:lumOff val="35000"/>
                  </a:schemeClr>
                </a:solidFill>
                <a:latin typeface="Arial" charset="0"/>
                <a:ea typeface="+mn-ea"/>
                <a:cs typeface="+mn-cs"/>
              </a:rPr>
              <a:pPr marL="0" marR="0" indent="0" algn="ctr" defTabSz="914400" rtl="0" eaLnBrk="1" fontAlgn="base" latinLnBrk="0" hangingPunct="1">
                <a:lnSpc>
                  <a:spcPct val="100000"/>
                </a:lnSpc>
                <a:spcBef>
                  <a:spcPct val="0"/>
                </a:spcBef>
                <a:spcAft>
                  <a:spcPct val="0"/>
                </a:spcAft>
                <a:buClrTx/>
                <a:buSzTx/>
                <a:buFont typeface="Times" pitchFamily="18" charset="0"/>
                <a:buNone/>
                <a:tabLst/>
              </a:pPr>
              <a:t>Inconnu des autres</a:t>
            </a:fld>
            <a:endParaRPr lang="de-DE" sz="1200" b="0" kern="1200">
              <a:solidFill>
                <a:schemeClr val="tx1">
                  <a:lumMod val="65000"/>
                  <a:lumOff val="35000"/>
                </a:schemeClr>
              </a:solidFill>
              <a:latin typeface="Arial" charset="0"/>
              <a:ea typeface="+mn-ea"/>
              <a:cs typeface="+mn-cs"/>
            </a:endParaRPr>
          </a:p>
        </xdr:txBody>
      </xdr:sp>
      <xdr:sp macro="" textlink="">
        <xdr:nvSpPr>
          <xdr:cNvPr id="17" name="Rechteck 16">
            <a:extLst>
              <a:ext uri="{FF2B5EF4-FFF2-40B4-BE49-F238E27FC236}">
                <a16:creationId xmlns:a16="http://schemas.microsoft.com/office/drawing/2014/main" id="{00000000-0008-0000-2A00-000011000000}"/>
              </a:ext>
            </a:extLst>
          </xdr:cNvPr>
          <xdr:cNvSpPr/>
        </xdr:nvSpPr>
        <xdr:spPr bwMode="auto">
          <a:xfrm>
            <a:off x="995062" y="1466399"/>
            <a:ext cx="3236606" cy="3524701"/>
          </a:xfrm>
          <a:prstGeom prst="rect">
            <a:avLst/>
          </a:prstGeom>
          <a:solidFill>
            <a:schemeClr val="accent1">
              <a:lumMod val="20000"/>
              <a:lumOff val="80000"/>
            </a:schemeClr>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40000"/>
                  <a:lumOff val="60000"/>
                </a:schemeClr>
              </a:solidFill>
              <a:effectLst/>
              <a:latin typeface="Arial" charset="0"/>
            </a:endParaRPr>
          </a:p>
        </xdr:txBody>
      </xdr:sp>
      <xdr:sp macro="" textlink="' '!A1263">
        <xdr:nvSpPr>
          <xdr:cNvPr id="18" name="Textfeld 18">
            <a:extLst>
              <a:ext uri="{FF2B5EF4-FFF2-40B4-BE49-F238E27FC236}">
                <a16:creationId xmlns:a16="http://schemas.microsoft.com/office/drawing/2014/main" id="{00000000-0008-0000-2A00-000012000000}"/>
              </a:ext>
            </a:extLst>
          </xdr:cNvPr>
          <xdr:cNvSpPr txBox="1"/>
        </xdr:nvSpPr>
        <xdr:spPr>
          <a:xfrm>
            <a:off x="1041697" y="1559495"/>
            <a:ext cx="2090549"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C96651BC-36ED-43C7-8552-AE3F7ED16D66}" type="TxLink">
              <a:rPr lang="en-US" sz="180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Personne publique</a:t>
            </a:fld>
            <a:endParaRPr lang="de-DE" sz="1800" b="0" kern="1200">
              <a:solidFill>
                <a:schemeClr val="tx2"/>
              </a:solidFill>
              <a:latin typeface="Arial" pitchFamily="34" charset="0"/>
              <a:ea typeface="+mn-ea"/>
              <a:cs typeface="+mn-cs"/>
            </a:endParaRPr>
          </a:p>
        </xdr:txBody>
      </xdr:sp>
      <xdr:pic>
        <xdr:nvPicPr>
          <xdr:cNvPr id="19" name="Grafik 18">
            <a:extLst>
              <a:ext uri="{FF2B5EF4-FFF2-40B4-BE49-F238E27FC236}">
                <a16:creationId xmlns:a16="http://schemas.microsoft.com/office/drawing/2014/main" id="{00000000-0008-0000-2A00-000013000000}"/>
              </a:ext>
            </a:extLst>
          </xdr:cNvPr>
          <xdr:cNvPicPr>
            <a:picLocks noChangeAspect="1"/>
          </xdr:cNvPicPr>
        </xdr:nvPicPr>
        <xdr:blipFill>
          <a:blip xmlns:r="http://schemas.openxmlformats.org/officeDocument/2006/relationships" r:embed="rId4">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100187" y="2238374"/>
            <a:ext cx="3104061" cy="2314576"/>
          </a:xfrm>
          <a:prstGeom prst="rect">
            <a:avLst/>
          </a:prstGeom>
        </xdr:spPr>
      </xdr:pic>
      <xdr:sp macro="" textlink="' '!A1264">
        <xdr:nvSpPr>
          <xdr:cNvPr id="20" name="Textfeld 22">
            <a:extLst>
              <a:ext uri="{FF2B5EF4-FFF2-40B4-BE49-F238E27FC236}">
                <a16:creationId xmlns:a16="http://schemas.microsoft.com/office/drawing/2014/main" id="{00000000-0008-0000-2A00-000014000000}"/>
              </a:ext>
            </a:extLst>
          </xdr:cNvPr>
          <xdr:cNvSpPr txBox="1"/>
        </xdr:nvSpPr>
        <xdr:spPr>
          <a:xfrm>
            <a:off x="4309376" y="1578545"/>
            <a:ext cx="1103999" cy="369332"/>
          </a:xfrm>
          <a:prstGeom prst="rect">
            <a:avLst/>
          </a:prstGeom>
          <a:noFill/>
          <a:ln>
            <a:noFill/>
          </a:ln>
          <a:effectLst>
            <a:outerShdw blurRad="44450" dist="27940" dir="5400000" algn="ctr">
              <a:srgbClr val="000000">
                <a:alpha val="32000"/>
              </a:srgbClr>
            </a:outerShdw>
          </a:effectLst>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D7F73D74-139A-4385-9E9B-216D4983B099}" type="TxLink">
              <a:rPr lang="en-US" sz="105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Zone aveugle</a:t>
            </a:fld>
            <a:endParaRPr lang="de-DE" sz="1050" b="0" kern="1200">
              <a:solidFill>
                <a:schemeClr val="tx2"/>
              </a:solidFill>
              <a:latin typeface="Arial" pitchFamily="34" charset="0"/>
              <a:ea typeface="+mn-ea"/>
              <a:cs typeface="+mn-cs"/>
            </a:endParaRPr>
          </a:p>
        </xdr:txBody>
      </xdr:sp>
      <xdr:pic>
        <xdr:nvPicPr>
          <xdr:cNvPr id="21" name="Grafik 20">
            <a:extLst>
              <a:ext uri="{FF2B5EF4-FFF2-40B4-BE49-F238E27FC236}">
                <a16:creationId xmlns:a16="http://schemas.microsoft.com/office/drawing/2014/main" id="{00000000-0008-0000-2A00-000015000000}"/>
              </a:ext>
            </a:extLst>
          </xdr:cNvPr>
          <xdr:cNvPicPr>
            <a:picLocks noChangeAspect="1"/>
          </xdr:cNvPicPr>
        </xdr:nvPicPr>
        <xdr:blipFill>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4522226" y="2143125"/>
            <a:ext cx="678299" cy="1285875"/>
          </a:xfrm>
          <a:prstGeom prst="rect">
            <a:avLst/>
          </a:prstGeom>
        </xdr:spPr>
      </xdr:pic>
      <xdr:sp macro="" textlink="">
        <xdr:nvSpPr>
          <xdr:cNvPr id="22" name="Rechteck 21">
            <a:extLst>
              <a:ext uri="{FF2B5EF4-FFF2-40B4-BE49-F238E27FC236}">
                <a16:creationId xmlns:a16="http://schemas.microsoft.com/office/drawing/2014/main" id="{00000000-0008-0000-2A00-000016000000}"/>
              </a:ext>
            </a:extLst>
          </xdr:cNvPr>
          <xdr:cNvSpPr/>
        </xdr:nvSpPr>
        <xdr:spPr bwMode="auto">
          <a:xfrm>
            <a:off x="995061" y="5029200"/>
            <a:ext cx="3237130" cy="855768"/>
          </a:xfrm>
          <a:prstGeom prst="rect">
            <a:avLst/>
          </a:prstGeom>
          <a:solidFill>
            <a:srgbClr val="7FA3CF"/>
          </a:solidFill>
          <a:ln w="9525" cap="flat" cmpd="sng" algn="ctr">
            <a:noFill/>
            <a:prstDash val="solid"/>
            <a:round/>
            <a:headEnd type="none" w="med" len="med"/>
            <a:tailEnd type="none" w="med" len="med"/>
          </a:ln>
          <a:effectLst>
            <a:outerShdw blurRad="44450" dist="27940" dir="5400000" algn="ctr">
              <a:srgbClr val="000000">
                <a:alpha val="32000"/>
              </a:srgbClr>
            </a:outerShdw>
          </a:effectLst>
        </xdr:spPr>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DE" sz="9600" b="1" i="0" u="none" strike="noStrike" cap="none" normalizeH="0" baseline="0">
              <a:ln>
                <a:noFill/>
              </a:ln>
              <a:solidFill>
                <a:schemeClr val="accent1">
                  <a:lumMod val="20000"/>
                  <a:lumOff val="80000"/>
                </a:schemeClr>
              </a:solidFill>
              <a:effectLst/>
              <a:latin typeface="Arial" charset="0"/>
            </a:endParaRPr>
          </a:p>
        </xdr:txBody>
      </xdr:sp>
      <xdr:sp macro="" textlink="' '!A1266">
        <xdr:nvSpPr>
          <xdr:cNvPr id="23" name="Textfeld 23">
            <a:extLst>
              <a:ext uri="{FF2B5EF4-FFF2-40B4-BE49-F238E27FC236}">
                <a16:creationId xmlns:a16="http://schemas.microsoft.com/office/drawing/2014/main" id="{00000000-0008-0000-2A00-000017000000}"/>
              </a:ext>
            </a:extLst>
          </xdr:cNvPr>
          <xdr:cNvSpPr txBox="1"/>
        </xdr:nvSpPr>
        <xdr:spPr>
          <a:xfrm>
            <a:off x="1155688" y="5487954"/>
            <a:ext cx="1862567" cy="369332"/>
          </a:xfrm>
          <a:prstGeom prst="rect">
            <a:avLst/>
          </a:prstGeom>
          <a:noFill/>
          <a:ln>
            <a:noFill/>
          </a:ln>
          <a:effectLst>
            <a:outerShdw blurRad="44450" dist="27940" dir="5400000" algn="ctr">
              <a:srgbClr val="000000">
                <a:alpha val="32000"/>
              </a:srgbClr>
            </a:outerShdw>
          </a:effectLst>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ctr" rtl="0" fontAlgn="base">
              <a:spcBef>
                <a:spcPct val="0"/>
              </a:spcBef>
              <a:spcAft>
                <a:spcPct val="0"/>
              </a:spcAft>
              <a:buFont typeface="Times" pitchFamily="18" charset="0"/>
            </a:pPr>
            <a:fld id="{A795B986-BD75-4865-A25D-A1606FCC9DD3}" type="TxLink">
              <a:rPr lang="en-US" sz="1050" b="0" kern="1200">
                <a:solidFill>
                  <a:schemeClr val="tx2"/>
                </a:solidFill>
                <a:latin typeface="Arial" pitchFamily="34" charset="0"/>
                <a:ea typeface="+mn-ea"/>
                <a:cs typeface="+mn-cs"/>
              </a:rPr>
              <a:pPr marL="0" indent="0" algn="ctr" rtl="0" fontAlgn="base">
                <a:spcBef>
                  <a:spcPct val="0"/>
                </a:spcBef>
                <a:spcAft>
                  <a:spcPct val="0"/>
                </a:spcAft>
                <a:buFont typeface="Times" pitchFamily="18" charset="0"/>
              </a:pPr>
              <a:t>Mon secret</a:t>
            </a:fld>
            <a:endParaRPr lang="de-DE" sz="1050" b="0" kern="1200">
              <a:solidFill>
                <a:schemeClr val="tx2"/>
              </a:solidFill>
              <a:latin typeface="Arial" pitchFamily="34" charset="0"/>
              <a:ea typeface="+mn-ea"/>
              <a:cs typeface="+mn-cs"/>
            </a:endParaRPr>
          </a:p>
        </xdr:txBody>
      </xdr:sp>
      <xdr:pic>
        <xdr:nvPicPr>
          <xdr:cNvPr id="24" name="Grafik 23">
            <a:extLst>
              <a:ext uri="{FF2B5EF4-FFF2-40B4-BE49-F238E27FC236}">
                <a16:creationId xmlns:a16="http://schemas.microsoft.com/office/drawing/2014/main" id="{00000000-0008-0000-2A00-000018000000}"/>
              </a:ext>
            </a:extLst>
          </xdr:cNvPr>
          <xdr:cNvPicPr>
            <a:picLocks noChangeAspect="1"/>
          </xdr:cNvPicPr>
        </xdr:nvPicPr>
        <xdr:blipFill>
          <a:blip xmlns:r="http://schemas.openxmlformats.org/officeDocument/2006/relationships" r:embed="rId6"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138124" y="4724399"/>
            <a:ext cx="876610" cy="1143001"/>
          </a:xfrm>
          <a:prstGeom prst="rect">
            <a:avLst/>
          </a:prstGeom>
        </xdr:spPr>
      </xdr:pic>
    </xdr:grpSp>
    <xdr:clientData/>
  </xdr:twoCellAnchor>
  <xdr:oneCellAnchor>
    <xdr:from>
      <xdr:col>6</xdr:col>
      <xdr:colOff>209550</xdr:colOff>
      <xdr:row>28</xdr:row>
      <xdr:rowOff>47625</xdr:rowOff>
    </xdr:from>
    <xdr:ext cx="1659109" cy="217560"/>
    <xdr:sp macro="" textlink="">
      <xdr:nvSpPr>
        <xdr:cNvPr id="25" name="Textfeld 24">
          <a:extLst>
            <a:ext uri="{FF2B5EF4-FFF2-40B4-BE49-F238E27FC236}">
              <a16:creationId xmlns:a16="http://schemas.microsoft.com/office/drawing/2014/main" id="{00000000-0008-0000-2A00-000019000000}"/>
            </a:ext>
          </a:extLst>
        </xdr:cNvPr>
        <xdr:cNvSpPr txBox="1"/>
      </xdr:nvSpPr>
      <xdr:spPr>
        <a:xfrm>
          <a:off x="3905250" y="5905500"/>
          <a:ext cx="165910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de-CH" sz="800">
              <a:solidFill>
                <a:schemeClr val="tx1">
                  <a:lumMod val="50000"/>
                  <a:lumOff val="50000"/>
                </a:schemeClr>
              </a:solidFill>
              <a:effectLst/>
              <a:latin typeface="+mn-lt"/>
              <a:ea typeface="+mn-ea"/>
              <a:cs typeface="+mn-cs"/>
            </a:rPr>
            <a:t>(Joseph Luft &amp; Harry Ingham,</a:t>
          </a:r>
          <a:r>
            <a:rPr lang="de-CH" sz="800" baseline="0">
              <a:solidFill>
                <a:schemeClr val="tx1">
                  <a:lumMod val="50000"/>
                  <a:lumOff val="50000"/>
                </a:schemeClr>
              </a:solidFill>
              <a:effectLst/>
              <a:latin typeface="+mn-lt"/>
              <a:ea typeface="+mn-ea"/>
              <a:cs typeface="+mn-cs"/>
            </a:rPr>
            <a:t> 1955)</a:t>
          </a:r>
          <a:endParaRPr lang="de-CH" sz="800">
            <a:solidFill>
              <a:schemeClr val="tx1">
                <a:lumMod val="50000"/>
                <a:lumOff val="50000"/>
              </a:schemeClr>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6</xdr:col>
          <xdr:colOff>28575</xdr:colOff>
          <xdr:row>0</xdr:row>
          <xdr:rowOff>85725</xdr:rowOff>
        </xdr:from>
        <xdr:to>
          <xdr:col>9</xdr:col>
          <xdr:colOff>0</xdr:colOff>
          <xdr:row>0</xdr:row>
          <xdr:rowOff>494434</xdr:rowOff>
        </xdr:to>
        <xdr:pic>
          <xdr:nvPicPr>
            <xdr:cNvPr id="26" name="Grafik 59">
              <a:extLst>
                <a:ext uri="{FF2B5EF4-FFF2-40B4-BE49-F238E27FC236}">
                  <a16:creationId xmlns:a16="http://schemas.microsoft.com/office/drawing/2014/main" id="{00000000-0008-0000-2A00-00001A000000}"/>
                </a:ext>
              </a:extLst>
            </xdr:cNvPr>
            <xdr:cNvPicPr>
              <a:picLocks noChangeAspect="1" noChangeArrowheads="1"/>
              <a:extLst>
                <a:ext uri="{84589F7E-364E-4C9E-8A38-B11213B215E9}">
                  <a14:cameraTool cellRange="Logo!$D$6" spid="_x0000_s788606"/>
                </a:ext>
              </a:extLst>
            </xdr:cNvPicPr>
          </xdr:nvPicPr>
          <xdr:blipFill>
            <a:blip xmlns:r="http://schemas.openxmlformats.org/officeDocument/2006/relationships" r:embed="rId7"/>
            <a:srcRect/>
            <a:stretch>
              <a:fillRect/>
            </a:stretch>
          </xdr:blipFill>
          <xdr:spPr bwMode="auto">
            <a:xfrm>
              <a:off x="3724275" y="85725"/>
              <a:ext cx="1685925" cy="408709"/>
            </a:xfrm>
            <a:prstGeom prst="rect">
              <a:avLst/>
            </a:prstGeom>
            <a:solidFill>
              <a:schemeClr val="bg1"/>
            </a:solidFill>
            <a:ln w="9525">
              <a:noFill/>
              <a:miter lim="800000"/>
              <a:headEnd/>
              <a:tailEnd/>
            </a:ln>
          </xdr:spPr>
        </xdr:pic>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38100</xdr:colOff>
      <xdr:row>2</xdr:row>
      <xdr:rowOff>57150</xdr:rowOff>
    </xdr:from>
    <xdr:to>
      <xdr:col>11</xdr:col>
      <xdr:colOff>342900</xdr:colOff>
      <xdr:row>22</xdr:row>
      <xdr:rowOff>38100</xdr:rowOff>
    </xdr:to>
    <xdr:pic>
      <xdr:nvPicPr>
        <xdr:cNvPr id="9" name="Grafik 8">
          <a:extLst>
            <a:ext uri="{FF2B5EF4-FFF2-40B4-BE49-F238E27FC236}">
              <a16:creationId xmlns:a16="http://schemas.microsoft.com/office/drawing/2014/main" id="{00000000-0008-0000-2B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4825" y="885825"/>
          <a:ext cx="7343775" cy="379095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2" name="Gruppieren 1">
          <a:hlinkClick xmlns:r="http://schemas.openxmlformats.org/officeDocument/2006/relationships" r:id="rId2"/>
          <a:extLst>
            <a:ext uri="{FF2B5EF4-FFF2-40B4-BE49-F238E27FC236}">
              <a16:creationId xmlns:a16="http://schemas.microsoft.com/office/drawing/2014/main" id="{00000000-0008-0000-2B00-000002000000}"/>
            </a:ext>
          </a:extLst>
        </xdr:cNvPr>
        <xdr:cNvGrpSpPr/>
      </xdr:nvGrpSpPr>
      <xdr:grpSpPr>
        <a:xfrm>
          <a:off x="7620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2B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152400</xdr:colOff>
      <xdr:row>1</xdr:row>
      <xdr:rowOff>66675</xdr:rowOff>
    </xdr:from>
    <xdr:ext cx="172800" cy="172800"/>
    <xdr:grpSp>
      <xdr:nvGrpSpPr>
        <xdr:cNvPr id="5" name="Gruppieren 4">
          <a:hlinkClick xmlns:r="http://schemas.openxmlformats.org/officeDocument/2006/relationships" r:id="rId4"/>
          <a:extLst>
            <a:ext uri="{FF2B5EF4-FFF2-40B4-BE49-F238E27FC236}">
              <a16:creationId xmlns:a16="http://schemas.microsoft.com/office/drawing/2014/main" id="{00000000-0008-0000-2B00-000005000000}"/>
            </a:ext>
          </a:extLst>
        </xdr:cNvPr>
        <xdr:cNvGrpSpPr/>
      </xdr:nvGrpSpPr>
      <xdr:grpSpPr>
        <a:xfrm>
          <a:off x="7879080" y="622935"/>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2B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2B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552448</xdr:colOff>
      <xdr:row>11</xdr:row>
      <xdr:rowOff>44220</xdr:rowOff>
    </xdr:from>
    <xdr:to>
      <xdr:col>5</xdr:col>
      <xdr:colOff>462448</xdr:colOff>
      <xdr:row>13</xdr:row>
      <xdr:rowOff>23220</xdr:rowOff>
    </xdr:to>
    <xdr:sp macro="" textlink="' '!A46">
      <xdr:nvSpPr>
        <xdr:cNvPr id="10" name="Textfeld 9">
          <a:hlinkClick xmlns:r="http://schemas.openxmlformats.org/officeDocument/2006/relationships" r:id="rId5"/>
          <a:extLst>
            <a:ext uri="{FF2B5EF4-FFF2-40B4-BE49-F238E27FC236}">
              <a16:creationId xmlns:a16="http://schemas.microsoft.com/office/drawing/2014/main" id="{00000000-0008-0000-2B00-00000A000000}"/>
            </a:ext>
          </a:extLst>
        </xdr:cNvPr>
        <xdr:cNvSpPr txBox="1"/>
      </xdr:nvSpPr>
      <xdr:spPr>
        <a:xfrm>
          <a:off x="1200148" y="2587395"/>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marL="0" indent="0" algn="l"/>
          <a:fld id="{0F0C3E8E-7905-44EF-A05A-A92F639F75A1}" type="TxLink">
            <a:rPr lang="en-US" sz="1800" b="0" i="0" u="none" strike="noStrike" baseline="0">
              <a:solidFill>
                <a:schemeClr val="bg1"/>
              </a:solidFill>
              <a:latin typeface="+mn-lt"/>
              <a:ea typeface="+mn-ea"/>
              <a:cs typeface="Arial"/>
            </a:rPr>
            <a:pPr marL="0" indent="0" algn="l"/>
            <a:t>Forces-faiblesses</a:t>
          </a:fld>
          <a:endParaRPr lang="en-US" sz="1800" b="0" i="0" u="none" strike="noStrike" baseline="0">
            <a:solidFill>
              <a:schemeClr val="bg1"/>
            </a:solidFill>
            <a:latin typeface="+mn-lt"/>
            <a:ea typeface="+mn-ea"/>
            <a:cs typeface="Arial"/>
          </a:endParaRPr>
        </a:p>
      </xdr:txBody>
    </xdr:sp>
    <xdr:clientData/>
  </xdr:twoCellAnchor>
  <xdr:twoCellAnchor editAs="oneCell">
    <xdr:from>
      <xdr:col>2</xdr:col>
      <xdr:colOff>552448</xdr:colOff>
      <xdr:row>15</xdr:row>
      <xdr:rowOff>187095</xdr:rowOff>
    </xdr:from>
    <xdr:to>
      <xdr:col>5</xdr:col>
      <xdr:colOff>462448</xdr:colOff>
      <xdr:row>17</xdr:row>
      <xdr:rowOff>166095</xdr:rowOff>
    </xdr:to>
    <xdr:sp macro="" textlink="' '!A47">
      <xdr:nvSpPr>
        <xdr:cNvPr id="11" name="Textfeld 10">
          <a:hlinkClick xmlns:r="http://schemas.openxmlformats.org/officeDocument/2006/relationships" r:id="rId6"/>
          <a:extLst>
            <a:ext uri="{FF2B5EF4-FFF2-40B4-BE49-F238E27FC236}">
              <a16:creationId xmlns:a16="http://schemas.microsoft.com/office/drawing/2014/main" id="{00000000-0008-0000-2B00-00000B000000}"/>
            </a:ext>
          </a:extLst>
        </xdr:cNvPr>
        <xdr:cNvSpPr txBox="1"/>
      </xdr:nvSpPr>
      <xdr:spPr>
        <a:xfrm>
          <a:off x="1200148" y="34922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algn="l"/>
          <a:fld id="{9A034AE0-4F34-4162-94AC-089641B5F71A}" type="TxLink">
            <a:rPr lang="en-US" sz="1800" b="0" i="0" u="none" strike="noStrike">
              <a:solidFill>
                <a:schemeClr val="bg1"/>
              </a:solidFill>
              <a:latin typeface="+mn-lt"/>
              <a:ea typeface="+mn-ea"/>
              <a:cs typeface="Arial"/>
            </a:rPr>
            <a:pPr algn="l"/>
            <a:t>Mesures</a:t>
          </a:fld>
          <a:endParaRPr lang="de-CH" sz="1800">
            <a:solidFill>
              <a:schemeClr val="bg1"/>
            </a:solidFill>
            <a:latin typeface="+mn-lt"/>
            <a:ea typeface="+mn-ea"/>
            <a:cs typeface="+mn-cs"/>
          </a:endParaRPr>
        </a:p>
      </xdr:txBody>
    </xdr:sp>
    <xdr:clientData/>
  </xdr:twoCellAnchor>
  <xdr:twoCellAnchor editAs="oneCell">
    <xdr:from>
      <xdr:col>7</xdr:col>
      <xdr:colOff>476248</xdr:colOff>
      <xdr:row>8</xdr:row>
      <xdr:rowOff>148995</xdr:rowOff>
    </xdr:from>
    <xdr:to>
      <xdr:col>10</xdr:col>
      <xdr:colOff>386248</xdr:colOff>
      <xdr:row>10</xdr:row>
      <xdr:rowOff>127995</xdr:rowOff>
    </xdr:to>
    <xdr:sp macro="" textlink="' '!A48">
      <xdr:nvSpPr>
        <xdr:cNvPr id="12" name="Textfeld 11">
          <a:hlinkClick xmlns:r="http://schemas.openxmlformats.org/officeDocument/2006/relationships" r:id="rId7"/>
          <a:extLst>
            <a:ext uri="{FF2B5EF4-FFF2-40B4-BE49-F238E27FC236}">
              <a16:creationId xmlns:a16="http://schemas.microsoft.com/office/drawing/2014/main" id="{00000000-0008-0000-2B00-00000C000000}"/>
            </a:ext>
          </a:extLst>
        </xdr:cNvPr>
        <xdr:cNvSpPr txBox="1"/>
      </xdr:nvSpPr>
      <xdr:spPr>
        <a:xfrm>
          <a:off x="4933948" y="21206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marL="0" indent="0" algn="l"/>
          <a:fld id="{7671E16E-E112-4EED-84D0-7A034B501438}" type="TxLink">
            <a:rPr lang="en-US" sz="1800" b="0" i="0" u="none" strike="noStrike">
              <a:solidFill>
                <a:schemeClr val="bg1"/>
              </a:solidFill>
              <a:latin typeface="+mn-lt"/>
              <a:ea typeface="+mn-ea"/>
              <a:cs typeface="Arial"/>
            </a:rPr>
            <a:pPr marL="0" indent="0" algn="l"/>
            <a:t>Dévelop. de l'équipe</a:t>
          </a:fld>
          <a:endParaRPr lang="de-CH" sz="1800" b="0" i="0" u="none" strike="noStrike">
            <a:solidFill>
              <a:schemeClr val="bg1"/>
            </a:solidFill>
            <a:latin typeface="+mn-lt"/>
            <a:ea typeface="+mn-ea"/>
            <a:cs typeface="Arial"/>
          </a:endParaRPr>
        </a:p>
      </xdr:txBody>
    </xdr:sp>
    <xdr:clientData/>
  </xdr:twoCellAnchor>
  <xdr:twoCellAnchor editAs="oneCell">
    <xdr:from>
      <xdr:col>7</xdr:col>
      <xdr:colOff>476248</xdr:colOff>
      <xdr:row>13</xdr:row>
      <xdr:rowOff>110895</xdr:rowOff>
    </xdr:from>
    <xdr:to>
      <xdr:col>10</xdr:col>
      <xdr:colOff>386248</xdr:colOff>
      <xdr:row>15</xdr:row>
      <xdr:rowOff>89895</xdr:rowOff>
    </xdr:to>
    <xdr:sp macro="" textlink="' '!A50">
      <xdr:nvSpPr>
        <xdr:cNvPr id="13" name="Textfeld 12">
          <a:hlinkClick xmlns:r="http://schemas.openxmlformats.org/officeDocument/2006/relationships" r:id="rId8"/>
          <a:extLst>
            <a:ext uri="{FF2B5EF4-FFF2-40B4-BE49-F238E27FC236}">
              <a16:creationId xmlns:a16="http://schemas.microsoft.com/office/drawing/2014/main" id="{00000000-0008-0000-2B00-00000D000000}"/>
            </a:ext>
          </a:extLst>
        </xdr:cNvPr>
        <xdr:cNvSpPr txBox="1"/>
      </xdr:nvSpPr>
      <xdr:spPr>
        <a:xfrm>
          <a:off x="4933948" y="30350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algn="l"/>
          <a:fld id="{32A09C45-B716-421E-82A0-DCF1D22FD489}" type="TxLink">
            <a:rPr lang="en-US" sz="1800" b="0" i="0" u="none" strike="noStrike">
              <a:solidFill>
                <a:schemeClr val="bg1"/>
              </a:solidFill>
              <a:latin typeface="+mn-lt"/>
              <a:cs typeface="Arial"/>
            </a:rPr>
            <a:pPr algn="l"/>
            <a:t>Conflits</a:t>
          </a:fld>
          <a:endParaRPr lang="de-CH" sz="1800">
            <a:solidFill>
              <a:schemeClr val="bg1"/>
            </a:solidFill>
            <a:latin typeface="+mn-lt"/>
          </a:endParaRPr>
        </a:p>
      </xdr:txBody>
    </xdr:sp>
    <xdr:clientData/>
  </xdr:twoCellAnchor>
  <xdr:twoCellAnchor editAs="oneCell">
    <xdr:from>
      <xdr:col>7</xdr:col>
      <xdr:colOff>476248</xdr:colOff>
      <xdr:row>11</xdr:row>
      <xdr:rowOff>44220</xdr:rowOff>
    </xdr:from>
    <xdr:to>
      <xdr:col>10</xdr:col>
      <xdr:colOff>386248</xdr:colOff>
      <xdr:row>13</xdr:row>
      <xdr:rowOff>23220</xdr:rowOff>
    </xdr:to>
    <xdr:sp macro="" textlink="' '!A49">
      <xdr:nvSpPr>
        <xdr:cNvPr id="14" name="Textfeld 13">
          <a:hlinkClick xmlns:r="http://schemas.openxmlformats.org/officeDocument/2006/relationships" r:id="rId9"/>
          <a:extLst>
            <a:ext uri="{FF2B5EF4-FFF2-40B4-BE49-F238E27FC236}">
              <a16:creationId xmlns:a16="http://schemas.microsoft.com/office/drawing/2014/main" id="{00000000-0008-0000-2B00-00000E000000}"/>
            </a:ext>
          </a:extLst>
        </xdr:cNvPr>
        <xdr:cNvSpPr txBox="1"/>
      </xdr:nvSpPr>
      <xdr:spPr>
        <a:xfrm>
          <a:off x="4933948" y="2587395"/>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marL="0" marR="0" indent="0" algn="l" defTabSz="914400" eaLnBrk="1" fontAlgn="auto" latinLnBrk="0" hangingPunct="1">
            <a:lnSpc>
              <a:spcPct val="100000"/>
            </a:lnSpc>
            <a:spcBef>
              <a:spcPts val="0"/>
            </a:spcBef>
            <a:spcAft>
              <a:spcPts val="0"/>
            </a:spcAft>
            <a:buClrTx/>
            <a:buSzTx/>
            <a:buFontTx/>
            <a:buNone/>
            <a:tabLst/>
            <a:defRPr/>
          </a:pPr>
          <a:fld id="{71C70CA8-211A-41A9-8C1E-099E7F058D07}" type="TxLink">
            <a:rPr lang="en-US" sz="1800" b="0" i="0" u="none" strike="noStrike" baseline="0">
              <a:solidFill>
                <a:schemeClr val="bg1"/>
              </a:solidFill>
              <a:latin typeface="+mn-lt"/>
              <a:ea typeface="+mn-ea"/>
              <a:cs typeface="Arial"/>
            </a:rPr>
            <a:pPr marL="0" marR="0" indent="0" algn="l" defTabSz="914400" eaLnBrk="1" fontAlgn="auto" latinLnBrk="0" hangingPunct="1">
              <a:lnSpc>
                <a:spcPct val="100000"/>
              </a:lnSpc>
              <a:spcBef>
                <a:spcPts val="0"/>
              </a:spcBef>
              <a:spcAft>
                <a:spcPts val="0"/>
              </a:spcAft>
              <a:buClrTx/>
              <a:buSzTx/>
              <a:buFontTx/>
              <a:buNone/>
              <a:tabLst/>
              <a:defRPr/>
            </a:pPr>
            <a:t>Communication</a:t>
          </a:fld>
          <a:endParaRPr lang="de-CH" sz="1800" baseline="0">
            <a:solidFill>
              <a:schemeClr val="bg1"/>
            </a:solidFill>
            <a:latin typeface="+mn-lt"/>
            <a:ea typeface="+mn-ea"/>
            <a:cs typeface="+mn-cs"/>
          </a:endParaRPr>
        </a:p>
      </xdr:txBody>
    </xdr:sp>
    <xdr:clientData/>
  </xdr:twoCellAnchor>
  <xdr:twoCellAnchor editAs="oneCell">
    <xdr:from>
      <xdr:col>7</xdr:col>
      <xdr:colOff>476248</xdr:colOff>
      <xdr:row>15</xdr:row>
      <xdr:rowOff>187095</xdr:rowOff>
    </xdr:from>
    <xdr:to>
      <xdr:col>10</xdr:col>
      <xdr:colOff>386248</xdr:colOff>
      <xdr:row>17</xdr:row>
      <xdr:rowOff>166095</xdr:rowOff>
    </xdr:to>
    <xdr:sp macro="" textlink="' '!A51">
      <xdr:nvSpPr>
        <xdr:cNvPr id="15" name="Textfeld 14">
          <a:hlinkClick xmlns:r="http://schemas.openxmlformats.org/officeDocument/2006/relationships" r:id="rId10"/>
          <a:extLst>
            <a:ext uri="{FF2B5EF4-FFF2-40B4-BE49-F238E27FC236}">
              <a16:creationId xmlns:a16="http://schemas.microsoft.com/office/drawing/2014/main" id="{00000000-0008-0000-2B00-00000F000000}"/>
            </a:ext>
          </a:extLst>
        </xdr:cNvPr>
        <xdr:cNvSpPr txBox="1"/>
      </xdr:nvSpPr>
      <xdr:spPr>
        <a:xfrm>
          <a:off x="4933948" y="34922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fld id="{94DC868A-3549-4416-86D9-D9CD713F8A7A}" type="TxLink">
            <a:rPr lang="en-US" sz="1600" b="0" i="0" u="none" strike="noStrike" baseline="0">
              <a:solidFill>
                <a:schemeClr val="bg1"/>
              </a:solidFill>
              <a:latin typeface="+mn-lt"/>
              <a:ea typeface="+mn-ea"/>
              <a:cs typeface="Arial"/>
            </a:rPr>
            <a:pPr/>
            <a:t>Gestion du changement</a:t>
          </a:fld>
          <a:endParaRPr lang="de-CH" sz="1600" baseline="0">
            <a:solidFill>
              <a:schemeClr val="bg1"/>
            </a:solidFill>
            <a:latin typeface="+mn-lt"/>
            <a:ea typeface="+mn-ea"/>
            <a:cs typeface="+mn-cs"/>
          </a:endParaRPr>
        </a:p>
      </xdr:txBody>
    </xdr:sp>
    <xdr:clientData/>
  </xdr:twoCellAnchor>
  <xdr:twoCellAnchor editAs="oneCell">
    <xdr:from>
      <xdr:col>2</xdr:col>
      <xdr:colOff>552448</xdr:colOff>
      <xdr:row>8</xdr:row>
      <xdr:rowOff>148995</xdr:rowOff>
    </xdr:from>
    <xdr:to>
      <xdr:col>5</xdr:col>
      <xdr:colOff>462448</xdr:colOff>
      <xdr:row>10</xdr:row>
      <xdr:rowOff>127995</xdr:rowOff>
    </xdr:to>
    <xdr:sp macro="" textlink="' '!A45">
      <xdr:nvSpPr>
        <xdr:cNvPr id="17" name="Textfeld 16">
          <a:hlinkClick xmlns:r="http://schemas.openxmlformats.org/officeDocument/2006/relationships" r:id="rId11"/>
          <a:extLst>
            <a:ext uri="{FF2B5EF4-FFF2-40B4-BE49-F238E27FC236}">
              <a16:creationId xmlns:a16="http://schemas.microsoft.com/office/drawing/2014/main" id="{00000000-0008-0000-2B00-000011000000}"/>
            </a:ext>
          </a:extLst>
        </xdr:cNvPr>
        <xdr:cNvSpPr txBox="1"/>
      </xdr:nvSpPr>
      <xdr:spPr>
        <a:xfrm>
          <a:off x="1200148" y="21206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algn="l"/>
          <a:fld id="{054EED66-93E8-4F4B-996D-394FBA64ED3C}" type="TxLink">
            <a:rPr lang="en-US" sz="1800" b="0" i="0" u="none" strike="noStrike">
              <a:solidFill>
                <a:schemeClr val="bg1"/>
              </a:solidFill>
              <a:latin typeface="+mn-lt"/>
              <a:cs typeface="Arial"/>
            </a:rPr>
            <a:pPr algn="l"/>
            <a:t>Aperçu</a:t>
          </a:fld>
          <a:endParaRPr lang="de-CH" sz="1800">
            <a:solidFill>
              <a:schemeClr val="bg1"/>
            </a:solidFill>
            <a:latin typeface="+mn-lt"/>
          </a:endParaRPr>
        </a:p>
      </xdr:txBody>
    </xdr:sp>
    <xdr:clientData/>
  </xdr:twoCellAnchor>
  <xdr:twoCellAnchor>
    <xdr:from>
      <xdr:col>1</xdr:col>
      <xdr:colOff>28576</xdr:colOff>
      <xdr:row>18</xdr:row>
      <xdr:rowOff>95250</xdr:rowOff>
    </xdr:from>
    <xdr:to>
      <xdr:col>11</xdr:col>
      <xdr:colOff>333601</xdr:colOff>
      <xdr:row>21</xdr:row>
      <xdr:rowOff>160005</xdr:rowOff>
    </xdr:to>
    <xdr:sp macro="" textlink="' '!A44">
      <xdr:nvSpPr>
        <xdr:cNvPr id="18" name="Textfeld 17">
          <a:extLst>
            <a:ext uri="{FF2B5EF4-FFF2-40B4-BE49-F238E27FC236}">
              <a16:creationId xmlns:a16="http://schemas.microsoft.com/office/drawing/2014/main" id="{00000000-0008-0000-2B00-000012000000}"/>
            </a:ext>
          </a:extLst>
        </xdr:cNvPr>
        <xdr:cNvSpPr txBox="1"/>
      </xdr:nvSpPr>
      <xdr:spPr>
        <a:xfrm>
          <a:off x="495301" y="3971925"/>
          <a:ext cx="7344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fld id="{8B5B7A28-F1B4-4790-AA17-D845D5C448A9}" type="TxLink">
            <a:rPr lang="en-US" sz="3200">
              <a:solidFill>
                <a:schemeClr val="bg1"/>
              </a:solidFill>
              <a:effectLst/>
              <a:latin typeface="+mn-lt"/>
              <a:ea typeface="+mn-ea"/>
              <a:cs typeface="+mn-cs"/>
            </a:rPr>
            <a:pPr marL="0" marR="0" indent="0" algn="ctr" defTabSz="914400" rtl="0" eaLnBrk="1" fontAlgn="auto" latinLnBrk="0" hangingPunct="1">
              <a:lnSpc>
                <a:spcPct val="100000"/>
              </a:lnSpc>
              <a:spcBef>
                <a:spcPts val="0"/>
              </a:spcBef>
              <a:spcAft>
                <a:spcPts val="0"/>
              </a:spcAft>
              <a:buClrTx/>
              <a:buSzTx/>
              <a:buFontTx/>
              <a:buNone/>
              <a:tabLst/>
              <a:defRPr/>
            </a:pPr>
            <a:t>Able to go, but happy to stay</a:t>
          </a:fld>
          <a:endParaRPr lang="de-CH" sz="3200">
            <a:solidFill>
              <a:schemeClr val="bg1"/>
            </a:solidFill>
            <a:effectLst/>
            <a:latin typeface="+mn-lt"/>
            <a:ea typeface="+mn-ea"/>
            <a:cs typeface="+mn-cs"/>
          </a:endParaRPr>
        </a:p>
      </xdr:txBody>
    </xdr:sp>
    <xdr:clientData/>
  </xdr:twoCellAnchor>
  <xdr:twoCellAnchor editAs="oneCell">
    <xdr:from>
      <xdr:col>2</xdr:col>
      <xdr:colOff>552448</xdr:colOff>
      <xdr:row>13</xdr:row>
      <xdr:rowOff>110895</xdr:rowOff>
    </xdr:from>
    <xdr:to>
      <xdr:col>5</xdr:col>
      <xdr:colOff>462448</xdr:colOff>
      <xdr:row>15</xdr:row>
      <xdr:rowOff>89895</xdr:rowOff>
    </xdr:to>
    <xdr:sp macro="" textlink="' '!A52">
      <xdr:nvSpPr>
        <xdr:cNvPr id="20" name="Textfeld 19">
          <a:hlinkClick xmlns:r="http://schemas.openxmlformats.org/officeDocument/2006/relationships" r:id="rId12"/>
          <a:extLst>
            <a:ext uri="{FF2B5EF4-FFF2-40B4-BE49-F238E27FC236}">
              <a16:creationId xmlns:a16="http://schemas.microsoft.com/office/drawing/2014/main" id="{00000000-0008-0000-2B00-000014000000}"/>
            </a:ext>
          </a:extLst>
        </xdr:cNvPr>
        <xdr:cNvSpPr txBox="1"/>
      </xdr:nvSpPr>
      <xdr:spPr>
        <a:xfrm>
          <a:off x="1200148" y="3035070"/>
          <a:ext cx="2196000" cy="360000"/>
        </a:xfrm>
        <a:prstGeom prst="rect">
          <a:avLst/>
        </a:prstGeom>
        <a:solidFill>
          <a:schemeClr val="accent3">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0" rIns="36000" bIns="0" rtlCol="0" anchor="ctr">
          <a:noAutofit/>
        </a:bodyPr>
        <a:lstStyle/>
        <a:p>
          <a:pPr marL="0" indent="0" algn="l"/>
          <a:fld id="{C7F6A6B6-4420-4276-BD4F-AC8D26D0E892}" type="TxLink">
            <a:rPr lang="en-US" sz="1800" b="0" i="0" u="none" strike="noStrike" baseline="0">
              <a:solidFill>
                <a:schemeClr val="bg1"/>
              </a:solidFill>
              <a:latin typeface="+mn-lt"/>
              <a:ea typeface="+mn-ea"/>
              <a:cs typeface="Arial"/>
            </a:rPr>
            <a:pPr marL="0" indent="0" algn="l"/>
            <a:t>Compétences de base</a:t>
          </a:fld>
          <a:endParaRPr lang="de-CH" sz="1800" b="0" i="0" u="none" strike="noStrike" baseline="0">
            <a:solidFill>
              <a:schemeClr val="bg1"/>
            </a:solidFill>
            <a:latin typeface="+mn-lt"/>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9</xdr:col>
          <xdr:colOff>58341</xdr:colOff>
          <xdr:row>0</xdr:row>
          <xdr:rowOff>75910</xdr:rowOff>
        </xdr:from>
        <xdr:to>
          <xdr:col>11</xdr:col>
          <xdr:colOff>342900</xdr:colOff>
          <xdr:row>0</xdr:row>
          <xdr:rowOff>514349</xdr:rowOff>
        </xdr:to>
        <xdr:pic>
          <xdr:nvPicPr>
            <xdr:cNvPr id="19" name="Grafik 59">
              <a:extLst>
                <a:ext uri="{FF2B5EF4-FFF2-40B4-BE49-F238E27FC236}">
                  <a16:creationId xmlns:a16="http://schemas.microsoft.com/office/drawing/2014/main" id="{00000000-0008-0000-2B00-000013000000}"/>
                </a:ext>
              </a:extLst>
            </xdr:cNvPr>
            <xdr:cNvPicPr>
              <a:picLocks noChangeAspect="1" noChangeArrowheads="1"/>
              <a:extLst>
                <a:ext uri="{84589F7E-364E-4C9E-8A38-B11213B215E9}">
                  <a14:cameraTool cellRange="Logo!$D$6" spid="_x0000_s789630"/>
                </a:ext>
              </a:extLst>
            </xdr:cNvPicPr>
          </xdr:nvPicPr>
          <xdr:blipFill>
            <a:blip xmlns:r="http://schemas.openxmlformats.org/officeDocument/2006/relationships" r:embed="rId13"/>
            <a:srcRect/>
            <a:stretch>
              <a:fillRect/>
            </a:stretch>
          </xdr:blipFill>
          <xdr:spPr bwMode="auto">
            <a:xfrm>
              <a:off x="6040041" y="75910"/>
              <a:ext cx="1808559" cy="438439"/>
            </a:xfrm>
            <a:prstGeom prst="rect">
              <a:avLst/>
            </a:prstGeom>
            <a:solidFill>
              <a:schemeClr val="bg1"/>
            </a:solidFill>
            <a:ln w="9525">
              <a:noFill/>
              <a:miter lim="800000"/>
              <a:headEnd/>
              <a:tailEnd/>
            </a:ln>
          </xdr:spPr>
        </xdr:pic>
        <xdr:clientData/>
      </xdr:twoCellAnchor>
    </mc:Choice>
    <mc:Fallback/>
  </mc:AlternateContent>
</xdr:wsDr>
</file>

<file path=xl/drawings/drawing44.xml><?xml version="1.0" encoding="utf-8"?>
<xdr:wsDr xmlns:xdr="http://schemas.openxmlformats.org/drawingml/2006/spreadsheetDrawing" xmlns:a="http://schemas.openxmlformats.org/drawingml/2006/main">
  <xdr:oneCellAnchor>
    <xdr:from>
      <xdr:col>6</xdr:col>
      <xdr:colOff>217170</xdr:colOff>
      <xdr:row>1</xdr:row>
      <xdr:rowOff>51435</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2C00-000002000000}"/>
            </a:ext>
          </a:extLst>
        </xdr:cNvPr>
        <xdr:cNvGrpSpPr/>
      </xdr:nvGrpSpPr>
      <xdr:grpSpPr>
        <a:xfrm>
          <a:off x="4941570" y="607695"/>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2C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2C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2C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2C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2C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2</xdr:col>
      <xdr:colOff>118110</xdr:colOff>
      <xdr:row>1</xdr:row>
      <xdr:rowOff>114300</xdr:rowOff>
    </xdr:from>
    <xdr:to>
      <xdr:col>4</xdr:col>
      <xdr:colOff>3036569</xdr:colOff>
      <xdr:row>34</xdr:row>
      <xdr:rowOff>80010</xdr:rowOff>
    </xdr:to>
    <xdr:grpSp>
      <xdr:nvGrpSpPr>
        <xdr:cNvPr id="10" name="Gruppieren 9">
          <a:hlinkClick xmlns:r="http://schemas.openxmlformats.org/officeDocument/2006/relationships" r:id="rId2"/>
          <a:extLst>
            <a:ext uri="{FF2B5EF4-FFF2-40B4-BE49-F238E27FC236}">
              <a16:creationId xmlns:a16="http://schemas.microsoft.com/office/drawing/2014/main" id="{00000000-0008-0000-2C00-00000A000000}"/>
            </a:ext>
          </a:extLst>
        </xdr:cNvPr>
        <xdr:cNvGrpSpPr/>
      </xdr:nvGrpSpPr>
      <xdr:grpSpPr>
        <a:xfrm>
          <a:off x="781050" y="670560"/>
          <a:ext cx="3047999" cy="6229350"/>
          <a:chOff x="781050" y="676275"/>
          <a:chExt cx="3047999" cy="6229350"/>
        </a:xfrm>
      </xdr:grpSpPr>
      <xdr:grpSp>
        <xdr:nvGrpSpPr>
          <xdr:cNvPr id="9" name="Gruppieren 8">
            <a:extLst>
              <a:ext uri="{FF2B5EF4-FFF2-40B4-BE49-F238E27FC236}">
                <a16:creationId xmlns:a16="http://schemas.microsoft.com/office/drawing/2014/main" id="{00000000-0008-0000-2C00-000009000000}"/>
              </a:ext>
            </a:extLst>
          </xdr:cNvPr>
          <xdr:cNvGrpSpPr/>
        </xdr:nvGrpSpPr>
        <xdr:grpSpPr>
          <a:xfrm>
            <a:off x="781050" y="676275"/>
            <a:ext cx="3047999" cy="6229350"/>
            <a:chOff x="781050" y="676275"/>
            <a:chExt cx="3047999" cy="6229350"/>
          </a:xfrm>
        </xdr:grpSpPr>
        <xdr:pic>
          <xdr:nvPicPr>
            <xdr:cNvPr id="48" name="Grafik 47">
              <a:extLst>
                <a:ext uri="{FF2B5EF4-FFF2-40B4-BE49-F238E27FC236}">
                  <a16:creationId xmlns:a16="http://schemas.microsoft.com/office/drawing/2014/main" id="{00000000-0008-0000-2C00-00003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41691" y="676275"/>
              <a:ext cx="1326717" cy="1348273"/>
            </a:xfrm>
            <a:prstGeom prst="rect">
              <a:avLst/>
            </a:prstGeom>
          </xdr:spPr>
        </xdr:pic>
        <xdr:sp macro="" textlink="' '!A1531">
          <xdr:nvSpPr>
            <xdr:cNvPr id="50" name="Abgerundetes Rechteck 49">
              <a:extLst>
                <a:ext uri="{FF2B5EF4-FFF2-40B4-BE49-F238E27FC236}">
                  <a16:creationId xmlns:a16="http://schemas.microsoft.com/office/drawing/2014/main" id="{00000000-0008-0000-2C00-000032000000}"/>
                </a:ext>
              </a:extLst>
            </xdr:cNvPr>
            <xdr:cNvSpPr/>
          </xdr:nvSpPr>
          <xdr:spPr>
            <a:xfrm>
              <a:off x="781050" y="2616320"/>
              <a:ext cx="3047999" cy="381000"/>
            </a:xfrm>
            <a:prstGeom prst="roundRect">
              <a:avLst/>
            </a:prstGeom>
            <a:solidFill>
              <a:schemeClr val="accent1">
                <a:lumMod val="60000"/>
                <a:lumOff val="4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fld id="{DC6341B1-F960-45A2-94DA-4FA2EBCB0C7F}" type="TxLink">
                <a:rPr lang="en-US" sz="1400" baseline="0">
                  <a:solidFill>
                    <a:schemeClr val="dk1"/>
                  </a:solidFill>
                  <a:latin typeface="+mn-lt"/>
                  <a:ea typeface="+mn-ea"/>
                  <a:cs typeface="+mn-cs"/>
                </a:rPr>
                <a:pPr marL="0" indent="0" algn="ctr"/>
                <a:t>Stratégies de l'entreprise</a:t>
              </a:fld>
              <a:endParaRPr lang="de-CH" sz="1400" baseline="0">
                <a:solidFill>
                  <a:schemeClr val="dk1"/>
                </a:solidFill>
                <a:latin typeface="+mn-lt"/>
                <a:ea typeface="+mn-ea"/>
                <a:cs typeface="+mn-cs"/>
              </a:endParaRPr>
            </a:p>
          </xdr:txBody>
        </xdr:sp>
        <xdr:sp macro="" textlink="' '!A1532">
          <xdr:nvSpPr>
            <xdr:cNvPr id="51" name="Abgerundetes Rechteck 50">
              <a:hlinkClick xmlns:r="http://schemas.openxmlformats.org/officeDocument/2006/relationships" r:id="rId4"/>
              <a:extLst>
                <a:ext uri="{FF2B5EF4-FFF2-40B4-BE49-F238E27FC236}">
                  <a16:creationId xmlns:a16="http://schemas.microsoft.com/office/drawing/2014/main" id="{00000000-0008-0000-2C00-000033000000}"/>
                </a:ext>
              </a:extLst>
            </xdr:cNvPr>
            <xdr:cNvSpPr/>
          </xdr:nvSpPr>
          <xdr:spPr>
            <a:xfrm>
              <a:off x="781050" y="3589092"/>
              <a:ext cx="3047999" cy="381000"/>
            </a:xfrm>
            <a:prstGeom prst="roundRect">
              <a:avLst/>
            </a:prstGeom>
            <a:solidFill>
              <a:schemeClr val="accent1">
                <a:lumMod val="60000"/>
                <a:lumOff val="4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fld id="{1303CE57-6765-4785-90C0-C23E1AF1F369}" type="TxLink">
                <a:rPr lang="en-US" sz="1400" baseline="0">
                  <a:solidFill>
                    <a:schemeClr val="dk1"/>
                  </a:solidFill>
                  <a:latin typeface="+mn-lt"/>
                  <a:ea typeface="+mn-ea"/>
                  <a:cs typeface="+mn-cs"/>
                </a:rPr>
                <a:pPr marL="0" indent="0" algn="ctr"/>
                <a:t>Stratégies des ressources humaines</a:t>
              </a:fld>
              <a:endParaRPr lang="de-CH" sz="1400" baseline="0">
                <a:solidFill>
                  <a:schemeClr val="dk1"/>
                </a:solidFill>
                <a:latin typeface="+mn-lt"/>
                <a:ea typeface="+mn-ea"/>
                <a:cs typeface="+mn-cs"/>
              </a:endParaRPr>
            </a:p>
          </xdr:txBody>
        </xdr:sp>
        <xdr:grpSp>
          <xdr:nvGrpSpPr>
            <xdr:cNvPr id="62" name="Gruppieren 61">
              <a:extLst>
                <a:ext uri="{FF2B5EF4-FFF2-40B4-BE49-F238E27FC236}">
                  <a16:creationId xmlns:a16="http://schemas.microsoft.com/office/drawing/2014/main" id="{00000000-0008-0000-2C00-00003E000000}"/>
                </a:ext>
              </a:extLst>
            </xdr:cNvPr>
            <xdr:cNvGrpSpPr/>
          </xdr:nvGrpSpPr>
          <xdr:grpSpPr>
            <a:xfrm>
              <a:off x="800099" y="4113578"/>
              <a:ext cx="3009900" cy="1914525"/>
              <a:chOff x="1647824" y="4010025"/>
              <a:chExt cx="3009900" cy="1914525"/>
            </a:xfrm>
          </xdr:grpSpPr>
          <xdr:grpSp>
            <xdr:nvGrpSpPr>
              <xdr:cNvPr id="56" name="Gruppieren 55">
                <a:extLst>
                  <a:ext uri="{FF2B5EF4-FFF2-40B4-BE49-F238E27FC236}">
                    <a16:creationId xmlns:a16="http://schemas.microsoft.com/office/drawing/2014/main" id="{00000000-0008-0000-2C00-000038000000}"/>
                  </a:ext>
                </a:extLst>
              </xdr:cNvPr>
              <xdr:cNvGrpSpPr/>
            </xdr:nvGrpSpPr>
            <xdr:grpSpPr>
              <a:xfrm>
                <a:off x="1647824" y="4572000"/>
                <a:ext cx="3009900" cy="781050"/>
                <a:chOff x="1647824" y="4029075"/>
                <a:chExt cx="3009900" cy="781050"/>
              </a:xfrm>
            </xdr:grpSpPr>
            <xdr:sp macro="" textlink="' '!A1533">
              <xdr:nvSpPr>
                <xdr:cNvPr id="52" name="Ellipse 51">
                  <a:extLst>
                    <a:ext uri="{FF2B5EF4-FFF2-40B4-BE49-F238E27FC236}">
                      <a16:creationId xmlns:a16="http://schemas.microsoft.com/office/drawing/2014/main" id="{00000000-0008-0000-2C00-000034000000}"/>
                    </a:ext>
                  </a:extLst>
                </xdr:cNvPr>
                <xdr:cNvSpPr/>
              </xdr:nvSpPr>
              <xdr:spPr>
                <a:xfrm>
                  <a:off x="1647824" y="4029075"/>
                  <a:ext cx="1895475" cy="781050"/>
                </a:xfrm>
                <a:prstGeom prst="ellipse">
                  <a:avLst/>
                </a:prstGeom>
                <a:solidFill>
                  <a:schemeClr val="accent3">
                    <a:lumMod val="75000"/>
                    <a:alpha val="69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91440" tIns="45720" rIns="0" bIns="45720" numCol="1" spcCol="0" rtlCol="0" fromWordArt="0" anchor="ctr" anchorCtr="0" forceAA="0" compatLnSpc="1">
                  <a:prstTxWarp prst="textNoShape">
                    <a:avLst/>
                  </a:prstTxWarp>
                  <a:noAutofit/>
                </a:bodyPr>
                <a:lstStyle/>
                <a:p>
                  <a:pPr algn="l"/>
                  <a:fld id="{E69A4221-7E3D-4F09-B123-D351CF383B95}" type="TxLink">
                    <a:rPr lang="en-US" sz="2000" b="0" i="0" u="none" strike="noStrike" baseline="0">
                      <a:solidFill>
                        <a:schemeClr val="bg1"/>
                      </a:solidFill>
                      <a:latin typeface="+mn-lt"/>
                      <a:cs typeface="Arial"/>
                    </a:rPr>
                    <a:pPr algn="l"/>
                    <a:t>Situation actuelle</a:t>
                  </a:fld>
                  <a:endParaRPr lang="de-CH" sz="2000" baseline="0">
                    <a:solidFill>
                      <a:schemeClr val="bg1"/>
                    </a:solidFill>
                    <a:latin typeface="+mn-lt"/>
                  </a:endParaRPr>
                </a:p>
              </xdr:txBody>
            </xdr:sp>
            <xdr:sp macro="" textlink="' '!A1534">
              <xdr:nvSpPr>
                <xdr:cNvPr id="53" name="Ellipse 52">
                  <a:extLst>
                    <a:ext uri="{FF2B5EF4-FFF2-40B4-BE49-F238E27FC236}">
                      <a16:creationId xmlns:a16="http://schemas.microsoft.com/office/drawing/2014/main" id="{00000000-0008-0000-2C00-000035000000}"/>
                    </a:ext>
                  </a:extLst>
                </xdr:cNvPr>
                <xdr:cNvSpPr/>
              </xdr:nvSpPr>
              <xdr:spPr>
                <a:xfrm>
                  <a:off x="2762249" y="4029075"/>
                  <a:ext cx="1895475" cy="781050"/>
                </a:xfrm>
                <a:prstGeom prst="ellipse">
                  <a:avLst/>
                </a:prstGeom>
                <a:solidFill>
                  <a:schemeClr val="accent2">
                    <a:lumMod val="75000"/>
                    <a:alpha val="69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91440" tIns="45720" rIns="0" bIns="45720" numCol="1" spcCol="0" rtlCol="0" fromWordArt="0" anchor="ctr" anchorCtr="0" forceAA="0" compatLnSpc="1">
                  <a:prstTxWarp prst="textNoShape">
                    <a:avLst/>
                  </a:prstTxWarp>
                  <a:noAutofit/>
                </a:bodyPr>
                <a:lstStyle/>
                <a:p>
                  <a:pPr marL="0" indent="0" algn="r"/>
                  <a:fld id="{C6BD131B-B1D7-4651-92D1-3B5057D7FF00}" type="TxLink">
                    <a:rPr lang="en-US" sz="2000" b="0" i="0" u="none" strike="noStrike" baseline="0">
                      <a:solidFill>
                        <a:schemeClr val="bg1"/>
                      </a:solidFill>
                      <a:latin typeface="+mn-lt"/>
                      <a:ea typeface="+mn-ea"/>
                      <a:cs typeface="Arial"/>
                    </a:rPr>
                    <a:pPr marL="0" indent="0" algn="r"/>
                    <a:t>Situation souhaitée</a:t>
                  </a:fld>
                  <a:endParaRPr lang="de-CH" sz="2000" baseline="0">
                    <a:solidFill>
                      <a:schemeClr val="bg1"/>
                    </a:solidFill>
                    <a:latin typeface="+mn-lt"/>
                    <a:ea typeface="+mn-ea"/>
                    <a:cs typeface="+mn-cs"/>
                  </a:endParaRPr>
                </a:p>
              </xdr:txBody>
            </xdr:sp>
          </xdr:grpSp>
          <xdr:sp macro="" textlink="">
            <xdr:nvSpPr>
              <xdr:cNvPr id="59" name="Gebogener Pfeil 58">
                <a:extLst>
                  <a:ext uri="{FF2B5EF4-FFF2-40B4-BE49-F238E27FC236}">
                    <a16:creationId xmlns:a16="http://schemas.microsoft.com/office/drawing/2014/main" id="{00000000-0008-0000-2C00-00003B000000}"/>
                  </a:ext>
                </a:extLst>
              </xdr:cNvPr>
              <xdr:cNvSpPr/>
            </xdr:nvSpPr>
            <xdr:spPr>
              <a:xfrm flipH="1" flipV="1">
                <a:off x="2571749" y="4953000"/>
                <a:ext cx="1162050" cy="971550"/>
              </a:xfrm>
              <a:prstGeom prst="circularArrow">
                <a:avLst/>
              </a:prstGeom>
              <a:solidFill>
                <a:schemeClr val="accent2">
                  <a:lumMod val="40000"/>
                  <a:lumOff val="6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100" baseline="0">
                  <a:solidFill>
                    <a:schemeClr val="dk1"/>
                  </a:solidFill>
                  <a:latin typeface="+mn-lt"/>
                  <a:ea typeface="+mn-ea"/>
                  <a:cs typeface="+mn-cs"/>
                </a:endParaRPr>
              </a:p>
            </xdr:txBody>
          </xdr:sp>
          <xdr:sp macro="" textlink="' '!A1537">
            <xdr:nvSpPr>
              <xdr:cNvPr id="60" name="Gebogener Pfeil 59">
                <a:extLst>
                  <a:ext uri="{FF2B5EF4-FFF2-40B4-BE49-F238E27FC236}">
                    <a16:creationId xmlns:a16="http://schemas.microsoft.com/office/drawing/2014/main" id="{00000000-0008-0000-2C00-00003C000000}"/>
                  </a:ext>
                </a:extLst>
              </xdr:cNvPr>
              <xdr:cNvSpPr/>
            </xdr:nvSpPr>
            <xdr:spPr>
              <a:xfrm>
                <a:off x="2571749" y="4010025"/>
                <a:ext cx="1162050" cy="971550"/>
              </a:xfrm>
              <a:prstGeom prst="circularArrow">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36000" rIns="0" bIns="0" numCol="1" spcCol="0" rtlCol="0" fromWordArt="0" anchor="t" anchorCtr="0" forceAA="0" compatLnSpc="1">
                <a:prstTxWarp prst="textNoShape">
                  <a:avLst/>
                </a:prstTxWarp>
                <a:noAutofit/>
              </a:bodyPr>
              <a:lstStyle/>
              <a:p>
                <a:pPr marL="0" indent="0" algn="ctr"/>
                <a:fld id="{8DA18FFE-490B-48F0-BD2D-1294DF4DBFCC}" type="TxLink">
                  <a:rPr lang="en-US" sz="1000" b="0" i="0" u="none" strike="noStrike" baseline="0">
                    <a:solidFill>
                      <a:srgbClr val="000000"/>
                    </a:solidFill>
                    <a:latin typeface="+mn-lt"/>
                    <a:ea typeface="+mn-ea"/>
                    <a:cs typeface="Arial"/>
                  </a:rPr>
                  <a:pPr marL="0" indent="0" algn="ctr"/>
                  <a:t>Forces - faiblesses </a:t>
                </a:fld>
                <a:endParaRPr lang="de-CH" sz="1000" baseline="0">
                  <a:solidFill>
                    <a:schemeClr val="dk1"/>
                  </a:solidFill>
                  <a:latin typeface="+mn-lt"/>
                  <a:ea typeface="+mn-ea"/>
                  <a:cs typeface="+mn-cs"/>
                </a:endParaRPr>
              </a:p>
            </xdr:txBody>
          </xdr:sp>
        </xdr:grpSp>
        <xdr:sp macro="" textlink="">
          <xdr:nvSpPr>
            <xdr:cNvPr id="61" name="Pfeil nach oben und unten 60">
              <a:extLst>
                <a:ext uri="{FF2B5EF4-FFF2-40B4-BE49-F238E27FC236}">
                  <a16:creationId xmlns:a16="http://schemas.microsoft.com/office/drawing/2014/main" id="{00000000-0008-0000-2C00-00003D000000}"/>
                </a:ext>
              </a:extLst>
            </xdr:cNvPr>
            <xdr:cNvSpPr/>
          </xdr:nvSpPr>
          <xdr:spPr>
            <a:xfrm>
              <a:off x="2128837" y="2072784"/>
              <a:ext cx="352425" cy="495300"/>
            </a:xfrm>
            <a:prstGeom prst="upDownArrow">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400" baseline="0">
                <a:solidFill>
                  <a:schemeClr val="dk1"/>
                </a:solidFill>
                <a:latin typeface="+mn-lt"/>
                <a:ea typeface="+mn-ea"/>
                <a:cs typeface="+mn-cs"/>
              </a:endParaRPr>
            </a:p>
          </xdr:txBody>
        </xdr:sp>
        <xdr:sp macro="" textlink="">
          <xdr:nvSpPr>
            <xdr:cNvPr id="63" name="Pfeil nach oben und unten 62">
              <a:extLst>
                <a:ext uri="{FF2B5EF4-FFF2-40B4-BE49-F238E27FC236}">
                  <a16:creationId xmlns:a16="http://schemas.microsoft.com/office/drawing/2014/main" id="{00000000-0008-0000-2C00-00003F000000}"/>
                </a:ext>
              </a:extLst>
            </xdr:cNvPr>
            <xdr:cNvSpPr/>
          </xdr:nvSpPr>
          <xdr:spPr>
            <a:xfrm>
              <a:off x="2128837" y="3045556"/>
              <a:ext cx="352425" cy="495300"/>
            </a:xfrm>
            <a:prstGeom prst="upDownArrow">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400" baseline="0">
                <a:solidFill>
                  <a:schemeClr val="dk1"/>
                </a:solidFill>
                <a:latin typeface="+mn-lt"/>
                <a:ea typeface="+mn-ea"/>
                <a:cs typeface="+mn-cs"/>
              </a:endParaRPr>
            </a:p>
          </xdr:txBody>
        </xdr:sp>
        <xdr:sp macro="" textlink="">
          <xdr:nvSpPr>
            <xdr:cNvPr id="65" name="Pfeil nach rechts 64">
              <a:extLst>
                <a:ext uri="{FF2B5EF4-FFF2-40B4-BE49-F238E27FC236}">
                  <a16:creationId xmlns:a16="http://schemas.microsoft.com/office/drawing/2014/main" id="{00000000-0008-0000-2C00-000041000000}"/>
                </a:ext>
              </a:extLst>
            </xdr:cNvPr>
            <xdr:cNvSpPr/>
          </xdr:nvSpPr>
          <xdr:spPr>
            <a:xfrm>
              <a:off x="1143000" y="4162425"/>
              <a:ext cx="496800" cy="352800"/>
            </a:xfrm>
            <a:prstGeom prst="rightArrow">
              <a:avLst/>
            </a:prstGeom>
            <a:solidFill>
              <a:schemeClr val="bg1">
                <a:lumMod val="75000"/>
              </a:schemeClr>
            </a:solidFill>
            <a:ln>
              <a:noFill/>
            </a:ln>
            <a:scene3d>
              <a:camera prst="orthographicFront">
                <a:rot lat="0" lon="0" rev="4200000"/>
              </a:camera>
              <a:lightRig rig="threePt" dir="t"/>
            </a:scene3d>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400" baseline="0">
                <a:solidFill>
                  <a:schemeClr val="dk1"/>
                </a:solidFill>
                <a:latin typeface="+mn-lt"/>
                <a:ea typeface="+mn-ea"/>
                <a:cs typeface="+mn-cs"/>
              </a:endParaRPr>
            </a:p>
          </xdr:txBody>
        </xdr:sp>
        <xdr:sp macro="" textlink="">
          <xdr:nvSpPr>
            <xdr:cNvPr id="66" name="Pfeil nach rechts 65">
              <a:extLst>
                <a:ext uri="{FF2B5EF4-FFF2-40B4-BE49-F238E27FC236}">
                  <a16:creationId xmlns:a16="http://schemas.microsoft.com/office/drawing/2014/main" id="{00000000-0008-0000-2C00-000042000000}"/>
                </a:ext>
              </a:extLst>
            </xdr:cNvPr>
            <xdr:cNvSpPr/>
          </xdr:nvSpPr>
          <xdr:spPr>
            <a:xfrm rot="5400000">
              <a:off x="3019425" y="4200525"/>
              <a:ext cx="496800" cy="352800"/>
            </a:xfrm>
            <a:prstGeom prst="rightArrow">
              <a:avLst/>
            </a:prstGeom>
            <a:solidFill>
              <a:schemeClr val="bg1">
                <a:lumMod val="75000"/>
              </a:schemeClr>
            </a:solidFill>
            <a:ln>
              <a:noFill/>
            </a:ln>
            <a:scene3d>
              <a:camera prst="orthographicFront">
                <a:rot lat="0" lon="0" rev="1800000"/>
              </a:camera>
              <a:lightRig rig="threePt" dir="t"/>
            </a:scene3d>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400" baseline="0">
                <a:solidFill>
                  <a:schemeClr val="dk1"/>
                </a:solidFill>
                <a:latin typeface="+mn-lt"/>
                <a:ea typeface="+mn-ea"/>
                <a:cs typeface="+mn-cs"/>
              </a:endParaRPr>
            </a:p>
          </xdr:txBody>
        </xdr:sp>
        <xdr:sp macro="" textlink="">
          <xdr:nvSpPr>
            <xdr:cNvPr id="67" name="Pfeil nach oben und unten 66">
              <a:extLst>
                <a:ext uri="{FF2B5EF4-FFF2-40B4-BE49-F238E27FC236}">
                  <a16:creationId xmlns:a16="http://schemas.microsoft.com/office/drawing/2014/main" id="{00000000-0008-0000-2C00-000043000000}"/>
                </a:ext>
              </a:extLst>
            </xdr:cNvPr>
            <xdr:cNvSpPr/>
          </xdr:nvSpPr>
          <xdr:spPr>
            <a:xfrm>
              <a:off x="2128837" y="5981089"/>
              <a:ext cx="352425" cy="495300"/>
            </a:xfrm>
            <a:prstGeom prst="upDownArrow">
              <a:avLst/>
            </a:prstGeom>
            <a:solidFill>
              <a:schemeClr val="bg1">
                <a:lumMod val="7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endParaRPr lang="de-CH" sz="1400" baseline="0">
                <a:solidFill>
                  <a:schemeClr val="dk1"/>
                </a:solidFill>
                <a:latin typeface="+mn-lt"/>
                <a:ea typeface="+mn-ea"/>
                <a:cs typeface="+mn-cs"/>
              </a:endParaRPr>
            </a:p>
          </xdr:txBody>
        </xdr:sp>
        <xdr:sp macro="" textlink="' '!A1535">
          <xdr:nvSpPr>
            <xdr:cNvPr id="68" name="Abgerundetes Rechteck 67">
              <a:extLst>
                <a:ext uri="{FF2B5EF4-FFF2-40B4-BE49-F238E27FC236}">
                  <a16:creationId xmlns:a16="http://schemas.microsoft.com/office/drawing/2014/main" id="{00000000-0008-0000-2C00-000044000000}"/>
                </a:ext>
              </a:extLst>
            </xdr:cNvPr>
            <xdr:cNvSpPr/>
          </xdr:nvSpPr>
          <xdr:spPr>
            <a:xfrm>
              <a:off x="781050" y="6524625"/>
              <a:ext cx="3047999" cy="381000"/>
            </a:xfrm>
            <a:prstGeom prst="roundRect">
              <a:avLst/>
            </a:prstGeom>
            <a:solidFill>
              <a:schemeClr val="accent1">
                <a:lumMod val="60000"/>
                <a:lumOff val="4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fld id="{6F548AF7-DA4B-4548-A76E-CA8F00AD9B36}" type="TxLink">
                <a:rPr lang="en-US" sz="1400" baseline="0">
                  <a:solidFill>
                    <a:schemeClr val="dk1"/>
                  </a:solidFill>
                  <a:latin typeface="+mn-lt"/>
                  <a:ea typeface="+mn-ea"/>
                  <a:cs typeface="+mn-cs"/>
                </a:rPr>
                <a:pPr marL="0" indent="0" algn="ctr"/>
                <a:t>Développement du personnel</a:t>
              </a:fld>
              <a:endParaRPr lang="de-CH" sz="1400" baseline="0">
                <a:solidFill>
                  <a:schemeClr val="dk1"/>
                </a:solidFill>
                <a:latin typeface="+mn-lt"/>
                <a:ea typeface="+mn-ea"/>
                <a:cs typeface="+mn-cs"/>
              </a:endParaRPr>
            </a:p>
          </xdr:txBody>
        </xdr:sp>
      </xdr:grpSp>
      <xdr:sp macro="" textlink="' '!A1536">
        <xdr:nvSpPr>
          <xdr:cNvPr id="8" name="Textfeld 7">
            <a:extLst>
              <a:ext uri="{FF2B5EF4-FFF2-40B4-BE49-F238E27FC236}">
                <a16:creationId xmlns:a16="http://schemas.microsoft.com/office/drawing/2014/main" id="{00000000-0008-0000-2C00-000008000000}"/>
              </a:ext>
            </a:extLst>
          </xdr:cNvPr>
          <xdr:cNvSpPr txBox="1"/>
        </xdr:nvSpPr>
        <xdr:spPr>
          <a:xfrm>
            <a:off x="2089445" y="5553075"/>
            <a:ext cx="647357"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41937531-BE5B-4349-8B7E-C8FC9A9ED1E1}" type="TxLink">
              <a:rPr lang="en-US" sz="1000" b="0" i="0" u="none" strike="noStrike">
                <a:solidFill>
                  <a:srgbClr val="000000"/>
                </a:solidFill>
                <a:latin typeface="+mn-lt"/>
                <a:cs typeface="Arial"/>
              </a:rPr>
              <a:pPr/>
              <a:t>Objectifs</a:t>
            </a:fld>
            <a:endParaRPr lang="de-CH" sz="1000">
              <a:latin typeface="+mn-lt"/>
            </a:endParaRPr>
          </a:p>
        </xdr:txBody>
      </xdr:sp>
    </xdr:grpSp>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0</xdr:colOff>
      <xdr:row>3</xdr:row>
      <xdr:rowOff>123825</xdr:rowOff>
    </xdr:from>
    <xdr:to>
      <xdr:col>3</xdr:col>
      <xdr:colOff>266700</xdr:colOff>
      <xdr:row>7</xdr:row>
      <xdr:rowOff>28575</xdr:rowOff>
    </xdr:to>
    <xdr:sp macro="" textlink="">
      <xdr:nvSpPr>
        <xdr:cNvPr id="2" name="Rechteck 1">
          <a:extLst>
            <a:ext uri="{FF2B5EF4-FFF2-40B4-BE49-F238E27FC236}">
              <a16:creationId xmlns:a16="http://schemas.microsoft.com/office/drawing/2014/main" id="{00000000-0008-0000-2D00-000002000000}"/>
            </a:ext>
          </a:extLst>
        </xdr:cNvPr>
        <xdr:cNvSpPr>
          <a:spLocks noChangeAspect="1"/>
        </xdr:cNvSpPr>
      </xdr:nvSpPr>
      <xdr:spPr bwMode="auto">
        <a:xfrm>
          <a:off x="466725" y="1190625"/>
          <a:ext cx="3924300"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1">
                  <a:lumMod val="60000"/>
                  <a:lumOff val="40000"/>
                </a:schemeClr>
              </a:solidFill>
              <a:effectLst/>
              <a:latin typeface="Arial" charset="0"/>
            </a:rPr>
            <a:t>S</a:t>
          </a:r>
          <a:endParaRPr kumimoji="0" lang="de-CH" sz="5400" b="1" i="0" u="none" strike="noStrike" kern="1200" cap="none" normalizeH="0" baseline="0">
            <a:ln>
              <a:noFill/>
            </a:ln>
            <a:solidFill>
              <a:schemeClr val="accent6">
                <a:lumMod val="60000"/>
                <a:lumOff val="40000"/>
              </a:schemeClr>
            </a:solidFill>
            <a:effectLst/>
            <a:latin typeface="Arial" charset="0"/>
            <a:ea typeface="+mn-ea"/>
            <a:cs typeface="+mn-cs"/>
          </a:endParaRPr>
        </a:p>
      </xdr:txBody>
    </xdr:sp>
    <xdr:clientData/>
  </xdr:twoCellAnchor>
  <xdr:twoCellAnchor editAs="oneCell">
    <xdr:from>
      <xdr:col>4</xdr:col>
      <xdr:colOff>2057400</xdr:colOff>
      <xdr:row>3</xdr:row>
      <xdr:rowOff>123825</xdr:rowOff>
    </xdr:from>
    <xdr:to>
      <xdr:col>7</xdr:col>
      <xdr:colOff>219075</xdr:colOff>
      <xdr:row>7</xdr:row>
      <xdr:rowOff>28575</xdr:rowOff>
    </xdr:to>
    <xdr:sp macro="" textlink="">
      <xdr:nvSpPr>
        <xdr:cNvPr id="3" name="Rechteck 2">
          <a:extLst>
            <a:ext uri="{FF2B5EF4-FFF2-40B4-BE49-F238E27FC236}">
              <a16:creationId xmlns:a16="http://schemas.microsoft.com/office/drawing/2014/main" id="{00000000-0008-0000-2D00-000003000000}"/>
            </a:ext>
          </a:extLst>
        </xdr:cNvPr>
        <xdr:cNvSpPr>
          <a:spLocks noChangeAspect="1"/>
        </xdr:cNvSpPr>
      </xdr:nvSpPr>
      <xdr:spPr bwMode="auto">
        <a:xfrm>
          <a:off x="6477000" y="1190625"/>
          <a:ext cx="3924300"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2">
                  <a:lumMod val="75000"/>
                </a:schemeClr>
              </a:solidFill>
              <a:effectLst/>
              <a:latin typeface="Arial" charset="0"/>
            </a:rPr>
            <a:t>W</a:t>
          </a:r>
          <a:endParaRPr kumimoji="0" lang="de-CH" sz="5400" b="1" i="0" u="none" strike="noStrike" kern="1200" cap="none" normalizeH="0" baseline="0">
            <a:ln>
              <a:noFill/>
            </a:ln>
            <a:solidFill>
              <a:schemeClr val="accent2">
                <a:lumMod val="75000"/>
              </a:schemeClr>
            </a:solidFill>
            <a:effectLst/>
            <a:latin typeface="Arial" charset="0"/>
            <a:ea typeface="+mn-ea"/>
            <a:cs typeface="+mn-cs"/>
          </a:endParaRPr>
        </a:p>
      </xdr:txBody>
    </xdr:sp>
    <xdr:clientData/>
  </xdr:twoCellAnchor>
  <xdr:twoCellAnchor editAs="oneCell">
    <xdr:from>
      <xdr:col>7</xdr:col>
      <xdr:colOff>123825</xdr:colOff>
      <xdr:row>1</xdr:row>
      <xdr:rowOff>57150</xdr:rowOff>
    </xdr:from>
    <xdr:to>
      <xdr:col>8</xdr:col>
      <xdr:colOff>1350</xdr:colOff>
      <xdr:row>1</xdr:row>
      <xdr:rowOff>229950</xdr:rowOff>
    </xdr:to>
    <xdr:grpSp>
      <xdr:nvGrpSpPr>
        <xdr:cNvPr id="6" name="Gruppieren 5">
          <a:hlinkClick xmlns:r="http://schemas.openxmlformats.org/officeDocument/2006/relationships" r:id="rId1"/>
          <a:extLst>
            <a:ext uri="{FF2B5EF4-FFF2-40B4-BE49-F238E27FC236}">
              <a16:creationId xmlns:a16="http://schemas.microsoft.com/office/drawing/2014/main" id="{00000000-0008-0000-2D00-000006000000}"/>
            </a:ext>
          </a:extLst>
        </xdr:cNvPr>
        <xdr:cNvGrpSpPr/>
      </xdr:nvGrpSpPr>
      <xdr:grpSpPr>
        <a:xfrm>
          <a:off x="10593705" y="613410"/>
          <a:ext cx="182325" cy="172800"/>
          <a:chOff x="8105775" y="571500"/>
          <a:chExt cx="172800" cy="172800"/>
        </a:xfrm>
      </xdr:grpSpPr>
      <xdr:sp macro="" textlink="">
        <xdr:nvSpPr>
          <xdr:cNvPr id="7" name="Rechteck 6">
            <a:extLst>
              <a:ext uri="{FF2B5EF4-FFF2-40B4-BE49-F238E27FC236}">
                <a16:creationId xmlns:a16="http://schemas.microsoft.com/office/drawing/2014/main" id="{00000000-0008-0000-2D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2D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25</xdr:row>
      <xdr:rowOff>0</xdr:rowOff>
    </xdr:from>
    <xdr:to>
      <xdr:col>0</xdr:col>
      <xdr:colOff>390675</xdr:colOff>
      <xdr:row>26</xdr:row>
      <xdr:rowOff>1615</xdr:rowOff>
    </xdr:to>
    <xdr:grpSp>
      <xdr:nvGrpSpPr>
        <xdr:cNvPr id="12" name="Gruppieren 11">
          <a:hlinkClick xmlns:r="http://schemas.openxmlformats.org/officeDocument/2006/relationships" r:id="rId2"/>
          <a:extLst>
            <a:ext uri="{FF2B5EF4-FFF2-40B4-BE49-F238E27FC236}">
              <a16:creationId xmlns:a16="http://schemas.microsoft.com/office/drawing/2014/main" id="{00000000-0008-0000-2D00-00000C000000}"/>
            </a:ext>
          </a:extLst>
        </xdr:cNvPr>
        <xdr:cNvGrpSpPr/>
      </xdr:nvGrpSpPr>
      <xdr:grpSpPr>
        <a:xfrm>
          <a:off x="66675" y="8054340"/>
          <a:ext cx="324000" cy="352135"/>
          <a:chOff x="66675" y="4972050"/>
          <a:chExt cx="324000" cy="325465"/>
        </a:xfrm>
      </xdr:grpSpPr>
      <xdr:sp macro="" textlink="">
        <xdr:nvSpPr>
          <xdr:cNvPr id="13" name="Rechteck 12">
            <a:extLst>
              <a:ext uri="{FF2B5EF4-FFF2-40B4-BE49-F238E27FC236}">
                <a16:creationId xmlns:a16="http://schemas.microsoft.com/office/drawing/2014/main" id="{00000000-0008-0000-2D00-00000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Pfeil nach oben 13">
            <a:extLst>
              <a:ext uri="{FF2B5EF4-FFF2-40B4-BE49-F238E27FC236}">
                <a16:creationId xmlns:a16="http://schemas.microsoft.com/office/drawing/2014/main" id="{00000000-0008-0000-2D00-00000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10</xdr:col>
      <xdr:colOff>247649</xdr:colOff>
      <xdr:row>50</xdr:row>
      <xdr:rowOff>95250</xdr:rowOff>
    </xdr:from>
    <xdr:to>
      <xdr:col>26</xdr:col>
      <xdr:colOff>190500</xdr:colOff>
      <xdr:row>60</xdr:row>
      <xdr:rowOff>166688</xdr:rowOff>
    </xdr:to>
    <xdr:graphicFrame macro="">
      <xdr:nvGraphicFramePr>
        <xdr:cNvPr id="18" name="Diagramm 17">
          <a:extLst>
            <a:ext uri="{FF2B5EF4-FFF2-40B4-BE49-F238E27FC236}">
              <a16:creationId xmlns:a16="http://schemas.microsoft.com/office/drawing/2014/main" id="{00000000-0008-0000-2D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PrintsWithSheet="0"/>
  </xdr:twoCellAnchor>
  <mc:AlternateContent xmlns:mc="http://schemas.openxmlformats.org/markup-compatibility/2006">
    <mc:Choice xmlns:a14="http://schemas.microsoft.com/office/drawing/2010/main" Requires="a14">
      <xdr:twoCellAnchor editAs="oneCell">
        <xdr:from>
          <xdr:col>4</xdr:col>
          <xdr:colOff>14284</xdr:colOff>
          <xdr:row>6</xdr:row>
          <xdr:rowOff>66675</xdr:rowOff>
        </xdr:from>
        <xdr:to>
          <xdr:col>4</xdr:col>
          <xdr:colOff>2062159</xdr:colOff>
          <xdr:row>26</xdr:row>
          <xdr:rowOff>89535</xdr:rowOff>
        </xdr:to>
        <xdr:pic>
          <xdr:nvPicPr>
            <xdr:cNvPr id="19" name="Grafik 18">
              <a:extLst>
                <a:ext uri="{FF2B5EF4-FFF2-40B4-BE49-F238E27FC236}">
                  <a16:creationId xmlns:a16="http://schemas.microsoft.com/office/drawing/2014/main" id="{00000000-0008-0000-2D00-000013000000}"/>
                </a:ext>
              </a:extLst>
            </xdr:cNvPr>
            <xdr:cNvPicPr>
              <a:picLocks noChangeAspect="1" noChangeArrowheads="1"/>
              <a:extLst>
                <a:ext uri="{84589F7E-364E-4C9E-8A38-B11213B215E9}">
                  <a14:cameraTool cellRange="$K$50:$AA$62" spid="_x0000_s18889"/>
                </a:ext>
              </a:extLst>
            </xdr:cNvPicPr>
          </xdr:nvPicPr>
          <xdr:blipFill>
            <a:blip xmlns:r="http://schemas.openxmlformats.org/officeDocument/2006/relationships" r:embed="rId4"/>
            <a:srcRect/>
            <a:stretch>
              <a:fillRect/>
            </a:stretch>
          </xdr:blipFill>
          <xdr:spPr bwMode="auto">
            <a:xfrm rot="5400000">
              <a:off x="2219322" y="3938587"/>
              <a:ext cx="6477000" cy="2047875"/>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editAs="oneCell">
    <xdr:from>
      <xdr:col>4</xdr:col>
      <xdr:colOff>1047750</xdr:colOff>
      <xdr:row>7</xdr:row>
      <xdr:rowOff>76200</xdr:rowOff>
    </xdr:from>
    <xdr:to>
      <xdr:col>4</xdr:col>
      <xdr:colOff>1047750</xdr:colOff>
      <xdr:row>25</xdr:row>
      <xdr:rowOff>257175</xdr:rowOff>
    </xdr:to>
    <xdr:cxnSp macro="">
      <xdr:nvCxnSpPr>
        <xdr:cNvPr id="22" name="Gerade Verbindung 3">
          <a:extLst>
            <a:ext uri="{FF2B5EF4-FFF2-40B4-BE49-F238E27FC236}">
              <a16:creationId xmlns:a16="http://schemas.microsoft.com/office/drawing/2014/main" id="{00000000-0008-0000-2D00-000016000000}"/>
            </a:ext>
          </a:extLst>
        </xdr:cNvPr>
        <xdr:cNvCxnSpPr/>
      </xdr:nvCxnSpPr>
      <xdr:spPr>
        <a:xfrm>
          <a:off x="5467350" y="1076325"/>
          <a:ext cx="0" cy="60864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95100</xdr:colOff>
      <xdr:row>0</xdr:row>
      <xdr:rowOff>104775</xdr:rowOff>
    </xdr:from>
    <xdr:to>
      <xdr:col>0</xdr:col>
      <xdr:colOff>419100</xdr:colOff>
      <xdr:row>0</xdr:row>
      <xdr:rowOff>430240</xdr:rowOff>
    </xdr:to>
    <xdr:grpSp>
      <xdr:nvGrpSpPr>
        <xdr:cNvPr id="32" name="Gruppieren 31">
          <a:hlinkClick xmlns:r="http://schemas.openxmlformats.org/officeDocument/2006/relationships" r:id="rId5"/>
          <a:extLst>
            <a:ext uri="{FF2B5EF4-FFF2-40B4-BE49-F238E27FC236}">
              <a16:creationId xmlns:a16="http://schemas.microsoft.com/office/drawing/2014/main" id="{00000000-0008-0000-2D00-000020000000}"/>
            </a:ext>
          </a:extLst>
        </xdr:cNvPr>
        <xdr:cNvGrpSpPr/>
      </xdr:nvGrpSpPr>
      <xdr:grpSpPr>
        <a:xfrm>
          <a:off x="95100" y="104775"/>
          <a:ext cx="324000" cy="325465"/>
          <a:chOff x="9191625" y="3009900"/>
          <a:chExt cx="324000" cy="325465"/>
        </a:xfrm>
      </xdr:grpSpPr>
      <xdr:sp macro="" textlink="">
        <xdr:nvSpPr>
          <xdr:cNvPr id="33" name="Rechteck 32">
            <a:extLst>
              <a:ext uri="{FF2B5EF4-FFF2-40B4-BE49-F238E27FC236}">
                <a16:creationId xmlns:a16="http://schemas.microsoft.com/office/drawing/2014/main" id="{00000000-0008-0000-2D00-000021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links 33">
            <a:extLst>
              <a:ext uri="{FF2B5EF4-FFF2-40B4-BE49-F238E27FC236}">
                <a16:creationId xmlns:a16="http://schemas.microsoft.com/office/drawing/2014/main" id="{00000000-0008-0000-2D00-00002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95100</xdr:colOff>
      <xdr:row>4</xdr:row>
      <xdr:rowOff>19050</xdr:rowOff>
    </xdr:from>
    <xdr:to>
      <xdr:col>0</xdr:col>
      <xdr:colOff>419100</xdr:colOff>
      <xdr:row>5</xdr:row>
      <xdr:rowOff>154015</xdr:rowOff>
    </xdr:to>
    <xdr:grpSp>
      <xdr:nvGrpSpPr>
        <xdr:cNvPr id="24" name="Gruppieren 23">
          <a:hlinkClick xmlns:r="http://schemas.openxmlformats.org/officeDocument/2006/relationships" r:id="rId6"/>
          <a:extLst>
            <a:ext uri="{FF2B5EF4-FFF2-40B4-BE49-F238E27FC236}">
              <a16:creationId xmlns:a16="http://schemas.microsoft.com/office/drawing/2014/main" id="{00000000-0008-0000-2D00-000018000000}"/>
            </a:ext>
          </a:extLst>
        </xdr:cNvPr>
        <xdr:cNvGrpSpPr/>
      </xdr:nvGrpSpPr>
      <xdr:grpSpPr>
        <a:xfrm>
          <a:off x="95100" y="1306830"/>
          <a:ext cx="324000" cy="317845"/>
          <a:chOff x="12020550" y="2171700"/>
          <a:chExt cx="324000" cy="325465"/>
        </a:xfrm>
      </xdr:grpSpPr>
      <xdr:sp macro="" textlink="">
        <xdr:nvSpPr>
          <xdr:cNvPr id="25" name="Rechteck 24">
            <a:extLst>
              <a:ext uri="{FF2B5EF4-FFF2-40B4-BE49-F238E27FC236}">
                <a16:creationId xmlns:a16="http://schemas.microsoft.com/office/drawing/2014/main" id="{00000000-0008-0000-2D00-000019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6" name="Pfeil nach rechts 25">
            <a:extLst>
              <a:ext uri="{FF2B5EF4-FFF2-40B4-BE49-F238E27FC236}">
                <a16:creationId xmlns:a16="http://schemas.microsoft.com/office/drawing/2014/main" id="{00000000-0008-0000-2D00-00001A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457199</xdr:colOff>
      <xdr:row>4</xdr:row>
      <xdr:rowOff>19050</xdr:rowOff>
    </xdr:from>
    <xdr:ext cx="828675" cy="342900"/>
    <xdr:sp macro="" textlink="' '!A138">
      <xdr:nvSpPr>
        <xdr:cNvPr id="27" name="Textfeld 26">
          <a:extLst>
            <a:ext uri="{FF2B5EF4-FFF2-40B4-BE49-F238E27FC236}">
              <a16:creationId xmlns:a16="http://schemas.microsoft.com/office/drawing/2014/main" id="{00000000-0008-0000-2D00-00001B000000}"/>
            </a:ext>
          </a:extLst>
        </xdr:cNvPr>
        <xdr:cNvSpPr txBox="1"/>
      </xdr:nvSpPr>
      <xdr:spPr>
        <a:xfrm>
          <a:off x="457199" y="1295400"/>
          <a:ext cx="828675" cy="342900"/>
        </a:xfrm>
        <a:prstGeom prst="rect">
          <a:avLst/>
        </a:prstGeom>
        <a:solidFill>
          <a:schemeClr val="accent2">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E216F86E-9A73-445F-9B14-F40265A8490E}" type="TxLink">
            <a:rPr lang="en-US" sz="1000" b="0" i="0" u="none" strike="noStrike">
              <a:solidFill>
                <a:srgbClr val="000000"/>
              </a:solidFill>
              <a:latin typeface="Arial"/>
              <a:cs typeface="Arial"/>
            </a:rPr>
            <a:pPr algn="l"/>
            <a:t>Compétences-clés</a:t>
          </a:fld>
          <a:endParaRPr lang="de-CH" sz="1000" b="0">
            <a:solidFill>
              <a:schemeClr val="tx1"/>
            </a:solidFill>
            <a:latin typeface="+mn-lt"/>
          </a:endParaRPr>
        </a:p>
      </xdr:txBody>
    </xdr:sp>
    <xdr:clientData fPrintsWithSheet="0"/>
  </xdr:oneCellAnchor>
  <mc:AlternateContent xmlns:mc="http://schemas.openxmlformats.org/markup-compatibility/2006">
    <mc:Choice xmlns:a14="http://schemas.microsoft.com/office/drawing/2010/main" Requires="a14">
      <xdr:twoCellAnchor editAs="oneCell">
        <xdr:from>
          <xdr:col>6</xdr:col>
          <xdr:colOff>1504950</xdr:colOff>
          <xdr:row>0</xdr:row>
          <xdr:rowOff>19050</xdr:rowOff>
        </xdr:from>
        <xdr:to>
          <xdr:col>8</xdr:col>
          <xdr:colOff>0</xdr:colOff>
          <xdr:row>0</xdr:row>
          <xdr:rowOff>552450</xdr:rowOff>
        </xdr:to>
        <xdr:pic>
          <xdr:nvPicPr>
            <xdr:cNvPr id="20" name="Grafik 59">
              <a:extLst>
                <a:ext uri="{FF2B5EF4-FFF2-40B4-BE49-F238E27FC236}">
                  <a16:creationId xmlns:a16="http://schemas.microsoft.com/office/drawing/2014/main" id="{00000000-0008-0000-2D00-000014000000}"/>
                </a:ext>
              </a:extLst>
            </xdr:cNvPr>
            <xdr:cNvPicPr>
              <a:picLocks noChangeAspect="1" noChangeArrowheads="1"/>
              <a:extLst>
                <a:ext uri="{84589F7E-364E-4C9E-8A38-B11213B215E9}">
                  <a14:cameraTool cellRange="Logo!$D$6" spid="_x0000_s18890"/>
                </a:ext>
              </a:extLst>
            </xdr:cNvPicPr>
          </xdr:nvPicPr>
          <xdr:blipFill>
            <a:blip xmlns:r="http://schemas.openxmlformats.org/officeDocument/2006/relationships" r:embed="rId7"/>
            <a:srcRect/>
            <a:stretch>
              <a:fillRect/>
            </a:stretch>
          </xdr:blipFill>
          <xdr:spPr bwMode="auto">
            <a:xfrm>
              <a:off x="82772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35634</xdr:colOff>
          <xdr:row>8</xdr:row>
          <xdr:rowOff>38025</xdr:rowOff>
        </xdr:from>
        <xdr:to>
          <xdr:col>20</xdr:col>
          <xdr:colOff>1607259</xdr:colOff>
          <xdr:row>26</xdr:row>
          <xdr:rowOff>266625</xdr:rowOff>
        </xdr:to>
        <xdr:pic>
          <xdr:nvPicPr>
            <xdr:cNvPr id="585" name="Grafik 584">
              <a:extLst>
                <a:ext uri="{FF2B5EF4-FFF2-40B4-BE49-F238E27FC236}">
                  <a16:creationId xmlns:a16="http://schemas.microsoft.com/office/drawing/2014/main" id="{00000000-0008-0000-2E00-000049020000}"/>
                </a:ext>
              </a:extLst>
            </xdr:cNvPr>
            <xdr:cNvPicPr>
              <a:picLocks noChangeAspect="1" noChangeArrowheads="1"/>
              <a:extLst>
                <a:ext uri="{84589F7E-364E-4C9E-8A38-B11213B215E9}">
                  <a14:cameraTool cellRange="$AY$14:$BH$18" spid="_x0000_s1123424"/>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3717047" y="4109962"/>
              <a:ext cx="5715000" cy="1571625"/>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11</xdr:row>
          <xdr:rowOff>73188</xdr:rowOff>
        </xdr:from>
        <xdr:to>
          <xdr:col>17</xdr:col>
          <xdr:colOff>112876</xdr:colOff>
          <xdr:row>11</xdr:row>
          <xdr:rowOff>276904</xdr:rowOff>
        </xdr:to>
        <xdr:grpSp>
          <xdr:nvGrpSpPr>
            <xdr:cNvPr id="2" name="Gruppieren 1">
              <a:extLst>
                <a:ext uri="{FF2B5EF4-FFF2-40B4-BE49-F238E27FC236}">
                  <a16:creationId xmlns:a16="http://schemas.microsoft.com/office/drawing/2014/main" id="{00000000-0008-0000-2E00-000002000000}"/>
                </a:ext>
              </a:extLst>
            </xdr:cNvPr>
            <xdr:cNvGrpSpPr/>
          </xdr:nvGrpSpPr>
          <xdr:grpSpPr>
            <a:xfrm>
              <a:off x="3074485" y="2801148"/>
              <a:ext cx="2341911" cy="203716"/>
              <a:chOff x="3581386" y="2105144"/>
              <a:chExt cx="2247892" cy="276225"/>
            </a:xfrm>
          </xdr:grpSpPr>
          <xdr:sp macro="" textlink="">
            <xdr:nvSpPr>
              <xdr:cNvPr id="404481" name="Group Box 1" hidden="1">
                <a:extLst>
                  <a:ext uri="{63B3BB69-23CF-44E3-9099-C40C66FF867C}">
                    <a14:compatExt spid="_x0000_s404481"/>
                  </a:ext>
                  <a:ext uri="{FF2B5EF4-FFF2-40B4-BE49-F238E27FC236}">
                    <a16:creationId xmlns:a16="http://schemas.microsoft.com/office/drawing/2014/main" id="{00000000-0008-0000-2E00-0000012C0600}"/>
                  </a:ext>
                </a:extLst>
              </xdr:cNvPr>
              <xdr:cNvSpPr/>
            </xdr:nvSpPr>
            <xdr:spPr bwMode="auto">
              <a:xfrm>
                <a:off x="3581386"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04482" name="Option Button 2" hidden="1">
                <a:extLst>
                  <a:ext uri="{63B3BB69-23CF-44E3-9099-C40C66FF867C}">
                    <a14:compatExt spid="_x0000_s404482"/>
                  </a:ext>
                  <a:ext uri="{FF2B5EF4-FFF2-40B4-BE49-F238E27FC236}">
                    <a16:creationId xmlns:a16="http://schemas.microsoft.com/office/drawing/2014/main" id="{00000000-0008-0000-2E00-0000022C06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83" name="Option Button 3" hidden="1">
                <a:extLst>
                  <a:ext uri="{63B3BB69-23CF-44E3-9099-C40C66FF867C}">
                    <a14:compatExt spid="_x0000_s404483"/>
                  </a:ext>
                  <a:ext uri="{FF2B5EF4-FFF2-40B4-BE49-F238E27FC236}">
                    <a16:creationId xmlns:a16="http://schemas.microsoft.com/office/drawing/2014/main" id="{00000000-0008-0000-2E00-0000032C06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84" name="Option Button 4" hidden="1">
                <a:extLst>
                  <a:ext uri="{63B3BB69-23CF-44E3-9099-C40C66FF867C}">
                    <a14:compatExt spid="_x0000_s404484"/>
                  </a:ext>
                  <a:ext uri="{FF2B5EF4-FFF2-40B4-BE49-F238E27FC236}">
                    <a16:creationId xmlns:a16="http://schemas.microsoft.com/office/drawing/2014/main" id="{00000000-0008-0000-2E00-0000042C06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85" name="Option Button 5" hidden="1">
                <a:extLst>
                  <a:ext uri="{63B3BB69-23CF-44E3-9099-C40C66FF867C}">
                    <a14:compatExt spid="_x0000_s404485"/>
                  </a:ext>
                  <a:ext uri="{FF2B5EF4-FFF2-40B4-BE49-F238E27FC236}">
                    <a16:creationId xmlns:a16="http://schemas.microsoft.com/office/drawing/2014/main" id="{00000000-0008-0000-2E00-0000052C06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86" name="Option Button 6" hidden="1">
                <a:extLst>
                  <a:ext uri="{63B3BB69-23CF-44E3-9099-C40C66FF867C}">
                    <a14:compatExt spid="_x0000_s404486"/>
                  </a:ext>
                  <a:ext uri="{FF2B5EF4-FFF2-40B4-BE49-F238E27FC236}">
                    <a16:creationId xmlns:a16="http://schemas.microsoft.com/office/drawing/2014/main" id="{00000000-0008-0000-2E00-0000062C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12</xdr:row>
          <xdr:rowOff>80374</xdr:rowOff>
        </xdr:from>
        <xdr:to>
          <xdr:col>17</xdr:col>
          <xdr:colOff>112867</xdr:colOff>
          <xdr:row>12</xdr:row>
          <xdr:rowOff>284082</xdr:rowOff>
        </xdr:to>
        <xdr:grpSp>
          <xdr:nvGrpSpPr>
            <xdr:cNvPr id="9" name="Gruppieren 8">
              <a:extLst>
                <a:ext uri="{FF2B5EF4-FFF2-40B4-BE49-F238E27FC236}">
                  <a16:creationId xmlns:a16="http://schemas.microsoft.com/office/drawing/2014/main" id="{00000000-0008-0000-2E00-000009000000}"/>
                </a:ext>
              </a:extLst>
            </xdr:cNvPr>
            <xdr:cNvGrpSpPr/>
          </xdr:nvGrpSpPr>
          <xdr:grpSpPr>
            <a:xfrm>
              <a:off x="3074485" y="3120754"/>
              <a:ext cx="2341902" cy="203708"/>
              <a:chOff x="3581410" y="2103814"/>
              <a:chExt cx="2247901" cy="276223"/>
            </a:xfrm>
          </xdr:grpSpPr>
          <xdr:sp macro="" textlink="">
            <xdr:nvSpPr>
              <xdr:cNvPr id="404487" name="Group Box 7" hidden="1">
                <a:extLst>
                  <a:ext uri="{63B3BB69-23CF-44E3-9099-C40C66FF867C}">
                    <a14:compatExt spid="_x0000_s404487"/>
                  </a:ext>
                  <a:ext uri="{FF2B5EF4-FFF2-40B4-BE49-F238E27FC236}">
                    <a16:creationId xmlns:a16="http://schemas.microsoft.com/office/drawing/2014/main" id="{00000000-0008-0000-2E00-0000072C0600}"/>
                  </a:ext>
                </a:extLst>
              </xdr:cNvPr>
              <xdr:cNvSpPr/>
            </xdr:nvSpPr>
            <xdr:spPr bwMode="auto">
              <a:xfrm>
                <a:off x="3581410"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04488" name="Option Button 8" hidden="1">
                <a:extLst>
                  <a:ext uri="{63B3BB69-23CF-44E3-9099-C40C66FF867C}">
                    <a14:compatExt spid="_x0000_s404488"/>
                  </a:ext>
                  <a:ext uri="{FF2B5EF4-FFF2-40B4-BE49-F238E27FC236}">
                    <a16:creationId xmlns:a16="http://schemas.microsoft.com/office/drawing/2014/main" id="{00000000-0008-0000-2E00-0000082C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89" name="Option Button 9" hidden="1">
                <a:extLst>
                  <a:ext uri="{63B3BB69-23CF-44E3-9099-C40C66FF867C}">
                    <a14:compatExt spid="_x0000_s404489"/>
                  </a:ext>
                  <a:ext uri="{FF2B5EF4-FFF2-40B4-BE49-F238E27FC236}">
                    <a16:creationId xmlns:a16="http://schemas.microsoft.com/office/drawing/2014/main" id="{00000000-0008-0000-2E00-0000092C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0" name="Option Button 10" hidden="1">
                <a:extLst>
                  <a:ext uri="{63B3BB69-23CF-44E3-9099-C40C66FF867C}">
                    <a14:compatExt spid="_x0000_s404490"/>
                  </a:ext>
                  <a:ext uri="{FF2B5EF4-FFF2-40B4-BE49-F238E27FC236}">
                    <a16:creationId xmlns:a16="http://schemas.microsoft.com/office/drawing/2014/main" id="{00000000-0008-0000-2E00-00000A2C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1" name="Option Button 11" hidden="1">
                <a:extLst>
                  <a:ext uri="{63B3BB69-23CF-44E3-9099-C40C66FF867C}">
                    <a14:compatExt spid="_x0000_s404491"/>
                  </a:ext>
                  <a:ext uri="{FF2B5EF4-FFF2-40B4-BE49-F238E27FC236}">
                    <a16:creationId xmlns:a16="http://schemas.microsoft.com/office/drawing/2014/main" id="{00000000-0008-0000-2E00-00000B2C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2" name="Option Button 12" hidden="1">
                <a:extLst>
                  <a:ext uri="{63B3BB69-23CF-44E3-9099-C40C66FF867C}">
                    <a14:compatExt spid="_x0000_s404492"/>
                  </a:ext>
                  <a:ext uri="{FF2B5EF4-FFF2-40B4-BE49-F238E27FC236}">
                    <a16:creationId xmlns:a16="http://schemas.microsoft.com/office/drawing/2014/main" id="{00000000-0008-0000-2E00-00000C2C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13</xdr:row>
          <xdr:rowOff>87552</xdr:rowOff>
        </xdr:from>
        <xdr:to>
          <xdr:col>17</xdr:col>
          <xdr:colOff>112876</xdr:colOff>
          <xdr:row>13</xdr:row>
          <xdr:rowOff>281557</xdr:rowOff>
        </xdr:to>
        <xdr:grpSp>
          <xdr:nvGrpSpPr>
            <xdr:cNvPr id="16" name="Gruppieren 15">
              <a:extLst>
                <a:ext uri="{FF2B5EF4-FFF2-40B4-BE49-F238E27FC236}">
                  <a16:creationId xmlns:a16="http://schemas.microsoft.com/office/drawing/2014/main" id="{00000000-0008-0000-2E00-000010000000}"/>
                </a:ext>
              </a:extLst>
            </xdr:cNvPr>
            <xdr:cNvGrpSpPr/>
          </xdr:nvGrpSpPr>
          <xdr:grpSpPr>
            <a:xfrm>
              <a:off x="3074485" y="3440352"/>
              <a:ext cx="2341911" cy="194005"/>
              <a:chOff x="3581386" y="2105164"/>
              <a:chExt cx="2247895" cy="276225"/>
            </a:xfrm>
          </xdr:grpSpPr>
          <xdr:sp macro="" textlink="">
            <xdr:nvSpPr>
              <xdr:cNvPr id="404493" name="Group Box 13" hidden="1">
                <a:extLst>
                  <a:ext uri="{63B3BB69-23CF-44E3-9099-C40C66FF867C}">
                    <a14:compatExt spid="_x0000_s404493"/>
                  </a:ext>
                  <a:ext uri="{FF2B5EF4-FFF2-40B4-BE49-F238E27FC236}">
                    <a16:creationId xmlns:a16="http://schemas.microsoft.com/office/drawing/2014/main" id="{00000000-0008-0000-2E00-00000D2C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494" name="Option Button 14" hidden="1">
                <a:extLst>
                  <a:ext uri="{63B3BB69-23CF-44E3-9099-C40C66FF867C}">
                    <a14:compatExt spid="_x0000_s404494"/>
                  </a:ext>
                  <a:ext uri="{FF2B5EF4-FFF2-40B4-BE49-F238E27FC236}">
                    <a16:creationId xmlns:a16="http://schemas.microsoft.com/office/drawing/2014/main" id="{00000000-0008-0000-2E00-00000E2C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5" name="Option Button 15" hidden="1">
                <a:extLst>
                  <a:ext uri="{63B3BB69-23CF-44E3-9099-C40C66FF867C}">
                    <a14:compatExt spid="_x0000_s404495"/>
                  </a:ext>
                  <a:ext uri="{FF2B5EF4-FFF2-40B4-BE49-F238E27FC236}">
                    <a16:creationId xmlns:a16="http://schemas.microsoft.com/office/drawing/2014/main" id="{00000000-0008-0000-2E00-00000F2C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6" name="Option Button 16" hidden="1">
                <a:extLst>
                  <a:ext uri="{63B3BB69-23CF-44E3-9099-C40C66FF867C}">
                    <a14:compatExt spid="_x0000_s404496"/>
                  </a:ext>
                  <a:ext uri="{FF2B5EF4-FFF2-40B4-BE49-F238E27FC236}">
                    <a16:creationId xmlns:a16="http://schemas.microsoft.com/office/drawing/2014/main" id="{00000000-0008-0000-2E00-0000102C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7" name="Option Button 17" hidden="1">
                <a:extLst>
                  <a:ext uri="{63B3BB69-23CF-44E3-9099-C40C66FF867C}">
                    <a14:compatExt spid="_x0000_s404497"/>
                  </a:ext>
                  <a:ext uri="{FF2B5EF4-FFF2-40B4-BE49-F238E27FC236}">
                    <a16:creationId xmlns:a16="http://schemas.microsoft.com/office/drawing/2014/main" id="{00000000-0008-0000-2E00-0000112C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498" name="Option Button 18" hidden="1">
                <a:extLst>
                  <a:ext uri="{63B3BB69-23CF-44E3-9099-C40C66FF867C}">
                    <a14:compatExt spid="_x0000_s404498"/>
                  </a:ext>
                  <a:ext uri="{FF2B5EF4-FFF2-40B4-BE49-F238E27FC236}">
                    <a16:creationId xmlns:a16="http://schemas.microsoft.com/office/drawing/2014/main" id="{00000000-0008-0000-2E00-0000122C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47255</xdr:colOff>
          <xdr:row>10</xdr:row>
          <xdr:rowOff>66577</xdr:rowOff>
        </xdr:from>
        <xdr:to>
          <xdr:col>17</xdr:col>
          <xdr:colOff>112876</xdr:colOff>
          <xdr:row>10</xdr:row>
          <xdr:rowOff>269718</xdr:rowOff>
        </xdr:to>
        <xdr:grpSp>
          <xdr:nvGrpSpPr>
            <xdr:cNvPr id="72" name="Gruppieren 71">
              <a:extLst>
                <a:ext uri="{FF2B5EF4-FFF2-40B4-BE49-F238E27FC236}">
                  <a16:creationId xmlns:a16="http://schemas.microsoft.com/office/drawing/2014/main" id="{00000000-0008-0000-2E00-000048000000}"/>
                </a:ext>
              </a:extLst>
            </xdr:cNvPr>
            <xdr:cNvGrpSpPr/>
          </xdr:nvGrpSpPr>
          <xdr:grpSpPr>
            <a:xfrm>
              <a:off x="3064775" y="2482117"/>
              <a:ext cx="2351621" cy="203141"/>
              <a:chOff x="3581395" y="2104255"/>
              <a:chExt cx="2247900" cy="276226"/>
            </a:xfrm>
          </xdr:grpSpPr>
          <xdr:sp macro="" textlink="">
            <xdr:nvSpPr>
              <xdr:cNvPr id="404541" name="Group Box 61" hidden="1">
                <a:extLst>
                  <a:ext uri="{63B3BB69-23CF-44E3-9099-C40C66FF867C}">
                    <a14:compatExt spid="_x0000_s404541"/>
                  </a:ext>
                  <a:ext uri="{FF2B5EF4-FFF2-40B4-BE49-F238E27FC236}">
                    <a16:creationId xmlns:a16="http://schemas.microsoft.com/office/drawing/2014/main" id="{00000000-0008-0000-2E00-00003D2C06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04542" name="Option Button 62" hidden="1">
                <a:extLst>
                  <a:ext uri="{63B3BB69-23CF-44E3-9099-C40C66FF867C}">
                    <a14:compatExt spid="_x0000_s404542"/>
                  </a:ext>
                  <a:ext uri="{FF2B5EF4-FFF2-40B4-BE49-F238E27FC236}">
                    <a16:creationId xmlns:a16="http://schemas.microsoft.com/office/drawing/2014/main" id="{00000000-0008-0000-2E00-00003E2C06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543" name="Option Button 63" hidden="1">
                <a:extLst>
                  <a:ext uri="{63B3BB69-23CF-44E3-9099-C40C66FF867C}">
                    <a14:compatExt spid="_x0000_s404543"/>
                  </a:ext>
                  <a:ext uri="{FF2B5EF4-FFF2-40B4-BE49-F238E27FC236}">
                    <a16:creationId xmlns:a16="http://schemas.microsoft.com/office/drawing/2014/main" id="{00000000-0008-0000-2E00-00003F2C06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544" name="Option Button 64" hidden="1">
                <a:extLst>
                  <a:ext uri="{63B3BB69-23CF-44E3-9099-C40C66FF867C}">
                    <a14:compatExt spid="_x0000_s404544"/>
                  </a:ext>
                  <a:ext uri="{FF2B5EF4-FFF2-40B4-BE49-F238E27FC236}">
                    <a16:creationId xmlns:a16="http://schemas.microsoft.com/office/drawing/2014/main" id="{00000000-0008-0000-2E00-0000402C06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545" name="Option Button 65" hidden="1">
                <a:extLst>
                  <a:ext uri="{63B3BB69-23CF-44E3-9099-C40C66FF867C}">
                    <a14:compatExt spid="_x0000_s404545"/>
                  </a:ext>
                  <a:ext uri="{FF2B5EF4-FFF2-40B4-BE49-F238E27FC236}">
                    <a16:creationId xmlns:a16="http://schemas.microsoft.com/office/drawing/2014/main" id="{00000000-0008-0000-2E00-0000412C06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546" name="Option Button 66" hidden="1">
                <a:extLst>
                  <a:ext uri="{63B3BB69-23CF-44E3-9099-C40C66FF867C}">
                    <a14:compatExt spid="_x0000_s404546"/>
                  </a:ext>
                  <a:ext uri="{FF2B5EF4-FFF2-40B4-BE49-F238E27FC236}">
                    <a16:creationId xmlns:a16="http://schemas.microsoft.com/office/drawing/2014/main" id="{00000000-0008-0000-2E00-0000422C06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21</xdr:col>
      <xdr:colOff>2173605</xdr:colOff>
      <xdr:row>1</xdr:row>
      <xdr:rowOff>57150</xdr:rowOff>
    </xdr:from>
    <xdr:to>
      <xdr:col>22</xdr:col>
      <xdr:colOff>930</xdr:colOff>
      <xdr:row>1</xdr:row>
      <xdr:rowOff>237150</xdr:rowOff>
    </xdr:to>
    <xdr:grpSp>
      <xdr:nvGrpSpPr>
        <xdr:cNvPr id="79" name="Gruppieren 78">
          <a:hlinkClick xmlns:r="http://schemas.openxmlformats.org/officeDocument/2006/relationships" r:id="rId2"/>
          <a:extLst>
            <a:ext uri="{FF2B5EF4-FFF2-40B4-BE49-F238E27FC236}">
              <a16:creationId xmlns:a16="http://schemas.microsoft.com/office/drawing/2014/main" id="{00000000-0008-0000-2E00-00004F000000}"/>
            </a:ext>
          </a:extLst>
        </xdr:cNvPr>
        <xdr:cNvGrpSpPr>
          <a:grpSpLocks noChangeAspect="1"/>
        </xdr:cNvGrpSpPr>
      </xdr:nvGrpSpPr>
      <xdr:grpSpPr>
        <a:xfrm>
          <a:off x="9801225" y="613410"/>
          <a:ext cx="204765" cy="180000"/>
          <a:chOff x="8105775" y="571500"/>
          <a:chExt cx="172800" cy="172800"/>
        </a:xfrm>
      </xdr:grpSpPr>
      <xdr:sp macro="" textlink="">
        <xdr:nvSpPr>
          <xdr:cNvPr id="80" name="Rechteck 79">
            <a:extLst>
              <a:ext uri="{FF2B5EF4-FFF2-40B4-BE49-F238E27FC236}">
                <a16:creationId xmlns:a16="http://schemas.microsoft.com/office/drawing/2014/main" id="{00000000-0008-0000-2E00-00005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1" name="Textfeld 80">
            <a:extLst>
              <a:ext uri="{FF2B5EF4-FFF2-40B4-BE49-F238E27FC236}">
                <a16:creationId xmlns:a16="http://schemas.microsoft.com/office/drawing/2014/main" id="{00000000-0008-0000-2E00-00005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75</xdr:row>
      <xdr:rowOff>304800</xdr:rowOff>
    </xdr:from>
    <xdr:to>
      <xdr:col>0</xdr:col>
      <xdr:colOff>390675</xdr:colOff>
      <xdr:row>77</xdr:row>
      <xdr:rowOff>1615</xdr:rowOff>
    </xdr:to>
    <xdr:grpSp>
      <xdr:nvGrpSpPr>
        <xdr:cNvPr id="334" name="Gruppieren 333">
          <a:hlinkClick xmlns:r="http://schemas.openxmlformats.org/officeDocument/2006/relationships" r:id="rId3"/>
          <a:extLst>
            <a:ext uri="{FF2B5EF4-FFF2-40B4-BE49-F238E27FC236}">
              <a16:creationId xmlns:a16="http://schemas.microsoft.com/office/drawing/2014/main" id="{00000000-0008-0000-2E00-00004E010000}"/>
            </a:ext>
          </a:extLst>
        </xdr:cNvPr>
        <xdr:cNvGrpSpPr/>
      </xdr:nvGrpSpPr>
      <xdr:grpSpPr>
        <a:xfrm>
          <a:off x="66675" y="23256240"/>
          <a:ext cx="324000" cy="321655"/>
          <a:chOff x="66675" y="4972050"/>
          <a:chExt cx="324000" cy="325465"/>
        </a:xfrm>
      </xdr:grpSpPr>
      <xdr:sp macro="" textlink="">
        <xdr:nvSpPr>
          <xdr:cNvPr id="335" name="Rechteck 334">
            <a:extLst>
              <a:ext uri="{FF2B5EF4-FFF2-40B4-BE49-F238E27FC236}">
                <a16:creationId xmlns:a16="http://schemas.microsoft.com/office/drawing/2014/main" id="{00000000-0008-0000-2E00-00004F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36" name="Pfeil nach oben 335">
            <a:extLst>
              <a:ext uri="{FF2B5EF4-FFF2-40B4-BE49-F238E27FC236}">
                <a16:creationId xmlns:a16="http://schemas.microsoft.com/office/drawing/2014/main" id="{00000000-0008-0000-2E00-000050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337" name="Gruppieren 336">
          <a:hlinkClick xmlns:r="http://schemas.openxmlformats.org/officeDocument/2006/relationships" r:id="rId4"/>
          <a:extLst>
            <a:ext uri="{FF2B5EF4-FFF2-40B4-BE49-F238E27FC236}">
              <a16:creationId xmlns:a16="http://schemas.microsoft.com/office/drawing/2014/main" id="{00000000-0008-0000-2E00-000051010000}"/>
            </a:ext>
          </a:extLst>
        </xdr:cNvPr>
        <xdr:cNvGrpSpPr/>
      </xdr:nvGrpSpPr>
      <xdr:grpSpPr>
        <a:xfrm>
          <a:off x="66675" y="104775"/>
          <a:ext cx="324000" cy="325465"/>
          <a:chOff x="9191625" y="3009900"/>
          <a:chExt cx="324000" cy="325465"/>
        </a:xfrm>
      </xdr:grpSpPr>
      <xdr:sp macro="" textlink="">
        <xdr:nvSpPr>
          <xdr:cNvPr id="338" name="Rechteck 337">
            <a:extLst>
              <a:ext uri="{FF2B5EF4-FFF2-40B4-BE49-F238E27FC236}">
                <a16:creationId xmlns:a16="http://schemas.microsoft.com/office/drawing/2014/main" id="{00000000-0008-0000-2E00-00005201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39" name="Pfeil nach links 338">
            <a:extLst>
              <a:ext uri="{FF2B5EF4-FFF2-40B4-BE49-F238E27FC236}">
                <a16:creationId xmlns:a16="http://schemas.microsoft.com/office/drawing/2014/main" id="{00000000-0008-0000-2E00-00005301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133350</xdr:colOff>
      <xdr:row>80</xdr:row>
      <xdr:rowOff>133351</xdr:rowOff>
    </xdr:from>
    <xdr:to>
      <xdr:col>21</xdr:col>
      <xdr:colOff>1638301</xdr:colOff>
      <xdr:row>114</xdr:row>
      <xdr:rowOff>219075</xdr:rowOff>
    </xdr:to>
    <xdr:graphicFrame macro="">
      <xdr:nvGraphicFramePr>
        <xdr:cNvPr id="340" name="Diagramm 339">
          <a:extLst>
            <a:ext uri="{FF2B5EF4-FFF2-40B4-BE49-F238E27FC236}">
              <a16:creationId xmlns:a16="http://schemas.microsoft.com/office/drawing/2014/main" id="{00000000-0008-0000-2E00-00005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66675</xdr:colOff>
      <xdr:row>112</xdr:row>
      <xdr:rowOff>47625</xdr:rowOff>
    </xdr:from>
    <xdr:to>
      <xdr:col>0</xdr:col>
      <xdr:colOff>390675</xdr:colOff>
      <xdr:row>114</xdr:row>
      <xdr:rowOff>173065</xdr:rowOff>
    </xdr:to>
    <xdr:grpSp>
      <xdr:nvGrpSpPr>
        <xdr:cNvPr id="350" name="Gruppieren 349">
          <a:hlinkClick xmlns:r="http://schemas.openxmlformats.org/officeDocument/2006/relationships" r:id="rId3"/>
          <a:extLst>
            <a:ext uri="{FF2B5EF4-FFF2-40B4-BE49-F238E27FC236}">
              <a16:creationId xmlns:a16="http://schemas.microsoft.com/office/drawing/2014/main" id="{00000000-0008-0000-2E00-00005E010000}"/>
            </a:ext>
          </a:extLst>
        </xdr:cNvPr>
        <xdr:cNvGrpSpPr/>
      </xdr:nvGrpSpPr>
      <xdr:grpSpPr>
        <a:xfrm>
          <a:off x="66675" y="30207585"/>
          <a:ext cx="324000" cy="315940"/>
          <a:chOff x="66675" y="4972050"/>
          <a:chExt cx="324000" cy="325465"/>
        </a:xfrm>
      </xdr:grpSpPr>
      <xdr:sp macro="" textlink="">
        <xdr:nvSpPr>
          <xdr:cNvPr id="351" name="Rechteck 350">
            <a:extLst>
              <a:ext uri="{FF2B5EF4-FFF2-40B4-BE49-F238E27FC236}">
                <a16:creationId xmlns:a16="http://schemas.microsoft.com/office/drawing/2014/main" id="{00000000-0008-0000-2E00-00005F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2" name="Pfeil nach oben 351">
            <a:extLst>
              <a:ext uri="{FF2B5EF4-FFF2-40B4-BE49-F238E27FC236}">
                <a16:creationId xmlns:a16="http://schemas.microsoft.com/office/drawing/2014/main" id="{00000000-0008-0000-2E00-000060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xdr:row>
      <xdr:rowOff>209550</xdr:rowOff>
    </xdr:from>
    <xdr:to>
      <xdr:col>0</xdr:col>
      <xdr:colOff>390675</xdr:colOff>
      <xdr:row>6</xdr:row>
      <xdr:rowOff>1615</xdr:rowOff>
    </xdr:to>
    <xdr:grpSp>
      <xdr:nvGrpSpPr>
        <xdr:cNvPr id="353" name="Gruppieren 352">
          <a:hlinkClick xmlns:r="http://schemas.openxmlformats.org/officeDocument/2006/relationships" r:id="rId6"/>
          <a:extLst>
            <a:ext uri="{FF2B5EF4-FFF2-40B4-BE49-F238E27FC236}">
              <a16:creationId xmlns:a16="http://schemas.microsoft.com/office/drawing/2014/main" id="{00000000-0008-0000-2E00-000061010000}"/>
            </a:ext>
          </a:extLst>
        </xdr:cNvPr>
        <xdr:cNvGrpSpPr/>
      </xdr:nvGrpSpPr>
      <xdr:grpSpPr>
        <a:xfrm>
          <a:off x="66675" y="1474470"/>
          <a:ext cx="324000" cy="317845"/>
          <a:chOff x="12382500" y="2152650"/>
          <a:chExt cx="324000" cy="325465"/>
        </a:xfrm>
      </xdr:grpSpPr>
      <xdr:sp macro="" textlink="">
        <xdr:nvSpPr>
          <xdr:cNvPr id="354" name="Rechteck 353">
            <a:extLst>
              <a:ext uri="{FF2B5EF4-FFF2-40B4-BE49-F238E27FC236}">
                <a16:creationId xmlns:a16="http://schemas.microsoft.com/office/drawing/2014/main" id="{00000000-0008-0000-2E00-00006201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55" name="Grafik 354">
            <a:extLst>
              <a:ext uri="{FF2B5EF4-FFF2-40B4-BE49-F238E27FC236}">
                <a16:creationId xmlns:a16="http://schemas.microsoft.com/office/drawing/2014/main" id="{00000000-0008-0000-2E00-000063010000}"/>
              </a:ext>
            </a:extLst>
          </xdr:cNvPr>
          <xdr:cNvPicPr>
            <a:picLocks noChangeAspect="1"/>
          </xdr:cNvPicPr>
        </xdr:nvPicPr>
        <xdr:blipFill>
          <a:blip xmlns:r="http://schemas.openxmlformats.org/officeDocument/2006/relationships" r:embed="rId7">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xdr:from>
      <xdr:col>1</xdr:col>
      <xdr:colOff>38098</xdr:colOff>
      <xdr:row>1</xdr:row>
      <xdr:rowOff>200025</xdr:rowOff>
    </xdr:from>
    <xdr:to>
      <xdr:col>6</xdr:col>
      <xdr:colOff>28574</xdr:colOff>
      <xdr:row>6</xdr:row>
      <xdr:rowOff>76200</xdr:rowOff>
    </xdr:to>
    <xdr:graphicFrame macro="">
      <xdr:nvGraphicFramePr>
        <xdr:cNvPr id="372" name="Diagramm 371">
          <a:extLst>
            <a:ext uri="{FF2B5EF4-FFF2-40B4-BE49-F238E27FC236}">
              <a16:creationId xmlns:a16="http://schemas.microsoft.com/office/drawing/2014/main" id="{00000000-0008-0000-2E00-00007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mc:AlternateContent xmlns:mc="http://schemas.openxmlformats.org/markup-compatibility/2006">
    <mc:Choice xmlns:a14="http://schemas.microsoft.com/office/drawing/2010/main" Requires="a14">
      <xdr:twoCellAnchor editAs="oneCell">
        <xdr:from>
          <xdr:col>22</xdr:col>
          <xdr:colOff>327660</xdr:colOff>
          <xdr:row>10</xdr:row>
          <xdr:rowOff>228600</xdr:rowOff>
        </xdr:from>
        <xdr:to>
          <xdr:col>27</xdr:col>
          <xdr:colOff>220980</xdr:colOff>
          <xdr:row>11</xdr:row>
          <xdr:rowOff>114300</xdr:rowOff>
        </xdr:to>
        <xdr:sp macro="" textlink="">
          <xdr:nvSpPr>
            <xdr:cNvPr id="404716" name="Group Box 236" hidden="1">
              <a:extLst>
                <a:ext uri="{63B3BB69-23CF-44E3-9099-C40C66FF867C}">
                  <a14:compatExt spid="_x0000_s404716"/>
                </a:ext>
                <a:ext uri="{FF2B5EF4-FFF2-40B4-BE49-F238E27FC236}">
                  <a16:creationId xmlns:a16="http://schemas.microsoft.com/office/drawing/2014/main" id="{00000000-0008-0000-2E00-0000EC2C06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14</xdr:row>
          <xdr:rowOff>85027</xdr:rowOff>
        </xdr:from>
        <xdr:to>
          <xdr:col>17</xdr:col>
          <xdr:colOff>112876</xdr:colOff>
          <xdr:row>14</xdr:row>
          <xdr:rowOff>279032</xdr:rowOff>
        </xdr:to>
        <xdr:grpSp>
          <xdr:nvGrpSpPr>
            <xdr:cNvPr id="376" name="Gruppieren 375">
              <a:extLst>
                <a:ext uri="{FF2B5EF4-FFF2-40B4-BE49-F238E27FC236}">
                  <a16:creationId xmlns:a16="http://schemas.microsoft.com/office/drawing/2014/main" id="{00000000-0008-0000-2E00-000078010000}"/>
                </a:ext>
              </a:extLst>
            </xdr:cNvPr>
            <xdr:cNvGrpSpPr/>
          </xdr:nvGrpSpPr>
          <xdr:grpSpPr>
            <a:xfrm>
              <a:off x="3074485" y="3750247"/>
              <a:ext cx="2341911" cy="194005"/>
              <a:chOff x="3581386" y="2105164"/>
              <a:chExt cx="2247895" cy="276225"/>
            </a:xfrm>
          </xdr:grpSpPr>
          <xdr:sp macro="" textlink="">
            <xdr:nvSpPr>
              <xdr:cNvPr id="404718" name="Group Box 238" hidden="1">
                <a:extLst>
                  <a:ext uri="{63B3BB69-23CF-44E3-9099-C40C66FF867C}">
                    <a14:compatExt spid="_x0000_s404718"/>
                  </a:ext>
                  <a:ext uri="{FF2B5EF4-FFF2-40B4-BE49-F238E27FC236}">
                    <a16:creationId xmlns:a16="http://schemas.microsoft.com/office/drawing/2014/main" id="{00000000-0008-0000-2E00-0000EE2C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19" name="Option Button 239" hidden="1">
                <a:extLst>
                  <a:ext uri="{63B3BB69-23CF-44E3-9099-C40C66FF867C}">
                    <a14:compatExt spid="_x0000_s404719"/>
                  </a:ext>
                  <a:ext uri="{FF2B5EF4-FFF2-40B4-BE49-F238E27FC236}">
                    <a16:creationId xmlns:a16="http://schemas.microsoft.com/office/drawing/2014/main" id="{00000000-0008-0000-2E00-0000EF2C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0" name="Option Button 240" hidden="1">
                <a:extLst>
                  <a:ext uri="{63B3BB69-23CF-44E3-9099-C40C66FF867C}">
                    <a14:compatExt spid="_x0000_s404720"/>
                  </a:ext>
                  <a:ext uri="{FF2B5EF4-FFF2-40B4-BE49-F238E27FC236}">
                    <a16:creationId xmlns:a16="http://schemas.microsoft.com/office/drawing/2014/main" id="{00000000-0008-0000-2E00-0000F02C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1" name="Option Button 241" hidden="1">
                <a:extLst>
                  <a:ext uri="{63B3BB69-23CF-44E3-9099-C40C66FF867C}">
                    <a14:compatExt spid="_x0000_s404721"/>
                  </a:ext>
                  <a:ext uri="{FF2B5EF4-FFF2-40B4-BE49-F238E27FC236}">
                    <a16:creationId xmlns:a16="http://schemas.microsoft.com/office/drawing/2014/main" id="{00000000-0008-0000-2E00-0000F12C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2" name="Option Button 242" hidden="1">
                <a:extLst>
                  <a:ext uri="{63B3BB69-23CF-44E3-9099-C40C66FF867C}">
                    <a14:compatExt spid="_x0000_s404722"/>
                  </a:ext>
                  <a:ext uri="{FF2B5EF4-FFF2-40B4-BE49-F238E27FC236}">
                    <a16:creationId xmlns:a16="http://schemas.microsoft.com/office/drawing/2014/main" id="{00000000-0008-0000-2E00-0000F22C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3" name="Option Button 243" hidden="1">
                <a:extLst>
                  <a:ext uri="{63B3BB69-23CF-44E3-9099-C40C66FF867C}">
                    <a14:compatExt spid="_x0000_s404723"/>
                  </a:ext>
                  <a:ext uri="{FF2B5EF4-FFF2-40B4-BE49-F238E27FC236}">
                    <a16:creationId xmlns:a16="http://schemas.microsoft.com/office/drawing/2014/main" id="{00000000-0008-0000-2E00-0000F32C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15</xdr:row>
          <xdr:rowOff>82502</xdr:rowOff>
        </xdr:from>
        <xdr:to>
          <xdr:col>17</xdr:col>
          <xdr:colOff>112876</xdr:colOff>
          <xdr:row>15</xdr:row>
          <xdr:rowOff>276507</xdr:rowOff>
        </xdr:to>
        <xdr:grpSp>
          <xdr:nvGrpSpPr>
            <xdr:cNvPr id="383" name="Gruppieren 382">
              <a:extLst>
                <a:ext uri="{FF2B5EF4-FFF2-40B4-BE49-F238E27FC236}">
                  <a16:creationId xmlns:a16="http://schemas.microsoft.com/office/drawing/2014/main" id="{00000000-0008-0000-2E00-00007F010000}"/>
                </a:ext>
              </a:extLst>
            </xdr:cNvPr>
            <xdr:cNvGrpSpPr/>
          </xdr:nvGrpSpPr>
          <xdr:grpSpPr>
            <a:xfrm>
              <a:off x="3074485" y="4060142"/>
              <a:ext cx="2341911" cy="194005"/>
              <a:chOff x="3581386" y="2105164"/>
              <a:chExt cx="2247895" cy="276225"/>
            </a:xfrm>
          </xdr:grpSpPr>
          <xdr:sp macro="" textlink="">
            <xdr:nvSpPr>
              <xdr:cNvPr id="404724" name="Group Box 244" hidden="1">
                <a:extLst>
                  <a:ext uri="{63B3BB69-23CF-44E3-9099-C40C66FF867C}">
                    <a14:compatExt spid="_x0000_s404724"/>
                  </a:ext>
                  <a:ext uri="{FF2B5EF4-FFF2-40B4-BE49-F238E27FC236}">
                    <a16:creationId xmlns:a16="http://schemas.microsoft.com/office/drawing/2014/main" id="{00000000-0008-0000-2E00-0000F42C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25" name="Option Button 245" hidden="1">
                <a:extLst>
                  <a:ext uri="{63B3BB69-23CF-44E3-9099-C40C66FF867C}">
                    <a14:compatExt spid="_x0000_s404725"/>
                  </a:ext>
                  <a:ext uri="{FF2B5EF4-FFF2-40B4-BE49-F238E27FC236}">
                    <a16:creationId xmlns:a16="http://schemas.microsoft.com/office/drawing/2014/main" id="{00000000-0008-0000-2E00-0000F52C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6" name="Option Button 246" hidden="1">
                <a:extLst>
                  <a:ext uri="{63B3BB69-23CF-44E3-9099-C40C66FF867C}">
                    <a14:compatExt spid="_x0000_s404726"/>
                  </a:ext>
                  <a:ext uri="{FF2B5EF4-FFF2-40B4-BE49-F238E27FC236}">
                    <a16:creationId xmlns:a16="http://schemas.microsoft.com/office/drawing/2014/main" id="{00000000-0008-0000-2E00-0000F62C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7" name="Option Button 247" hidden="1">
                <a:extLst>
                  <a:ext uri="{63B3BB69-23CF-44E3-9099-C40C66FF867C}">
                    <a14:compatExt spid="_x0000_s404727"/>
                  </a:ext>
                  <a:ext uri="{FF2B5EF4-FFF2-40B4-BE49-F238E27FC236}">
                    <a16:creationId xmlns:a16="http://schemas.microsoft.com/office/drawing/2014/main" id="{00000000-0008-0000-2E00-0000F72C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8" name="Option Button 248" hidden="1">
                <a:extLst>
                  <a:ext uri="{63B3BB69-23CF-44E3-9099-C40C66FF867C}">
                    <a14:compatExt spid="_x0000_s404728"/>
                  </a:ext>
                  <a:ext uri="{FF2B5EF4-FFF2-40B4-BE49-F238E27FC236}">
                    <a16:creationId xmlns:a16="http://schemas.microsoft.com/office/drawing/2014/main" id="{00000000-0008-0000-2E00-0000F82C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29" name="Option Button 249" hidden="1">
                <a:extLst>
                  <a:ext uri="{63B3BB69-23CF-44E3-9099-C40C66FF867C}">
                    <a14:compatExt spid="_x0000_s404729"/>
                  </a:ext>
                  <a:ext uri="{FF2B5EF4-FFF2-40B4-BE49-F238E27FC236}">
                    <a16:creationId xmlns:a16="http://schemas.microsoft.com/office/drawing/2014/main" id="{00000000-0008-0000-2E00-0000F92C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16</xdr:row>
          <xdr:rowOff>79977</xdr:rowOff>
        </xdr:from>
        <xdr:to>
          <xdr:col>17</xdr:col>
          <xdr:colOff>112876</xdr:colOff>
          <xdr:row>16</xdr:row>
          <xdr:rowOff>273982</xdr:rowOff>
        </xdr:to>
        <xdr:grpSp>
          <xdr:nvGrpSpPr>
            <xdr:cNvPr id="390" name="Gruppieren 389">
              <a:extLst>
                <a:ext uri="{FF2B5EF4-FFF2-40B4-BE49-F238E27FC236}">
                  <a16:creationId xmlns:a16="http://schemas.microsoft.com/office/drawing/2014/main" id="{00000000-0008-0000-2E00-000086010000}"/>
                </a:ext>
              </a:extLst>
            </xdr:cNvPr>
            <xdr:cNvGrpSpPr/>
          </xdr:nvGrpSpPr>
          <xdr:grpSpPr>
            <a:xfrm>
              <a:off x="3074485" y="4370037"/>
              <a:ext cx="2341911" cy="194005"/>
              <a:chOff x="3581386" y="2105164"/>
              <a:chExt cx="2247895" cy="276225"/>
            </a:xfrm>
          </xdr:grpSpPr>
          <xdr:sp macro="" textlink="">
            <xdr:nvSpPr>
              <xdr:cNvPr id="404730" name="Group Box 250" hidden="1">
                <a:extLst>
                  <a:ext uri="{63B3BB69-23CF-44E3-9099-C40C66FF867C}">
                    <a14:compatExt spid="_x0000_s404730"/>
                  </a:ext>
                  <a:ext uri="{FF2B5EF4-FFF2-40B4-BE49-F238E27FC236}">
                    <a16:creationId xmlns:a16="http://schemas.microsoft.com/office/drawing/2014/main" id="{00000000-0008-0000-2E00-0000FA2C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31" name="Option Button 251" hidden="1">
                <a:extLst>
                  <a:ext uri="{63B3BB69-23CF-44E3-9099-C40C66FF867C}">
                    <a14:compatExt spid="_x0000_s404731"/>
                  </a:ext>
                  <a:ext uri="{FF2B5EF4-FFF2-40B4-BE49-F238E27FC236}">
                    <a16:creationId xmlns:a16="http://schemas.microsoft.com/office/drawing/2014/main" id="{00000000-0008-0000-2E00-0000FB2C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2" name="Option Button 252" hidden="1">
                <a:extLst>
                  <a:ext uri="{63B3BB69-23CF-44E3-9099-C40C66FF867C}">
                    <a14:compatExt spid="_x0000_s404732"/>
                  </a:ext>
                  <a:ext uri="{FF2B5EF4-FFF2-40B4-BE49-F238E27FC236}">
                    <a16:creationId xmlns:a16="http://schemas.microsoft.com/office/drawing/2014/main" id="{00000000-0008-0000-2E00-0000FC2C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3" name="Option Button 253" hidden="1">
                <a:extLst>
                  <a:ext uri="{63B3BB69-23CF-44E3-9099-C40C66FF867C}">
                    <a14:compatExt spid="_x0000_s404733"/>
                  </a:ext>
                  <a:ext uri="{FF2B5EF4-FFF2-40B4-BE49-F238E27FC236}">
                    <a16:creationId xmlns:a16="http://schemas.microsoft.com/office/drawing/2014/main" id="{00000000-0008-0000-2E00-0000FD2C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4" name="Option Button 254" hidden="1">
                <a:extLst>
                  <a:ext uri="{63B3BB69-23CF-44E3-9099-C40C66FF867C}">
                    <a14:compatExt spid="_x0000_s404734"/>
                  </a:ext>
                  <a:ext uri="{FF2B5EF4-FFF2-40B4-BE49-F238E27FC236}">
                    <a16:creationId xmlns:a16="http://schemas.microsoft.com/office/drawing/2014/main" id="{00000000-0008-0000-2E00-0000FE2C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5" name="Option Button 255" hidden="1">
                <a:extLst>
                  <a:ext uri="{63B3BB69-23CF-44E3-9099-C40C66FF867C}">
                    <a14:compatExt spid="_x0000_s404735"/>
                  </a:ext>
                  <a:ext uri="{FF2B5EF4-FFF2-40B4-BE49-F238E27FC236}">
                    <a16:creationId xmlns:a16="http://schemas.microsoft.com/office/drawing/2014/main" id="{00000000-0008-0000-2E00-0000FF2C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17</xdr:row>
          <xdr:rowOff>77452</xdr:rowOff>
        </xdr:from>
        <xdr:to>
          <xdr:col>17</xdr:col>
          <xdr:colOff>112876</xdr:colOff>
          <xdr:row>17</xdr:row>
          <xdr:rowOff>271457</xdr:rowOff>
        </xdr:to>
        <xdr:grpSp>
          <xdr:nvGrpSpPr>
            <xdr:cNvPr id="397" name="Gruppieren 396">
              <a:extLst>
                <a:ext uri="{FF2B5EF4-FFF2-40B4-BE49-F238E27FC236}">
                  <a16:creationId xmlns:a16="http://schemas.microsoft.com/office/drawing/2014/main" id="{00000000-0008-0000-2E00-00008D010000}"/>
                </a:ext>
              </a:extLst>
            </xdr:cNvPr>
            <xdr:cNvGrpSpPr/>
          </xdr:nvGrpSpPr>
          <xdr:grpSpPr>
            <a:xfrm>
              <a:off x="3074485" y="4679932"/>
              <a:ext cx="2341911" cy="194005"/>
              <a:chOff x="3581386" y="2105164"/>
              <a:chExt cx="2247895" cy="276225"/>
            </a:xfrm>
          </xdr:grpSpPr>
          <xdr:sp macro="" textlink="">
            <xdr:nvSpPr>
              <xdr:cNvPr id="404736" name="Group Box 256" hidden="1">
                <a:extLst>
                  <a:ext uri="{63B3BB69-23CF-44E3-9099-C40C66FF867C}">
                    <a14:compatExt spid="_x0000_s404736"/>
                  </a:ext>
                  <a:ext uri="{FF2B5EF4-FFF2-40B4-BE49-F238E27FC236}">
                    <a16:creationId xmlns:a16="http://schemas.microsoft.com/office/drawing/2014/main" id="{00000000-0008-0000-2E00-000000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37" name="Option Button 257" hidden="1">
                <a:extLst>
                  <a:ext uri="{63B3BB69-23CF-44E3-9099-C40C66FF867C}">
                    <a14:compatExt spid="_x0000_s404737"/>
                  </a:ext>
                  <a:ext uri="{FF2B5EF4-FFF2-40B4-BE49-F238E27FC236}">
                    <a16:creationId xmlns:a16="http://schemas.microsoft.com/office/drawing/2014/main" id="{00000000-0008-0000-2E00-000001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8" name="Option Button 258" hidden="1">
                <a:extLst>
                  <a:ext uri="{63B3BB69-23CF-44E3-9099-C40C66FF867C}">
                    <a14:compatExt spid="_x0000_s404738"/>
                  </a:ext>
                  <a:ext uri="{FF2B5EF4-FFF2-40B4-BE49-F238E27FC236}">
                    <a16:creationId xmlns:a16="http://schemas.microsoft.com/office/drawing/2014/main" id="{00000000-0008-0000-2E00-000002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39" name="Option Button 259" hidden="1">
                <a:extLst>
                  <a:ext uri="{63B3BB69-23CF-44E3-9099-C40C66FF867C}">
                    <a14:compatExt spid="_x0000_s404739"/>
                  </a:ext>
                  <a:ext uri="{FF2B5EF4-FFF2-40B4-BE49-F238E27FC236}">
                    <a16:creationId xmlns:a16="http://schemas.microsoft.com/office/drawing/2014/main" id="{00000000-0008-0000-2E00-000003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0" name="Option Button 260" hidden="1">
                <a:extLst>
                  <a:ext uri="{63B3BB69-23CF-44E3-9099-C40C66FF867C}">
                    <a14:compatExt spid="_x0000_s404740"/>
                  </a:ext>
                  <a:ext uri="{FF2B5EF4-FFF2-40B4-BE49-F238E27FC236}">
                    <a16:creationId xmlns:a16="http://schemas.microsoft.com/office/drawing/2014/main" id="{00000000-0008-0000-2E00-000004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1" name="Option Button 261" hidden="1">
                <a:extLst>
                  <a:ext uri="{63B3BB69-23CF-44E3-9099-C40C66FF867C}">
                    <a14:compatExt spid="_x0000_s404741"/>
                  </a:ext>
                  <a:ext uri="{FF2B5EF4-FFF2-40B4-BE49-F238E27FC236}">
                    <a16:creationId xmlns:a16="http://schemas.microsoft.com/office/drawing/2014/main" id="{00000000-0008-0000-2E00-000005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18</xdr:row>
          <xdr:rowOff>74927</xdr:rowOff>
        </xdr:from>
        <xdr:to>
          <xdr:col>17</xdr:col>
          <xdr:colOff>112876</xdr:colOff>
          <xdr:row>18</xdr:row>
          <xdr:rowOff>268932</xdr:rowOff>
        </xdr:to>
        <xdr:grpSp>
          <xdr:nvGrpSpPr>
            <xdr:cNvPr id="404" name="Gruppieren 403">
              <a:extLst>
                <a:ext uri="{FF2B5EF4-FFF2-40B4-BE49-F238E27FC236}">
                  <a16:creationId xmlns:a16="http://schemas.microsoft.com/office/drawing/2014/main" id="{00000000-0008-0000-2E00-000094010000}"/>
                </a:ext>
              </a:extLst>
            </xdr:cNvPr>
            <xdr:cNvGrpSpPr/>
          </xdr:nvGrpSpPr>
          <xdr:grpSpPr>
            <a:xfrm>
              <a:off x="3074485" y="4989827"/>
              <a:ext cx="2341911" cy="194005"/>
              <a:chOff x="3581386" y="2105164"/>
              <a:chExt cx="2247895" cy="276225"/>
            </a:xfrm>
          </xdr:grpSpPr>
          <xdr:sp macro="" textlink="">
            <xdr:nvSpPr>
              <xdr:cNvPr id="404742" name="Group Box 262" hidden="1">
                <a:extLst>
                  <a:ext uri="{63B3BB69-23CF-44E3-9099-C40C66FF867C}">
                    <a14:compatExt spid="_x0000_s404742"/>
                  </a:ext>
                  <a:ext uri="{FF2B5EF4-FFF2-40B4-BE49-F238E27FC236}">
                    <a16:creationId xmlns:a16="http://schemas.microsoft.com/office/drawing/2014/main" id="{00000000-0008-0000-2E00-000006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43" name="Option Button 263" hidden="1">
                <a:extLst>
                  <a:ext uri="{63B3BB69-23CF-44E3-9099-C40C66FF867C}">
                    <a14:compatExt spid="_x0000_s404743"/>
                  </a:ext>
                  <a:ext uri="{FF2B5EF4-FFF2-40B4-BE49-F238E27FC236}">
                    <a16:creationId xmlns:a16="http://schemas.microsoft.com/office/drawing/2014/main" id="{00000000-0008-0000-2E00-000007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4" name="Option Button 264" hidden="1">
                <a:extLst>
                  <a:ext uri="{63B3BB69-23CF-44E3-9099-C40C66FF867C}">
                    <a14:compatExt spid="_x0000_s404744"/>
                  </a:ext>
                  <a:ext uri="{FF2B5EF4-FFF2-40B4-BE49-F238E27FC236}">
                    <a16:creationId xmlns:a16="http://schemas.microsoft.com/office/drawing/2014/main" id="{00000000-0008-0000-2E00-000008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5" name="Option Button 265" hidden="1">
                <a:extLst>
                  <a:ext uri="{63B3BB69-23CF-44E3-9099-C40C66FF867C}">
                    <a14:compatExt spid="_x0000_s404745"/>
                  </a:ext>
                  <a:ext uri="{FF2B5EF4-FFF2-40B4-BE49-F238E27FC236}">
                    <a16:creationId xmlns:a16="http://schemas.microsoft.com/office/drawing/2014/main" id="{00000000-0008-0000-2E00-000009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6" name="Option Button 266" hidden="1">
                <a:extLst>
                  <a:ext uri="{63B3BB69-23CF-44E3-9099-C40C66FF867C}">
                    <a14:compatExt spid="_x0000_s404746"/>
                  </a:ext>
                  <a:ext uri="{FF2B5EF4-FFF2-40B4-BE49-F238E27FC236}">
                    <a16:creationId xmlns:a16="http://schemas.microsoft.com/office/drawing/2014/main" id="{00000000-0008-0000-2E00-00000A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47" name="Option Button 267" hidden="1">
                <a:extLst>
                  <a:ext uri="{63B3BB69-23CF-44E3-9099-C40C66FF867C}">
                    <a14:compatExt spid="_x0000_s404747"/>
                  </a:ext>
                  <a:ext uri="{FF2B5EF4-FFF2-40B4-BE49-F238E27FC236}">
                    <a16:creationId xmlns:a16="http://schemas.microsoft.com/office/drawing/2014/main" id="{00000000-0008-0000-2E00-00000B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19</xdr:row>
          <xdr:rowOff>72402</xdr:rowOff>
        </xdr:from>
        <xdr:to>
          <xdr:col>17</xdr:col>
          <xdr:colOff>112876</xdr:colOff>
          <xdr:row>19</xdr:row>
          <xdr:rowOff>266407</xdr:rowOff>
        </xdr:to>
        <xdr:grpSp>
          <xdr:nvGrpSpPr>
            <xdr:cNvPr id="411" name="Gruppieren 410">
              <a:extLst>
                <a:ext uri="{FF2B5EF4-FFF2-40B4-BE49-F238E27FC236}">
                  <a16:creationId xmlns:a16="http://schemas.microsoft.com/office/drawing/2014/main" id="{00000000-0008-0000-2E00-00009B010000}"/>
                </a:ext>
              </a:extLst>
            </xdr:cNvPr>
            <xdr:cNvGrpSpPr/>
          </xdr:nvGrpSpPr>
          <xdr:grpSpPr>
            <a:xfrm>
              <a:off x="3074485" y="5299722"/>
              <a:ext cx="2341911" cy="194005"/>
              <a:chOff x="3581386" y="2105164"/>
              <a:chExt cx="2247895" cy="276225"/>
            </a:xfrm>
          </xdr:grpSpPr>
          <xdr:sp macro="" textlink="">
            <xdr:nvSpPr>
              <xdr:cNvPr id="404748" name="Group Box 268" hidden="1">
                <a:extLst>
                  <a:ext uri="{63B3BB69-23CF-44E3-9099-C40C66FF867C}">
                    <a14:compatExt spid="_x0000_s404748"/>
                  </a:ext>
                  <a:ext uri="{FF2B5EF4-FFF2-40B4-BE49-F238E27FC236}">
                    <a16:creationId xmlns:a16="http://schemas.microsoft.com/office/drawing/2014/main" id="{00000000-0008-0000-2E00-00000C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49" name="Option Button 269" hidden="1">
                <a:extLst>
                  <a:ext uri="{63B3BB69-23CF-44E3-9099-C40C66FF867C}">
                    <a14:compatExt spid="_x0000_s404749"/>
                  </a:ext>
                  <a:ext uri="{FF2B5EF4-FFF2-40B4-BE49-F238E27FC236}">
                    <a16:creationId xmlns:a16="http://schemas.microsoft.com/office/drawing/2014/main" id="{00000000-0008-0000-2E00-00000D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0" name="Option Button 270" hidden="1">
                <a:extLst>
                  <a:ext uri="{63B3BB69-23CF-44E3-9099-C40C66FF867C}">
                    <a14:compatExt spid="_x0000_s404750"/>
                  </a:ext>
                  <a:ext uri="{FF2B5EF4-FFF2-40B4-BE49-F238E27FC236}">
                    <a16:creationId xmlns:a16="http://schemas.microsoft.com/office/drawing/2014/main" id="{00000000-0008-0000-2E00-00000E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1" name="Option Button 271" hidden="1">
                <a:extLst>
                  <a:ext uri="{63B3BB69-23CF-44E3-9099-C40C66FF867C}">
                    <a14:compatExt spid="_x0000_s404751"/>
                  </a:ext>
                  <a:ext uri="{FF2B5EF4-FFF2-40B4-BE49-F238E27FC236}">
                    <a16:creationId xmlns:a16="http://schemas.microsoft.com/office/drawing/2014/main" id="{00000000-0008-0000-2E00-00000F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2" name="Option Button 272" hidden="1">
                <a:extLst>
                  <a:ext uri="{63B3BB69-23CF-44E3-9099-C40C66FF867C}">
                    <a14:compatExt spid="_x0000_s404752"/>
                  </a:ext>
                  <a:ext uri="{FF2B5EF4-FFF2-40B4-BE49-F238E27FC236}">
                    <a16:creationId xmlns:a16="http://schemas.microsoft.com/office/drawing/2014/main" id="{00000000-0008-0000-2E00-000010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3" name="Option Button 273" hidden="1">
                <a:extLst>
                  <a:ext uri="{63B3BB69-23CF-44E3-9099-C40C66FF867C}">
                    <a14:compatExt spid="_x0000_s404753"/>
                  </a:ext>
                  <a:ext uri="{FF2B5EF4-FFF2-40B4-BE49-F238E27FC236}">
                    <a16:creationId xmlns:a16="http://schemas.microsoft.com/office/drawing/2014/main" id="{00000000-0008-0000-2E00-000011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20</xdr:row>
          <xdr:rowOff>69877</xdr:rowOff>
        </xdr:from>
        <xdr:to>
          <xdr:col>17</xdr:col>
          <xdr:colOff>112876</xdr:colOff>
          <xdr:row>20</xdr:row>
          <xdr:rowOff>263882</xdr:rowOff>
        </xdr:to>
        <xdr:grpSp>
          <xdr:nvGrpSpPr>
            <xdr:cNvPr id="418" name="Gruppieren 417">
              <a:extLst>
                <a:ext uri="{FF2B5EF4-FFF2-40B4-BE49-F238E27FC236}">
                  <a16:creationId xmlns:a16="http://schemas.microsoft.com/office/drawing/2014/main" id="{00000000-0008-0000-2E00-0000A2010000}"/>
                </a:ext>
              </a:extLst>
            </xdr:cNvPr>
            <xdr:cNvGrpSpPr/>
          </xdr:nvGrpSpPr>
          <xdr:grpSpPr>
            <a:xfrm>
              <a:off x="3074485" y="5609617"/>
              <a:ext cx="2341911" cy="194005"/>
              <a:chOff x="3581386" y="2105164"/>
              <a:chExt cx="2247895" cy="276225"/>
            </a:xfrm>
          </xdr:grpSpPr>
          <xdr:sp macro="" textlink="">
            <xdr:nvSpPr>
              <xdr:cNvPr id="404754" name="Group Box 274" hidden="1">
                <a:extLst>
                  <a:ext uri="{63B3BB69-23CF-44E3-9099-C40C66FF867C}">
                    <a14:compatExt spid="_x0000_s404754"/>
                  </a:ext>
                  <a:ext uri="{FF2B5EF4-FFF2-40B4-BE49-F238E27FC236}">
                    <a16:creationId xmlns:a16="http://schemas.microsoft.com/office/drawing/2014/main" id="{00000000-0008-0000-2E00-000012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55" name="Option Button 275" hidden="1">
                <a:extLst>
                  <a:ext uri="{63B3BB69-23CF-44E3-9099-C40C66FF867C}">
                    <a14:compatExt spid="_x0000_s404755"/>
                  </a:ext>
                  <a:ext uri="{FF2B5EF4-FFF2-40B4-BE49-F238E27FC236}">
                    <a16:creationId xmlns:a16="http://schemas.microsoft.com/office/drawing/2014/main" id="{00000000-0008-0000-2E00-000013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6" name="Option Button 276" hidden="1">
                <a:extLst>
                  <a:ext uri="{63B3BB69-23CF-44E3-9099-C40C66FF867C}">
                    <a14:compatExt spid="_x0000_s404756"/>
                  </a:ext>
                  <a:ext uri="{FF2B5EF4-FFF2-40B4-BE49-F238E27FC236}">
                    <a16:creationId xmlns:a16="http://schemas.microsoft.com/office/drawing/2014/main" id="{00000000-0008-0000-2E00-000014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7" name="Option Button 277" hidden="1">
                <a:extLst>
                  <a:ext uri="{63B3BB69-23CF-44E3-9099-C40C66FF867C}">
                    <a14:compatExt spid="_x0000_s404757"/>
                  </a:ext>
                  <a:ext uri="{FF2B5EF4-FFF2-40B4-BE49-F238E27FC236}">
                    <a16:creationId xmlns:a16="http://schemas.microsoft.com/office/drawing/2014/main" id="{00000000-0008-0000-2E00-000015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8" name="Option Button 278" hidden="1">
                <a:extLst>
                  <a:ext uri="{63B3BB69-23CF-44E3-9099-C40C66FF867C}">
                    <a14:compatExt spid="_x0000_s404758"/>
                  </a:ext>
                  <a:ext uri="{FF2B5EF4-FFF2-40B4-BE49-F238E27FC236}">
                    <a16:creationId xmlns:a16="http://schemas.microsoft.com/office/drawing/2014/main" id="{00000000-0008-0000-2E00-000016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59" name="Option Button 279" hidden="1">
                <a:extLst>
                  <a:ext uri="{63B3BB69-23CF-44E3-9099-C40C66FF867C}">
                    <a14:compatExt spid="_x0000_s404759"/>
                  </a:ext>
                  <a:ext uri="{FF2B5EF4-FFF2-40B4-BE49-F238E27FC236}">
                    <a16:creationId xmlns:a16="http://schemas.microsoft.com/office/drawing/2014/main" id="{00000000-0008-0000-2E00-000017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21</xdr:row>
          <xdr:rowOff>67352</xdr:rowOff>
        </xdr:from>
        <xdr:to>
          <xdr:col>17</xdr:col>
          <xdr:colOff>112876</xdr:colOff>
          <xdr:row>21</xdr:row>
          <xdr:rowOff>261357</xdr:rowOff>
        </xdr:to>
        <xdr:grpSp>
          <xdr:nvGrpSpPr>
            <xdr:cNvPr id="425" name="Gruppieren 424">
              <a:extLst>
                <a:ext uri="{FF2B5EF4-FFF2-40B4-BE49-F238E27FC236}">
                  <a16:creationId xmlns:a16="http://schemas.microsoft.com/office/drawing/2014/main" id="{00000000-0008-0000-2E00-0000A9010000}"/>
                </a:ext>
              </a:extLst>
            </xdr:cNvPr>
            <xdr:cNvGrpSpPr/>
          </xdr:nvGrpSpPr>
          <xdr:grpSpPr>
            <a:xfrm>
              <a:off x="3074485" y="5919512"/>
              <a:ext cx="2341911" cy="194005"/>
              <a:chOff x="3581386" y="2105164"/>
              <a:chExt cx="2247895" cy="276225"/>
            </a:xfrm>
          </xdr:grpSpPr>
          <xdr:sp macro="" textlink="">
            <xdr:nvSpPr>
              <xdr:cNvPr id="404760" name="Group Box 280" hidden="1">
                <a:extLst>
                  <a:ext uri="{63B3BB69-23CF-44E3-9099-C40C66FF867C}">
                    <a14:compatExt spid="_x0000_s404760"/>
                  </a:ext>
                  <a:ext uri="{FF2B5EF4-FFF2-40B4-BE49-F238E27FC236}">
                    <a16:creationId xmlns:a16="http://schemas.microsoft.com/office/drawing/2014/main" id="{00000000-0008-0000-2E00-000018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61" name="Option Button 281" hidden="1">
                <a:extLst>
                  <a:ext uri="{63B3BB69-23CF-44E3-9099-C40C66FF867C}">
                    <a14:compatExt spid="_x0000_s404761"/>
                  </a:ext>
                  <a:ext uri="{FF2B5EF4-FFF2-40B4-BE49-F238E27FC236}">
                    <a16:creationId xmlns:a16="http://schemas.microsoft.com/office/drawing/2014/main" id="{00000000-0008-0000-2E00-000019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2" name="Option Button 282" hidden="1">
                <a:extLst>
                  <a:ext uri="{63B3BB69-23CF-44E3-9099-C40C66FF867C}">
                    <a14:compatExt spid="_x0000_s404762"/>
                  </a:ext>
                  <a:ext uri="{FF2B5EF4-FFF2-40B4-BE49-F238E27FC236}">
                    <a16:creationId xmlns:a16="http://schemas.microsoft.com/office/drawing/2014/main" id="{00000000-0008-0000-2E00-00001A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3" name="Option Button 283" hidden="1">
                <a:extLst>
                  <a:ext uri="{63B3BB69-23CF-44E3-9099-C40C66FF867C}">
                    <a14:compatExt spid="_x0000_s404763"/>
                  </a:ext>
                  <a:ext uri="{FF2B5EF4-FFF2-40B4-BE49-F238E27FC236}">
                    <a16:creationId xmlns:a16="http://schemas.microsoft.com/office/drawing/2014/main" id="{00000000-0008-0000-2E00-00001B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4" name="Option Button 284" hidden="1">
                <a:extLst>
                  <a:ext uri="{63B3BB69-23CF-44E3-9099-C40C66FF867C}">
                    <a14:compatExt spid="_x0000_s404764"/>
                  </a:ext>
                  <a:ext uri="{FF2B5EF4-FFF2-40B4-BE49-F238E27FC236}">
                    <a16:creationId xmlns:a16="http://schemas.microsoft.com/office/drawing/2014/main" id="{00000000-0008-0000-2E00-00001C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5" name="Option Button 285" hidden="1">
                <a:extLst>
                  <a:ext uri="{63B3BB69-23CF-44E3-9099-C40C66FF867C}">
                    <a14:compatExt spid="_x0000_s404765"/>
                  </a:ext>
                  <a:ext uri="{FF2B5EF4-FFF2-40B4-BE49-F238E27FC236}">
                    <a16:creationId xmlns:a16="http://schemas.microsoft.com/office/drawing/2014/main" id="{00000000-0008-0000-2E00-00001D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22</xdr:row>
          <xdr:rowOff>64827</xdr:rowOff>
        </xdr:from>
        <xdr:to>
          <xdr:col>17</xdr:col>
          <xdr:colOff>112876</xdr:colOff>
          <xdr:row>22</xdr:row>
          <xdr:rowOff>258832</xdr:rowOff>
        </xdr:to>
        <xdr:grpSp>
          <xdr:nvGrpSpPr>
            <xdr:cNvPr id="432" name="Gruppieren 431">
              <a:extLst>
                <a:ext uri="{FF2B5EF4-FFF2-40B4-BE49-F238E27FC236}">
                  <a16:creationId xmlns:a16="http://schemas.microsoft.com/office/drawing/2014/main" id="{00000000-0008-0000-2E00-0000B0010000}"/>
                </a:ext>
              </a:extLst>
            </xdr:cNvPr>
            <xdr:cNvGrpSpPr/>
          </xdr:nvGrpSpPr>
          <xdr:grpSpPr>
            <a:xfrm>
              <a:off x="3074485" y="6229407"/>
              <a:ext cx="2341911" cy="194005"/>
              <a:chOff x="3581386" y="2105164"/>
              <a:chExt cx="2247895" cy="276225"/>
            </a:xfrm>
          </xdr:grpSpPr>
          <xdr:sp macro="" textlink="">
            <xdr:nvSpPr>
              <xdr:cNvPr id="404766" name="Group Box 286" hidden="1">
                <a:extLst>
                  <a:ext uri="{63B3BB69-23CF-44E3-9099-C40C66FF867C}">
                    <a14:compatExt spid="_x0000_s404766"/>
                  </a:ext>
                  <a:ext uri="{FF2B5EF4-FFF2-40B4-BE49-F238E27FC236}">
                    <a16:creationId xmlns:a16="http://schemas.microsoft.com/office/drawing/2014/main" id="{00000000-0008-0000-2E00-00001E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67" name="Option Button 287" hidden="1">
                <a:extLst>
                  <a:ext uri="{63B3BB69-23CF-44E3-9099-C40C66FF867C}">
                    <a14:compatExt spid="_x0000_s404767"/>
                  </a:ext>
                  <a:ext uri="{FF2B5EF4-FFF2-40B4-BE49-F238E27FC236}">
                    <a16:creationId xmlns:a16="http://schemas.microsoft.com/office/drawing/2014/main" id="{00000000-0008-0000-2E00-00001F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8" name="Option Button 288" hidden="1">
                <a:extLst>
                  <a:ext uri="{63B3BB69-23CF-44E3-9099-C40C66FF867C}">
                    <a14:compatExt spid="_x0000_s404768"/>
                  </a:ext>
                  <a:ext uri="{FF2B5EF4-FFF2-40B4-BE49-F238E27FC236}">
                    <a16:creationId xmlns:a16="http://schemas.microsoft.com/office/drawing/2014/main" id="{00000000-0008-0000-2E00-000020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69" name="Option Button 289" hidden="1">
                <a:extLst>
                  <a:ext uri="{63B3BB69-23CF-44E3-9099-C40C66FF867C}">
                    <a14:compatExt spid="_x0000_s404769"/>
                  </a:ext>
                  <a:ext uri="{FF2B5EF4-FFF2-40B4-BE49-F238E27FC236}">
                    <a16:creationId xmlns:a16="http://schemas.microsoft.com/office/drawing/2014/main" id="{00000000-0008-0000-2E00-000021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0" name="Option Button 290" hidden="1">
                <a:extLst>
                  <a:ext uri="{63B3BB69-23CF-44E3-9099-C40C66FF867C}">
                    <a14:compatExt spid="_x0000_s404770"/>
                  </a:ext>
                  <a:ext uri="{FF2B5EF4-FFF2-40B4-BE49-F238E27FC236}">
                    <a16:creationId xmlns:a16="http://schemas.microsoft.com/office/drawing/2014/main" id="{00000000-0008-0000-2E00-000022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1" name="Option Button 291" hidden="1">
                <a:extLst>
                  <a:ext uri="{63B3BB69-23CF-44E3-9099-C40C66FF867C}">
                    <a14:compatExt spid="_x0000_s404771"/>
                  </a:ext>
                  <a:ext uri="{FF2B5EF4-FFF2-40B4-BE49-F238E27FC236}">
                    <a16:creationId xmlns:a16="http://schemas.microsoft.com/office/drawing/2014/main" id="{00000000-0008-0000-2E00-000023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23</xdr:row>
          <xdr:rowOff>62302</xdr:rowOff>
        </xdr:from>
        <xdr:to>
          <xdr:col>17</xdr:col>
          <xdr:colOff>112876</xdr:colOff>
          <xdr:row>23</xdr:row>
          <xdr:rowOff>256307</xdr:rowOff>
        </xdr:to>
        <xdr:grpSp>
          <xdr:nvGrpSpPr>
            <xdr:cNvPr id="439" name="Gruppieren 438">
              <a:extLst>
                <a:ext uri="{FF2B5EF4-FFF2-40B4-BE49-F238E27FC236}">
                  <a16:creationId xmlns:a16="http://schemas.microsoft.com/office/drawing/2014/main" id="{00000000-0008-0000-2E00-0000B7010000}"/>
                </a:ext>
              </a:extLst>
            </xdr:cNvPr>
            <xdr:cNvGrpSpPr/>
          </xdr:nvGrpSpPr>
          <xdr:grpSpPr>
            <a:xfrm>
              <a:off x="3074485" y="6539302"/>
              <a:ext cx="2341911" cy="194005"/>
              <a:chOff x="3581386" y="2105164"/>
              <a:chExt cx="2247895" cy="276225"/>
            </a:xfrm>
          </xdr:grpSpPr>
          <xdr:sp macro="" textlink="">
            <xdr:nvSpPr>
              <xdr:cNvPr id="404772" name="Group Box 292" hidden="1">
                <a:extLst>
                  <a:ext uri="{63B3BB69-23CF-44E3-9099-C40C66FF867C}">
                    <a14:compatExt spid="_x0000_s404772"/>
                  </a:ext>
                  <a:ext uri="{FF2B5EF4-FFF2-40B4-BE49-F238E27FC236}">
                    <a16:creationId xmlns:a16="http://schemas.microsoft.com/office/drawing/2014/main" id="{00000000-0008-0000-2E00-000024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73" name="Option Button 293" hidden="1">
                <a:extLst>
                  <a:ext uri="{63B3BB69-23CF-44E3-9099-C40C66FF867C}">
                    <a14:compatExt spid="_x0000_s404773"/>
                  </a:ext>
                  <a:ext uri="{FF2B5EF4-FFF2-40B4-BE49-F238E27FC236}">
                    <a16:creationId xmlns:a16="http://schemas.microsoft.com/office/drawing/2014/main" id="{00000000-0008-0000-2E00-000025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4" name="Option Button 294" hidden="1">
                <a:extLst>
                  <a:ext uri="{63B3BB69-23CF-44E3-9099-C40C66FF867C}">
                    <a14:compatExt spid="_x0000_s404774"/>
                  </a:ext>
                  <a:ext uri="{FF2B5EF4-FFF2-40B4-BE49-F238E27FC236}">
                    <a16:creationId xmlns:a16="http://schemas.microsoft.com/office/drawing/2014/main" id="{00000000-0008-0000-2E00-000026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5" name="Option Button 295" hidden="1">
                <a:extLst>
                  <a:ext uri="{63B3BB69-23CF-44E3-9099-C40C66FF867C}">
                    <a14:compatExt spid="_x0000_s404775"/>
                  </a:ext>
                  <a:ext uri="{FF2B5EF4-FFF2-40B4-BE49-F238E27FC236}">
                    <a16:creationId xmlns:a16="http://schemas.microsoft.com/office/drawing/2014/main" id="{00000000-0008-0000-2E00-000027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6" name="Option Button 296" hidden="1">
                <a:extLst>
                  <a:ext uri="{63B3BB69-23CF-44E3-9099-C40C66FF867C}">
                    <a14:compatExt spid="_x0000_s404776"/>
                  </a:ext>
                  <a:ext uri="{FF2B5EF4-FFF2-40B4-BE49-F238E27FC236}">
                    <a16:creationId xmlns:a16="http://schemas.microsoft.com/office/drawing/2014/main" id="{00000000-0008-0000-2E00-000028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77" name="Option Button 297" hidden="1">
                <a:extLst>
                  <a:ext uri="{63B3BB69-23CF-44E3-9099-C40C66FF867C}">
                    <a14:compatExt spid="_x0000_s404777"/>
                  </a:ext>
                  <a:ext uri="{FF2B5EF4-FFF2-40B4-BE49-F238E27FC236}">
                    <a16:creationId xmlns:a16="http://schemas.microsoft.com/office/drawing/2014/main" id="{00000000-0008-0000-2E00-000029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24</xdr:row>
          <xdr:rowOff>59777</xdr:rowOff>
        </xdr:from>
        <xdr:to>
          <xdr:col>17</xdr:col>
          <xdr:colOff>112876</xdr:colOff>
          <xdr:row>24</xdr:row>
          <xdr:rowOff>253782</xdr:rowOff>
        </xdr:to>
        <xdr:grpSp>
          <xdr:nvGrpSpPr>
            <xdr:cNvPr id="446" name="Gruppieren 445">
              <a:extLst>
                <a:ext uri="{FF2B5EF4-FFF2-40B4-BE49-F238E27FC236}">
                  <a16:creationId xmlns:a16="http://schemas.microsoft.com/office/drawing/2014/main" id="{00000000-0008-0000-2E00-0000BE010000}"/>
                </a:ext>
              </a:extLst>
            </xdr:cNvPr>
            <xdr:cNvGrpSpPr/>
          </xdr:nvGrpSpPr>
          <xdr:grpSpPr>
            <a:xfrm>
              <a:off x="3074485" y="6849197"/>
              <a:ext cx="2341911" cy="194005"/>
              <a:chOff x="3581386" y="2105164"/>
              <a:chExt cx="2247895" cy="276225"/>
            </a:xfrm>
          </xdr:grpSpPr>
          <xdr:sp macro="" textlink="">
            <xdr:nvSpPr>
              <xdr:cNvPr id="404778" name="Group Box 298" hidden="1">
                <a:extLst>
                  <a:ext uri="{63B3BB69-23CF-44E3-9099-C40C66FF867C}">
                    <a14:compatExt spid="_x0000_s404778"/>
                  </a:ext>
                  <a:ext uri="{FF2B5EF4-FFF2-40B4-BE49-F238E27FC236}">
                    <a16:creationId xmlns:a16="http://schemas.microsoft.com/office/drawing/2014/main" id="{00000000-0008-0000-2E00-00002A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79" name="Option Button 299" hidden="1">
                <a:extLst>
                  <a:ext uri="{63B3BB69-23CF-44E3-9099-C40C66FF867C}">
                    <a14:compatExt spid="_x0000_s404779"/>
                  </a:ext>
                  <a:ext uri="{FF2B5EF4-FFF2-40B4-BE49-F238E27FC236}">
                    <a16:creationId xmlns:a16="http://schemas.microsoft.com/office/drawing/2014/main" id="{00000000-0008-0000-2E00-00002B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0" name="Option Button 300" hidden="1">
                <a:extLst>
                  <a:ext uri="{63B3BB69-23CF-44E3-9099-C40C66FF867C}">
                    <a14:compatExt spid="_x0000_s404780"/>
                  </a:ext>
                  <a:ext uri="{FF2B5EF4-FFF2-40B4-BE49-F238E27FC236}">
                    <a16:creationId xmlns:a16="http://schemas.microsoft.com/office/drawing/2014/main" id="{00000000-0008-0000-2E00-00002C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1" name="Option Button 301" hidden="1">
                <a:extLst>
                  <a:ext uri="{63B3BB69-23CF-44E3-9099-C40C66FF867C}">
                    <a14:compatExt spid="_x0000_s404781"/>
                  </a:ext>
                  <a:ext uri="{FF2B5EF4-FFF2-40B4-BE49-F238E27FC236}">
                    <a16:creationId xmlns:a16="http://schemas.microsoft.com/office/drawing/2014/main" id="{00000000-0008-0000-2E00-00002D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2" name="Option Button 302" hidden="1">
                <a:extLst>
                  <a:ext uri="{63B3BB69-23CF-44E3-9099-C40C66FF867C}">
                    <a14:compatExt spid="_x0000_s404782"/>
                  </a:ext>
                  <a:ext uri="{FF2B5EF4-FFF2-40B4-BE49-F238E27FC236}">
                    <a16:creationId xmlns:a16="http://schemas.microsoft.com/office/drawing/2014/main" id="{00000000-0008-0000-2E00-00002E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3" name="Option Button 303" hidden="1">
                <a:extLst>
                  <a:ext uri="{63B3BB69-23CF-44E3-9099-C40C66FF867C}">
                    <a14:compatExt spid="_x0000_s404783"/>
                  </a:ext>
                  <a:ext uri="{FF2B5EF4-FFF2-40B4-BE49-F238E27FC236}">
                    <a16:creationId xmlns:a16="http://schemas.microsoft.com/office/drawing/2014/main" id="{00000000-0008-0000-2E00-00002F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25</xdr:row>
          <xdr:rowOff>57254</xdr:rowOff>
        </xdr:from>
        <xdr:to>
          <xdr:col>17</xdr:col>
          <xdr:colOff>112876</xdr:colOff>
          <xdr:row>25</xdr:row>
          <xdr:rowOff>251259</xdr:rowOff>
        </xdr:to>
        <xdr:grpSp>
          <xdr:nvGrpSpPr>
            <xdr:cNvPr id="453" name="Gruppieren 452">
              <a:extLst>
                <a:ext uri="{FF2B5EF4-FFF2-40B4-BE49-F238E27FC236}">
                  <a16:creationId xmlns:a16="http://schemas.microsoft.com/office/drawing/2014/main" id="{00000000-0008-0000-2E00-0000C5010000}"/>
                </a:ext>
              </a:extLst>
            </xdr:cNvPr>
            <xdr:cNvGrpSpPr/>
          </xdr:nvGrpSpPr>
          <xdr:grpSpPr>
            <a:xfrm>
              <a:off x="3074485" y="7159094"/>
              <a:ext cx="2341911" cy="194005"/>
              <a:chOff x="3581386" y="2105164"/>
              <a:chExt cx="2247895" cy="276225"/>
            </a:xfrm>
          </xdr:grpSpPr>
          <xdr:sp macro="" textlink="">
            <xdr:nvSpPr>
              <xdr:cNvPr id="404784" name="Group Box 304" hidden="1">
                <a:extLst>
                  <a:ext uri="{63B3BB69-23CF-44E3-9099-C40C66FF867C}">
                    <a14:compatExt spid="_x0000_s404784"/>
                  </a:ext>
                  <a:ext uri="{FF2B5EF4-FFF2-40B4-BE49-F238E27FC236}">
                    <a16:creationId xmlns:a16="http://schemas.microsoft.com/office/drawing/2014/main" id="{00000000-0008-0000-2E00-0000302D06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785" name="Option Button 305" hidden="1">
                <a:extLst>
                  <a:ext uri="{63B3BB69-23CF-44E3-9099-C40C66FF867C}">
                    <a14:compatExt spid="_x0000_s404785"/>
                  </a:ext>
                  <a:ext uri="{FF2B5EF4-FFF2-40B4-BE49-F238E27FC236}">
                    <a16:creationId xmlns:a16="http://schemas.microsoft.com/office/drawing/2014/main" id="{00000000-0008-0000-2E00-000031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6" name="Option Button 306" hidden="1">
                <a:extLst>
                  <a:ext uri="{63B3BB69-23CF-44E3-9099-C40C66FF867C}">
                    <a14:compatExt spid="_x0000_s404786"/>
                  </a:ext>
                  <a:ext uri="{FF2B5EF4-FFF2-40B4-BE49-F238E27FC236}">
                    <a16:creationId xmlns:a16="http://schemas.microsoft.com/office/drawing/2014/main" id="{00000000-0008-0000-2E00-000032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7" name="Option Button 307" hidden="1">
                <a:extLst>
                  <a:ext uri="{63B3BB69-23CF-44E3-9099-C40C66FF867C}">
                    <a14:compatExt spid="_x0000_s404787"/>
                  </a:ext>
                  <a:ext uri="{FF2B5EF4-FFF2-40B4-BE49-F238E27FC236}">
                    <a16:creationId xmlns:a16="http://schemas.microsoft.com/office/drawing/2014/main" id="{00000000-0008-0000-2E00-000033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8" name="Option Button 308" hidden="1">
                <a:extLst>
                  <a:ext uri="{63B3BB69-23CF-44E3-9099-C40C66FF867C}">
                    <a14:compatExt spid="_x0000_s404788"/>
                  </a:ext>
                  <a:ext uri="{FF2B5EF4-FFF2-40B4-BE49-F238E27FC236}">
                    <a16:creationId xmlns:a16="http://schemas.microsoft.com/office/drawing/2014/main" id="{00000000-0008-0000-2E00-000034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789" name="Option Button 309" hidden="1">
                <a:extLst>
                  <a:ext uri="{63B3BB69-23CF-44E3-9099-C40C66FF867C}">
                    <a14:compatExt spid="_x0000_s404789"/>
                  </a:ext>
                  <a:ext uri="{FF2B5EF4-FFF2-40B4-BE49-F238E27FC236}">
                    <a16:creationId xmlns:a16="http://schemas.microsoft.com/office/drawing/2014/main" id="{00000000-0008-0000-2E00-000035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oneCellAnchor>
        <xdr:from>
          <xdr:col>7</xdr:col>
          <xdr:colOff>47255</xdr:colOff>
          <xdr:row>28</xdr:row>
          <xdr:rowOff>73823</xdr:rowOff>
        </xdr:from>
        <xdr:ext cx="2294286" cy="203716"/>
        <xdr:grpSp>
          <xdr:nvGrpSpPr>
            <xdr:cNvPr id="491" name="Gruppieren 490">
              <a:extLst>
                <a:ext uri="{FF2B5EF4-FFF2-40B4-BE49-F238E27FC236}">
                  <a16:creationId xmlns:a16="http://schemas.microsoft.com/office/drawing/2014/main" id="{00000000-0008-0000-2E00-0000EB010000}"/>
                </a:ext>
              </a:extLst>
            </xdr:cNvPr>
            <xdr:cNvGrpSpPr/>
          </xdr:nvGrpSpPr>
          <xdr:grpSpPr>
            <a:xfrm>
              <a:off x="3064775" y="8189123"/>
              <a:ext cx="2294286" cy="203716"/>
              <a:chOff x="3581387" y="2105144"/>
              <a:chExt cx="2247892" cy="276225"/>
            </a:xfrm>
          </xdr:grpSpPr>
          <xdr:sp macro="" textlink="">
            <xdr:nvSpPr>
              <xdr:cNvPr id="404887" name="Group Box 407" hidden="1">
                <a:extLst>
                  <a:ext uri="{63B3BB69-23CF-44E3-9099-C40C66FF867C}">
                    <a14:compatExt spid="_x0000_s404887"/>
                  </a:ext>
                  <a:ext uri="{FF2B5EF4-FFF2-40B4-BE49-F238E27FC236}">
                    <a16:creationId xmlns:a16="http://schemas.microsoft.com/office/drawing/2014/main" id="{00000000-0008-0000-2E00-0000972D06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04888" name="Option Button 408" hidden="1">
                <a:extLst>
                  <a:ext uri="{63B3BB69-23CF-44E3-9099-C40C66FF867C}">
                    <a14:compatExt spid="_x0000_s404888"/>
                  </a:ext>
                  <a:ext uri="{FF2B5EF4-FFF2-40B4-BE49-F238E27FC236}">
                    <a16:creationId xmlns:a16="http://schemas.microsoft.com/office/drawing/2014/main" id="{00000000-0008-0000-2E00-0000982D06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89" name="Option Button 409" hidden="1">
                <a:extLst>
                  <a:ext uri="{63B3BB69-23CF-44E3-9099-C40C66FF867C}">
                    <a14:compatExt spid="_x0000_s404889"/>
                  </a:ext>
                  <a:ext uri="{FF2B5EF4-FFF2-40B4-BE49-F238E27FC236}">
                    <a16:creationId xmlns:a16="http://schemas.microsoft.com/office/drawing/2014/main" id="{00000000-0008-0000-2E00-0000992D06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0" name="Option Button 410" hidden="1">
                <a:extLst>
                  <a:ext uri="{63B3BB69-23CF-44E3-9099-C40C66FF867C}">
                    <a14:compatExt spid="_x0000_s404890"/>
                  </a:ext>
                  <a:ext uri="{FF2B5EF4-FFF2-40B4-BE49-F238E27FC236}">
                    <a16:creationId xmlns:a16="http://schemas.microsoft.com/office/drawing/2014/main" id="{00000000-0008-0000-2E00-00009A2D06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1" name="Option Button 411" hidden="1">
                <a:extLst>
                  <a:ext uri="{63B3BB69-23CF-44E3-9099-C40C66FF867C}">
                    <a14:compatExt spid="_x0000_s404891"/>
                  </a:ext>
                  <a:ext uri="{FF2B5EF4-FFF2-40B4-BE49-F238E27FC236}">
                    <a16:creationId xmlns:a16="http://schemas.microsoft.com/office/drawing/2014/main" id="{00000000-0008-0000-2E00-00009B2D06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2" name="Option Button 412" hidden="1">
                <a:extLst>
                  <a:ext uri="{63B3BB69-23CF-44E3-9099-C40C66FF867C}">
                    <a14:compatExt spid="_x0000_s404892"/>
                  </a:ext>
                  <a:ext uri="{FF2B5EF4-FFF2-40B4-BE49-F238E27FC236}">
                    <a16:creationId xmlns:a16="http://schemas.microsoft.com/office/drawing/2014/main" id="{00000000-0008-0000-2E00-00009C2D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29</xdr:row>
          <xdr:rowOff>81644</xdr:rowOff>
        </xdr:from>
        <xdr:ext cx="2294277" cy="203708"/>
        <xdr:grpSp>
          <xdr:nvGrpSpPr>
            <xdr:cNvPr id="498" name="Gruppieren 497">
              <a:extLst>
                <a:ext uri="{FF2B5EF4-FFF2-40B4-BE49-F238E27FC236}">
                  <a16:creationId xmlns:a16="http://schemas.microsoft.com/office/drawing/2014/main" id="{00000000-0008-0000-2E00-0000F2010000}"/>
                </a:ext>
              </a:extLst>
            </xdr:cNvPr>
            <xdr:cNvGrpSpPr/>
          </xdr:nvGrpSpPr>
          <xdr:grpSpPr>
            <a:xfrm>
              <a:off x="3064775" y="8509364"/>
              <a:ext cx="2294277" cy="203708"/>
              <a:chOff x="3581406" y="2103814"/>
              <a:chExt cx="2247901" cy="276223"/>
            </a:xfrm>
          </xdr:grpSpPr>
          <xdr:sp macro="" textlink="">
            <xdr:nvSpPr>
              <xdr:cNvPr id="404893" name="Group Box 413" hidden="1">
                <a:extLst>
                  <a:ext uri="{63B3BB69-23CF-44E3-9099-C40C66FF867C}">
                    <a14:compatExt spid="_x0000_s404893"/>
                  </a:ext>
                  <a:ext uri="{FF2B5EF4-FFF2-40B4-BE49-F238E27FC236}">
                    <a16:creationId xmlns:a16="http://schemas.microsoft.com/office/drawing/2014/main" id="{00000000-0008-0000-2E00-00009D2D06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04894" name="Option Button 414" hidden="1">
                <a:extLst>
                  <a:ext uri="{63B3BB69-23CF-44E3-9099-C40C66FF867C}">
                    <a14:compatExt spid="_x0000_s404894"/>
                  </a:ext>
                  <a:ext uri="{FF2B5EF4-FFF2-40B4-BE49-F238E27FC236}">
                    <a16:creationId xmlns:a16="http://schemas.microsoft.com/office/drawing/2014/main" id="{00000000-0008-0000-2E00-00009E2D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5" name="Option Button 415" hidden="1">
                <a:extLst>
                  <a:ext uri="{63B3BB69-23CF-44E3-9099-C40C66FF867C}">
                    <a14:compatExt spid="_x0000_s404895"/>
                  </a:ext>
                  <a:ext uri="{FF2B5EF4-FFF2-40B4-BE49-F238E27FC236}">
                    <a16:creationId xmlns:a16="http://schemas.microsoft.com/office/drawing/2014/main" id="{00000000-0008-0000-2E00-00009F2D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6" name="Option Button 416" hidden="1">
                <a:extLst>
                  <a:ext uri="{63B3BB69-23CF-44E3-9099-C40C66FF867C}">
                    <a14:compatExt spid="_x0000_s404896"/>
                  </a:ext>
                  <a:ext uri="{FF2B5EF4-FFF2-40B4-BE49-F238E27FC236}">
                    <a16:creationId xmlns:a16="http://schemas.microsoft.com/office/drawing/2014/main" id="{00000000-0008-0000-2E00-0000A02D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7" name="Option Button 417" hidden="1">
                <a:extLst>
                  <a:ext uri="{63B3BB69-23CF-44E3-9099-C40C66FF867C}">
                    <a14:compatExt spid="_x0000_s404897"/>
                  </a:ext>
                  <a:ext uri="{FF2B5EF4-FFF2-40B4-BE49-F238E27FC236}">
                    <a16:creationId xmlns:a16="http://schemas.microsoft.com/office/drawing/2014/main" id="{00000000-0008-0000-2E00-0000A12D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898" name="Option Button 418" hidden="1">
                <a:extLst>
                  <a:ext uri="{63B3BB69-23CF-44E3-9099-C40C66FF867C}">
                    <a14:compatExt spid="_x0000_s404898"/>
                  </a:ext>
                  <a:ext uri="{FF2B5EF4-FFF2-40B4-BE49-F238E27FC236}">
                    <a16:creationId xmlns:a16="http://schemas.microsoft.com/office/drawing/2014/main" id="{00000000-0008-0000-2E00-0000A22D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30</xdr:row>
          <xdr:rowOff>89457</xdr:rowOff>
        </xdr:from>
        <xdr:ext cx="2294286" cy="194005"/>
        <xdr:grpSp>
          <xdr:nvGrpSpPr>
            <xdr:cNvPr id="505" name="Gruppieren 504">
              <a:extLst>
                <a:ext uri="{FF2B5EF4-FFF2-40B4-BE49-F238E27FC236}">
                  <a16:creationId xmlns:a16="http://schemas.microsoft.com/office/drawing/2014/main" id="{00000000-0008-0000-2E00-0000F9010000}"/>
                </a:ext>
              </a:extLst>
            </xdr:cNvPr>
            <xdr:cNvGrpSpPr/>
          </xdr:nvGrpSpPr>
          <xdr:grpSpPr>
            <a:xfrm>
              <a:off x="3064775" y="8829597"/>
              <a:ext cx="2294286" cy="194005"/>
              <a:chOff x="3581389" y="2105164"/>
              <a:chExt cx="2247895" cy="276225"/>
            </a:xfrm>
          </xdr:grpSpPr>
          <xdr:sp macro="" textlink="">
            <xdr:nvSpPr>
              <xdr:cNvPr id="404899" name="Group Box 419" hidden="1">
                <a:extLst>
                  <a:ext uri="{63B3BB69-23CF-44E3-9099-C40C66FF867C}">
                    <a14:compatExt spid="_x0000_s404899"/>
                  </a:ext>
                  <a:ext uri="{FF2B5EF4-FFF2-40B4-BE49-F238E27FC236}">
                    <a16:creationId xmlns:a16="http://schemas.microsoft.com/office/drawing/2014/main" id="{00000000-0008-0000-2E00-0000A3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00" name="Option Button 420" hidden="1">
                <a:extLst>
                  <a:ext uri="{63B3BB69-23CF-44E3-9099-C40C66FF867C}">
                    <a14:compatExt spid="_x0000_s404900"/>
                  </a:ext>
                  <a:ext uri="{FF2B5EF4-FFF2-40B4-BE49-F238E27FC236}">
                    <a16:creationId xmlns:a16="http://schemas.microsoft.com/office/drawing/2014/main" id="{00000000-0008-0000-2E00-0000A4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1" name="Option Button 421" hidden="1">
                <a:extLst>
                  <a:ext uri="{63B3BB69-23CF-44E3-9099-C40C66FF867C}">
                    <a14:compatExt spid="_x0000_s404901"/>
                  </a:ext>
                  <a:ext uri="{FF2B5EF4-FFF2-40B4-BE49-F238E27FC236}">
                    <a16:creationId xmlns:a16="http://schemas.microsoft.com/office/drawing/2014/main" id="{00000000-0008-0000-2E00-0000A5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2" name="Option Button 422" hidden="1">
                <a:extLst>
                  <a:ext uri="{63B3BB69-23CF-44E3-9099-C40C66FF867C}">
                    <a14:compatExt spid="_x0000_s404902"/>
                  </a:ext>
                  <a:ext uri="{FF2B5EF4-FFF2-40B4-BE49-F238E27FC236}">
                    <a16:creationId xmlns:a16="http://schemas.microsoft.com/office/drawing/2014/main" id="{00000000-0008-0000-2E00-0000A6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3" name="Option Button 423" hidden="1">
                <a:extLst>
                  <a:ext uri="{63B3BB69-23CF-44E3-9099-C40C66FF867C}">
                    <a14:compatExt spid="_x0000_s404903"/>
                  </a:ext>
                  <a:ext uri="{FF2B5EF4-FFF2-40B4-BE49-F238E27FC236}">
                    <a16:creationId xmlns:a16="http://schemas.microsoft.com/office/drawing/2014/main" id="{00000000-0008-0000-2E00-0000A7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4" name="Option Button 424" hidden="1">
                <a:extLst>
                  <a:ext uri="{63B3BB69-23CF-44E3-9099-C40C66FF867C}">
                    <a14:compatExt spid="_x0000_s404904"/>
                  </a:ext>
                  <a:ext uri="{FF2B5EF4-FFF2-40B4-BE49-F238E27FC236}">
                    <a16:creationId xmlns:a16="http://schemas.microsoft.com/office/drawing/2014/main" id="{00000000-0008-0000-2E00-0000A8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27</xdr:row>
          <xdr:rowOff>66577</xdr:rowOff>
        </xdr:from>
        <xdr:ext cx="2303996" cy="203141"/>
        <xdr:grpSp>
          <xdr:nvGrpSpPr>
            <xdr:cNvPr id="512" name="Gruppieren 511">
              <a:extLst>
                <a:ext uri="{FF2B5EF4-FFF2-40B4-BE49-F238E27FC236}">
                  <a16:creationId xmlns:a16="http://schemas.microsoft.com/office/drawing/2014/main" id="{00000000-0008-0000-2E00-000000020000}"/>
                </a:ext>
              </a:extLst>
            </xdr:cNvPr>
            <xdr:cNvGrpSpPr/>
          </xdr:nvGrpSpPr>
          <xdr:grpSpPr>
            <a:xfrm>
              <a:off x="3064775" y="7869457"/>
              <a:ext cx="2303996" cy="203141"/>
              <a:chOff x="3581395" y="2104255"/>
              <a:chExt cx="2247900" cy="276226"/>
            </a:xfrm>
          </xdr:grpSpPr>
          <xdr:sp macro="" textlink="">
            <xdr:nvSpPr>
              <xdr:cNvPr id="404905" name="Group Box 425" hidden="1">
                <a:extLst>
                  <a:ext uri="{63B3BB69-23CF-44E3-9099-C40C66FF867C}">
                    <a14:compatExt spid="_x0000_s404905"/>
                  </a:ext>
                  <a:ext uri="{FF2B5EF4-FFF2-40B4-BE49-F238E27FC236}">
                    <a16:creationId xmlns:a16="http://schemas.microsoft.com/office/drawing/2014/main" id="{00000000-0008-0000-2E00-0000A92D06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04906" name="Option Button 426" hidden="1">
                <a:extLst>
                  <a:ext uri="{63B3BB69-23CF-44E3-9099-C40C66FF867C}">
                    <a14:compatExt spid="_x0000_s404906"/>
                  </a:ext>
                  <a:ext uri="{FF2B5EF4-FFF2-40B4-BE49-F238E27FC236}">
                    <a16:creationId xmlns:a16="http://schemas.microsoft.com/office/drawing/2014/main" id="{00000000-0008-0000-2E00-0000AA2D06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7" name="Option Button 427" hidden="1">
                <a:extLst>
                  <a:ext uri="{63B3BB69-23CF-44E3-9099-C40C66FF867C}">
                    <a14:compatExt spid="_x0000_s404907"/>
                  </a:ext>
                  <a:ext uri="{FF2B5EF4-FFF2-40B4-BE49-F238E27FC236}">
                    <a16:creationId xmlns:a16="http://schemas.microsoft.com/office/drawing/2014/main" id="{00000000-0008-0000-2E00-0000AB2D06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8" name="Option Button 428" hidden="1">
                <a:extLst>
                  <a:ext uri="{63B3BB69-23CF-44E3-9099-C40C66FF867C}">
                    <a14:compatExt spid="_x0000_s404908"/>
                  </a:ext>
                  <a:ext uri="{FF2B5EF4-FFF2-40B4-BE49-F238E27FC236}">
                    <a16:creationId xmlns:a16="http://schemas.microsoft.com/office/drawing/2014/main" id="{00000000-0008-0000-2E00-0000AC2D06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09" name="Option Button 429" hidden="1">
                <a:extLst>
                  <a:ext uri="{63B3BB69-23CF-44E3-9099-C40C66FF867C}">
                    <a14:compatExt spid="_x0000_s404909"/>
                  </a:ext>
                  <a:ext uri="{FF2B5EF4-FFF2-40B4-BE49-F238E27FC236}">
                    <a16:creationId xmlns:a16="http://schemas.microsoft.com/office/drawing/2014/main" id="{00000000-0008-0000-2E00-0000AD2D06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0" name="Option Button 430" hidden="1">
                <a:extLst>
                  <a:ext uri="{63B3BB69-23CF-44E3-9099-C40C66FF867C}">
                    <a14:compatExt spid="_x0000_s404910"/>
                  </a:ext>
                  <a:ext uri="{FF2B5EF4-FFF2-40B4-BE49-F238E27FC236}">
                    <a16:creationId xmlns:a16="http://schemas.microsoft.com/office/drawing/2014/main" id="{00000000-0008-0000-2E00-0000AE2D06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31</xdr:row>
          <xdr:rowOff>87567</xdr:rowOff>
        </xdr:from>
        <xdr:ext cx="2294286" cy="194005"/>
        <xdr:grpSp>
          <xdr:nvGrpSpPr>
            <xdr:cNvPr id="519" name="Gruppieren 518">
              <a:extLst>
                <a:ext uri="{FF2B5EF4-FFF2-40B4-BE49-F238E27FC236}">
                  <a16:creationId xmlns:a16="http://schemas.microsoft.com/office/drawing/2014/main" id="{00000000-0008-0000-2E00-000007020000}"/>
                </a:ext>
              </a:extLst>
            </xdr:cNvPr>
            <xdr:cNvGrpSpPr/>
          </xdr:nvGrpSpPr>
          <xdr:grpSpPr>
            <a:xfrm>
              <a:off x="3064775" y="9140127"/>
              <a:ext cx="2294286" cy="194005"/>
              <a:chOff x="3581389" y="2105164"/>
              <a:chExt cx="2247895" cy="276225"/>
            </a:xfrm>
          </xdr:grpSpPr>
          <xdr:sp macro="" textlink="">
            <xdr:nvSpPr>
              <xdr:cNvPr id="404911" name="Group Box 431" hidden="1">
                <a:extLst>
                  <a:ext uri="{63B3BB69-23CF-44E3-9099-C40C66FF867C}">
                    <a14:compatExt spid="_x0000_s404911"/>
                  </a:ext>
                  <a:ext uri="{FF2B5EF4-FFF2-40B4-BE49-F238E27FC236}">
                    <a16:creationId xmlns:a16="http://schemas.microsoft.com/office/drawing/2014/main" id="{00000000-0008-0000-2E00-0000AF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12" name="Option Button 432" hidden="1">
                <a:extLst>
                  <a:ext uri="{63B3BB69-23CF-44E3-9099-C40C66FF867C}">
                    <a14:compatExt spid="_x0000_s404912"/>
                  </a:ext>
                  <a:ext uri="{FF2B5EF4-FFF2-40B4-BE49-F238E27FC236}">
                    <a16:creationId xmlns:a16="http://schemas.microsoft.com/office/drawing/2014/main" id="{00000000-0008-0000-2E00-0000B0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3" name="Option Button 433" hidden="1">
                <a:extLst>
                  <a:ext uri="{63B3BB69-23CF-44E3-9099-C40C66FF867C}">
                    <a14:compatExt spid="_x0000_s404913"/>
                  </a:ext>
                  <a:ext uri="{FF2B5EF4-FFF2-40B4-BE49-F238E27FC236}">
                    <a16:creationId xmlns:a16="http://schemas.microsoft.com/office/drawing/2014/main" id="{00000000-0008-0000-2E00-0000B1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4" name="Option Button 434" hidden="1">
                <a:extLst>
                  <a:ext uri="{63B3BB69-23CF-44E3-9099-C40C66FF867C}">
                    <a14:compatExt spid="_x0000_s404914"/>
                  </a:ext>
                  <a:ext uri="{FF2B5EF4-FFF2-40B4-BE49-F238E27FC236}">
                    <a16:creationId xmlns:a16="http://schemas.microsoft.com/office/drawing/2014/main" id="{00000000-0008-0000-2E00-0000B2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5" name="Option Button 435" hidden="1">
                <a:extLst>
                  <a:ext uri="{63B3BB69-23CF-44E3-9099-C40C66FF867C}">
                    <a14:compatExt spid="_x0000_s404915"/>
                  </a:ext>
                  <a:ext uri="{FF2B5EF4-FFF2-40B4-BE49-F238E27FC236}">
                    <a16:creationId xmlns:a16="http://schemas.microsoft.com/office/drawing/2014/main" id="{00000000-0008-0000-2E00-0000B3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6" name="Option Button 436" hidden="1">
                <a:extLst>
                  <a:ext uri="{63B3BB69-23CF-44E3-9099-C40C66FF867C}">
                    <a14:compatExt spid="_x0000_s404916"/>
                  </a:ext>
                  <a:ext uri="{FF2B5EF4-FFF2-40B4-BE49-F238E27FC236}">
                    <a16:creationId xmlns:a16="http://schemas.microsoft.com/office/drawing/2014/main" id="{00000000-0008-0000-2E00-0000B4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32</xdr:row>
          <xdr:rowOff>85677</xdr:rowOff>
        </xdr:from>
        <xdr:ext cx="2294286" cy="194005"/>
        <xdr:grpSp>
          <xdr:nvGrpSpPr>
            <xdr:cNvPr id="526" name="Gruppieren 525">
              <a:extLst>
                <a:ext uri="{FF2B5EF4-FFF2-40B4-BE49-F238E27FC236}">
                  <a16:creationId xmlns:a16="http://schemas.microsoft.com/office/drawing/2014/main" id="{00000000-0008-0000-2E00-00000E020000}"/>
                </a:ext>
              </a:extLst>
            </xdr:cNvPr>
            <xdr:cNvGrpSpPr/>
          </xdr:nvGrpSpPr>
          <xdr:grpSpPr>
            <a:xfrm>
              <a:off x="3064775" y="9450657"/>
              <a:ext cx="2294286" cy="194005"/>
              <a:chOff x="3581389" y="2105164"/>
              <a:chExt cx="2247895" cy="276225"/>
            </a:xfrm>
          </xdr:grpSpPr>
          <xdr:sp macro="" textlink="">
            <xdr:nvSpPr>
              <xdr:cNvPr id="404917" name="Group Box 437" hidden="1">
                <a:extLst>
                  <a:ext uri="{63B3BB69-23CF-44E3-9099-C40C66FF867C}">
                    <a14:compatExt spid="_x0000_s404917"/>
                  </a:ext>
                  <a:ext uri="{FF2B5EF4-FFF2-40B4-BE49-F238E27FC236}">
                    <a16:creationId xmlns:a16="http://schemas.microsoft.com/office/drawing/2014/main" id="{00000000-0008-0000-2E00-0000B5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18" name="Option Button 438" hidden="1">
                <a:extLst>
                  <a:ext uri="{63B3BB69-23CF-44E3-9099-C40C66FF867C}">
                    <a14:compatExt spid="_x0000_s404918"/>
                  </a:ext>
                  <a:ext uri="{FF2B5EF4-FFF2-40B4-BE49-F238E27FC236}">
                    <a16:creationId xmlns:a16="http://schemas.microsoft.com/office/drawing/2014/main" id="{00000000-0008-0000-2E00-0000B6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19" name="Option Button 439" hidden="1">
                <a:extLst>
                  <a:ext uri="{63B3BB69-23CF-44E3-9099-C40C66FF867C}">
                    <a14:compatExt spid="_x0000_s404919"/>
                  </a:ext>
                  <a:ext uri="{FF2B5EF4-FFF2-40B4-BE49-F238E27FC236}">
                    <a16:creationId xmlns:a16="http://schemas.microsoft.com/office/drawing/2014/main" id="{00000000-0008-0000-2E00-0000B7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0" name="Option Button 440" hidden="1">
                <a:extLst>
                  <a:ext uri="{63B3BB69-23CF-44E3-9099-C40C66FF867C}">
                    <a14:compatExt spid="_x0000_s404920"/>
                  </a:ext>
                  <a:ext uri="{FF2B5EF4-FFF2-40B4-BE49-F238E27FC236}">
                    <a16:creationId xmlns:a16="http://schemas.microsoft.com/office/drawing/2014/main" id="{00000000-0008-0000-2E00-0000B8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1" name="Option Button 441" hidden="1">
                <a:extLst>
                  <a:ext uri="{63B3BB69-23CF-44E3-9099-C40C66FF867C}">
                    <a14:compatExt spid="_x0000_s404921"/>
                  </a:ext>
                  <a:ext uri="{FF2B5EF4-FFF2-40B4-BE49-F238E27FC236}">
                    <a16:creationId xmlns:a16="http://schemas.microsoft.com/office/drawing/2014/main" id="{00000000-0008-0000-2E00-0000B9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2" name="Option Button 442" hidden="1">
                <a:extLst>
                  <a:ext uri="{63B3BB69-23CF-44E3-9099-C40C66FF867C}">
                    <a14:compatExt spid="_x0000_s404922"/>
                  </a:ext>
                  <a:ext uri="{FF2B5EF4-FFF2-40B4-BE49-F238E27FC236}">
                    <a16:creationId xmlns:a16="http://schemas.microsoft.com/office/drawing/2014/main" id="{00000000-0008-0000-2E00-0000BA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33</xdr:row>
          <xdr:rowOff>83787</xdr:rowOff>
        </xdr:from>
        <xdr:ext cx="2294286" cy="194005"/>
        <xdr:grpSp>
          <xdr:nvGrpSpPr>
            <xdr:cNvPr id="533" name="Gruppieren 532">
              <a:extLst>
                <a:ext uri="{FF2B5EF4-FFF2-40B4-BE49-F238E27FC236}">
                  <a16:creationId xmlns:a16="http://schemas.microsoft.com/office/drawing/2014/main" id="{00000000-0008-0000-2E00-000015020000}"/>
                </a:ext>
              </a:extLst>
            </xdr:cNvPr>
            <xdr:cNvGrpSpPr/>
          </xdr:nvGrpSpPr>
          <xdr:grpSpPr>
            <a:xfrm>
              <a:off x="3064775" y="9761187"/>
              <a:ext cx="2294286" cy="194005"/>
              <a:chOff x="3581389" y="2105164"/>
              <a:chExt cx="2247895" cy="276225"/>
            </a:xfrm>
          </xdr:grpSpPr>
          <xdr:sp macro="" textlink="">
            <xdr:nvSpPr>
              <xdr:cNvPr id="404923" name="Group Box 443" hidden="1">
                <a:extLst>
                  <a:ext uri="{63B3BB69-23CF-44E3-9099-C40C66FF867C}">
                    <a14:compatExt spid="_x0000_s404923"/>
                  </a:ext>
                  <a:ext uri="{FF2B5EF4-FFF2-40B4-BE49-F238E27FC236}">
                    <a16:creationId xmlns:a16="http://schemas.microsoft.com/office/drawing/2014/main" id="{00000000-0008-0000-2E00-0000BB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24" name="Option Button 444" hidden="1">
                <a:extLst>
                  <a:ext uri="{63B3BB69-23CF-44E3-9099-C40C66FF867C}">
                    <a14:compatExt spid="_x0000_s404924"/>
                  </a:ext>
                  <a:ext uri="{FF2B5EF4-FFF2-40B4-BE49-F238E27FC236}">
                    <a16:creationId xmlns:a16="http://schemas.microsoft.com/office/drawing/2014/main" id="{00000000-0008-0000-2E00-0000BC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5" name="Option Button 445" hidden="1">
                <a:extLst>
                  <a:ext uri="{63B3BB69-23CF-44E3-9099-C40C66FF867C}">
                    <a14:compatExt spid="_x0000_s404925"/>
                  </a:ext>
                  <a:ext uri="{FF2B5EF4-FFF2-40B4-BE49-F238E27FC236}">
                    <a16:creationId xmlns:a16="http://schemas.microsoft.com/office/drawing/2014/main" id="{00000000-0008-0000-2E00-0000BD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6" name="Option Button 446" hidden="1">
                <a:extLst>
                  <a:ext uri="{63B3BB69-23CF-44E3-9099-C40C66FF867C}">
                    <a14:compatExt spid="_x0000_s404926"/>
                  </a:ext>
                  <a:ext uri="{FF2B5EF4-FFF2-40B4-BE49-F238E27FC236}">
                    <a16:creationId xmlns:a16="http://schemas.microsoft.com/office/drawing/2014/main" id="{00000000-0008-0000-2E00-0000BE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7" name="Option Button 447" hidden="1">
                <a:extLst>
                  <a:ext uri="{63B3BB69-23CF-44E3-9099-C40C66FF867C}">
                    <a14:compatExt spid="_x0000_s404927"/>
                  </a:ext>
                  <a:ext uri="{FF2B5EF4-FFF2-40B4-BE49-F238E27FC236}">
                    <a16:creationId xmlns:a16="http://schemas.microsoft.com/office/drawing/2014/main" id="{00000000-0008-0000-2E00-0000BF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28" name="Option Button 448" hidden="1">
                <a:extLst>
                  <a:ext uri="{63B3BB69-23CF-44E3-9099-C40C66FF867C}">
                    <a14:compatExt spid="_x0000_s404928"/>
                  </a:ext>
                  <a:ext uri="{FF2B5EF4-FFF2-40B4-BE49-F238E27FC236}">
                    <a16:creationId xmlns:a16="http://schemas.microsoft.com/office/drawing/2014/main" id="{00000000-0008-0000-2E00-0000C0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34</xdr:row>
          <xdr:rowOff>81897</xdr:rowOff>
        </xdr:from>
        <xdr:ext cx="2294286" cy="194005"/>
        <xdr:grpSp>
          <xdr:nvGrpSpPr>
            <xdr:cNvPr id="540" name="Gruppieren 539">
              <a:extLst>
                <a:ext uri="{FF2B5EF4-FFF2-40B4-BE49-F238E27FC236}">
                  <a16:creationId xmlns:a16="http://schemas.microsoft.com/office/drawing/2014/main" id="{00000000-0008-0000-2E00-00001C020000}"/>
                </a:ext>
              </a:extLst>
            </xdr:cNvPr>
            <xdr:cNvGrpSpPr/>
          </xdr:nvGrpSpPr>
          <xdr:grpSpPr>
            <a:xfrm>
              <a:off x="3064775" y="10071717"/>
              <a:ext cx="2294286" cy="194005"/>
              <a:chOff x="3581389" y="2105164"/>
              <a:chExt cx="2247895" cy="276225"/>
            </a:xfrm>
          </xdr:grpSpPr>
          <xdr:sp macro="" textlink="">
            <xdr:nvSpPr>
              <xdr:cNvPr id="404929" name="Group Box 449" hidden="1">
                <a:extLst>
                  <a:ext uri="{63B3BB69-23CF-44E3-9099-C40C66FF867C}">
                    <a14:compatExt spid="_x0000_s404929"/>
                  </a:ext>
                  <a:ext uri="{FF2B5EF4-FFF2-40B4-BE49-F238E27FC236}">
                    <a16:creationId xmlns:a16="http://schemas.microsoft.com/office/drawing/2014/main" id="{00000000-0008-0000-2E00-0000C1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30" name="Option Button 450" hidden="1">
                <a:extLst>
                  <a:ext uri="{63B3BB69-23CF-44E3-9099-C40C66FF867C}">
                    <a14:compatExt spid="_x0000_s404930"/>
                  </a:ext>
                  <a:ext uri="{FF2B5EF4-FFF2-40B4-BE49-F238E27FC236}">
                    <a16:creationId xmlns:a16="http://schemas.microsoft.com/office/drawing/2014/main" id="{00000000-0008-0000-2E00-0000C2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1" name="Option Button 451" hidden="1">
                <a:extLst>
                  <a:ext uri="{63B3BB69-23CF-44E3-9099-C40C66FF867C}">
                    <a14:compatExt spid="_x0000_s404931"/>
                  </a:ext>
                  <a:ext uri="{FF2B5EF4-FFF2-40B4-BE49-F238E27FC236}">
                    <a16:creationId xmlns:a16="http://schemas.microsoft.com/office/drawing/2014/main" id="{00000000-0008-0000-2E00-0000C3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2" name="Option Button 452" hidden="1">
                <a:extLst>
                  <a:ext uri="{63B3BB69-23CF-44E3-9099-C40C66FF867C}">
                    <a14:compatExt spid="_x0000_s404932"/>
                  </a:ext>
                  <a:ext uri="{FF2B5EF4-FFF2-40B4-BE49-F238E27FC236}">
                    <a16:creationId xmlns:a16="http://schemas.microsoft.com/office/drawing/2014/main" id="{00000000-0008-0000-2E00-0000C4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3" name="Option Button 453" hidden="1">
                <a:extLst>
                  <a:ext uri="{63B3BB69-23CF-44E3-9099-C40C66FF867C}">
                    <a14:compatExt spid="_x0000_s404933"/>
                  </a:ext>
                  <a:ext uri="{FF2B5EF4-FFF2-40B4-BE49-F238E27FC236}">
                    <a16:creationId xmlns:a16="http://schemas.microsoft.com/office/drawing/2014/main" id="{00000000-0008-0000-2E00-0000C5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4" name="Option Button 454" hidden="1">
                <a:extLst>
                  <a:ext uri="{63B3BB69-23CF-44E3-9099-C40C66FF867C}">
                    <a14:compatExt spid="_x0000_s404934"/>
                  </a:ext>
                  <a:ext uri="{FF2B5EF4-FFF2-40B4-BE49-F238E27FC236}">
                    <a16:creationId xmlns:a16="http://schemas.microsoft.com/office/drawing/2014/main" id="{00000000-0008-0000-2E00-0000C6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35</xdr:row>
          <xdr:rowOff>80007</xdr:rowOff>
        </xdr:from>
        <xdr:ext cx="2294286" cy="194005"/>
        <xdr:grpSp>
          <xdr:nvGrpSpPr>
            <xdr:cNvPr id="547" name="Gruppieren 546">
              <a:extLst>
                <a:ext uri="{FF2B5EF4-FFF2-40B4-BE49-F238E27FC236}">
                  <a16:creationId xmlns:a16="http://schemas.microsoft.com/office/drawing/2014/main" id="{00000000-0008-0000-2E00-000023020000}"/>
                </a:ext>
              </a:extLst>
            </xdr:cNvPr>
            <xdr:cNvGrpSpPr/>
          </xdr:nvGrpSpPr>
          <xdr:grpSpPr>
            <a:xfrm>
              <a:off x="3064775" y="10382247"/>
              <a:ext cx="2294286" cy="194005"/>
              <a:chOff x="3581389" y="2105164"/>
              <a:chExt cx="2247895" cy="276225"/>
            </a:xfrm>
          </xdr:grpSpPr>
          <xdr:sp macro="" textlink="">
            <xdr:nvSpPr>
              <xdr:cNvPr id="404935" name="Group Box 455" hidden="1">
                <a:extLst>
                  <a:ext uri="{63B3BB69-23CF-44E3-9099-C40C66FF867C}">
                    <a14:compatExt spid="_x0000_s404935"/>
                  </a:ext>
                  <a:ext uri="{FF2B5EF4-FFF2-40B4-BE49-F238E27FC236}">
                    <a16:creationId xmlns:a16="http://schemas.microsoft.com/office/drawing/2014/main" id="{00000000-0008-0000-2E00-0000C7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36" name="Option Button 456" hidden="1">
                <a:extLst>
                  <a:ext uri="{63B3BB69-23CF-44E3-9099-C40C66FF867C}">
                    <a14:compatExt spid="_x0000_s404936"/>
                  </a:ext>
                  <a:ext uri="{FF2B5EF4-FFF2-40B4-BE49-F238E27FC236}">
                    <a16:creationId xmlns:a16="http://schemas.microsoft.com/office/drawing/2014/main" id="{00000000-0008-0000-2E00-0000C8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7" name="Option Button 457" hidden="1">
                <a:extLst>
                  <a:ext uri="{63B3BB69-23CF-44E3-9099-C40C66FF867C}">
                    <a14:compatExt spid="_x0000_s404937"/>
                  </a:ext>
                  <a:ext uri="{FF2B5EF4-FFF2-40B4-BE49-F238E27FC236}">
                    <a16:creationId xmlns:a16="http://schemas.microsoft.com/office/drawing/2014/main" id="{00000000-0008-0000-2E00-0000C9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8" name="Option Button 458" hidden="1">
                <a:extLst>
                  <a:ext uri="{63B3BB69-23CF-44E3-9099-C40C66FF867C}">
                    <a14:compatExt spid="_x0000_s404938"/>
                  </a:ext>
                  <a:ext uri="{FF2B5EF4-FFF2-40B4-BE49-F238E27FC236}">
                    <a16:creationId xmlns:a16="http://schemas.microsoft.com/office/drawing/2014/main" id="{00000000-0008-0000-2E00-0000CA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39" name="Option Button 459" hidden="1">
                <a:extLst>
                  <a:ext uri="{63B3BB69-23CF-44E3-9099-C40C66FF867C}">
                    <a14:compatExt spid="_x0000_s404939"/>
                  </a:ext>
                  <a:ext uri="{FF2B5EF4-FFF2-40B4-BE49-F238E27FC236}">
                    <a16:creationId xmlns:a16="http://schemas.microsoft.com/office/drawing/2014/main" id="{00000000-0008-0000-2E00-0000CB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0" name="Option Button 460" hidden="1">
                <a:extLst>
                  <a:ext uri="{63B3BB69-23CF-44E3-9099-C40C66FF867C}">
                    <a14:compatExt spid="_x0000_s404940"/>
                  </a:ext>
                  <a:ext uri="{FF2B5EF4-FFF2-40B4-BE49-F238E27FC236}">
                    <a16:creationId xmlns:a16="http://schemas.microsoft.com/office/drawing/2014/main" id="{00000000-0008-0000-2E00-0000CC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36</xdr:row>
          <xdr:rowOff>78117</xdr:rowOff>
        </xdr:from>
        <xdr:ext cx="2294286" cy="194005"/>
        <xdr:grpSp>
          <xdr:nvGrpSpPr>
            <xdr:cNvPr id="554" name="Gruppieren 553">
              <a:extLst>
                <a:ext uri="{FF2B5EF4-FFF2-40B4-BE49-F238E27FC236}">
                  <a16:creationId xmlns:a16="http://schemas.microsoft.com/office/drawing/2014/main" id="{00000000-0008-0000-2E00-00002A020000}"/>
                </a:ext>
              </a:extLst>
            </xdr:cNvPr>
            <xdr:cNvGrpSpPr/>
          </xdr:nvGrpSpPr>
          <xdr:grpSpPr>
            <a:xfrm>
              <a:off x="3064775" y="10692777"/>
              <a:ext cx="2294286" cy="194005"/>
              <a:chOff x="3581389" y="2105164"/>
              <a:chExt cx="2247895" cy="276225"/>
            </a:xfrm>
          </xdr:grpSpPr>
          <xdr:sp macro="" textlink="">
            <xdr:nvSpPr>
              <xdr:cNvPr id="404941" name="Group Box 461" hidden="1">
                <a:extLst>
                  <a:ext uri="{63B3BB69-23CF-44E3-9099-C40C66FF867C}">
                    <a14:compatExt spid="_x0000_s404941"/>
                  </a:ext>
                  <a:ext uri="{FF2B5EF4-FFF2-40B4-BE49-F238E27FC236}">
                    <a16:creationId xmlns:a16="http://schemas.microsoft.com/office/drawing/2014/main" id="{00000000-0008-0000-2E00-0000CD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42" name="Option Button 462" hidden="1">
                <a:extLst>
                  <a:ext uri="{63B3BB69-23CF-44E3-9099-C40C66FF867C}">
                    <a14:compatExt spid="_x0000_s404942"/>
                  </a:ext>
                  <a:ext uri="{FF2B5EF4-FFF2-40B4-BE49-F238E27FC236}">
                    <a16:creationId xmlns:a16="http://schemas.microsoft.com/office/drawing/2014/main" id="{00000000-0008-0000-2E00-0000CE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3" name="Option Button 463" hidden="1">
                <a:extLst>
                  <a:ext uri="{63B3BB69-23CF-44E3-9099-C40C66FF867C}">
                    <a14:compatExt spid="_x0000_s404943"/>
                  </a:ext>
                  <a:ext uri="{FF2B5EF4-FFF2-40B4-BE49-F238E27FC236}">
                    <a16:creationId xmlns:a16="http://schemas.microsoft.com/office/drawing/2014/main" id="{00000000-0008-0000-2E00-0000CF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4" name="Option Button 464" hidden="1">
                <a:extLst>
                  <a:ext uri="{63B3BB69-23CF-44E3-9099-C40C66FF867C}">
                    <a14:compatExt spid="_x0000_s404944"/>
                  </a:ext>
                  <a:ext uri="{FF2B5EF4-FFF2-40B4-BE49-F238E27FC236}">
                    <a16:creationId xmlns:a16="http://schemas.microsoft.com/office/drawing/2014/main" id="{00000000-0008-0000-2E00-0000D0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5" name="Option Button 465" hidden="1">
                <a:extLst>
                  <a:ext uri="{63B3BB69-23CF-44E3-9099-C40C66FF867C}">
                    <a14:compatExt spid="_x0000_s404945"/>
                  </a:ext>
                  <a:ext uri="{FF2B5EF4-FFF2-40B4-BE49-F238E27FC236}">
                    <a16:creationId xmlns:a16="http://schemas.microsoft.com/office/drawing/2014/main" id="{00000000-0008-0000-2E00-0000D1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6" name="Option Button 466" hidden="1">
                <a:extLst>
                  <a:ext uri="{63B3BB69-23CF-44E3-9099-C40C66FF867C}">
                    <a14:compatExt spid="_x0000_s404946"/>
                  </a:ext>
                  <a:ext uri="{FF2B5EF4-FFF2-40B4-BE49-F238E27FC236}">
                    <a16:creationId xmlns:a16="http://schemas.microsoft.com/office/drawing/2014/main" id="{00000000-0008-0000-2E00-0000D2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37</xdr:row>
          <xdr:rowOff>76227</xdr:rowOff>
        </xdr:from>
        <xdr:ext cx="2294286" cy="194005"/>
        <xdr:grpSp>
          <xdr:nvGrpSpPr>
            <xdr:cNvPr id="561" name="Gruppieren 560">
              <a:extLst>
                <a:ext uri="{FF2B5EF4-FFF2-40B4-BE49-F238E27FC236}">
                  <a16:creationId xmlns:a16="http://schemas.microsoft.com/office/drawing/2014/main" id="{00000000-0008-0000-2E00-000031020000}"/>
                </a:ext>
              </a:extLst>
            </xdr:cNvPr>
            <xdr:cNvGrpSpPr/>
          </xdr:nvGrpSpPr>
          <xdr:grpSpPr>
            <a:xfrm>
              <a:off x="3064775" y="11003307"/>
              <a:ext cx="2294286" cy="194005"/>
              <a:chOff x="3581389" y="2105164"/>
              <a:chExt cx="2247895" cy="276225"/>
            </a:xfrm>
          </xdr:grpSpPr>
          <xdr:sp macro="" textlink="">
            <xdr:nvSpPr>
              <xdr:cNvPr id="404947" name="Group Box 467" hidden="1">
                <a:extLst>
                  <a:ext uri="{63B3BB69-23CF-44E3-9099-C40C66FF867C}">
                    <a14:compatExt spid="_x0000_s404947"/>
                  </a:ext>
                  <a:ext uri="{FF2B5EF4-FFF2-40B4-BE49-F238E27FC236}">
                    <a16:creationId xmlns:a16="http://schemas.microsoft.com/office/drawing/2014/main" id="{00000000-0008-0000-2E00-0000D3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48" name="Option Button 468" hidden="1">
                <a:extLst>
                  <a:ext uri="{63B3BB69-23CF-44E3-9099-C40C66FF867C}">
                    <a14:compatExt spid="_x0000_s404948"/>
                  </a:ext>
                  <a:ext uri="{FF2B5EF4-FFF2-40B4-BE49-F238E27FC236}">
                    <a16:creationId xmlns:a16="http://schemas.microsoft.com/office/drawing/2014/main" id="{00000000-0008-0000-2E00-0000D4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49" name="Option Button 469" hidden="1">
                <a:extLst>
                  <a:ext uri="{63B3BB69-23CF-44E3-9099-C40C66FF867C}">
                    <a14:compatExt spid="_x0000_s404949"/>
                  </a:ext>
                  <a:ext uri="{FF2B5EF4-FFF2-40B4-BE49-F238E27FC236}">
                    <a16:creationId xmlns:a16="http://schemas.microsoft.com/office/drawing/2014/main" id="{00000000-0008-0000-2E00-0000D5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0" name="Option Button 470" hidden="1">
                <a:extLst>
                  <a:ext uri="{63B3BB69-23CF-44E3-9099-C40C66FF867C}">
                    <a14:compatExt spid="_x0000_s404950"/>
                  </a:ext>
                  <a:ext uri="{FF2B5EF4-FFF2-40B4-BE49-F238E27FC236}">
                    <a16:creationId xmlns:a16="http://schemas.microsoft.com/office/drawing/2014/main" id="{00000000-0008-0000-2E00-0000D6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1" name="Option Button 471" hidden="1">
                <a:extLst>
                  <a:ext uri="{63B3BB69-23CF-44E3-9099-C40C66FF867C}">
                    <a14:compatExt spid="_x0000_s404951"/>
                  </a:ext>
                  <a:ext uri="{FF2B5EF4-FFF2-40B4-BE49-F238E27FC236}">
                    <a16:creationId xmlns:a16="http://schemas.microsoft.com/office/drawing/2014/main" id="{00000000-0008-0000-2E00-0000D7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2" name="Option Button 472" hidden="1">
                <a:extLst>
                  <a:ext uri="{63B3BB69-23CF-44E3-9099-C40C66FF867C}">
                    <a14:compatExt spid="_x0000_s404952"/>
                  </a:ext>
                  <a:ext uri="{FF2B5EF4-FFF2-40B4-BE49-F238E27FC236}">
                    <a16:creationId xmlns:a16="http://schemas.microsoft.com/office/drawing/2014/main" id="{00000000-0008-0000-2E00-0000D8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38</xdr:row>
          <xdr:rowOff>74337</xdr:rowOff>
        </xdr:from>
        <xdr:ext cx="2294286" cy="194005"/>
        <xdr:grpSp>
          <xdr:nvGrpSpPr>
            <xdr:cNvPr id="568" name="Gruppieren 567">
              <a:extLst>
                <a:ext uri="{FF2B5EF4-FFF2-40B4-BE49-F238E27FC236}">
                  <a16:creationId xmlns:a16="http://schemas.microsoft.com/office/drawing/2014/main" id="{00000000-0008-0000-2E00-000038020000}"/>
                </a:ext>
              </a:extLst>
            </xdr:cNvPr>
            <xdr:cNvGrpSpPr/>
          </xdr:nvGrpSpPr>
          <xdr:grpSpPr>
            <a:xfrm>
              <a:off x="3064775" y="11313837"/>
              <a:ext cx="2294286" cy="194005"/>
              <a:chOff x="3581389" y="2105164"/>
              <a:chExt cx="2247895" cy="276225"/>
            </a:xfrm>
          </xdr:grpSpPr>
          <xdr:sp macro="" textlink="">
            <xdr:nvSpPr>
              <xdr:cNvPr id="404953" name="Group Box 473" hidden="1">
                <a:extLst>
                  <a:ext uri="{63B3BB69-23CF-44E3-9099-C40C66FF867C}">
                    <a14:compatExt spid="_x0000_s404953"/>
                  </a:ext>
                  <a:ext uri="{FF2B5EF4-FFF2-40B4-BE49-F238E27FC236}">
                    <a16:creationId xmlns:a16="http://schemas.microsoft.com/office/drawing/2014/main" id="{00000000-0008-0000-2E00-0000D9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54" name="Option Button 474" hidden="1">
                <a:extLst>
                  <a:ext uri="{63B3BB69-23CF-44E3-9099-C40C66FF867C}">
                    <a14:compatExt spid="_x0000_s404954"/>
                  </a:ext>
                  <a:ext uri="{FF2B5EF4-FFF2-40B4-BE49-F238E27FC236}">
                    <a16:creationId xmlns:a16="http://schemas.microsoft.com/office/drawing/2014/main" id="{00000000-0008-0000-2E00-0000DA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5" name="Option Button 475" hidden="1">
                <a:extLst>
                  <a:ext uri="{63B3BB69-23CF-44E3-9099-C40C66FF867C}">
                    <a14:compatExt spid="_x0000_s404955"/>
                  </a:ext>
                  <a:ext uri="{FF2B5EF4-FFF2-40B4-BE49-F238E27FC236}">
                    <a16:creationId xmlns:a16="http://schemas.microsoft.com/office/drawing/2014/main" id="{00000000-0008-0000-2E00-0000DB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6" name="Option Button 476" hidden="1">
                <a:extLst>
                  <a:ext uri="{63B3BB69-23CF-44E3-9099-C40C66FF867C}">
                    <a14:compatExt spid="_x0000_s404956"/>
                  </a:ext>
                  <a:ext uri="{FF2B5EF4-FFF2-40B4-BE49-F238E27FC236}">
                    <a16:creationId xmlns:a16="http://schemas.microsoft.com/office/drawing/2014/main" id="{00000000-0008-0000-2E00-0000DC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7" name="Option Button 477" hidden="1">
                <a:extLst>
                  <a:ext uri="{63B3BB69-23CF-44E3-9099-C40C66FF867C}">
                    <a14:compatExt spid="_x0000_s404957"/>
                  </a:ext>
                  <a:ext uri="{FF2B5EF4-FFF2-40B4-BE49-F238E27FC236}">
                    <a16:creationId xmlns:a16="http://schemas.microsoft.com/office/drawing/2014/main" id="{00000000-0008-0000-2E00-0000DD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58" name="Option Button 478" hidden="1">
                <a:extLst>
                  <a:ext uri="{63B3BB69-23CF-44E3-9099-C40C66FF867C}">
                    <a14:compatExt spid="_x0000_s404958"/>
                  </a:ext>
                  <a:ext uri="{FF2B5EF4-FFF2-40B4-BE49-F238E27FC236}">
                    <a16:creationId xmlns:a16="http://schemas.microsoft.com/office/drawing/2014/main" id="{00000000-0008-0000-2E00-0000DE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39</xdr:row>
          <xdr:rowOff>72447</xdr:rowOff>
        </xdr:from>
        <xdr:ext cx="2294286" cy="194005"/>
        <xdr:grpSp>
          <xdr:nvGrpSpPr>
            <xdr:cNvPr id="575" name="Gruppieren 574">
              <a:extLst>
                <a:ext uri="{FF2B5EF4-FFF2-40B4-BE49-F238E27FC236}">
                  <a16:creationId xmlns:a16="http://schemas.microsoft.com/office/drawing/2014/main" id="{00000000-0008-0000-2E00-00003F020000}"/>
                </a:ext>
              </a:extLst>
            </xdr:cNvPr>
            <xdr:cNvGrpSpPr/>
          </xdr:nvGrpSpPr>
          <xdr:grpSpPr>
            <a:xfrm>
              <a:off x="3064775" y="11624367"/>
              <a:ext cx="2294286" cy="194005"/>
              <a:chOff x="3581389" y="2105164"/>
              <a:chExt cx="2247895" cy="276225"/>
            </a:xfrm>
          </xdr:grpSpPr>
          <xdr:sp macro="" textlink="">
            <xdr:nvSpPr>
              <xdr:cNvPr id="404959" name="Group Box 479" hidden="1">
                <a:extLst>
                  <a:ext uri="{63B3BB69-23CF-44E3-9099-C40C66FF867C}">
                    <a14:compatExt spid="_x0000_s404959"/>
                  </a:ext>
                  <a:ext uri="{FF2B5EF4-FFF2-40B4-BE49-F238E27FC236}">
                    <a16:creationId xmlns:a16="http://schemas.microsoft.com/office/drawing/2014/main" id="{00000000-0008-0000-2E00-0000DF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60" name="Option Button 480" hidden="1">
                <a:extLst>
                  <a:ext uri="{63B3BB69-23CF-44E3-9099-C40C66FF867C}">
                    <a14:compatExt spid="_x0000_s404960"/>
                  </a:ext>
                  <a:ext uri="{FF2B5EF4-FFF2-40B4-BE49-F238E27FC236}">
                    <a16:creationId xmlns:a16="http://schemas.microsoft.com/office/drawing/2014/main" id="{00000000-0008-0000-2E00-0000E0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1" name="Option Button 481" hidden="1">
                <a:extLst>
                  <a:ext uri="{63B3BB69-23CF-44E3-9099-C40C66FF867C}">
                    <a14:compatExt spid="_x0000_s404961"/>
                  </a:ext>
                  <a:ext uri="{FF2B5EF4-FFF2-40B4-BE49-F238E27FC236}">
                    <a16:creationId xmlns:a16="http://schemas.microsoft.com/office/drawing/2014/main" id="{00000000-0008-0000-2E00-0000E1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2" name="Option Button 482" hidden="1">
                <a:extLst>
                  <a:ext uri="{63B3BB69-23CF-44E3-9099-C40C66FF867C}">
                    <a14:compatExt spid="_x0000_s404962"/>
                  </a:ext>
                  <a:ext uri="{FF2B5EF4-FFF2-40B4-BE49-F238E27FC236}">
                    <a16:creationId xmlns:a16="http://schemas.microsoft.com/office/drawing/2014/main" id="{00000000-0008-0000-2E00-0000E2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3" name="Option Button 483" hidden="1">
                <a:extLst>
                  <a:ext uri="{63B3BB69-23CF-44E3-9099-C40C66FF867C}">
                    <a14:compatExt spid="_x0000_s404963"/>
                  </a:ext>
                  <a:ext uri="{FF2B5EF4-FFF2-40B4-BE49-F238E27FC236}">
                    <a16:creationId xmlns:a16="http://schemas.microsoft.com/office/drawing/2014/main" id="{00000000-0008-0000-2E00-0000E3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4" name="Option Button 484" hidden="1">
                <a:extLst>
                  <a:ext uri="{63B3BB69-23CF-44E3-9099-C40C66FF867C}">
                    <a14:compatExt spid="_x0000_s404964"/>
                  </a:ext>
                  <a:ext uri="{FF2B5EF4-FFF2-40B4-BE49-F238E27FC236}">
                    <a16:creationId xmlns:a16="http://schemas.microsoft.com/office/drawing/2014/main" id="{00000000-0008-0000-2E00-0000E4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40</xdr:row>
          <xdr:rowOff>70557</xdr:rowOff>
        </xdr:from>
        <xdr:ext cx="2294286" cy="194005"/>
        <xdr:grpSp>
          <xdr:nvGrpSpPr>
            <xdr:cNvPr id="582" name="Gruppieren 581">
              <a:extLst>
                <a:ext uri="{FF2B5EF4-FFF2-40B4-BE49-F238E27FC236}">
                  <a16:creationId xmlns:a16="http://schemas.microsoft.com/office/drawing/2014/main" id="{00000000-0008-0000-2E00-000046020000}"/>
                </a:ext>
              </a:extLst>
            </xdr:cNvPr>
            <xdr:cNvGrpSpPr/>
          </xdr:nvGrpSpPr>
          <xdr:grpSpPr>
            <a:xfrm>
              <a:off x="3064775" y="11934897"/>
              <a:ext cx="2294286" cy="194005"/>
              <a:chOff x="3581389" y="2105164"/>
              <a:chExt cx="2247895" cy="276225"/>
            </a:xfrm>
          </xdr:grpSpPr>
          <xdr:sp macro="" textlink="">
            <xdr:nvSpPr>
              <xdr:cNvPr id="404965" name="Group Box 485" hidden="1">
                <a:extLst>
                  <a:ext uri="{63B3BB69-23CF-44E3-9099-C40C66FF867C}">
                    <a14:compatExt spid="_x0000_s404965"/>
                  </a:ext>
                  <a:ext uri="{FF2B5EF4-FFF2-40B4-BE49-F238E27FC236}">
                    <a16:creationId xmlns:a16="http://schemas.microsoft.com/office/drawing/2014/main" id="{00000000-0008-0000-2E00-0000E5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66" name="Option Button 486" hidden="1">
                <a:extLst>
                  <a:ext uri="{63B3BB69-23CF-44E3-9099-C40C66FF867C}">
                    <a14:compatExt spid="_x0000_s404966"/>
                  </a:ext>
                  <a:ext uri="{FF2B5EF4-FFF2-40B4-BE49-F238E27FC236}">
                    <a16:creationId xmlns:a16="http://schemas.microsoft.com/office/drawing/2014/main" id="{00000000-0008-0000-2E00-0000E6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7" name="Option Button 487" hidden="1">
                <a:extLst>
                  <a:ext uri="{63B3BB69-23CF-44E3-9099-C40C66FF867C}">
                    <a14:compatExt spid="_x0000_s404967"/>
                  </a:ext>
                  <a:ext uri="{FF2B5EF4-FFF2-40B4-BE49-F238E27FC236}">
                    <a16:creationId xmlns:a16="http://schemas.microsoft.com/office/drawing/2014/main" id="{00000000-0008-0000-2E00-0000E7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8" name="Option Button 488" hidden="1">
                <a:extLst>
                  <a:ext uri="{63B3BB69-23CF-44E3-9099-C40C66FF867C}">
                    <a14:compatExt spid="_x0000_s404968"/>
                  </a:ext>
                  <a:ext uri="{FF2B5EF4-FFF2-40B4-BE49-F238E27FC236}">
                    <a16:creationId xmlns:a16="http://schemas.microsoft.com/office/drawing/2014/main" id="{00000000-0008-0000-2E00-0000E8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69" name="Option Button 489" hidden="1">
                <a:extLst>
                  <a:ext uri="{63B3BB69-23CF-44E3-9099-C40C66FF867C}">
                    <a14:compatExt spid="_x0000_s404969"/>
                  </a:ext>
                  <a:ext uri="{FF2B5EF4-FFF2-40B4-BE49-F238E27FC236}">
                    <a16:creationId xmlns:a16="http://schemas.microsoft.com/office/drawing/2014/main" id="{00000000-0008-0000-2E00-0000E9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0" name="Option Button 490" hidden="1">
                <a:extLst>
                  <a:ext uri="{63B3BB69-23CF-44E3-9099-C40C66FF867C}">
                    <a14:compatExt spid="_x0000_s404970"/>
                  </a:ext>
                  <a:ext uri="{FF2B5EF4-FFF2-40B4-BE49-F238E27FC236}">
                    <a16:creationId xmlns:a16="http://schemas.microsoft.com/office/drawing/2014/main" id="{00000000-0008-0000-2E00-0000EA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41</xdr:row>
          <xdr:rowOff>68667</xdr:rowOff>
        </xdr:from>
        <xdr:ext cx="2294286" cy="194005"/>
        <xdr:grpSp>
          <xdr:nvGrpSpPr>
            <xdr:cNvPr id="589" name="Gruppieren 588">
              <a:extLst>
                <a:ext uri="{FF2B5EF4-FFF2-40B4-BE49-F238E27FC236}">
                  <a16:creationId xmlns:a16="http://schemas.microsoft.com/office/drawing/2014/main" id="{00000000-0008-0000-2E00-00004D020000}"/>
                </a:ext>
              </a:extLst>
            </xdr:cNvPr>
            <xdr:cNvGrpSpPr/>
          </xdr:nvGrpSpPr>
          <xdr:grpSpPr>
            <a:xfrm>
              <a:off x="3064775" y="12245427"/>
              <a:ext cx="2294286" cy="194005"/>
              <a:chOff x="3581389" y="2105164"/>
              <a:chExt cx="2247895" cy="276225"/>
            </a:xfrm>
          </xdr:grpSpPr>
          <xdr:sp macro="" textlink="">
            <xdr:nvSpPr>
              <xdr:cNvPr id="404971" name="Group Box 491" hidden="1">
                <a:extLst>
                  <a:ext uri="{63B3BB69-23CF-44E3-9099-C40C66FF867C}">
                    <a14:compatExt spid="_x0000_s404971"/>
                  </a:ext>
                  <a:ext uri="{FF2B5EF4-FFF2-40B4-BE49-F238E27FC236}">
                    <a16:creationId xmlns:a16="http://schemas.microsoft.com/office/drawing/2014/main" id="{00000000-0008-0000-2E00-0000EB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72" name="Option Button 492" hidden="1">
                <a:extLst>
                  <a:ext uri="{63B3BB69-23CF-44E3-9099-C40C66FF867C}">
                    <a14:compatExt spid="_x0000_s404972"/>
                  </a:ext>
                  <a:ext uri="{FF2B5EF4-FFF2-40B4-BE49-F238E27FC236}">
                    <a16:creationId xmlns:a16="http://schemas.microsoft.com/office/drawing/2014/main" id="{00000000-0008-0000-2E00-0000EC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3" name="Option Button 493" hidden="1">
                <a:extLst>
                  <a:ext uri="{63B3BB69-23CF-44E3-9099-C40C66FF867C}">
                    <a14:compatExt spid="_x0000_s404973"/>
                  </a:ext>
                  <a:ext uri="{FF2B5EF4-FFF2-40B4-BE49-F238E27FC236}">
                    <a16:creationId xmlns:a16="http://schemas.microsoft.com/office/drawing/2014/main" id="{00000000-0008-0000-2E00-0000ED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4" name="Option Button 494" hidden="1">
                <a:extLst>
                  <a:ext uri="{63B3BB69-23CF-44E3-9099-C40C66FF867C}">
                    <a14:compatExt spid="_x0000_s404974"/>
                  </a:ext>
                  <a:ext uri="{FF2B5EF4-FFF2-40B4-BE49-F238E27FC236}">
                    <a16:creationId xmlns:a16="http://schemas.microsoft.com/office/drawing/2014/main" id="{00000000-0008-0000-2E00-0000EE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5" name="Option Button 495" hidden="1">
                <a:extLst>
                  <a:ext uri="{63B3BB69-23CF-44E3-9099-C40C66FF867C}">
                    <a14:compatExt spid="_x0000_s404975"/>
                  </a:ext>
                  <a:ext uri="{FF2B5EF4-FFF2-40B4-BE49-F238E27FC236}">
                    <a16:creationId xmlns:a16="http://schemas.microsoft.com/office/drawing/2014/main" id="{00000000-0008-0000-2E00-0000EF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6" name="Option Button 496" hidden="1">
                <a:extLst>
                  <a:ext uri="{63B3BB69-23CF-44E3-9099-C40C66FF867C}">
                    <a14:compatExt spid="_x0000_s404976"/>
                  </a:ext>
                  <a:ext uri="{FF2B5EF4-FFF2-40B4-BE49-F238E27FC236}">
                    <a16:creationId xmlns:a16="http://schemas.microsoft.com/office/drawing/2014/main" id="{00000000-0008-0000-2E00-0000F0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42</xdr:row>
          <xdr:rowOff>66779</xdr:rowOff>
        </xdr:from>
        <xdr:ext cx="2294286" cy="194005"/>
        <xdr:grpSp>
          <xdr:nvGrpSpPr>
            <xdr:cNvPr id="596" name="Gruppieren 595">
              <a:extLst>
                <a:ext uri="{FF2B5EF4-FFF2-40B4-BE49-F238E27FC236}">
                  <a16:creationId xmlns:a16="http://schemas.microsoft.com/office/drawing/2014/main" id="{00000000-0008-0000-2E00-000054020000}"/>
                </a:ext>
              </a:extLst>
            </xdr:cNvPr>
            <xdr:cNvGrpSpPr/>
          </xdr:nvGrpSpPr>
          <xdr:grpSpPr>
            <a:xfrm>
              <a:off x="3064775" y="12555959"/>
              <a:ext cx="2294286" cy="194005"/>
              <a:chOff x="3581389" y="2105164"/>
              <a:chExt cx="2247895" cy="276225"/>
            </a:xfrm>
          </xdr:grpSpPr>
          <xdr:sp macro="" textlink="">
            <xdr:nvSpPr>
              <xdr:cNvPr id="404977" name="Group Box 497" hidden="1">
                <a:extLst>
                  <a:ext uri="{63B3BB69-23CF-44E3-9099-C40C66FF867C}">
                    <a14:compatExt spid="_x0000_s404977"/>
                  </a:ext>
                  <a:ext uri="{FF2B5EF4-FFF2-40B4-BE49-F238E27FC236}">
                    <a16:creationId xmlns:a16="http://schemas.microsoft.com/office/drawing/2014/main" id="{00000000-0008-0000-2E00-0000F12D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78" name="Option Button 498" hidden="1">
                <a:extLst>
                  <a:ext uri="{63B3BB69-23CF-44E3-9099-C40C66FF867C}">
                    <a14:compatExt spid="_x0000_s404978"/>
                  </a:ext>
                  <a:ext uri="{FF2B5EF4-FFF2-40B4-BE49-F238E27FC236}">
                    <a16:creationId xmlns:a16="http://schemas.microsoft.com/office/drawing/2014/main" id="{00000000-0008-0000-2E00-0000F22D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79" name="Option Button 499" hidden="1">
                <a:extLst>
                  <a:ext uri="{63B3BB69-23CF-44E3-9099-C40C66FF867C}">
                    <a14:compatExt spid="_x0000_s404979"/>
                  </a:ext>
                  <a:ext uri="{FF2B5EF4-FFF2-40B4-BE49-F238E27FC236}">
                    <a16:creationId xmlns:a16="http://schemas.microsoft.com/office/drawing/2014/main" id="{00000000-0008-0000-2E00-0000F32D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0" name="Option Button 500" hidden="1">
                <a:extLst>
                  <a:ext uri="{63B3BB69-23CF-44E3-9099-C40C66FF867C}">
                    <a14:compatExt spid="_x0000_s404980"/>
                  </a:ext>
                  <a:ext uri="{FF2B5EF4-FFF2-40B4-BE49-F238E27FC236}">
                    <a16:creationId xmlns:a16="http://schemas.microsoft.com/office/drawing/2014/main" id="{00000000-0008-0000-2E00-0000F42D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1" name="Option Button 501" hidden="1">
                <a:extLst>
                  <a:ext uri="{63B3BB69-23CF-44E3-9099-C40C66FF867C}">
                    <a14:compatExt spid="_x0000_s404981"/>
                  </a:ext>
                  <a:ext uri="{FF2B5EF4-FFF2-40B4-BE49-F238E27FC236}">
                    <a16:creationId xmlns:a16="http://schemas.microsoft.com/office/drawing/2014/main" id="{00000000-0008-0000-2E00-0000F52D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2" name="Option Button 502" hidden="1">
                <a:extLst>
                  <a:ext uri="{63B3BB69-23CF-44E3-9099-C40C66FF867C}">
                    <a14:compatExt spid="_x0000_s404982"/>
                  </a:ext>
                  <a:ext uri="{FF2B5EF4-FFF2-40B4-BE49-F238E27FC236}">
                    <a16:creationId xmlns:a16="http://schemas.microsoft.com/office/drawing/2014/main" id="{00000000-0008-0000-2E00-0000F62D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45</xdr:row>
          <xdr:rowOff>111923</xdr:rowOff>
        </xdr:from>
        <xdr:ext cx="2294286" cy="203716"/>
        <xdr:grpSp>
          <xdr:nvGrpSpPr>
            <xdr:cNvPr id="246" name="Gruppieren 245">
              <a:extLst>
                <a:ext uri="{FF2B5EF4-FFF2-40B4-BE49-F238E27FC236}">
                  <a16:creationId xmlns:a16="http://schemas.microsoft.com/office/drawing/2014/main" id="{00000000-0008-0000-2E00-0000F6000000}"/>
                </a:ext>
              </a:extLst>
            </xdr:cNvPr>
            <xdr:cNvGrpSpPr/>
          </xdr:nvGrpSpPr>
          <xdr:grpSpPr>
            <a:xfrm>
              <a:off x="3064775" y="13614563"/>
              <a:ext cx="2294286" cy="203716"/>
              <a:chOff x="3581387" y="2105144"/>
              <a:chExt cx="2247892" cy="276225"/>
            </a:xfrm>
          </xdr:grpSpPr>
          <xdr:sp macro="" textlink="">
            <xdr:nvSpPr>
              <xdr:cNvPr id="404983" name="Group Box 503" hidden="1">
                <a:extLst>
                  <a:ext uri="{63B3BB69-23CF-44E3-9099-C40C66FF867C}">
                    <a14:compatExt spid="_x0000_s404983"/>
                  </a:ext>
                  <a:ext uri="{FF2B5EF4-FFF2-40B4-BE49-F238E27FC236}">
                    <a16:creationId xmlns:a16="http://schemas.microsoft.com/office/drawing/2014/main" id="{00000000-0008-0000-2E00-0000F72D06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04984" name="Option Button 504" hidden="1">
                <a:extLst>
                  <a:ext uri="{63B3BB69-23CF-44E3-9099-C40C66FF867C}">
                    <a14:compatExt spid="_x0000_s404984"/>
                  </a:ext>
                  <a:ext uri="{FF2B5EF4-FFF2-40B4-BE49-F238E27FC236}">
                    <a16:creationId xmlns:a16="http://schemas.microsoft.com/office/drawing/2014/main" id="{00000000-0008-0000-2E00-0000F82D06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5" name="Option Button 505" hidden="1">
                <a:extLst>
                  <a:ext uri="{63B3BB69-23CF-44E3-9099-C40C66FF867C}">
                    <a14:compatExt spid="_x0000_s404985"/>
                  </a:ext>
                  <a:ext uri="{FF2B5EF4-FFF2-40B4-BE49-F238E27FC236}">
                    <a16:creationId xmlns:a16="http://schemas.microsoft.com/office/drawing/2014/main" id="{00000000-0008-0000-2E00-0000F92D06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6" name="Option Button 506" hidden="1">
                <a:extLst>
                  <a:ext uri="{63B3BB69-23CF-44E3-9099-C40C66FF867C}">
                    <a14:compatExt spid="_x0000_s404986"/>
                  </a:ext>
                  <a:ext uri="{FF2B5EF4-FFF2-40B4-BE49-F238E27FC236}">
                    <a16:creationId xmlns:a16="http://schemas.microsoft.com/office/drawing/2014/main" id="{00000000-0008-0000-2E00-0000FA2D06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7" name="Option Button 507" hidden="1">
                <a:extLst>
                  <a:ext uri="{63B3BB69-23CF-44E3-9099-C40C66FF867C}">
                    <a14:compatExt spid="_x0000_s404987"/>
                  </a:ext>
                  <a:ext uri="{FF2B5EF4-FFF2-40B4-BE49-F238E27FC236}">
                    <a16:creationId xmlns:a16="http://schemas.microsoft.com/office/drawing/2014/main" id="{00000000-0008-0000-2E00-0000FB2D06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88" name="Option Button 508" hidden="1">
                <a:extLst>
                  <a:ext uri="{63B3BB69-23CF-44E3-9099-C40C66FF867C}">
                    <a14:compatExt spid="_x0000_s404988"/>
                  </a:ext>
                  <a:ext uri="{FF2B5EF4-FFF2-40B4-BE49-F238E27FC236}">
                    <a16:creationId xmlns:a16="http://schemas.microsoft.com/office/drawing/2014/main" id="{00000000-0008-0000-2E00-0000FC2D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46</xdr:row>
          <xdr:rowOff>119744</xdr:rowOff>
        </xdr:from>
        <xdr:ext cx="2294277" cy="203708"/>
        <xdr:grpSp>
          <xdr:nvGrpSpPr>
            <xdr:cNvPr id="253" name="Gruppieren 252">
              <a:extLst>
                <a:ext uri="{FF2B5EF4-FFF2-40B4-BE49-F238E27FC236}">
                  <a16:creationId xmlns:a16="http://schemas.microsoft.com/office/drawing/2014/main" id="{00000000-0008-0000-2E00-0000FD000000}"/>
                </a:ext>
              </a:extLst>
            </xdr:cNvPr>
            <xdr:cNvGrpSpPr/>
          </xdr:nvGrpSpPr>
          <xdr:grpSpPr>
            <a:xfrm>
              <a:off x="3064775" y="13934804"/>
              <a:ext cx="2294277" cy="203708"/>
              <a:chOff x="3581406" y="2103814"/>
              <a:chExt cx="2247901" cy="276223"/>
            </a:xfrm>
          </xdr:grpSpPr>
          <xdr:sp macro="" textlink="">
            <xdr:nvSpPr>
              <xdr:cNvPr id="404989" name="Group Box 509" hidden="1">
                <a:extLst>
                  <a:ext uri="{63B3BB69-23CF-44E3-9099-C40C66FF867C}">
                    <a14:compatExt spid="_x0000_s404989"/>
                  </a:ext>
                  <a:ext uri="{FF2B5EF4-FFF2-40B4-BE49-F238E27FC236}">
                    <a16:creationId xmlns:a16="http://schemas.microsoft.com/office/drawing/2014/main" id="{00000000-0008-0000-2E00-0000FD2D06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04990" name="Option Button 510" hidden="1">
                <a:extLst>
                  <a:ext uri="{63B3BB69-23CF-44E3-9099-C40C66FF867C}">
                    <a14:compatExt spid="_x0000_s404990"/>
                  </a:ext>
                  <a:ext uri="{FF2B5EF4-FFF2-40B4-BE49-F238E27FC236}">
                    <a16:creationId xmlns:a16="http://schemas.microsoft.com/office/drawing/2014/main" id="{00000000-0008-0000-2E00-0000FE2D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1" name="Option Button 511" hidden="1">
                <a:extLst>
                  <a:ext uri="{63B3BB69-23CF-44E3-9099-C40C66FF867C}">
                    <a14:compatExt spid="_x0000_s404991"/>
                  </a:ext>
                  <a:ext uri="{FF2B5EF4-FFF2-40B4-BE49-F238E27FC236}">
                    <a16:creationId xmlns:a16="http://schemas.microsoft.com/office/drawing/2014/main" id="{00000000-0008-0000-2E00-0000FF2D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2" name="Option Button 512" hidden="1">
                <a:extLst>
                  <a:ext uri="{63B3BB69-23CF-44E3-9099-C40C66FF867C}">
                    <a14:compatExt spid="_x0000_s404992"/>
                  </a:ext>
                  <a:ext uri="{FF2B5EF4-FFF2-40B4-BE49-F238E27FC236}">
                    <a16:creationId xmlns:a16="http://schemas.microsoft.com/office/drawing/2014/main" id="{00000000-0008-0000-2E00-0000002E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3" name="Option Button 513" hidden="1">
                <a:extLst>
                  <a:ext uri="{63B3BB69-23CF-44E3-9099-C40C66FF867C}">
                    <a14:compatExt spid="_x0000_s404993"/>
                  </a:ext>
                  <a:ext uri="{FF2B5EF4-FFF2-40B4-BE49-F238E27FC236}">
                    <a16:creationId xmlns:a16="http://schemas.microsoft.com/office/drawing/2014/main" id="{00000000-0008-0000-2E00-0000012E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4" name="Option Button 514" hidden="1">
                <a:extLst>
                  <a:ext uri="{63B3BB69-23CF-44E3-9099-C40C66FF867C}">
                    <a14:compatExt spid="_x0000_s404994"/>
                  </a:ext>
                  <a:ext uri="{FF2B5EF4-FFF2-40B4-BE49-F238E27FC236}">
                    <a16:creationId xmlns:a16="http://schemas.microsoft.com/office/drawing/2014/main" id="{00000000-0008-0000-2E00-0000022E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47</xdr:row>
          <xdr:rowOff>127557</xdr:rowOff>
        </xdr:from>
        <xdr:ext cx="2294286" cy="194005"/>
        <xdr:grpSp>
          <xdr:nvGrpSpPr>
            <xdr:cNvPr id="260" name="Gruppieren 259">
              <a:extLst>
                <a:ext uri="{FF2B5EF4-FFF2-40B4-BE49-F238E27FC236}">
                  <a16:creationId xmlns:a16="http://schemas.microsoft.com/office/drawing/2014/main" id="{00000000-0008-0000-2E00-000004010000}"/>
                </a:ext>
              </a:extLst>
            </xdr:cNvPr>
            <xdr:cNvGrpSpPr/>
          </xdr:nvGrpSpPr>
          <xdr:grpSpPr>
            <a:xfrm>
              <a:off x="3064775" y="14255037"/>
              <a:ext cx="2294286" cy="194005"/>
              <a:chOff x="3581389" y="2105164"/>
              <a:chExt cx="2247895" cy="276225"/>
            </a:xfrm>
          </xdr:grpSpPr>
          <xdr:sp macro="" textlink="">
            <xdr:nvSpPr>
              <xdr:cNvPr id="404995" name="Group Box 515" hidden="1">
                <a:extLst>
                  <a:ext uri="{63B3BB69-23CF-44E3-9099-C40C66FF867C}">
                    <a14:compatExt spid="_x0000_s404995"/>
                  </a:ext>
                  <a:ext uri="{FF2B5EF4-FFF2-40B4-BE49-F238E27FC236}">
                    <a16:creationId xmlns:a16="http://schemas.microsoft.com/office/drawing/2014/main" id="{00000000-0008-0000-2E00-000003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4996" name="Option Button 516" hidden="1">
                <a:extLst>
                  <a:ext uri="{63B3BB69-23CF-44E3-9099-C40C66FF867C}">
                    <a14:compatExt spid="_x0000_s404996"/>
                  </a:ext>
                  <a:ext uri="{FF2B5EF4-FFF2-40B4-BE49-F238E27FC236}">
                    <a16:creationId xmlns:a16="http://schemas.microsoft.com/office/drawing/2014/main" id="{00000000-0008-0000-2E00-000004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7" name="Option Button 517" hidden="1">
                <a:extLst>
                  <a:ext uri="{63B3BB69-23CF-44E3-9099-C40C66FF867C}">
                    <a14:compatExt spid="_x0000_s404997"/>
                  </a:ext>
                  <a:ext uri="{FF2B5EF4-FFF2-40B4-BE49-F238E27FC236}">
                    <a16:creationId xmlns:a16="http://schemas.microsoft.com/office/drawing/2014/main" id="{00000000-0008-0000-2E00-000005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8" name="Option Button 518" hidden="1">
                <a:extLst>
                  <a:ext uri="{63B3BB69-23CF-44E3-9099-C40C66FF867C}">
                    <a14:compatExt spid="_x0000_s404998"/>
                  </a:ext>
                  <a:ext uri="{FF2B5EF4-FFF2-40B4-BE49-F238E27FC236}">
                    <a16:creationId xmlns:a16="http://schemas.microsoft.com/office/drawing/2014/main" id="{00000000-0008-0000-2E00-000006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4999" name="Option Button 519" hidden="1">
                <a:extLst>
                  <a:ext uri="{63B3BB69-23CF-44E3-9099-C40C66FF867C}">
                    <a14:compatExt spid="_x0000_s404999"/>
                  </a:ext>
                  <a:ext uri="{FF2B5EF4-FFF2-40B4-BE49-F238E27FC236}">
                    <a16:creationId xmlns:a16="http://schemas.microsoft.com/office/drawing/2014/main" id="{00000000-0008-0000-2E00-000007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0" name="Option Button 520" hidden="1">
                <a:extLst>
                  <a:ext uri="{63B3BB69-23CF-44E3-9099-C40C66FF867C}">
                    <a14:compatExt spid="_x0000_s405000"/>
                  </a:ext>
                  <a:ext uri="{FF2B5EF4-FFF2-40B4-BE49-F238E27FC236}">
                    <a16:creationId xmlns:a16="http://schemas.microsoft.com/office/drawing/2014/main" id="{00000000-0008-0000-2E00-000008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44</xdr:row>
          <xdr:rowOff>104677</xdr:rowOff>
        </xdr:from>
        <xdr:ext cx="2303996" cy="203141"/>
        <xdr:grpSp>
          <xdr:nvGrpSpPr>
            <xdr:cNvPr id="267" name="Gruppieren 266">
              <a:extLst>
                <a:ext uri="{FF2B5EF4-FFF2-40B4-BE49-F238E27FC236}">
                  <a16:creationId xmlns:a16="http://schemas.microsoft.com/office/drawing/2014/main" id="{00000000-0008-0000-2E00-00000B010000}"/>
                </a:ext>
              </a:extLst>
            </xdr:cNvPr>
            <xdr:cNvGrpSpPr/>
          </xdr:nvGrpSpPr>
          <xdr:grpSpPr>
            <a:xfrm>
              <a:off x="3064775" y="13294897"/>
              <a:ext cx="2303996" cy="203141"/>
              <a:chOff x="3581395" y="2104255"/>
              <a:chExt cx="2247900" cy="276226"/>
            </a:xfrm>
          </xdr:grpSpPr>
          <xdr:sp macro="" textlink="">
            <xdr:nvSpPr>
              <xdr:cNvPr id="405001" name="Group Box 521" hidden="1">
                <a:extLst>
                  <a:ext uri="{63B3BB69-23CF-44E3-9099-C40C66FF867C}">
                    <a14:compatExt spid="_x0000_s405001"/>
                  </a:ext>
                  <a:ext uri="{FF2B5EF4-FFF2-40B4-BE49-F238E27FC236}">
                    <a16:creationId xmlns:a16="http://schemas.microsoft.com/office/drawing/2014/main" id="{00000000-0008-0000-2E00-0000092E06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05002" name="Option Button 522" hidden="1">
                <a:extLst>
                  <a:ext uri="{63B3BB69-23CF-44E3-9099-C40C66FF867C}">
                    <a14:compatExt spid="_x0000_s405002"/>
                  </a:ext>
                  <a:ext uri="{FF2B5EF4-FFF2-40B4-BE49-F238E27FC236}">
                    <a16:creationId xmlns:a16="http://schemas.microsoft.com/office/drawing/2014/main" id="{00000000-0008-0000-2E00-00000A2E06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3" name="Option Button 523" hidden="1">
                <a:extLst>
                  <a:ext uri="{63B3BB69-23CF-44E3-9099-C40C66FF867C}">
                    <a14:compatExt spid="_x0000_s405003"/>
                  </a:ext>
                  <a:ext uri="{FF2B5EF4-FFF2-40B4-BE49-F238E27FC236}">
                    <a16:creationId xmlns:a16="http://schemas.microsoft.com/office/drawing/2014/main" id="{00000000-0008-0000-2E00-00000B2E06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4" name="Option Button 524" hidden="1">
                <a:extLst>
                  <a:ext uri="{63B3BB69-23CF-44E3-9099-C40C66FF867C}">
                    <a14:compatExt spid="_x0000_s405004"/>
                  </a:ext>
                  <a:ext uri="{FF2B5EF4-FFF2-40B4-BE49-F238E27FC236}">
                    <a16:creationId xmlns:a16="http://schemas.microsoft.com/office/drawing/2014/main" id="{00000000-0008-0000-2E00-00000C2E06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5" name="Option Button 525" hidden="1">
                <a:extLst>
                  <a:ext uri="{63B3BB69-23CF-44E3-9099-C40C66FF867C}">
                    <a14:compatExt spid="_x0000_s405005"/>
                  </a:ext>
                  <a:ext uri="{FF2B5EF4-FFF2-40B4-BE49-F238E27FC236}">
                    <a16:creationId xmlns:a16="http://schemas.microsoft.com/office/drawing/2014/main" id="{00000000-0008-0000-2E00-00000D2E06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6" name="Option Button 526" hidden="1">
                <a:extLst>
                  <a:ext uri="{63B3BB69-23CF-44E3-9099-C40C66FF867C}">
                    <a14:compatExt spid="_x0000_s405006"/>
                  </a:ext>
                  <a:ext uri="{FF2B5EF4-FFF2-40B4-BE49-F238E27FC236}">
                    <a16:creationId xmlns:a16="http://schemas.microsoft.com/office/drawing/2014/main" id="{00000000-0008-0000-2E00-00000E2E06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48</xdr:row>
          <xdr:rowOff>125667</xdr:rowOff>
        </xdr:from>
        <xdr:ext cx="2294286" cy="194005"/>
        <xdr:grpSp>
          <xdr:nvGrpSpPr>
            <xdr:cNvPr id="274" name="Gruppieren 273">
              <a:extLst>
                <a:ext uri="{FF2B5EF4-FFF2-40B4-BE49-F238E27FC236}">
                  <a16:creationId xmlns:a16="http://schemas.microsoft.com/office/drawing/2014/main" id="{00000000-0008-0000-2E00-000012010000}"/>
                </a:ext>
              </a:extLst>
            </xdr:cNvPr>
            <xdr:cNvGrpSpPr/>
          </xdr:nvGrpSpPr>
          <xdr:grpSpPr>
            <a:xfrm>
              <a:off x="3064775" y="14565567"/>
              <a:ext cx="2294286" cy="194005"/>
              <a:chOff x="3581389" y="2105164"/>
              <a:chExt cx="2247895" cy="276225"/>
            </a:xfrm>
          </xdr:grpSpPr>
          <xdr:sp macro="" textlink="">
            <xdr:nvSpPr>
              <xdr:cNvPr id="405007" name="Group Box 527" hidden="1">
                <a:extLst>
                  <a:ext uri="{63B3BB69-23CF-44E3-9099-C40C66FF867C}">
                    <a14:compatExt spid="_x0000_s405007"/>
                  </a:ext>
                  <a:ext uri="{FF2B5EF4-FFF2-40B4-BE49-F238E27FC236}">
                    <a16:creationId xmlns:a16="http://schemas.microsoft.com/office/drawing/2014/main" id="{00000000-0008-0000-2E00-00000F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08" name="Option Button 528" hidden="1">
                <a:extLst>
                  <a:ext uri="{63B3BB69-23CF-44E3-9099-C40C66FF867C}">
                    <a14:compatExt spid="_x0000_s405008"/>
                  </a:ext>
                  <a:ext uri="{FF2B5EF4-FFF2-40B4-BE49-F238E27FC236}">
                    <a16:creationId xmlns:a16="http://schemas.microsoft.com/office/drawing/2014/main" id="{00000000-0008-0000-2E00-000010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09" name="Option Button 529" hidden="1">
                <a:extLst>
                  <a:ext uri="{63B3BB69-23CF-44E3-9099-C40C66FF867C}">
                    <a14:compatExt spid="_x0000_s405009"/>
                  </a:ext>
                  <a:ext uri="{FF2B5EF4-FFF2-40B4-BE49-F238E27FC236}">
                    <a16:creationId xmlns:a16="http://schemas.microsoft.com/office/drawing/2014/main" id="{00000000-0008-0000-2E00-000011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0" name="Option Button 530" hidden="1">
                <a:extLst>
                  <a:ext uri="{63B3BB69-23CF-44E3-9099-C40C66FF867C}">
                    <a14:compatExt spid="_x0000_s405010"/>
                  </a:ext>
                  <a:ext uri="{FF2B5EF4-FFF2-40B4-BE49-F238E27FC236}">
                    <a16:creationId xmlns:a16="http://schemas.microsoft.com/office/drawing/2014/main" id="{00000000-0008-0000-2E00-000012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1" name="Option Button 531" hidden="1">
                <a:extLst>
                  <a:ext uri="{63B3BB69-23CF-44E3-9099-C40C66FF867C}">
                    <a14:compatExt spid="_x0000_s405011"/>
                  </a:ext>
                  <a:ext uri="{FF2B5EF4-FFF2-40B4-BE49-F238E27FC236}">
                    <a16:creationId xmlns:a16="http://schemas.microsoft.com/office/drawing/2014/main" id="{00000000-0008-0000-2E00-000013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2" name="Option Button 532" hidden="1">
                <a:extLst>
                  <a:ext uri="{63B3BB69-23CF-44E3-9099-C40C66FF867C}">
                    <a14:compatExt spid="_x0000_s405012"/>
                  </a:ext>
                  <a:ext uri="{FF2B5EF4-FFF2-40B4-BE49-F238E27FC236}">
                    <a16:creationId xmlns:a16="http://schemas.microsoft.com/office/drawing/2014/main" id="{00000000-0008-0000-2E00-000014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49</xdr:row>
          <xdr:rowOff>123777</xdr:rowOff>
        </xdr:from>
        <xdr:ext cx="2294286" cy="194005"/>
        <xdr:grpSp>
          <xdr:nvGrpSpPr>
            <xdr:cNvPr id="281" name="Gruppieren 280">
              <a:extLst>
                <a:ext uri="{FF2B5EF4-FFF2-40B4-BE49-F238E27FC236}">
                  <a16:creationId xmlns:a16="http://schemas.microsoft.com/office/drawing/2014/main" id="{00000000-0008-0000-2E00-000019010000}"/>
                </a:ext>
              </a:extLst>
            </xdr:cNvPr>
            <xdr:cNvGrpSpPr/>
          </xdr:nvGrpSpPr>
          <xdr:grpSpPr>
            <a:xfrm>
              <a:off x="3064775" y="14876097"/>
              <a:ext cx="2294286" cy="194005"/>
              <a:chOff x="3581389" y="2105164"/>
              <a:chExt cx="2247895" cy="276225"/>
            </a:xfrm>
          </xdr:grpSpPr>
          <xdr:sp macro="" textlink="">
            <xdr:nvSpPr>
              <xdr:cNvPr id="405013" name="Group Box 533" hidden="1">
                <a:extLst>
                  <a:ext uri="{63B3BB69-23CF-44E3-9099-C40C66FF867C}">
                    <a14:compatExt spid="_x0000_s405013"/>
                  </a:ext>
                  <a:ext uri="{FF2B5EF4-FFF2-40B4-BE49-F238E27FC236}">
                    <a16:creationId xmlns:a16="http://schemas.microsoft.com/office/drawing/2014/main" id="{00000000-0008-0000-2E00-000015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14" name="Option Button 534" hidden="1">
                <a:extLst>
                  <a:ext uri="{63B3BB69-23CF-44E3-9099-C40C66FF867C}">
                    <a14:compatExt spid="_x0000_s405014"/>
                  </a:ext>
                  <a:ext uri="{FF2B5EF4-FFF2-40B4-BE49-F238E27FC236}">
                    <a16:creationId xmlns:a16="http://schemas.microsoft.com/office/drawing/2014/main" id="{00000000-0008-0000-2E00-000016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5" name="Option Button 535" hidden="1">
                <a:extLst>
                  <a:ext uri="{63B3BB69-23CF-44E3-9099-C40C66FF867C}">
                    <a14:compatExt spid="_x0000_s405015"/>
                  </a:ext>
                  <a:ext uri="{FF2B5EF4-FFF2-40B4-BE49-F238E27FC236}">
                    <a16:creationId xmlns:a16="http://schemas.microsoft.com/office/drawing/2014/main" id="{00000000-0008-0000-2E00-000017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6" name="Option Button 536" hidden="1">
                <a:extLst>
                  <a:ext uri="{63B3BB69-23CF-44E3-9099-C40C66FF867C}">
                    <a14:compatExt spid="_x0000_s405016"/>
                  </a:ext>
                  <a:ext uri="{FF2B5EF4-FFF2-40B4-BE49-F238E27FC236}">
                    <a16:creationId xmlns:a16="http://schemas.microsoft.com/office/drawing/2014/main" id="{00000000-0008-0000-2E00-000018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7" name="Option Button 537" hidden="1">
                <a:extLst>
                  <a:ext uri="{63B3BB69-23CF-44E3-9099-C40C66FF867C}">
                    <a14:compatExt spid="_x0000_s405017"/>
                  </a:ext>
                  <a:ext uri="{FF2B5EF4-FFF2-40B4-BE49-F238E27FC236}">
                    <a16:creationId xmlns:a16="http://schemas.microsoft.com/office/drawing/2014/main" id="{00000000-0008-0000-2E00-000019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18" name="Option Button 538" hidden="1">
                <a:extLst>
                  <a:ext uri="{63B3BB69-23CF-44E3-9099-C40C66FF867C}">
                    <a14:compatExt spid="_x0000_s405018"/>
                  </a:ext>
                  <a:ext uri="{FF2B5EF4-FFF2-40B4-BE49-F238E27FC236}">
                    <a16:creationId xmlns:a16="http://schemas.microsoft.com/office/drawing/2014/main" id="{00000000-0008-0000-2E00-00001A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50</xdr:row>
          <xdr:rowOff>121887</xdr:rowOff>
        </xdr:from>
        <xdr:ext cx="2294286" cy="194005"/>
        <xdr:grpSp>
          <xdr:nvGrpSpPr>
            <xdr:cNvPr id="288" name="Gruppieren 287">
              <a:extLst>
                <a:ext uri="{FF2B5EF4-FFF2-40B4-BE49-F238E27FC236}">
                  <a16:creationId xmlns:a16="http://schemas.microsoft.com/office/drawing/2014/main" id="{00000000-0008-0000-2E00-000020010000}"/>
                </a:ext>
              </a:extLst>
            </xdr:cNvPr>
            <xdr:cNvGrpSpPr/>
          </xdr:nvGrpSpPr>
          <xdr:grpSpPr>
            <a:xfrm>
              <a:off x="3064775" y="15186627"/>
              <a:ext cx="2294286" cy="194005"/>
              <a:chOff x="3581389" y="2105164"/>
              <a:chExt cx="2247895" cy="276225"/>
            </a:xfrm>
          </xdr:grpSpPr>
          <xdr:sp macro="" textlink="">
            <xdr:nvSpPr>
              <xdr:cNvPr id="405019" name="Group Box 539" hidden="1">
                <a:extLst>
                  <a:ext uri="{63B3BB69-23CF-44E3-9099-C40C66FF867C}">
                    <a14:compatExt spid="_x0000_s405019"/>
                  </a:ext>
                  <a:ext uri="{FF2B5EF4-FFF2-40B4-BE49-F238E27FC236}">
                    <a16:creationId xmlns:a16="http://schemas.microsoft.com/office/drawing/2014/main" id="{00000000-0008-0000-2E00-00001B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20" name="Option Button 540" hidden="1">
                <a:extLst>
                  <a:ext uri="{63B3BB69-23CF-44E3-9099-C40C66FF867C}">
                    <a14:compatExt spid="_x0000_s405020"/>
                  </a:ext>
                  <a:ext uri="{FF2B5EF4-FFF2-40B4-BE49-F238E27FC236}">
                    <a16:creationId xmlns:a16="http://schemas.microsoft.com/office/drawing/2014/main" id="{00000000-0008-0000-2E00-00001C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1" name="Option Button 541" hidden="1">
                <a:extLst>
                  <a:ext uri="{63B3BB69-23CF-44E3-9099-C40C66FF867C}">
                    <a14:compatExt spid="_x0000_s405021"/>
                  </a:ext>
                  <a:ext uri="{FF2B5EF4-FFF2-40B4-BE49-F238E27FC236}">
                    <a16:creationId xmlns:a16="http://schemas.microsoft.com/office/drawing/2014/main" id="{00000000-0008-0000-2E00-00001D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2" name="Option Button 542" hidden="1">
                <a:extLst>
                  <a:ext uri="{63B3BB69-23CF-44E3-9099-C40C66FF867C}">
                    <a14:compatExt spid="_x0000_s405022"/>
                  </a:ext>
                  <a:ext uri="{FF2B5EF4-FFF2-40B4-BE49-F238E27FC236}">
                    <a16:creationId xmlns:a16="http://schemas.microsoft.com/office/drawing/2014/main" id="{00000000-0008-0000-2E00-00001E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3" name="Option Button 543" hidden="1">
                <a:extLst>
                  <a:ext uri="{63B3BB69-23CF-44E3-9099-C40C66FF867C}">
                    <a14:compatExt spid="_x0000_s405023"/>
                  </a:ext>
                  <a:ext uri="{FF2B5EF4-FFF2-40B4-BE49-F238E27FC236}">
                    <a16:creationId xmlns:a16="http://schemas.microsoft.com/office/drawing/2014/main" id="{00000000-0008-0000-2E00-00001F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4" name="Option Button 544" hidden="1">
                <a:extLst>
                  <a:ext uri="{63B3BB69-23CF-44E3-9099-C40C66FF867C}">
                    <a14:compatExt spid="_x0000_s405024"/>
                  </a:ext>
                  <a:ext uri="{FF2B5EF4-FFF2-40B4-BE49-F238E27FC236}">
                    <a16:creationId xmlns:a16="http://schemas.microsoft.com/office/drawing/2014/main" id="{00000000-0008-0000-2E00-000020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51</xdr:row>
          <xdr:rowOff>119997</xdr:rowOff>
        </xdr:from>
        <xdr:ext cx="2294286" cy="194005"/>
        <xdr:grpSp>
          <xdr:nvGrpSpPr>
            <xdr:cNvPr id="295" name="Gruppieren 294">
              <a:extLst>
                <a:ext uri="{FF2B5EF4-FFF2-40B4-BE49-F238E27FC236}">
                  <a16:creationId xmlns:a16="http://schemas.microsoft.com/office/drawing/2014/main" id="{00000000-0008-0000-2E00-000027010000}"/>
                </a:ext>
              </a:extLst>
            </xdr:cNvPr>
            <xdr:cNvGrpSpPr/>
          </xdr:nvGrpSpPr>
          <xdr:grpSpPr>
            <a:xfrm>
              <a:off x="3064775" y="15497157"/>
              <a:ext cx="2294286" cy="194005"/>
              <a:chOff x="3581389" y="2105164"/>
              <a:chExt cx="2247895" cy="276225"/>
            </a:xfrm>
          </xdr:grpSpPr>
          <xdr:sp macro="" textlink="">
            <xdr:nvSpPr>
              <xdr:cNvPr id="405025" name="Group Box 545" hidden="1">
                <a:extLst>
                  <a:ext uri="{63B3BB69-23CF-44E3-9099-C40C66FF867C}">
                    <a14:compatExt spid="_x0000_s405025"/>
                  </a:ext>
                  <a:ext uri="{FF2B5EF4-FFF2-40B4-BE49-F238E27FC236}">
                    <a16:creationId xmlns:a16="http://schemas.microsoft.com/office/drawing/2014/main" id="{00000000-0008-0000-2E00-000021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26" name="Option Button 546" hidden="1">
                <a:extLst>
                  <a:ext uri="{63B3BB69-23CF-44E3-9099-C40C66FF867C}">
                    <a14:compatExt spid="_x0000_s405026"/>
                  </a:ext>
                  <a:ext uri="{FF2B5EF4-FFF2-40B4-BE49-F238E27FC236}">
                    <a16:creationId xmlns:a16="http://schemas.microsoft.com/office/drawing/2014/main" id="{00000000-0008-0000-2E00-000022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7" name="Option Button 547" hidden="1">
                <a:extLst>
                  <a:ext uri="{63B3BB69-23CF-44E3-9099-C40C66FF867C}">
                    <a14:compatExt spid="_x0000_s405027"/>
                  </a:ext>
                  <a:ext uri="{FF2B5EF4-FFF2-40B4-BE49-F238E27FC236}">
                    <a16:creationId xmlns:a16="http://schemas.microsoft.com/office/drawing/2014/main" id="{00000000-0008-0000-2E00-000023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8" name="Option Button 548" hidden="1">
                <a:extLst>
                  <a:ext uri="{63B3BB69-23CF-44E3-9099-C40C66FF867C}">
                    <a14:compatExt spid="_x0000_s405028"/>
                  </a:ext>
                  <a:ext uri="{FF2B5EF4-FFF2-40B4-BE49-F238E27FC236}">
                    <a16:creationId xmlns:a16="http://schemas.microsoft.com/office/drawing/2014/main" id="{00000000-0008-0000-2E00-000024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29" name="Option Button 549" hidden="1">
                <a:extLst>
                  <a:ext uri="{63B3BB69-23CF-44E3-9099-C40C66FF867C}">
                    <a14:compatExt spid="_x0000_s405029"/>
                  </a:ext>
                  <a:ext uri="{FF2B5EF4-FFF2-40B4-BE49-F238E27FC236}">
                    <a16:creationId xmlns:a16="http://schemas.microsoft.com/office/drawing/2014/main" id="{00000000-0008-0000-2E00-000025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0" name="Option Button 550" hidden="1">
                <a:extLst>
                  <a:ext uri="{63B3BB69-23CF-44E3-9099-C40C66FF867C}">
                    <a14:compatExt spid="_x0000_s405030"/>
                  </a:ext>
                  <a:ext uri="{FF2B5EF4-FFF2-40B4-BE49-F238E27FC236}">
                    <a16:creationId xmlns:a16="http://schemas.microsoft.com/office/drawing/2014/main" id="{00000000-0008-0000-2E00-000026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52</xdr:row>
          <xdr:rowOff>118107</xdr:rowOff>
        </xdr:from>
        <xdr:ext cx="2294286" cy="194005"/>
        <xdr:grpSp>
          <xdr:nvGrpSpPr>
            <xdr:cNvPr id="302" name="Gruppieren 301">
              <a:extLst>
                <a:ext uri="{FF2B5EF4-FFF2-40B4-BE49-F238E27FC236}">
                  <a16:creationId xmlns:a16="http://schemas.microsoft.com/office/drawing/2014/main" id="{00000000-0008-0000-2E00-00002E010000}"/>
                </a:ext>
              </a:extLst>
            </xdr:cNvPr>
            <xdr:cNvGrpSpPr/>
          </xdr:nvGrpSpPr>
          <xdr:grpSpPr>
            <a:xfrm>
              <a:off x="3064775" y="15807687"/>
              <a:ext cx="2294286" cy="194005"/>
              <a:chOff x="3581389" y="2105164"/>
              <a:chExt cx="2247895" cy="276225"/>
            </a:xfrm>
          </xdr:grpSpPr>
          <xdr:sp macro="" textlink="">
            <xdr:nvSpPr>
              <xdr:cNvPr id="405031" name="Group Box 551" hidden="1">
                <a:extLst>
                  <a:ext uri="{63B3BB69-23CF-44E3-9099-C40C66FF867C}">
                    <a14:compatExt spid="_x0000_s405031"/>
                  </a:ext>
                  <a:ext uri="{FF2B5EF4-FFF2-40B4-BE49-F238E27FC236}">
                    <a16:creationId xmlns:a16="http://schemas.microsoft.com/office/drawing/2014/main" id="{00000000-0008-0000-2E00-000027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32" name="Option Button 552" hidden="1">
                <a:extLst>
                  <a:ext uri="{63B3BB69-23CF-44E3-9099-C40C66FF867C}">
                    <a14:compatExt spid="_x0000_s405032"/>
                  </a:ext>
                  <a:ext uri="{FF2B5EF4-FFF2-40B4-BE49-F238E27FC236}">
                    <a16:creationId xmlns:a16="http://schemas.microsoft.com/office/drawing/2014/main" id="{00000000-0008-0000-2E00-000028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3" name="Option Button 553" hidden="1">
                <a:extLst>
                  <a:ext uri="{63B3BB69-23CF-44E3-9099-C40C66FF867C}">
                    <a14:compatExt spid="_x0000_s405033"/>
                  </a:ext>
                  <a:ext uri="{FF2B5EF4-FFF2-40B4-BE49-F238E27FC236}">
                    <a16:creationId xmlns:a16="http://schemas.microsoft.com/office/drawing/2014/main" id="{00000000-0008-0000-2E00-000029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4" name="Option Button 554" hidden="1">
                <a:extLst>
                  <a:ext uri="{63B3BB69-23CF-44E3-9099-C40C66FF867C}">
                    <a14:compatExt spid="_x0000_s405034"/>
                  </a:ext>
                  <a:ext uri="{FF2B5EF4-FFF2-40B4-BE49-F238E27FC236}">
                    <a16:creationId xmlns:a16="http://schemas.microsoft.com/office/drawing/2014/main" id="{00000000-0008-0000-2E00-00002A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5" name="Option Button 555" hidden="1">
                <a:extLst>
                  <a:ext uri="{63B3BB69-23CF-44E3-9099-C40C66FF867C}">
                    <a14:compatExt spid="_x0000_s405035"/>
                  </a:ext>
                  <a:ext uri="{FF2B5EF4-FFF2-40B4-BE49-F238E27FC236}">
                    <a16:creationId xmlns:a16="http://schemas.microsoft.com/office/drawing/2014/main" id="{00000000-0008-0000-2E00-00002B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6" name="Option Button 556" hidden="1">
                <a:extLst>
                  <a:ext uri="{63B3BB69-23CF-44E3-9099-C40C66FF867C}">
                    <a14:compatExt spid="_x0000_s405036"/>
                  </a:ext>
                  <a:ext uri="{FF2B5EF4-FFF2-40B4-BE49-F238E27FC236}">
                    <a16:creationId xmlns:a16="http://schemas.microsoft.com/office/drawing/2014/main" id="{00000000-0008-0000-2E00-00002C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53</xdr:row>
          <xdr:rowOff>116217</xdr:rowOff>
        </xdr:from>
        <xdr:ext cx="2294286" cy="194005"/>
        <xdr:grpSp>
          <xdr:nvGrpSpPr>
            <xdr:cNvPr id="309" name="Gruppieren 308">
              <a:extLst>
                <a:ext uri="{FF2B5EF4-FFF2-40B4-BE49-F238E27FC236}">
                  <a16:creationId xmlns:a16="http://schemas.microsoft.com/office/drawing/2014/main" id="{00000000-0008-0000-2E00-000035010000}"/>
                </a:ext>
              </a:extLst>
            </xdr:cNvPr>
            <xdr:cNvGrpSpPr/>
          </xdr:nvGrpSpPr>
          <xdr:grpSpPr>
            <a:xfrm>
              <a:off x="3064775" y="16118217"/>
              <a:ext cx="2294286" cy="194005"/>
              <a:chOff x="3581389" y="2105164"/>
              <a:chExt cx="2247895" cy="276225"/>
            </a:xfrm>
          </xdr:grpSpPr>
          <xdr:sp macro="" textlink="">
            <xdr:nvSpPr>
              <xdr:cNvPr id="405037" name="Group Box 557" hidden="1">
                <a:extLst>
                  <a:ext uri="{63B3BB69-23CF-44E3-9099-C40C66FF867C}">
                    <a14:compatExt spid="_x0000_s405037"/>
                  </a:ext>
                  <a:ext uri="{FF2B5EF4-FFF2-40B4-BE49-F238E27FC236}">
                    <a16:creationId xmlns:a16="http://schemas.microsoft.com/office/drawing/2014/main" id="{00000000-0008-0000-2E00-00002D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38" name="Option Button 558" hidden="1">
                <a:extLst>
                  <a:ext uri="{63B3BB69-23CF-44E3-9099-C40C66FF867C}">
                    <a14:compatExt spid="_x0000_s405038"/>
                  </a:ext>
                  <a:ext uri="{FF2B5EF4-FFF2-40B4-BE49-F238E27FC236}">
                    <a16:creationId xmlns:a16="http://schemas.microsoft.com/office/drawing/2014/main" id="{00000000-0008-0000-2E00-00002E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39" name="Option Button 559" hidden="1">
                <a:extLst>
                  <a:ext uri="{63B3BB69-23CF-44E3-9099-C40C66FF867C}">
                    <a14:compatExt spid="_x0000_s405039"/>
                  </a:ext>
                  <a:ext uri="{FF2B5EF4-FFF2-40B4-BE49-F238E27FC236}">
                    <a16:creationId xmlns:a16="http://schemas.microsoft.com/office/drawing/2014/main" id="{00000000-0008-0000-2E00-00002F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0" name="Option Button 560" hidden="1">
                <a:extLst>
                  <a:ext uri="{63B3BB69-23CF-44E3-9099-C40C66FF867C}">
                    <a14:compatExt spid="_x0000_s405040"/>
                  </a:ext>
                  <a:ext uri="{FF2B5EF4-FFF2-40B4-BE49-F238E27FC236}">
                    <a16:creationId xmlns:a16="http://schemas.microsoft.com/office/drawing/2014/main" id="{00000000-0008-0000-2E00-000030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1" name="Option Button 561" hidden="1">
                <a:extLst>
                  <a:ext uri="{63B3BB69-23CF-44E3-9099-C40C66FF867C}">
                    <a14:compatExt spid="_x0000_s405041"/>
                  </a:ext>
                  <a:ext uri="{FF2B5EF4-FFF2-40B4-BE49-F238E27FC236}">
                    <a16:creationId xmlns:a16="http://schemas.microsoft.com/office/drawing/2014/main" id="{00000000-0008-0000-2E00-000031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2" name="Option Button 562" hidden="1">
                <a:extLst>
                  <a:ext uri="{63B3BB69-23CF-44E3-9099-C40C66FF867C}">
                    <a14:compatExt spid="_x0000_s405042"/>
                  </a:ext>
                  <a:ext uri="{FF2B5EF4-FFF2-40B4-BE49-F238E27FC236}">
                    <a16:creationId xmlns:a16="http://schemas.microsoft.com/office/drawing/2014/main" id="{00000000-0008-0000-2E00-000032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54</xdr:row>
          <xdr:rowOff>114327</xdr:rowOff>
        </xdr:from>
        <xdr:ext cx="2294286" cy="194005"/>
        <xdr:grpSp>
          <xdr:nvGrpSpPr>
            <xdr:cNvPr id="316" name="Gruppieren 315">
              <a:extLst>
                <a:ext uri="{FF2B5EF4-FFF2-40B4-BE49-F238E27FC236}">
                  <a16:creationId xmlns:a16="http://schemas.microsoft.com/office/drawing/2014/main" id="{00000000-0008-0000-2E00-00003C010000}"/>
                </a:ext>
              </a:extLst>
            </xdr:cNvPr>
            <xdr:cNvGrpSpPr/>
          </xdr:nvGrpSpPr>
          <xdr:grpSpPr>
            <a:xfrm>
              <a:off x="3064775" y="16428747"/>
              <a:ext cx="2294286" cy="194005"/>
              <a:chOff x="3581389" y="2105164"/>
              <a:chExt cx="2247895" cy="276225"/>
            </a:xfrm>
          </xdr:grpSpPr>
          <xdr:sp macro="" textlink="">
            <xdr:nvSpPr>
              <xdr:cNvPr id="405043" name="Group Box 563" hidden="1">
                <a:extLst>
                  <a:ext uri="{63B3BB69-23CF-44E3-9099-C40C66FF867C}">
                    <a14:compatExt spid="_x0000_s405043"/>
                  </a:ext>
                  <a:ext uri="{FF2B5EF4-FFF2-40B4-BE49-F238E27FC236}">
                    <a16:creationId xmlns:a16="http://schemas.microsoft.com/office/drawing/2014/main" id="{00000000-0008-0000-2E00-000033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44" name="Option Button 564" hidden="1">
                <a:extLst>
                  <a:ext uri="{63B3BB69-23CF-44E3-9099-C40C66FF867C}">
                    <a14:compatExt spid="_x0000_s405044"/>
                  </a:ext>
                  <a:ext uri="{FF2B5EF4-FFF2-40B4-BE49-F238E27FC236}">
                    <a16:creationId xmlns:a16="http://schemas.microsoft.com/office/drawing/2014/main" id="{00000000-0008-0000-2E00-000034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5" name="Option Button 565" hidden="1">
                <a:extLst>
                  <a:ext uri="{63B3BB69-23CF-44E3-9099-C40C66FF867C}">
                    <a14:compatExt spid="_x0000_s405045"/>
                  </a:ext>
                  <a:ext uri="{FF2B5EF4-FFF2-40B4-BE49-F238E27FC236}">
                    <a16:creationId xmlns:a16="http://schemas.microsoft.com/office/drawing/2014/main" id="{00000000-0008-0000-2E00-000035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6" name="Option Button 566" hidden="1">
                <a:extLst>
                  <a:ext uri="{63B3BB69-23CF-44E3-9099-C40C66FF867C}">
                    <a14:compatExt spid="_x0000_s405046"/>
                  </a:ext>
                  <a:ext uri="{FF2B5EF4-FFF2-40B4-BE49-F238E27FC236}">
                    <a16:creationId xmlns:a16="http://schemas.microsoft.com/office/drawing/2014/main" id="{00000000-0008-0000-2E00-000036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7" name="Option Button 567" hidden="1">
                <a:extLst>
                  <a:ext uri="{63B3BB69-23CF-44E3-9099-C40C66FF867C}">
                    <a14:compatExt spid="_x0000_s405047"/>
                  </a:ext>
                  <a:ext uri="{FF2B5EF4-FFF2-40B4-BE49-F238E27FC236}">
                    <a16:creationId xmlns:a16="http://schemas.microsoft.com/office/drawing/2014/main" id="{00000000-0008-0000-2E00-000037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48" name="Option Button 568" hidden="1">
                <a:extLst>
                  <a:ext uri="{63B3BB69-23CF-44E3-9099-C40C66FF867C}">
                    <a14:compatExt spid="_x0000_s405048"/>
                  </a:ext>
                  <a:ext uri="{FF2B5EF4-FFF2-40B4-BE49-F238E27FC236}">
                    <a16:creationId xmlns:a16="http://schemas.microsoft.com/office/drawing/2014/main" id="{00000000-0008-0000-2E00-000038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55</xdr:row>
          <xdr:rowOff>112437</xdr:rowOff>
        </xdr:from>
        <xdr:ext cx="2294286" cy="194005"/>
        <xdr:grpSp>
          <xdr:nvGrpSpPr>
            <xdr:cNvPr id="323" name="Gruppieren 322">
              <a:extLst>
                <a:ext uri="{FF2B5EF4-FFF2-40B4-BE49-F238E27FC236}">
                  <a16:creationId xmlns:a16="http://schemas.microsoft.com/office/drawing/2014/main" id="{00000000-0008-0000-2E00-000043010000}"/>
                </a:ext>
              </a:extLst>
            </xdr:cNvPr>
            <xdr:cNvGrpSpPr/>
          </xdr:nvGrpSpPr>
          <xdr:grpSpPr>
            <a:xfrm>
              <a:off x="3064775" y="16739277"/>
              <a:ext cx="2294286" cy="194005"/>
              <a:chOff x="3581389" y="2105164"/>
              <a:chExt cx="2247895" cy="276225"/>
            </a:xfrm>
          </xdr:grpSpPr>
          <xdr:sp macro="" textlink="">
            <xdr:nvSpPr>
              <xdr:cNvPr id="405049" name="Group Box 569" hidden="1">
                <a:extLst>
                  <a:ext uri="{63B3BB69-23CF-44E3-9099-C40C66FF867C}">
                    <a14:compatExt spid="_x0000_s405049"/>
                  </a:ext>
                  <a:ext uri="{FF2B5EF4-FFF2-40B4-BE49-F238E27FC236}">
                    <a16:creationId xmlns:a16="http://schemas.microsoft.com/office/drawing/2014/main" id="{00000000-0008-0000-2E00-000039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50" name="Option Button 570" hidden="1">
                <a:extLst>
                  <a:ext uri="{63B3BB69-23CF-44E3-9099-C40C66FF867C}">
                    <a14:compatExt spid="_x0000_s405050"/>
                  </a:ext>
                  <a:ext uri="{FF2B5EF4-FFF2-40B4-BE49-F238E27FC236}">
                    <a16:creationId xmlns:a16="http://schemas.microsoft.com/office/drawing/2014/main" id="{00000000-0008-0000-2E00-00003A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1" name="Option Button 571" hidden="1">
                <a:extLst>
                  <a:ext uri="{63B3BB69-23CF-44E3-9099-C40C66FF867C}">
                    <a14:compatExt spid="_x0000_s405051"/>
                  </a:ext>
                  <a:ext uri="{FF2B5EF4-FFF2-40B4-BE49-F238E27FC236}">
                    <a16:creationId xmlns:a16="http://schemas.microsoft.com/office/drawing/2014/main" id="{00000000-0008-0000-2E00-00003B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2" name="Option Button 572" hidden="1">
                <a:extLst>
                  <a:ext uri="{63B3BB69-23CF-44E3-9099-C40C66FF867C}">
                    <a14:compatExt spid="_x0000_s405052"/>
                  </a:ext>
                  <a:ext uri="{FF2B5EF4-FFF2-40B4-BE49-F238E27FC236}">
                    <a16:creationId xmlns:a16="http://schemas.microsoft.com/office/drawing/2014/main" id="{00000000-0008-0000-2E00-00003C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3" name="Option Button 573" hidden="1">
                <a:extLst>
                  <a:ext uri="{63B3BB69-23CF-44E3-9099-C40C66FF867C}">
                    <a14:compatExt spid="_x0000_s405053"/>
                  </a:ext>
                  <a:ext uri="{FF2B5EF4-FFF2-40B4-BE49-F238E27FC236}">
                    <a16:creationId xmlns:a16="http://schemas.microsoft.com/office/drawing/2014/main" id="{00000000-0008-0000-2E00-00003D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4" name="Option Button 574" hidden="1">
                <a:extLst>
                  <a:ext uri="{63B3BB69-23CF-44E3-9099-C40C66FF867C}">
                    <a14:compatExt spid="_x0000_s405054"/>
                  </a:ext>
                  <a:ext uri="{FF2B5EF4-FFF2-40B4-BE49-F238E27FC236}">
                    <a16:creationId xmlns:a16="http://schemas.microsoft.com/office/drawing/2014/main" id="{00000000-0008-0000-2E00-00003E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56</xdr:row>
          <xdr:rowOff>110547</xdr:rowOff>
        </xdr:from>
        <xdr:ext cx="2294286" cy="194005"/>
        <xdr:grpSp>
          <xdr:nvGrpSpPr>
            <xdr:cNvPr id="330" name="Gruppieren 329">
              <a:extLst>
                <a:ext uri="{FF2B5EF4-FFF2-40B4-BE49-F238E27FC236}">
                  <a16:creationId xmlns:a16="http://schemas.microsoft.com/office/drawing/2014/main" id="{00000000-0008-0000-2E00-00004A010000}"/>
                </a:ext>
              </a:extLst>
            </xdr:cNvPr>
            <xdr:cNvGrpSpPr/>
          </xdr:nvGrpSpPr>
          <xdr:grpSpPr>
            <a:xfrm>
              <a:off x="3064775" y="17049807"/>
              <a:ext cx="2294286" cy="194005"/>
              <a:chOff x="3581389" y="2105164"/>
              <a:chExt cx="2247895" cy="276225"/>
            </a:xfrm>
          </xdr:grpSpPr>
          <xdr:sp macro="" textlink="">
            <xdr:nvSpPr>
              <xdr:cNvPr id="405055" name="Group Box 575" hidden="1">
                <a:extLst>
                  <a:ext uri="{63B3BB69-23CF-44E3-9099-C40C66FF867C}">
                    <a14:compatExt spid="_x0000_s405055"/>
                  </a:ext>
                  <a:ext uri="{FF2B5EF4-FFF2-40B4-BE49-F238E27FC236}">
                    <a16:creationId xmlns:a16="http://schemas.microsoft.com/office/drawing/2014/main" id="{00000000-0008-0000-2E00-00003F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56" name="Option Button 576" hidden="1">
                <a:extLst>
                  <a:ext uri="{63B3BB69-23CF-44E3-9099-C40C66FF867C}">
                    <a14:compatExt spid="_x0000_s405056"/>
                  </a:ext>
                  <a:ext uri="{FF2B5EF4-FFF2-40B4-BE49-F238E27FC236}">
                    <a16:creationId xmlns:a16="http://schemas.microsoft.com/office/drawing/2014/main" id="{00000000-0008-0000-2E00-000040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7" name="Option Button 577" hidden="1">
                <a:extLst>
                  <a:ext uri="{63B3BB69-23CF-44E3-9099-C40C66FF867C}">
                    <a14:compatExt spid="_x0000_s405057"/>
                  </a:ext>
                  <a:ext uri="{FF2B5EF4-FFF2-40B4-BE49-F238E27FC236}">
                    <a16:creationId xmlns:a16="http://schemas.microsoft.com/office/drawing/2014/main" id="{00000000-0008-0000-2E00-000041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8" name="Option Button 578" hidden="1">
                <a:extLst>
                  <a:ext uri="{63B3BB69-23CF-44E3-9099-C40C66FF867C}">
                    <a14:compatExt spid="_x0000_s405058"/>
                  </a:ext>
                  <a:ext uri="{FF2B5EF4-FFF2-40B4-BE49-F238E27FC236}">
                    <a16:creationId xmlns:a16="http://schemas.microsoft.com/office/drawing/2014/main" id="{00000000-0008-0000-2E00-000042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59" name="Option Button 579" hidden="1">
                <a:extLst>
                  <a:ext uri="{63B3BB69-23CF-44E3-9099-C40C66FF867C}">
                    <a14:compatExt spid="_x0000_s405059"/>
                  </a:ext>
                  <a:ext uri="{FF2B5EF4-FFF2-40B4-BE49-F238E27FC236}">
                    <a16:creationId xmlns:a16="http://schemas.microsoft.com/office/drawing/2014/main" id="{00000000-0008-0000-2E00-000043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0" name="Option Button 580" hidden="1">
                <a:extLst>
                  <a:ext uri="{63B3BB69-23CF-44E3-9099-C40C66FF867C}">
                    <a14:compatExt spid="_x0000_s405060"/>
                  </a:ext>
                  <a:ext uri="{FF2B5EF4-FFF2-40B4-BE49-F238E27FC236}">
                    <a16:creationId xmlns:a16="http://schemas.microsoft.com/office/drawing/2014/main" id="{00000000-0008-0000-2E00-000044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57</xdr:row>
          <xdr:rowOff>108657</xdr:rowOff>
        </xdr:from>
        <xdr:ext cx="2294286" cy="194005"/>
        <xdr:grpSp>
          <xdr:nvGrpSpPr>
            <xdr:cNvPr id="341" name="Gruppieren 340">
              <a:extLst>
                <a:ext uri="{FF2B5EF4-FFF2-40B4-BE49-F238E27FC236}">
                  <a16:creationId xmlns:a16="http://schemas.microsoft.com/office/drawing/2014/main" id="{00000000-0008-0000-2E00-000055010000}"/>
                </a:ext>
              </a:extLst>
            </xdr:cNvPr>
            <xdr:cNvGrpSpPr/>
          </xdr:nvGrpSpPr>
          <xdr:grpSpPr>
            <a:xfrm>
              <a:off x="3064775" y="17360337"/>
              <a:ext cx="2294286" cy="194005"/>
              <a:chOff x="3581389" y="2105164"/>
              <a:chExt cx="2247895" cy="276225"/>
            </a:xfrm>
          </xdr:grpSpPr>
          <xdr:sp macro="" textlink="">
            <xdr:nvSpPr>
              <xdr:cNvPr id="405061" name="Group Box 581" hidden="1">
                <a:extLst>
                  <a:ext uri="{63B3BB69-23CF-44E3-9099-C40C66FF867C}">
                    <a14:compatExt spid="_x0000_s405061"/>
                  </a:ext>
                  <a:ext uri="{FF2B5EF4-FFF2-40B4-BE49-F238E27FC236}">
                    <a16:creationId xmlns:a16="http://schemas.microsoft.com/office/drawing/2014/main" id="{00000000-0008-0000-2E00-000045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62" name="Option Button 582" hidden="1">
                <a:extLst>
                  <a:ext uri="{63B3BB69-23CF-44E3-9099-C40C66FF867C}">
                    <a14:compatExt spid="_x0000_s405062"/>
                  </a:ext>
                  <a:ext uri="{FF2B5EF4-FFF2-40B4-BE49-F238E27FC236}">
                    <a16:creationId xmlns:a16="http://schemas.microsoft.com/office/drawing/2014/main" id="{00000000-0008-0000-2E00-000046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3" name="Option Button 583" hidden="1">
                <a:extLst>
                  <a:ext uri="{63B3BB69-23CF-44E3-9099-C40C66FF867C}">
                    <a14:compatExt spid="_x0000_s405063"/>
                  </a:ext>
                  <a:ext uri="{FF2B5EF4-FFF2-40B4-BE49-F238E27FC236}">
                    <a16:creationId xmlns:a16="http://schemas.microsoft.com/office/drawing/2014/main" id="{00000000-0008-0000-2E00-000047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4" name="Option Button 584" hidden="1">
                <a:extLst>
                  <a:ext uri="{63B3BB69-23CF-44E3-9099-C40C66FF867C}">
                    <a14:compatExt spid="_x0000_s405064"/>
                  </a:ext>
                  <a:ext uri="{FF2B5EF4-FFF2-40B4-BE49-F238E27FC236}">
                    <a16:creationId xmlns:a16="http://schemas.microsoft.com/office/drawing/2014/main" id="{00000000-0008-0000-2E00-000048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5" name="Option Button 585" hidden="1">
                <a:extLst>
                  <a:ext uri="{63B3BB69-23CF-44E3-9099-C40C66FF867C}">
                    <a14:compatExt spid="_x0000_s405065"/>
                  </a:ext>
                  <a:ext uri="{FF2B5EF4-FFF2-40B4-BE49-F238E27FC236}">
                    <a16:creationId xmlns:a16="http://schemas.microsoft.com/office/drawing/2014/main" id="{00000000-0008-0000-2E00-000049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6" name="Option Button 586" hidden="1">
                <a:extLst>
                  <a:ext uri="{63B3BB69-23CF-44E3-9099-C40C66FF867C}">
                    <a14:compatExt spid="_x0000_s405066"/>
                  </a:ext>
                  <a:ext uri="{FF2B5EF4-FFF2-40B4-BE49-F238E27FC236}">
                    <a16:creationId xmlns:a16="http://schemas.microsoft.com/office/drawing/2014/main" id="{00000000-0008-0000-2E00-00004A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58</xdr:row>
          <xdr:rowOff>106767</xdr:rowOff>
        </xdr:from>
        <xdr:ext cx="2294286" cy="194005"/>
        <xdr:grpSp>
          <xdr:nvGrpSpPr>
            <xdr:cNvPr id="344" name="Gruppieren 343">
              <a:extLst>
                <a:ext uri="{FF2B5EF4-FFF2-40B4-BE49-F238E27FC236}">
                  <a16:creationId xmlns:a16="http://schemas.microsoft.com/office/drawing/2014/main" id="{00000000-0008-0000-2E00-000058010000}"/>
                </a:ext>
              </a:extLst>
            </xdr:cNvPr>
            <xdr:cNvGrpSpPr/>
          </xdr:nvGrpSpPr>
          <xdr:grpSpPr>
            <a:xfrm>
              <a:off x="3064775" y="17670867"/>
              <a:ext cx="2294286" cy="194005"/>
              <a:chOff x="3581389" y="2105164"/>
              <a:chExt cx="2247895" cy="276225"/>
            </a:xfrm>
          </xdr:grpSpPr>
          <xdr:sp macro="" textlink="">
            <xdr:nvSpPr>
              <xdr:cNvPr id="405067" name="Group Box 587" hidden="1">
                <a:extLst>
                  <a:ext uri="{63B3BB69-23CF-44E3-9099-C40C66FF867C}">
                    <a14:compatExt spid="_x0000_s405067"/>
                  </a:ext>
                  <a:ext uri="{FF2B5EF4-FFF2-40B4-BE49-F238E27FC236}">
                    <a16:creationId xmlns:a16="http://schemas.microsoft.com/office/drawing/2014/main" id="{00000000-0008-0000-2E00-00004B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68" name="Option Button 588" hidden="1">
                <a:extLst>
                  <a:ext uri="{63B3BB69-23CF-44E3-9099-C40C66FF867C}">
                    <a14:compatExt spid="_x0000_s405068"/>
                  </a:ext>
                  <a:ext uri="{FF2B5EF4-FFF2-40B4-BE49-F238E27FC236}">
                    <a16:creationId xmlns:a16="http://schemas.microsoft.com/office/drawing/2014/main" id="{00000000-0008-0000-2E00-00004C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69" name="Option Button 589" hidden="1">
                <a:extLst>
                  <a:ext uri="{63B3BB69-23CF-44E3-9099-C40C66FF867C}">
                    <a14:compatExt spid="_x0000_s405069"/>
                  </a:ext>
                  <a:ext uri="{FF2B5EF4-FFF2-40B4-BE49-F238E27FC236}">
                    <a16:creationId xmlns:a16="http://schemas.microsoft.com/office/drawing/2014/main" id="{00000000-0008-0000-2E00-00004D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0" name="Option Button 590" hidden="1">
                <a:extLst>
                  <a:ext uri="{63B3BB69-23CF-44E3-9099-C40C66FF867C}">
                    <a14:compatExt spid="_x0000_s405070"/>
                  </a:ext>
                  <a:ext uri="{FF2B5EF4-FFF2-40B4-BE49-F238E27FC236}">
                    <a16:creationId xmlns:a16="http://schemas.microsoft.com/office/drawing/2014/main" id="{00000000-0008-0000-2E00-00004E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1" name="Option Button 591" hidden="1">
                <a:extLst>
                  <a:ext uri="{63B3BB69-23CF-44E3-9099-C40C66FF867C}">
                    <a14:compatExt spid="_x0000_s405071"/>
                  </a:ext>
                  <a:ext uri="{FF2B5EF4-FFF2-40B4-BE49-F238E27FC236}">
                    <a16:creationId xmlns:a16="http://schemas.microsoft.com/office/drawing/2014/main" id="{00000000-0008-0000-2E00-00004F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2" name="Option Button 592" hidden="1">
                <a:extLst>
                  <a:ext uri="{63B3BB69-23CF-44E3-9099-C40C66FF867C}">
                    <a14:compatExt spid="_x0000_s405072"/>
                  </a:ext>
                  <a:ext uri="{FF2B5EF4-FFF2-40B4-BE49-F238E27FC236}">
                    <a16:creationId xmlns:a16="http://schemas.microsoft.com/office/drawing/2014/main" id="{00000000-0008-0000-2E00-000050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59</xdr:row>
          <xdr:rowOff>104879</xdr:rowOff>
        </xdr:from>
        <xdr:ext cx="2294286" cy="194005"/>
        <xdr:grpSp>
          <xdr:nvGrpSpPr>
            <xdr:cNvPr id="356" name="Gruppieren 355">
              <a:extLst>
                <a:ext uri="{FF2B5EF4-FFF2-40B4-BE49-F238E27FC236}">
                  <a16:creationId xmlns:a16="http://schemas.microsoft.com/office/drawing/2014/main" id="{00000000-0008-0000-2E00-000064010000}"/>
                </a:ext>
              </a:extLst>
            </xdr:cNvPr>
            <xdr:cNvGrpSpPr/>
          </xdr:nvGrpSpPr>
          <xdr:grpSpPr>
            <a:xfrm>
              <a:off x="3064775" y="17981399"/>
              <a:ext cx="2294286" cy="194005"/>
              <a:chOff x="3581389" y="2105164"/>
              <a:chExt cx="2247895" cy="276225"/>
            </a:xfrm>
          </xdr:grpSpPr>
          <xdr:sp macro="" textlink="">
            <xdr:nvSpPr>
              <xdr:cNvPr id="405073" name="Group Box 593" hidden="1">
                <a:extLst>
                  <a:ext uri="{63B3BB69-23CF-44E3-9099-C40C66FF867C}">
                    <a14:compatExt spid="_x0000_s405073"/>
                  </a:ext>
                  <a:ext uri="{FF2B5EF4-FFF2-40B4-BE49-F238E27FC236}">
                    <a16:creationId xmlns:a16="http://schemas.microsoft.com/office/drawing/2014/main" id="{00000000-0008-0000-2E00-000051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74" name="Option Button 594" hidden="1">
                <a:extLst>
                  <a:ext uri="{63B3BB69-23CF-44E3-9099-C40C66FF867C}">
                    <a14:compatExt spid="_x0000_s405074"/>
                  </a:ext>
                  <a:ext uri="{FF2B5EF4-FFF2-40B4-BE49-F238E27FC236}">
                    <a16:creationId xmlns:a16="http://schemas.microsoft.com/office/drawing/2014/main" id="{00000000-0008-0000-2E00-000052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5" name="Option Button 595" hidden="1">
                <a:extLst>
                  <a:ext uri="{63B3BB69-23CF-44E3-9099-C40C66FF867C}">
                    <a14:compatExt spid="_x0000_s405075"/>
                  </a:ext>
                  <a:ext uri="{FF2B5EF4-FFF2-40B4-BE49-F238E27FC236}">
                    <a16:creationId xmlns:a16="http://schemas.microsoft.com/office/drawing/2014/main" id="{00000000-0008-0000-2E00-000053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6" name="Option Button 596" hidden="1">
                <a:extLst>
                  <a:ext uri="{63B3BB69-23CF-44E3-9099-C40C66FF867C}">
                    <a14:compatExt spid="_x0000_s405076"/>
                  </a:ext>
                  <a:ext uri="{FF2B5EF4-FFF2-40B4-BE49-F238E27FC236}">
                    <a16:creationId xmlns:a16="http://schemas.microsoft.com/office/drawing/2014/main" id="{00000000-0008-0000-2E00-000054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7" name="Option Button 597" hidden="1">
                <a:extLst>
                  <a:ext uri="{63B3BB69-23CF-44E3-9099-C40C66FF867C}">
                    <a14:compatExt spid="_x0000_s405077"/>
                  </a:ext>
                  <a:ext uri="{FF2B5EF4-FFF2-40B4-BE49-F238E27FC236}">
                    <a16:creationId xmlns:a16="http://schemas.microsoft.com/office/drawing/2014/main" id="{00000000-0008-0000-2E00-000055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78" name="Option Button 598" hidden="1">
                <a:extLst>
                  <a:ext uri="{63B3BB69-23CF-44E3-9099-C40C66FF867C}">
                    <a14:compatExt spid="_x0000_s405078"/>
                  </a:ext>
                  <a:ext uri="{FF2B5EF4-FFF2-40B4-BE49-F238E27FC236}">
                    <a16:creationId xmlns:a16="http://schemas.microsoft.com/office/drawing/2014/main" id="{00000000-0008-0000-2E00-000056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62</xdr:row>
          <xdr:rowOff>111923</xdr:rowOff>
        </xdr:from>
        <xdr:ext cx="2294286" cy="203716"/>
        <xdr:grpSp>
          <xdr:nvGrpSpPr>
            <xdr:cNvPr id="358" name="Gruppieren 357">
              <a:extLst>
                <a:ext uri="{FF2B5EF4-FFF2-40B4-BE49-F238E27FC236}">
                  <a16:creationId xmlns:a16="http://schemas.microsoft.com/office/drawing/2014/main" id="{00000000-0008-0000-2E00-000066010000}"/>
                </a:ext>
              </a:extLst>
            </xdr:cNvPr>
            <xdr:cNvGrpSpPr/>
          </xdr:nvGrpSpPr>
          <xdr:grpSpPr>
            <a:xfrm>
              <a:off x="3064775" y="19001903"/>
              <a:ext cx="2294286" cy="203716"/>
              <a:chOff x="3581387" y="2105144"/>
              <a:chExt cx="2247892" cy="276225"/>
            </a:xfrm>
          </xdr:grpSpPr>
          <xdr:sp macro="" textlink="">
            <xdr:nvSpPr>
              <xdr:cNvPr id="405079" name="Group Box 599" hidden="1">
                <a:extLst>
                  <a:ext uri="{63B3BB69-23CF-44E3-9099-C40C66FF867C}">
                    <a14:compatExt spid="_x0000_s405079"/>
                  </a:ext>
                  <a:ext uri="{FF2B5EF4-FFF2-40B4-BE49-F238E27FC236}">
                    <a16:creationId xmlns:a16="http://schemas.microsoft.com/office/drawing/2014/main" id="{00000000-0008-0000-2E00-0000572E06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05080" name="Option Button 600" hidden="1">
                <a:extLst>
                  <a:ext uri="{63B3BB69-23CF-44E3-9099-C40C66FF867C}">
                    <a14:compatExt spid="_x0000_s405080"/>
                  </a:ext>
                  <a:ext uri="{FF2B5EF4-FFF2-40B4-BE49-F238E27FC236}">
                    <a16:creationId xmlns:a16="http://schemas.microsoft.com/office/drawing/2014/main" id="{00000000-0008-0000-2E00-0000582E06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1" name="Option Button 601" hidden="1">
                <a:extLst>
                  <a:ext uri="{63B3BB69-23CF-44E3-9099-C40C66FF867C}">
                    <a14:compatExt spid="_x0000_s405081"/>
                  </a:ext>
                  <a:ext uri="{FF2B5EF4-FFF2-40B4-BE49-F238E27FC236}">
                    <a16:creationId xmlns:a16="http://schemas.microsoft.com/office/drawing/2014/main" id="{00000000-0008-0000-2E00-0000592E06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2" name="Option Button 602" hidden="1">
                <a:extLst>
                  <a:ext uri="{63B3BB69-23CF-44E3-9099-C40C66FF867C}">
                    <a14:compatExt spid="_x0000_s405082"/>
                  </a:ext>
                  <a:ext uri="{FF2B5EF4-FFF2-40B4-BE49-F238E27FC236}">
                    <a16:creationId xmlns:a16="http://schemas.microsoft.com/office/drawing/2014/main" id="{00000000-0008-0000-2E00-00005A2E06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3" name="Option Button 603" hidden="1">
                <a:extLst>
                  <a:ext uri="{63B3BB69-23CF-44E3-9099-C40C66FF867C}">
                    <a14:compatExt spid="_x0000_s405083"/>
                  </a:ext>
                  <a:ext uri="{FF2B5EF4-FFF2-40B4-BE49-F238E27FC236}">
                    <a16:creationId xmlns:a16="http://schemas.microsoft.com/office/drawing/2014/main" id="{00000000-0008-0000-2E00-00005B2E06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4" name="Option Button 604" hidden="1">
                <a:extLst>
                  <a:ext uri="{63B3BB69-23CF-44E3-9099-C40C66FF867C}">
                    <a14:compatExt spid="_x0000_s405084"/>
                  </a:ext>
                  <a:ext uri="{FF2B5EF4-FFF2-40B4-BE49-F238E27FC236}">
                    <a16:creationId xmlns:a16="http://schemas.microsoft.com/office/drawing/2014/main" id="{00000000-0008-0000-2E00-00005C2E06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63</xdr:row>
          <xdr:rowOff>119744</xdr:rowOff>
        </xdr:from>
        <xdr:ext cx="2294277" cy="203708"/>
        <xdr:grpSp>
          <xdr:nvGrpSpPr>
            <xdr:cNvPr id="365" name="Gruppieren 364">
              <a:extLst>
                <a:ext uri="{FF2B5EF4-FFF2-40B4-BE49-F238E27FC236}">
                  <a16:creationId xmlns:a16="http://schemas.microsoft.com/office/drawing/2014/main" id="{00000000-0008-0000-2E00-00006D010000}"/>
                </a:ext>
              </a:extLst>
            </xdr:cNvPr>
            <xdr:cNvGrpSpPr/>
          </xdr:nvGrpSpPr>
          <xdr:grpSpPr>
            <a:xfrm>
              <a:off x="3064775" y="19322144"/>
              <a:ext cx="2294277" cy="203708"/>
              <a:chOff x="3581406" y="2103814"/>
              <a:chExt cx="2247901" cy="276223"/>
            </a:xfrm>
          </xdr:grpSpPr>
          <xdr:sp macro="" textlink="">
            <xdr:nvSpPr>
              <xdr:cNvPr id="405085" name="Group Box 605" hidden="1">
                <a:extLst>
                  <a:ext uri="{63B3BB69-23CF-44E3-9099-C40C66FF867C}">
                    <a14:compatExt spid="_x0000_s405085"/>
                  </a:ext>
                  <a:ext uri="{FF2B5EF4-FFF2-40B4-BE49-F238E27FC236}">
                    <a16:creationId xmlns:a16="http://schemas.microsoft.com/office/drawing/2014/main" id="{00000000-0008-0000-2E00-00005D2E06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05086" name="Option Button 606" hidden="1">
                <a:extLst>
                  <a:ext uri="{63B3BB69-23CF-44E3-9099-C40C66FF867C}">
                    <a14:compatExt spid="_x0000_s405086"/>
                  </a:ext>
                  <a:ext uri="{FF2B5EF4-FFF2-40B4-BE49-F238E27FC236}">
                    <a16:creationId xmlns:a16="http://schemas.microsoft.com/office/drawing/2014/main" id="{00000000-0008-0000-2E00-00005E2E06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7" name="Option Button 607" hidden="1">
                <a:extLst>
                  <a:ext uri="{63B3BB69-23CF-44E3-9099-C40C66FF867C}">
                    <a14:compatExt spid="_x0000_s405087"/>
                  </a:ext>
                  <a:ext uri="{FF2B5EF4-FFF2-40B4-BE49-F238E27FC236}">
                    <a16:creationId xmlns:a16="http://schemas.microsoft.com/office/drawing/2014/main" id="{00000000-0008-0000-2E00-00005F2E06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8" name="Option Button 608" hidden="1">
                <a:extLst>
                  <a:ext uri="{63B3BB69-23CF-44E3-9099-C40C66FF867C}">
                    <a14:compatExt spid="_x0000_s405088"/>
                  </a:ext>
                  <a:ext uri="{FF2B5EF4-FFF2-40B4-BE49-F238E27FC236}">
                    <a16:creationId xmlns:a16="http://schemas.microsoft.com/office/drawing/2014/main" id="{00000000-0008-0000-2E00-0000602E06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89" name="Option Button 609" hidden="1">
                <a:extLst>
                  <a:ext uri="{63B3BB69-23CF-44E3-9099-C40C66FF867C}">
                    <a14:compatExt spid="_x0000_s405089"/>
                  </a:ext>
                  <a:ext uri="{FF2B5EF4-FFF2-40B4-BE49-F238E27FC236}">
                    <a16:creationId xmlns:a16="http://schemas.microsoft.com/office/drawing/2014/main" id="{00000000-0008-0000-2E00-0000612E06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0" name="Option Button 610" hidden="1">
                <a:extLst>
                  <a:ext uri="{63B3BB69-23CF-44E3-9099-C40C66FF867C}">
                    <a14:compatExt spid="_x0000_s405090"/>
                  </a:ext>
                  <a:ext uri="{FF2B5EF4-FFF2-40B4-BE49-F238E27FC236}">
                    <a16:creationId xmlns:a16="http://schemas.microsoft.com/office/drawing/2014/main" id="{00000000-0008-0000-2E00-0000622E06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64</xdr:row>
          <xdr:rowOff>127557</xdr:rowOff>
        </xdr:from>
        <xdr:ext cx="2294286" cy="194005"/>
        <xdr:grpSp>
          <xdr:nvGrpSpPr>
            <xdr:cNvPr id="373" name="Gruppieren 372">
              <a:extLst>
                <a:ext uri="{FF2B5EF4-FFF2-40B4-BE49-F238E27FC236}">
                  <a16:creationId xmlns:a16="http://schemas.microsoft.com/office/drawing/2014/main" id="{00000000-0008-0000-2E00-000075010000}"/>
                </a:ext>
              </a:extLst>
            </xdr:cNvPr>
            <xdr:cNvGrpSpPr/>
          </xdr:nvGrpSpPr>
          <xdr:grpSpPr>
            <a:xfrm>
              <a:off x="3064775" y="19642377"/>
              <a:ext cx="2294286" cy="194005"/>
              <a:chOff x="3581389" y="2105164"/>
              <a:chExt cx="2247895" cy="276225"/>
            </a:xfrm>
          </xdr:grpSpPr>
          <xdr:sp macro="" textlink="">
            <xdr:nvSpPr>
              <xdr:cNvPr id="405091" name="Group Box 611" hidden="1">
                <a:extLst>
                  <a:ext uri="{63B3BB69-23CF-44E3-9099-C40C66FF867C}">
                    <a14:compatExt spid="_x0000_s405091"/>
                  </a:ext>
                  <a:ext uri="{FF2B5EF4-FFF2-40B4-BE49-F238E27FC236}">
                    <a16:creationId xmlns:a16="http://schemas.microsoft.com/office/drawing/2014/main" id="{00000000-0008-0000-2E00-000063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092" name="Option Button 612" hidden="1">
                <a:extLst>
                  <a:ext uri="{63B3BB69-23CF-44E3-9099-C40C66FF867C}">
                    <a14:compatExt spid="_x0000_s405092"/>
                  </a:ext>
                  <a:ext uri="{FF2B5EF4-FFF2-40B4-BE49-F238E27FC236}">
                    <a16:creationId xmlns:a16="http://schemas.microsoft.com/office/drawing/2014/main" id="{00000000-0008-0000-2E00-000064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3" name="Option Button 613" hidden="1">
                <a:extLst>
                  <a:ext uri="{63B3BB69-23CF-44E3-9099-C40C66FF867C}">
                    <a14:compatExt spid="_x0000_s405093"/>
                  </a:ext>
                  <a:ext uri="{FF2B5EF4-FFF2-40B4-BE49-F238E27FC236}">
                    <a16:creationId xmlns:a16="http://schemas.microsoft.com/office/drawing/2014/main" id="{00000000-0008-0000-2E00-000065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4" name="Option Button 614" hidden="1">
                <a:extLst>
                  <a:ext uri="{63B3BB69-23CF-44E3-9099-C40C66FF867C}">
                    <a14:compatExt spid="_x0000_s405094"/>
                  </a:ext>
                  <a:ext uri="{FF2B5EF4-FFF2-40B4-BE49-F238E27FC236}">
                    <a16:creationId xmlns:a16="http://schemas.microsoft.com/office/drawing/2014/main" id="{00000000-0008-0000-2E00-000066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5" name="Option Button 615" hidden="1">
                <a:extLst>
                  <a:ext uri="{63B3BB69-23CF-44E3-9099-C40C66FF867C}">
                    <a14:compatExt spid="_x0000_s405095"/>
                  </a:ext>
                  <a:ext uri="{FF2B5EF4-FFF2-40B4-BE49-F238E27FC236}">
                    <a16:creationId xmlns:a16="http://schemas.microsoft.com/office/drawing/2014/main" id="{00000000-0008-0000-2E00-000067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6" name="Option Button 616" hidden="1">
                <a:extLst>
                  <a:ext uri="{63B3BB69-23CF-44E3-9099-C40C66FF867C}">
                    <a14:compatExt spid="_x0000_s405096"/>
                  </a:ext>
                  <a:ext uri="{FF2B5EF4-FFF2-40B4-BE49-F238E27FC236}">
                    <a16:creationId xmlns:a16="http://schemas.microsoft.com/office/drawing/2014/main" id="{00000000-0008-0000-2E00-000068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61</xdr:row>
          <xdr:rowOff>104677</xdr:rowOff>
        </xdr:from>
        <xdr:ext cx="2303996" cy="203141"/>
        <xdr:grpSp>
          <xdr:nvGrpSpPr>
            <xdr:cNvPr id="379" name="Gruppieren 378">
              <a:extLst>
                <a:ext uri="{FF2B5EF4-FFF2-40B4-BE49-F238E27FC236}">
                  <a16:creationId xmlns:a16="http://schemas.microsoft.com/office/drawing/2014/main" id="{00000000-0008-0000-2E00-00007B010000}"/>
                </a:ext>
              </a:extLst>
            </xdr:cNvPr>
            <xdr:cNvGrpSpPr/>
          </xdr:nvGrpSpPr>
          <xdr:grpSpPr>
            <a:xfrm>
              <a:off x="3064775" y="18682237"/>
              <a:ext cx="2303996" cy="203141"/>
              <a:chOff x="3581395" y="2104255"/>
              <a:chExt cx="2247900" cy="276226"/>
            </a:xfrm>
          </xdr:grpSpPr>
          <xdr:sp macro="" textlink="">
            <xdr:nvSpPr>
              <xdr:cNvPr id="405097" name="Group Box 617" hidden="1">
                <a:extLst>
                  <a:ext uri="{63B3BB69-23CF-44E3-9099-C40C66FF867C}">
                    <a14:compatExt spid="_x0000_s405097"/>
                  </a:ext>
                  <a:ext uri="{FF2B5EF4-FFF2-40B4-BE49-F238E27FC236}">
                    <a16:creationId xmlns:a16="http://schemas.microsoft.com/office/drawing/2014/main" id="{00000000-0008-0000-2E00-0000692E06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05098" name="Option Button 618" hidden="1">
                <a:extLst>
                  <a:ext uri="{63B3BB69-23CF-44E3-9099-C40C66FF867C}">
                    <a14:compatExt spid="_x0000_s405098"/>
                  </a:ext>
                  <a:ext uri="{FF2B5EF4-FFF2-40B4-BE49-F238E27FC236}">
                    <a16:creationId xmlns:a16="http://schemas.microsoft.com/office/drawing/2014/main" id="{00000000-0008-0000-2E00-00006A2E06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099" name="Option Button 619" hidden="1">
                <a:extLst>
                  <a:ext uri="{63B3BB69-23CF-44E3-9099-C40C66FF867C}">
                    <a14:compatExt spid="_x0000_s405099"/>
                  </a:ext>
                  <a:ext uri="{FF2B5EF4-FFF2-40B4-BE49-F238E27FC236}">
                    <a16:creationId xmlns:a16="http://schemas.microsoft.com/office/drawing/2014/main" id="{00000000-0008-0000-2E00-00006B2E06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0" name="Option Button 620" hidden="1">
                <a:extLst>
                  <a:ext uri="{63B3BB69-23CF-44E3-9099-C40C66FF867C}">
                    <a14:compatExt spid="_x0000_s405100"/>
                  </a:ext>
                  <a:ext uri="{FF2B5EF4-FFF2-40B4-BE49-F238E27FC236}">
                    <a16:creationId xmlns:a16="http://schemas.microsoft.com/office/drawing/2014/main" id="{00000000-0008-0000-2E00-00006C2E06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1" name="Option Button 621" hidden="1">
                <a:extLst>
                  <a:ext uri="{63B3BB69-23CF-44E3-9099-C40C66FF867C}">
                    <a14:compatExt spid="_x0000_s405101"/>
                  </a:ext>
                  <a:ext uri="{FF2B5EF4-FFF2-40B4-BE49-F238E27FC236}">
                    <a16:creationId xmlns:a16="http://schemas.microsoft.com/office/drawing/2014/main" id="{00000000-0008-0000-2E00-00006D2E06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2" name="Option Button 622" hidden="1">
                <a:extLst>
                  <a:ext uri="{63B3BB69-23CF-44E3-9099-C40C66FF867C}">
                    <a14:compatExt spid="_x0000_s405102"/>
                  </a:ext>
                  <a:ext uri="{FF2B5EF4-FFF2-40B4-BE49-F238E27FC236}">
                    <a16:creationId xmlns:a16="http://schemas.microsoft.com/office/drawing/2014/main" id="{00000000-0008-0000-2E00-00006E2E06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65</xdr:row>
          <xdr:rowOff>125667</xdr:rowOff>
        </xdr:from>
        <xdr:ext cx="2294286" cy="194005"/>
        <xdr:grpSp>
          <xdr:nvGrpSpPr>
            <xdr:cNvPr id="386" name="Gruppieren 385">
              <a:extLst>
                <a:ext uri="{FF2B5EF4-FFF2-40B4-BE49-F238E27FC236}">
                  <a16:creationId xmlns:a16="http://schemas.microsoft.com/office/drawing/2014/main" id="{00000000-0008-0000-2E00-000082010000}"/>
                </a:ext>
              </a:extLst>
            </xdr:cNvPr>
            <xdr:cNvGrpSpPr/>
          </xdr:nvGrpSpPr>
          <xdr:grpSpPr>
            <a:xfrm>
              <a:off x="3064775" y="19952907"/>
              <a:ext cx="2294286" cy="194005"/>
              <a:chOff x="3581389" y="2105164"/>
              <a:chExt cx="2247895" cy="276225"/>
            </a:xfrm>
          </xdr:grpSpPr>
          <xdr:sp macro="" textlink="">
            <xdr:nvSpPr>
              <xdr:cNvPr id="405103" name="Group Box 623" hidden="1">
                <a:extLst>
                  <a:ext uri="{63B3BB69-23CF-44E3-9099-C40C66FF867C}">
                    <a14:compatExt spid="_x0000_s405103"/>
                  </a:ext>
                  <a:ext uri="{FF2B5EF4-FFF2-40B4-BE49-F238E27FC236}">
                    <a16:creationId xmlns:a16="http://schemas.microsoft.com/office/drawing/2014/main" id="{00000000-0008-0000-2E00-00006F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04" name="Option Button 624" hidden="1">
                <a:extLst>
                  <a:ext uri="{63B3BB69-23CF-44E3-9099-C40C66FF867C}">
                    <a14:compatExt spid="_x0000_s405104"/>
                  </a:ext>
                  <a:ext uri="{FF2B5EF4-FFF2-40B4-BE49-F238E27FC236}">
                    <a16:creationId xmlns:a16="http://schemas.microsoft.com/office/drawing/2014/main" id="{00000000-0008-0000-2E00-000070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5" name="Option Button 625" hidden="1">
                <a:extLst>
                  <a:ext uri="{63B3BB69-23CF-44E3-9099-C40C66FF867C}">
                    <a14:compatExt spid="_x0000_s405105"/>
                  </a:ext>
                  <a:ext uri="{FF2B5EF4-FFF2-40B4-BE49-F238E27FC236}">
                    <a16:creationId xmlns:a16="http://schemas.microsoft.com/office/drawing/2014/main" id="{00000000-0008-0000-2E00-000071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6" name="Option Button 626" hidden="1">
                <a:extLst>
                  <a:ext uri="{63B3BB69-23CF-44E3-9099-C40C66FF867C}">
                    <a14:compatExt spid="_x0000_s405106"/>
                  </a:ext>
                  <a:ext uri="{FF2B5EF4-FFF2-40B4-BE49-F238E27FC236}">
                    <a16:creationId xmlns:a16="http://schemas.microsoft.com/office/drawing/2014/main" id="{00000000-0008-0000-2E00-000072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7" name="Option Button 627" hidden="1">
                <a:extLst>
                  <a:ext uri="{63B3BB69-23CF-44E3-9099-C40C66FF867C}">
                    <a14:compatExt spid="_x0000_s405107"/>
                  </a:ext>
                  <a:ext uri="{FF2B5EF4-FFF2-40B4-BE49-F238E27FC236}">
                    <a16:creationId xmlns:a16="http://schemas.microsoft.com/office/drawing/2014/main" id="{00000000-0008-0000-2E00-000073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08" name="Option Button 628" hidden="1">
                <a:extLst>
                  <a:ext uri="{63B3BB69-23CF-44E3-9099-C40C66FF867C}">
                    <a14:compatExt spid="_x0000_s405108"/>
                  </a:ext>
                  <a:ext uri="{FF2B5EF4-FFF2-40B4-BE49-F238E27FC236}">
                    <a16:creationId xmlns:a16="http://schemas.microsoft.com/office/drawing/2014/main" id="{00000000-0008-0000-2E00-000074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66</xdr:row>
          <xdr:rowOff>123777</xdr:rowOff>
        </xdr:from>
        <xdr:ext cx="2294286" cy="194005"/>
        <xdr:grpSp>
          <xdr:nvGrpSpPr>
            <xdr:cNvPr id="393" name="Gruppieren 392">
              <a:extLst>
                <a:ext uri="{FF2B5EF4-FFF2-40B4-BE49-F238E27FC236}">
                  <a16:creationId xmlns:a16="http://schemas.microsoft.com/office/drawing/2014/main" id="{00000000-0008-0000-2E00-000089010000}"/>
                </a:ext>
              </a:extLst>
            </xdr:cNvPr>
            <xdr:cNvGrpSpPr/>
          </xdr:nvGrpSpPr>
          <xdr:grpSpPr>
            <a:xfrm>
              <a:off x="3064775" y="20263437"/>
              <a:ext cx="2294286" cy="194005"/>
              <a:chOff x="3581389" y="2105164"/>
              <a:chExt cx="2247895" cy="276225"/>
            </a:xfrm>
          </xdr:grpSpPr>
          <xdr:sp macro="" textlink="">
            <xdr:nvSpPr>
              <xdr:cNvPr id="405109" name="Group Box 629" hidden="1">
                <a:extLst>
                  <a:ext uri="{63B3BB69-23CF-44E3-9099-C40C66FF867C}">
                    <a14:compatExt spid="_x0000_s405109"/>
                  </a:ext>
                  <a:ext uri="{FF2B5EF4-FFF2-40B4-BE49-F238E27FC236}">
                    <a16:creationId xmlns:a16="http://schemas.microsoft.com/office/drawing/2014/main" id="{00000000-0008-0000-2E00-000075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10" name="Option Button 630" hidden="1">
                <a:extLst>
                  <a:ext uri="{63B3BB69-23CF-44E3-9099-C40C66FF867C}">
                    <a14:compatExt spid="_x0000_s405110"/>
                  </a:ext>
                  <a:ext uri="{FF2B5EF4-FFF2-40B4-BE49-F238E27FC236}">
                    <a16:creationId xmlns:a16="http://schemas.microsoft.com/office/drawing/2014/main" id="{00000000-0008-0000-2E00-000076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1" name="Option Button 631" hidden="1">
                <a:extLst>
                  <a:ext uri="{63B3BB69-23CF-44E3-9099-C40C66FF867C}">
                    <a14:compatExt spid="_x0000_s405111"/>
                  </a:ext>
                  <a:ext uri="{FF2B5EF4-FFF2-40B4-BE49-F238E27FC236}">
                    <a16:creationId xmlns:a16="http://schemas.microsoft.com/office/drawing/2014/main" id="{00000000-0008-0000-2E00-000077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2" name="Option Button 632" hidden="1">
                <a:extLst>
                  <a:ext uri="{63B3BB69-23CF-44E3-9099-C40C66FF867C}">
                    <a14:compatExt spid="_x0000_s405112"/>
                  </a:ext>
                  <a:ext uri="{FF2B5EF4-FFF2-40B4-BE49-F238E27FC236}">
                    <a16:creationId xmlns:a16="http://schemas.microsoft.com/office/drawing/2014/main" id="{00000000-0008-0000-2E00-000078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3" name="Option Button 633" hidden="1">
                <a:extLst>
                  <a:ext uri="{63B3BB69-23CF-44E3-9099-C40C66FF867C}">
                    <a14:compatExt spid="_x0000_s405113"/>
                  </a:ext>
                  <a:ext uri="{FF2B5EF4-FFF2-40B4-BE49-F238E27FC236}">
                    <a16:creationId xmlns:a16="http://schemas.microsoft.com/office/drawing/2014/main" id="{00000000-0008-0000-2E00-000079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4" name="Option Button 634" hidden="1">
                <a:extLst>
                  <a:ext uri="{63B3BB69-23CF-44E3-9099-C40C66FF867C}">
                    <a14:compatExt spid="_x0000_s405114"/>
                  </a:ext>
                  <a:ext uri="{FF2B5EF4-FFF2-40B4-BE49-F238E27FC236}">
                    <a16:creationId xmlns:a16="http://schemas.microsoft.com/office/drawing/2014/main" id="{00000000-0008-0000-2E00-00007A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67</xdr:row>
          <xdr:rowOff>121887</xdr:rowOff>
        </xdr:from>
        <xdr:ext cx="2294286" cy="194005"/>
        <xdr:grpSp>
          <xdr:nvGrpSpPr>
            <xdr:cNvPr id="400" name="Gruppieren 399">
              <a:extLst>
                <a:ext uri="{FF2B5EF4-FFF2-40B4-BE49-F238E27FC236}">
                  <a16:creationId xmlns:a16="http://schemas.microsoft.com/office/drawing/2014/main" id="{00000000-0008-0000-2E00-000090010000}"/>
                </a:ext>
              </a:extLst>
            </xdr:cNvPr>
            <xdr:cNvGrpSpPr/>
          </xdr:nvGrpSpPr>
          <xdr:grpSpPr>
            <a:xfrm>
              <a:off x="3064775" y="20573967"/>
              <a:ext cx="2294286" cy="194005"/>
              <a:chOff x="3581389" y="2105164"/>
              <a:chExt cx="2247895" cy="276225"/>
            </a:xfrm>
          </xdr:grpSpPr>
          <xdr:sp macro="" textlink="">
            <xdr:nvSpPr>
              <xdr:cNvPr id="405115" name="Group Box 635" hidden="1">
                <a:extLst>
                  <a:ext uri="{63B3BB69-23CF-44E3-9099-C40C66FF867C}">
                    <a14:compatExt spid="_x0000_s405115"/>
                  </a:ext>
                  <a:ext uri="{FF2B5EF4-FFF2-40B4-BE49-F238E27FC236}">
                    <a16:creationId xmlns:a16="http://schemas.microsoft.com/office/drawing/2014/main" id="{00000000-0008-0000-2E00-00007B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16" name="Option Button 636" hidden="1">
                <a:extLst>
                  <a:ext uri="{63B3BB69-23CF-44E3-9099-C40C66FF867C}">
                    <a14:compatExt spid="_x0000_s405116"/>
                  </a:ext>
                  <a:ext uri="{FF2B5EF4-FFF2-40B4-BE49-F238E27FC236}">
                    <a16:creationId xmlns:a16="http://schemas.microsoft.com/office/drawing/2014/main" id="{00000000-0008-0000-2E00-00007C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7" name="Option Button 637" hidden="1">
                <a:extLst>
                  <a:ext uri="{63B3BB69-23CF-44E3-9099-C40C66FF867C}">
                    <a14:compatExt spid="_x0000_s405117"/>
                  </a:ext>
                  <a:ext uri="{FF2B5EF4-FFF2-40B4-BE49-F238E27FC236}">
                    <a16:creationId xmlns:a16="http://schemas.microsoft.com/office/drawing/2014/main" id="{00000000-0008-0000-2E00-00007D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8" name="Option Button 638" hidden="1">
                <a:extLst>
                  <a:ext uri="{63B3BB69-23CF-44E3-9099-C40C66FF867C}">
                    <a14:compatExt spid="_x0000_s405118"/>
                  </a:ext>
                  <a:ext uri="{FF2B5EF4-FFF2-40B4-BE49-F238E27FC236}">
                    <a16:creationId xmlns:a16="http://schemas.microsoft.com/office/drawing/2014/main" id="{00000000-0008-0000-2E00-00007E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19" name="Option Button 639" hidden="1">
                <a:extLst>
                  <a:ext uri="{63B3BB69-23CF-44E3-9099-C40C66FF867C}">
                    <a14:compatExt spid="_x0000_s405119"/>
                  </a:ext>
                  <a:ext uri="{FF2B5EF4-FFF2-40B4-BE49-F238E27FC236}">
                    <a16:creationId xmlns:a16="http://schemas.microsoft.com/office/drawing/2014/main" id="{00000000-0008-0000-2E00-00007F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0" name="Option Button 640" hidden="1">
                <a:extLst>
                  <a:ext uri="{63B3BB69-23CF-44E3-9099-C40C66FF867C}">
                    <a14:compatExt spid="_x0000_s405120"/>
                  </a:ext>
                  <a:ext uri="{FF2B5EF4-FFF2-40B4-BE49-F238E27FC236}">
                    <a16:creationId xmlns:a16="http://schemas.microsoft.com/office/drawing/2014/main" id="{00000000-0008-0000-2E00-000080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68</xdr:row>
          <xdr:rowOff>119997</xdr:rowOff>
        </xdr:from>
        <xdr:ext cx="2294286" cy="194005"/>
        <xdr:grpSp>
          <xdr:nvGrpSpPr>
            <xdr:cNvPr id="407" name="Gruppieren 406">
              <a:extLst>
                <a:ext uri="{FF2B5EF4-FFF2-40B4-BE49-F238E27FC236}">
                  <a16:creationId xmlns:a16="http://schemas.microsoft.com/office/drawing/2014/main" id="{00000000-0008-0000-2E00-000097010000}"/>
                </a:ext>
              </a:extLst>
            </xdr:cNvPr>
            <xdr:cNvGrpSpPr/>
          </xdr:nvGrpSpPr>
          <xdr:grpSpPr>
            <a:xfrm>
              <a:off x="3064775" y="20884497"/>
              <a:ext cx="2294286" cy="194005"/>
              <a:chOff x="3581389" y="2105164"/>
              <a:chExt cx="2247895" cy="276225"/>
            </a:xfrm>
          </xdr:grpSpPr>
          <xdr:sp macro="" textlink="">
            <xdr:nvSpPr>
              <xdr:cNvPr id="405121" name="Group Box 641" hidden="1">
                <a:extLst>
                  <a:ext uri="{63B3BB69-23CF-44E3-9099-C40C66FF867C}">
                    <a14:compatExt spid="_x0000_s405121"/>
                  </a:ext>
                  <a:ext uri="{FF2B5EF4-FFF2-40B4-BE49-F238E27FC236}">
                    <a16:creationId xmlns:a16="http://schemas.microsoft.com/office/drawing/2014/main" id="{00000000-0008-0000-2E00-000081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22" name="Option Button 642" hidden="1">
                <a:extLst>
                  <a:ext uri="{63B3BB69-23CF-44E3-9099-C40C66FF867C}">
                    <a14:compatExt spid="_x0000_s405122"/>
                  </a:ext>
                  <a:ext uri="{FF2B5EF4-FFF2-40B4-BE49-F238E27FC236}">
                    <a16:creationId xmlns:a16="http://schemas.microsoft.com/office/drawing/2014/main" id="{00000000-0008-0000-2E00-000082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3" name="Option Button 643" hidden="1">
                <a:extLst>
                  <a:ext uri="{63B3BB69-23CF-44E3-9099-C40C66FF867C}">
                    <a14:compatExt spid="_x0000_s405123"/>
                  </a:ext>
                  <a:ext uri="{FF2B5EF4-FFF2-40B4-BE49-F238E27FC236}">
                    <a16:creationId xmlns:a16="http://schemas.microsoft.com/office/drawing/2014/main" id="{00000000-0008-0000-2E00-000083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4" name="Option Button 644" hidden="1">
                <a:extLst>
                  <a:ext uri="{63B3BB69-23CF-44E3-9099-C40C66FF867C}">
                    <a14:compatExt spid="_x0000_s405124"/>
                  </a:ext>
                  <a:ext uri="{FF2B5EF4-FFF2-40B4-BE49-F238E27FC236}">
                    <a16:creationId xmlns:a16="http://schemas.microsoft.com/office/drawing/2014/main" id="{00000000-0008-0000-2E00-000084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5" name="Option Button 645" hidden="1">
                <a:extLst>
                  <a:ext uri="{63B3BB69-23CF-44E3-9099-C40C66FF867C}">
                    <a14:compatExt spid="_x0000_s405125"/>
                  </a:ext>
                  <a:ext uri="{FF2B5EF4-FFF2-40B4-BE49-F238E27FC236}">
                    <a16:creationId xmlns:a16="http://schemas.microsoft.com/office/drawing/2014/main" id="{00000000-0008-0000-2E00-000085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6" name="Option Button 646" hidden="1">
                <a:extLst>
                  <a:ext uri="{63B3BB69-23CF-44E3-9099-C40C66FF867C}">
                    <a14:compatExt spid="_x0000_s405126"/>
                  </a:ext>
                  <a:ext uri="{FF2B5EF4-FFF2-40B4-BE49-F238E27FC236}">
                    <a16:creationId xmlns:a16="http://schemas.microsoft.com/office/drawing/2014/main" id="{00000000-0008-0000-2E00-000086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69</xdr:row>
          <xdr:rowOff>118107</xdr:rowOff>
        </xdr:from>
        <xdr:ext cx="2294286" cy="194005"/>
        <xdr:grpSp>
          <xdr:nvGrpSpPr>
            <xdr:cNvPr id="414" name="Gruppieren 413">
              <a:extLst>
                <a:ext uri="{FF2B5EF4-FFF2-40B4-BE49-F238E27FC236}">
                  <a16:creationId xmlns:a16="http://schemas.microsoft.com/office/drawing/2014/main" id="{00000000-0008-0000-2E00-00009E010000}"/>
                </a:ext>
              </a:extLst>
            </xdr:cNvPr>
            <xdr:cNvGrpSpPr/>
          </xdr:nvGrpSpPr>
          <xdr:grpSpPr>
            <a:xfrm>
              <a:off x="3064775" y="21195027"/>
              <a:ext cx="2294286" cy="194005"/>
              <a:chOff x="3581389" y="2105164"/>
              <a:chExt cx="2247895" cy="276225"/>
            </a:xfrm>
          </xdr:grpSpPr>
          <xdr:sp macro="" textlink="">
            <xdr:nvSpPr>
              <xdr:cNvPr id="405127" name="Group Box 647" hidden="1">
                <a:extLst>
                  <a:ext uri="{63B3BB69-23CF-44E3-9099-C40C66FF867C}">
                    <a14:compatExt spid="_x0000_s405127"/>
                  </a:ext>
                  <a:ext uri="{FF2B5EF4-FFF2-40B4-BE49-F238E27FC236}">
                    <a16:creationId xmlns:a16="http://schemas.microsoft.com/office/drawing/2014/main" id="{00000000-0008-0000-2E00-000087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28" name="Option Button 648" hidden="1">
                <a:extLst>
                  <a:ext uri="{63B3BB69-23CF-44E3-9099-C40C66FF867C}">
                    <a14:compatExt spid="_x0000_s405128"/>
                  </a:ext>
                  <a:ext uri="{FF2B5EF4-FFF2-40B4-BE49-F238E27FC236}">
                    <a16:creationId xmlns:a16="http://schemas.microsoft.com/office/drawing/2014/main" id="{00000000-0008-0000-2E00-000088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29" name="Option Button 649" hidden="1">
                <a:extLst>
                  <a:ext uri="{63B3BB69-23CF-44E3-9099-C40C66FF867C}">
                    <a14:compatExt spid="_x0000_s405129"/>
                  </a:ext>
                  <a:ext uri="{FF2B5EF4-FFF2-40B4-BE49-F238E27FC236}">
                    <a16:creationId xmlns:a16="http://schemas.microsoft.com/office/drawing/2014/main" id="{00000000-0008-0000-2E00-000089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0" name="Option Button 650" hidden="1">
                <a:extLst>
                  <a:ext uri="{63B3BB69-23CF-44E3-9099-C40C66FF867C}">
                    <a14:compatExt spid="_x0000_s405130"/>
                  </a:ext>
                  <a:ext uri="{FF2B5EF4-FFF2-40B4-BE49-F238E27FC236}">
                    <a16:creationId xmlns:a16="http://schemas.microsoft.com/office/drawing/2014/main" id="{00000000-0008-0000-2E00-00008A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1" name="Option Button 651" hidden="1">
                <a:extLst>
                  <a:ext uri="{63B3BB69-23CF-44E3-9099-C40C66FF867C}">
                    <a14:compatExt spid="_x0000_s405131"/>
                  </a:ext>
                  <a:ext uri="{FF2B5EF4-FFF2-40B4-BE49-F238E27FC236}">
                    <a16:creationId xmlns:a16="http://schemas.microsoft.com/office/drawing/2014/main" id="{00000000-0008-0000-2E00-00008B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2" name="Option Button 652" hidden="1">
                <a:extLst>
                  <a:ext uri="{63B3BB69-23CF-44E3-9099-C40C66FF867C}">
                    <a14:compatExt spid="_x0000_s405132"/>
                  </a:ext>
                  <a:ext uri="{FF2B5EF4-FFF2-40B4-BE49-F238E27FC236}">
                    <a16:creationId xmlns:a16="http://schemas.microsoft.com/office/drawing/2014/main" id="{00000000-0008-0000-2E00-00008C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70</xdr:row>
          <xdr:rowOff>116217</xdr:rowOff>
        </xdr:from>
        <xdr:ext cx="2294286" cy="194005"/>
        <xdr:grpSp>
          <xdr:nvGrpSpPr>
            <xdr:cNvPr id="421" name="Gruppieren 420">
              <a:extLst>
                <a:ext uri="{FF2B5EF4-FFF2-40B4-BE49-F238E27FC236}">
                  <a16:creationId xmlns:a16="http://schemas.microsoft.com/office/drawing/2014/main" id="{00000000-0008-0000-2E00-0000A5010000}"/>
                </a:ext>
              </a:extLst>
            </xdr:cNvPr>
            <xdr:cNvGrpSpPr/>
          </xdr:nvGrpSpPr>
          <xdr:grpSpPr>
            <a:xfrm>
              <a:off x="3064775" y="21505557"/>
              <a:ext cx="2294286" cy="194005"/>
              <a:chOff x="3581389" y="2105164"/>
              <a:chExt cx="2247895" cy="276225"/>
            </a:xfrm>
          </xdr:grpSpPr>
          <xdr:sp macro="" textlink="">
            <xdr:nvSpPr>
              <xdr:cNvPr id="405133" name="Group Box 653" hidden="1">
                <a:extLst>
                  <a:ext uri="{63B3BB69-23CF-44E3-9099-C40C66FF867C}">
                    <a14:compatExt spid="_x0000_s405133"/>
                  </a:ext>
                  <a:ext uri="{FF2B5EF4-FFF2-40B4-BE49-F238E27FC236}">
                    <a16:creationId xmlns:a16="http://schemas.microsoft.com/office/drawing/2014/main" id="{00000000-0008-0000-2E00-00008D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34" name="Option Button 654" hidden="1">
                <a:extLst>
                  <a:ext uri="{63B3BB69-23CF-44E3-9099-C40C66FF867C}">
                    <a14:compatExt spid="_x0000_s405134"/>
                  </a:ext>
                  <a:ext uri="{FF2B5EF4-FFF2-40B4-BE49-F238E27FC236}">
                    <a16:creationId xmlns:a16="http://schemas.microsoft.com/office/drawing/2014/main" id="{00000000-0008-0000-2E00-00008E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5" name="Option Button 655" hidden="1">
                <a:extLst>
                  <a:ext uri="{63B3BB69-23CF-44E3-9099-C40C66FF867C}">
                    <a14:compatExt spid="_x0000_s405135"/>
                  </a:ext>
                  <a:ext uri="{FF2B5EF4-FFF2-40B4-BE49-F238E27FC236}">
                    <a16:creationId xmlns:a16="http://schemas.microsoft.com/office/drawing/2014/main" id="{00000000-0008-0000-2E00-00008F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6" name="Option Button 656" hidden="1">
                <a:extLst>
                  <a:ext uri="{63B3BB69-23CF-44E3-9099-C40C66FF867C}">
                    <a14:compatExt spid="_x0000_s405136"/>
                  </a:ext>
                  <a:ext uri="{FF2B5EF4-FFF2-40B4-BE49-F238E27FC236}">
                    <a16:creationId xmlns:a16="http://schemas.microsoft.com/office/drawing/2014/main" id="{00000000-0008-0000-2E00-000090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7" name="Option Button 657" hidden="1">
                <a:extLst>
                  <a:ext uri="{63B3BB69-23CF-44E3-9099-C40C66FF867C}">
                    <a14:compatExt spid="_x0000_s405137"/>
                  </a:ext>
                  <a:ext uri="{FF2B5EF4-FFF2-40B4-BE49-F238E27FC236}">
                    <a16:creationId xmlns:a16="http://schemas.microsoft.com/office/drawing/2014/main" id="{00000000-0008-0000-2E00-000091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38" name="Option Button 658" hidden="1">
                <a:extLst>
                  <a:ext uri="{63B3BB69-23CF-44E3-9099-C40C66FF867C}">
                    <a14:compatExt spid="_x0000_s405138"/>
                  </a:ext>
                  <a:ext uri="{FF2B5EF4-FFF2-40B4-BE49-F238E27FC236}">
                    <a16:creationId xmlns:a16="http://schemas.microsoft.com/office/drawing/2014/main" id="{00000000-0008-0000-2E00-000092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71</xdr:row>
          <xdr:rowOff>114327</xdr:rowOff>
        </xdr:from>
        <xdr:ext cx="2294286" cy="194005"/>
        <xdr:grpSp>
          <xdr:nvGrpSpPr>
            <xdr:cNvPr id="428" name="Gruppieren 427">
              <a:extLst>
                <a:ext uri="{FF2B5EF4-FFF2-40B4-BE49-F238E27FC236}">
                  <a16:creationId xmlns:a16="http://schemas.microsoft.com/office/drawing/2014/main" id="{00000000-0008-0000-2E00-0000AC010000}"/>
                </a:ext>
              </a:extLst>
            </xdr:cNvPr>
            <xdr:cNvGrpSpPr/>
          </xdr:nvGrpSpPr>
          <xdr:grpSpPr>
            <a:xfrm>
              <a:off x="3064775" y="21816087"/>
              <a:ext cx="2294286" cy="194005"/>
              <a:chOff x="3581389" y="2105164"/>
              <a:chExt cx="2247895" cy="276225"/>
            </a:xfrm>
          </xdr:grpSpPr>
          <xdr:sp macro="" textlink="">
            <xdr:nvSpPr>
              <xdr:cNvPr id="405139" name="Group Box 659" hidden="1">
                <a:extLst>
                  <a:ext uri="{63B3BB69-23CF-44E3-9099-C40C66FF867C}">
                    <a14:compatExt spid="_x0000_s405139"/>
                  </a:ext>
                  <a:ext uri="{FF2B5EF4-FFF2-40B4-BE49-F238E27FC236}">
                    <a16:creationId xmlns:a16="http://schemas.microsoft.com/office/drawing/2014/main" id="{00000000-0008-0000-2E00-000093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40" name="Option Button 660" hidden="1">
                <a:extLst>
                  <a:ext uri="{63B3BB69-23CF-44E3-9099-C40C66FF867C}">
                    <a14:compatExt spid="_x0000_s405140"/>
                  </a:ext>
                  <a:ext uri="{FF2B5EF4-FFF2-40B4-BE49-F238E27FC236}">
                    <a16:creationId xmlns:a16="http://schemas.microsoft.com/office/drawing/2014/main" id="{00000000-0008-0000-2E00-000094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1" name="Option Button 661" hidden="1">
                <a:extLst>
                  <a:ext uri="{63B3BB69-23CF-44E3-9099-C40C66FF867C}">
                    <a14:compatExt spid="_x0000_s405141"/>
                  </a:ext>
                  <a:ext uri="{FF2B5EF4-FFF2-40B4-BE49-F238E27FC236}">
                    <a16:creationId xmlns:a16="http://schemas.microsoft.com/office/drawing/2014/main" id="{00000000-0008-0000-2E00-000095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2" name="Option Button 662" hidden="1">
                <a:extLst>
                  <a:ext uri="{63B3BB69-23CF-44E3-9099-C40C66FF867C}">
                    <a14:compatExt spid="_x0000_s405142"/>
                  </a:ext>
                  <a:ext uri="{FF2B5EF4-FFF2-40B4-BE49-F238E27FC236}">
                    <a16:creationId xmlns:a16="http://schemas.microsoft.com/office/drawing/2014/main" id="{00000000-0008-0000-2E00-000096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3" name="Option Button 663" hidden="1">
                <a:extLst>
                  <a:ext uri="{63B3BB69-23CF-44E3-9099-C40C66FF867C}">
                    <a14:compatExt spid="_x0000_s405143"/>
                  </a:ext>
                  <a:ext uri="{FF2B5EF4-FFF2-40B4-BE49-F238E27FC236}">
                    <a16:creationId xmlns:a16="http://schemas.microsoft.com/office/drawing/2014/main" id="{00000000-0008-0000-2E00-000097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4" name="Option Button 664" hidden="1">
                <a:extLst>
                  <a:ext uri="{63B3BB69-23CF-44E3-9099-C40C66FF867C}">
                    <a14:compatExt spid="_x0000_s405144"/>
                  </a:ext>
                  <a:ext uri="{FF2B5EF4-FFF2-40B4-BE49-F238E27FC236}">
                    <a16:creationId xmlns:a16="http://schemas.microsoft.com/office/drawing/2014/main" id="{00000000-0008-0000-2E00-000098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72</xdr:row>
          <xdr:rowOff>112437</xdr:rowOff>
        </xdr:from>
        <xdr:ext cx="2294286" cy="194005"/>
        <xdr:grpSp>
          <xdr:nvGrpSpPr>
            <xdr:cNvPr id="435" name="Gruppieren 434">
              <a:extLst>
                <a:ext uri="{FF2B5EF4-FFF2-40B4-BE49-F238E27FC236}">
                  <a16:creationId xmlns:a16="http://schemas.microsoft.com/office/drawing/2014/main" id="{00000000-0008-0000-2E00-0000B3010000}"/>
                </a:ext>
              </a:extLst>
            </xdr:cNvPr>
            <xdr:cNvGrpSpPr/>
          </xdr:nvGrpSpPr>
          <xdr:grpSpPr>
            <a:xfrm>
              <a:off x="3064775" y="22126617"/>
              <a:ext cx="2294286" cy="194005"/>
              <a:chOff x="3581389" y="2105164"/>
              <a:chExt cx="2247895" cy="276225"/>
            </a:xfrm>
          </xdr:grpSpPr>
          <xdr:sp macro="" textlink="">
            <xdr:nvSpPr>
              <xdr:cNvPr id="405145" name="Group Box 665" hidden="1">
                <a:extLst>
                  <a:ext uri="{63B3BB69-23CF-44E3-9099-C40C66FF867C}">
                    <a14:compatExt spid="_x0000_s405145"/>
                  </a:ext>
                  <a:ext uri="{FF2B5EF4-FFF2-40B4-BE49-F238E27FC236}">
                    <a16:creationId xmlns:a16="http://schemas.microsoft.com/office/drawing/2014/main" id="{00000000-0008-0000-2E00-000099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46" name="Option Button 666" hidden="1">
                <a:extLst>
                  <a:ext uri="{63B3BB69-23CF-44E3-9099-C40C66FF867C}">
                    <a14:compatExt spid="_x0000_s405146"/>
                  </a:ext>
                  <a:ext uri="{FF2B5EF4-FFF2-40B4-BE49-F238E27FC236}">
                    <a16:creationId xmlns:a16="http://schemas.microsoft.com/office/drawing/2014/main" id="{00000000-0008-0000-2E00-00009A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7" name="Option Button 667" hidden="1">
                <a:extLst>
                  <a:ext uri="{63B3BB69-23CF-44E3-9099-C40C66FF867C}">
                    <a14:compatExt spid="_x0000_s405147"/>
                  </a:ext>
                  <a:ext uri="{FF2B5EF4-FFF2-40B4-BE49-F238E27FC236}">
                    <a16:creationId xmlns:a16="http://schemas.microsoft.com/office/drawing/2014/main" id="{00000000-0008-0000-2E00-00009B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8" name="Option Button 668" hidden="1">
                <a:extLst>
                  <a:ext uri="{63B3BB69-23CF-44E3-9099-C40C66FF867C}">
                    <a14:compatExt spid="_x0000_s405148"/>
                  </a:ext>
                  <a:ext uri="{FF2B5EF4-FFF2-40B4-BE49-F238E27FC236}">
                    <a16:creationId xmlns:a16="http://schemas.microsoft.com/office/drawing/2014/main" id="{00000000-0008-0000-2E00-00009C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49" name="Option Button 669" hidden="1">
                <a:extLst>
                  <a:ext uri="{63B3BB69-23CF-44E3-9099-C40C66FF867C}">
                    <a14:compatExt spid="_x0000_s405149"/>
                  </a:ext>
                  <a:ext uri="{FF2B5EF4-FFF2-40B4-BE49-F238E27FC236}">
                    <a16:creationId xmlns:a16="http://schemas.microsoft.com/office/drawing/2014/main" id="{00000000-0008-0000-2E00-00009D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0" name="Option Button 670" hidden="1">
                <a:extLst>
                  <a:ext uri="{63B3BB69-23CF-44E3-9099-C40C66FF867C}">
                    <a14:compatExt spid="_x0000_s405150"/>
                  </a:ext>
                  <a:ext uri="{FF2B5EF4-FFF2-40B4-BE49-F238E27FC236}">
                    <a16:creationId xmlns:a16="http://schemas.microsoft.com/office/drawing/2014/main" id="{00000000-0008-0000-2E00-00009E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73</xdr:row>
          <xdr:rowOff>110547</xdr:rowOff>
        </xdr:from>
        <xdr:ext cx="2294286" cy="194005"/>
        <xdr:grpSp>
          <xdr:nvGrpSpPr>
            <xdr:cNvPr id="442" name="Gruppieren 441">
              <a:extLst>
                <a:ext uri="{FF2B5EF4-FFF2-40B4-BE49-F238E27FC236}">
                  <a16:creationId xmlns:a16="http://schemas.microsoft.com/office/drawing/2014/main" id="{00000000-0008-0000-2E00-0000BA010000}"/>
                </a:ext>
              </a:extLst>
            </xdr:cNvPr>
            <xdr:cNvGrpSpPr/>
          </xdr:nvGrpSpPr>
          <xdr:grpSpPr>
            <a:xfrm>
              <a:off x="3064775" y="22437147"/>
              <a:ext cx="2294286" cy="194005"/>
              <a:chOff x="3581389" y="2105164"/>
              <a:chExt cx="2247895" cy="276225"/>
            </a:xfrm>
          </xdr:grpSpPr>
          <xdr:sp macro="" textlink="">
            <xdr:nvSpPr>
              <xdr:cNvPr id="405151" name="Group Box 671" hidden="1">
                <a:extLst>
                  <a:ext uri="{63B3BB69-23CF-44E3-9099-C40C66FF867C}">
                    <a14:compatExt spid="_x0000_s405151"/>
                  </a:ext>
                  <a:ext uri="{FF2B5EF4-FFF2-40B4-BE49-F238E27FC236}">
                    <a16:creationId xmlns:a16="http://schemas.microsoft.com/office/drawing/2014/main" id="{00000000-0008-0000-2E00-00009F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52" name="Option Button 672" hidden="1">
                <a:extLst>
                  <a:ext uri="{63B3BB69-23CF-44E3-9099-C40C66FF867C}">
                    <a14:compatExt spid="_x0000_s405152"/>
                  </a:ext>
                  <a:ext uri="{FF2B5EF4-FFF2-40B4-BE49-F238E27FC236}">
                    <a16:creationId xmlns:a16="http://schemas.microsoft.com/office/drawing/2014/main" id="{00000000-0008-0000-2E00-0000A0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3" name="Option Button 673" hidden="1">
                <a:extLst>
                  <a:ext uri="{63B3BB69-23CF-44E3-9099-C40C66FF867C}">
                    <a14:compatExt spid="_x0000_s405153"/>
                  </a:ext>
                  <a:ext uri="{FF2B5EF4-FFF2-40B4-BE49-F238E27FC236}">
                    <a16:creationId xmlns:a16="http://schemas.microsoft.com/office/drawing/2014/main" id="{00000000-0008-0000-2E00-0000A1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4" name="Option Button 674" hidden="1">
                <a:extLst>
                  <a:ext uri="{63B3BB69-23CF-44E3-9099-C40C66FF867C}">
                    <a14:compatExt spid="_x0000_s405154"/>
                  </a:ext>
                  <a:ext uri="{FF2B5EF4-FFF2-40B4-BE49-F238E27FC236}">
                    <a16:creationId xmlns:a16="http://schemas.microsoft.com/office/drawing/2014/main" id="{00000000-0008-0000-2E00-0000A2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5" name="Option Button 675" hidden="1">
                <a:extLst>
                  <a:ext uri="{63B3BB69-23CF-44E3-9099-C40C66FF867C}">
                    <a14:compatExt spid="_x0000_s405155"/>
                  </a:ext>
                  <a:ext uri="{FF2B5EF4-FFF2-40B4-BE49-F238E27FC236}">
                    <a16:creationId xmlns:a16="http://schemas.microsoft.com/office/drawing/2014/main" id="{00000000-0008-0000-2E00-0000A3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6" name="Option Button 676" hidden="1">
                <a:extLst>
                  <a:ext uri="{63B3BB69-23CF-44E3-9099-C40C66FF867C}">
                    <a14:compatExt spid="_x0000_s405156"/>
                  </a:ext>
                  <a:ext uri="{FF2B5EF4-FFF2-40B4-BE49-F238E27FC236}">
                    <a16:creationId xmlns:a16="http://schemas.microsoft.com/office/drawing/2014/main" id="{00000000-0008-0000-2E00-0000A4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74</xdr:row>
          <xdr:rowOff>108657</xdr:rowOff>
        </xdr:from>
        <xdr:ext cx="2294286" cy="194005"/>
        <xdr:grpSp>
          <xdr:nvGrpSpPr>
            <xdr:cNvPr id="449" name="Gruppieren 448">
              <a:extLst>
                <a:ext uri="{FF2B5EF4-FFF2-40B4-BE49-F238E27FC236}">
                  <a16:creationId xmlns:a16="http://schemas.microsoft.com/office/drawing/2014/main" id="{00000000-0008-0000-2E00-0000C1010000}"/>
                </a:ext>
              </a:extLst>
            </xdr:cNvPr>
            <xdr:cNvGrpSpPr/>
          </xdr:nvGrpSpPr>
          <xdr:grpSpPr>
            <a:xfrm>
              <a:off x="3064775" y="22747677"/>
              <a:ext cx="2294286" cy="194005"/>
              <a:chOff x="3581389" y="2105164"/>
              <a:chExt cx="2247895" cy="276225"/>
            </a:xfrm>
          </xdr:grpSpPr>
          <xdr:sp macro="" textlink="">
            <xdr:nvSpPr>
              <xdr:cNvPr id="405157" name="Group Box 677" hidden="1">
                <a:extLst>
                  <a:ext uri="{63B3BB69-23CF-44E3-9099-C40C66FF867C}">
                    <a14:compatExt spid="_x0000_s405157"/>
                  </a:ext>
                  <a:ext uri="{FF2B5EF4-FFF2-40B4-BE49-F238E27FC236}">
                    <a16:creationId xmlns:a16="http://schemas.microsoft.com/office/drawing/2014/main" id="{00000000-0008-0000-2E00-0000A5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58" name="Option Button 678" hidden="1">
                <a:extLst>
                  <a:ext uri="{63B3BB69-23CF-44E3-9099-C40C66FF867C}">
                    <a14:compatExt spid="_x0000_s405158"/>
                  </a:ext>
                  <a:ext uri="{FF2B5EF4-FFF2-40B4-BE49-F238E27FC236}">
                    <a16:creationId xmlns:a16="http://schemas.microsoft.com/office/drawing/2014/main" id="{00000000-0008-0000-2E00-0000A6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59" name="Option Button 679" hidden="1">
                <a:extLst>
                  <a:ext uri="{63B3BB69-23CF-44E3-9099-C40C66FF867C}">
                    <a14:compatExt spid="_x0000_s405159"/>
                  </a:ext>
                  <a:ext uri="{FF2B5EF4-FFF2-40B4-BE49-F238E27FC236}">
                    <a16:creationId xmlns:a16="http://schemas.microsoft.com/office/drawing/2014/main" id="{00000000-0008-0000-2E00-0000A7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0" name="Option Button 680" hidden="1">
                <a:extLst>
                  <a:ext uri="{63B3BB69-23CF-44E3-9099-C40C66FF867C}">
                    <a14:compatExt spid="_x0000_s405160"/>
                  </a:ext>
                  <a:ext uri="{FF2B5EF4-FFF2-40B4-BE49-F238E27FC236}">
                    <a16:creationId xmlns:a16="http://schemas.microsoft.com/office/drawing/2014/main" id="{00000000-0008-0000-2E00-0000A8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1" name="Option Button 681" hidden="1">
                <a:extLst>
                  <a:ext uri="{63B3BB69-23CF-44E3-9099-C40C66FF867C}">
                    <a14:compatExt spid="_x0000_s405161"/>
                  </a:ext>
                  <a:ext uri="{FF2B5EF4-FFF2-40B4-BE49-F238E27FC236}">
                    <a16:creationId xmlns:a16="http://schemas.microsoft.com/office/drawing/2014/main" id="{00000000-0008-0000-2E00-0000A9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2" name="Option Button 682" hidden="1">
                <a:extLst>
                  <a:ext uri="{63B3BB69-23CF-44E3-9099-C40C66FF867C}">
                    <a14:compatExt spid="_x0000_s405162"/>
                  </a:ext>
                  <a:ext uri="{FF2B5EF4-FFF2-40B4-BE49-F238E27FC236}">
                    <a16:creationId xmlns:a16="http://schemas.microsoft.com/office/drawing/2014/main" id="{00000000-0008-0000-2E00-0000AA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75</xdr:row>
          <xdr:rowOff>106767</xdr:rowOff>
        </xdr:from>
        <xdr:ext cx="2294286" cy="194005"/>
        <xdr:grpSp>
          <xdr:nvGrpSpPr>
            <xdr:cNvPr id="456" name="Gruppieren 455">
              <a:extLst>
                <a:ext uri="{FF2B5EF4-FFF2-40B4-BE49-F238E27FC236}">
                  <a16:creationId xmlns:a16="http://schemas.microsoft.com/office/drawing/2014/main" id="{00000000-0008-0000-2E00-0000C8010000}"/>
                </a:ext>
              </a:extLst>
            </xdr:cNvPr>
            <xdr:cNvGrpSpPr/>
          </xdr:nvGrpSpPr>
          <xdr:grpSpPr>
            <a:xfrm>
              <a:off x="3064775" y="23058207"/>
              <a:ext cx="2294286" cy="194005"/>
              <a:chOff x="3581389" y="2105164"/>
              <a:chExt cx="2247895" cy="276225"/>
            </a:xfrm>
          </xdr:grpSpPr>
          <xdr:sp macro="" textlink="">
            <xdr:nvSpPr>
              <xdr:cNvPr id="405163" name="Group Box 683" hidden="1">
                <a:extLst>
                  <a:ext uri="{63B3BB69-23CF-44E3-9099-C40C66FF867C}">
                    <a14:compatExt spid="_x0000_s405163"/>
                  </a:ext>
                  <a:ext uri="{FF2B5EF4-FFF2-40B4-BE49-F238E27FC236}">
                    <a16:creationId xmlns:a16="http://schemas.microsoft.com/office/drawing/2014/main" id="{00000000-0008-0000-2E00-0000AB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64" name="Option Button 684" hidden="1">
                <a:extLst>
                  <a:ext uri="{63B3BB69-23CF-44E3-9099-C40C66FF867C}">
                    <a14:compatExt spid="_x0000_s405164"/>
                  </a:ext>
                  <a:ext uri="{FF2B5EF4-FFF2-40B4-BE49-F238E27FC236}">
                    <a16:creationId xmlns:a16="http://schemas.microsoft.com/office/drawing/2014/main" id="{00000000-0008-0000-2E00-0000AC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5" name="Option Button 685" hidden="1">
                <a:extLst>
                  <a:ext uri="{63B3BB69-23CF-44E3-9099-C40C66FF867C}">
                    <a14:compatExt spid="_x0000_s405165"/>
                  </a:ext>
                  <a:ext uri="{FF2B5EF4-FFF2-40B4-BE49-F238E27FC236}">
                    <a16:creationId xmlns:a16="http://schemas.microsoft.com/office/drawing/2014/main" id="{00000000-0008-0000-2E00-0000AD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6" name="Option Button 686" hidden="1">
                <a:extLst>
                  <a:ext uri="{63B3BB69-23CF-44E3-9099-C40C66FF867C}">
                    <a14:compatExt spid="_x0000_s405166"/>
                  </a:ext>
                  <a:ext uri="{FF2B5EF4-FFF2-40B4-BE49-F238E27FC236}">
                    <a16:creationId xmlns:a16="http://schemas.microsoft.com/office/drawing/2014/main" id="{00000000-0008-0000-2E00-0000AE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7" name="Option Button 687" hidden="1">
                <a:extLst>
                  <a:ext uri="{63B3BB69-23CF-44E3-9099-C40C66FF867C}">
                    <a14:compatExt spid="_x0000_s405167"/>
                  </a:ext>
                  <a:ext uri="{FF2B5EF4-FFF2-40B4-BE49-F238E27FC236}">
                    <a16:creationId xmlns:a16="http://schemas.microsoft.com/office/drawing/2014/main" id="{00000000-0008-0000-2E00-0000AF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68" name="Option Button 688" hidden="1">
                <a:extLst>
                  <a:ext uri="{63B3BB69-23CF-44E3-9099-C40C66FF867C}">
                    <a14:compatExt spid="_x0000_s405168"/>
                  </a:ext>
                  <a:ext uri="{FF2B5EF4-FFF2-40B4-BE49-F238E27FC236}">
                    <a16:creationId xmlns:a16="http://schemas.microsoft.com/office/drawing/2014/main" id="{00000000-0008-0000-2E00-0000B0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76</xdr:row>
          <xdr:rowOff>104879</xdr:rowOff>
        </xdr:from>
        <xdr:ext cx="2294286" cy="194005"/>
        <xdr:grpSp>
          <xdr:nvGrpSpPr>
            <xdr:cNvPr id="463" name="Gruppieren 462">
              <a:extLst>
                <a:ext uri="{FF2B5EF4-FFF2-40B4-BE49-F238E27FC236}">
                  <a16:creationId xmlns:a16="http://schemas.microsoft.com/office/drawing/2014/main" id="{00000000-0008-0000-2E00-0000CF010000}"/>
                </a:ext>
              </a:extLst>
            </xdr:cNvPr>
            <xdr:cNvGrpSpPr/>
          </xdr:nvGrpSpPr>
          <xdr:grpSpPr>
            <a:xfrm>
              <a:off x="3064775" y="23368739"/>
              <a:ext cx="2294286" cy="194005"/>
              <a:chOff x="3581389" y="2105164"/>
              <a:chExt cx="2247895" cy="276225"/>
            </a:xfrm>
          </xdr:grpSpPr>
          <xdr:sp macro="" textlink="">
            <xdr:nvSpPr>
              <xdr:cNvPr id="405169" name="Group Box 689" hidden="1">
                <a:extLst>
                  <a:ext uri="{63B3BB69-23CF-44E3-9099-C40C66FF867C}">
                    <a14:compatExt spid="_x0000_s405169"/>
                  </a:ext>
                  <a:ext uri="{FF2B5EF4-FFF2-40B4-BE49-F238E27FC236}">
                    <a16:creationId xmlns:a16="http://schemas.microsoft.com/office/drawing/2014/main" id="{00000000-0008-0000-2E00-0000B12E06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05170" name="Option Button 690" hidden="1">
                <a:extLst>
                  <a:ext uri="{63B3BB69-23CF-44E3-9099-C40C66FF867C}">
                    <a14:compatExt spid="_x0000_s405170"/>
                  </a:ext>
                  <a:ext uri="{FF2B5EF4-FFF2-40B4-BE49-F238E27FC236}">
                    <a16:creationId xmlns:a16="http://schemas.microsoft.com/office/drawing/2014/main" id="{00000000-0008-0000-2E00-0000B22E06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71" name="Option Button 691" hidden="1">
                <a:extLst>
                  <a:ext uri="{63B3BB69-23CF-44E3-9099-C40C66FF867C}">
                    <a14:compatExt spid="_x0000_s405171"/>
                  </a:ext>
                  <a:ext uri="{FF2B5EF4-FFF2-40B4-BE49-F238E27FC236}">
                    <a16:creationId xmlns:a16="http://schemas.microsoft.com/office/drawing/2014/main" id="{00000000-0008-0000-2E00-0000B32E06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72" name="Option Button 692" hidden="1">
                <a:extLst>
                  <a:ext uri="{63B3BB69-23CF-44E3-9099-C40C66FF867C}">
                    <a14:compatExt spid="_x0000_s405172"/>
                  </a:ext>
                  <a:ext uri="{FF2B5EF4-FFF2-40B4-BE49-F238E27FC236}">
                    <a16:creationId xmlns:a16="http://schemas.microsoft.com/office/drawing/2014/main" id="{00000000-0008-0000-2E00-0000B42E06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73" name="Option Button 693" hidden="1">
                <a:extLst>
                  <a:ext uri="{63B3BB69-23CF-44E3-9099-C40C66FF867C}">
                    <a14:compatExt spid="_x0000_s405173"/>
                  </a:ext>
                  <a:ext uri="{FF2B5EF4-FFF2-40B4-BE49-F238E27FC236}">
                    <a16:creationId xmlns:a16="http://schemas.microsoft.com/office/drawing/2014/main" id="{00000000-0008-0000-2E00-0000B52E06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05174" name="Option Button 694" hidden="1">
                <a:extLst>
                  <a:ext uri="{63B3BB69-23CF-44E3-9099-C40C66FF867C}">
                    <a14:compatExt spid="_x0000_s405174"/>
                  </a:ext>
                  <a:ext uri="{FF2B5EF4-FFF2-40B4-BE49-F238E27FC236}">
                    <a16:creationId xmlns:a16="http://schemas.microsoft.com/office/drawing/2014/main" id="{00000000-0008-0000-2E00-0000B62E06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xdr:twoCellAnchor>
    <xdr:from>
      <xdr:col>51</xdr:col>
      <xdr:colOff>1</xdr:colOff>
      <xdr:row>13</xdr:row>
      <xdr:rowOff>47625</xdr:rowOff>
    </xdr:from>
    <xdr:to>
      <xdr:col>59</xdr:col>
      <xdr:colOff>133350</xdr:colOff>
      <xdr:row>17</xdr:row>
      <xdr:rowOff>309563</xdr:rowOff>
    </xdr:to>
    <xdr:graphicFrame macro="">
      <xdr:nvGraphicFramePr>
        <xdr:cNvPr id="583" name="Diagramm 582">
          <a:extLst>
            <a:ext uri="{FF2B5EF4-FFF2-40B4-BE49-F238E27FC236}">
              <a16:creationId xmlns:a16="http://schemas.microsoft.com/office/drawing/2014/main" id="{00000000-0008-0000-2E00-000047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PrintsWithSheet="0"/>
  </xdr:twoCellAnchor>
  <xdr:twoCellAnchor>
    <xdr:from>
      <xdr:col>50</xdr:col>
      <xdr:colOff>123826</xdr:colOff>
      <xdr:row>19</xdr:row>
      <xdr:rowOff>28575</xdr:rowOff>
    </xdr:from>
    <xdr:to>
      <xdr:col>59</xdr:col>
      <xdr:colOff>114300</xdr:colOff>
      <xdr:row>23</xdr:row>
      <xdr:rowOff>290513</xdr:rowOff>
    </xdr:to>
    <xdr:graphicFrame macro="">
      <xdr:nvGraphicFramePr>
        <xdr:cNvPr id="590" name="Diagramm 589">
          <a:extLst>
            <a:ext uri="{FF2B5EF4-FFF2-40B4-BE49-F238E27FC236}">
              <a16:creationId xmlns:a16="http://schemas.microsoft.com/office/drawing/2014/main" id="{00000000-0008-0000-2E00-00004E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PrintsWithSheet="0"/>
  </xdr:twoCellAnchor>
  <xdr:twoCellAnchor>
    <xdr:from>
      <xdr:col>51</xdr:col>
      <xdr:colOff>1</xdr:colOff>
      <xdr:row>25</xdr:row>
      <xdr:rowOff>38100</xdr:rowOff>
    </xdr:from>
    <xdr:to>
      <xdr:col>59</xdr:col>
      <xdr:colOff>133350</xdr:colOff>
      <xdr:row>29</xdr:row>
      <xdr:rowOff>219075</xdr:rowOff>
    </xdr:to>
    <xdr:graphicFrame macro="">
      <xdr:nvGraphicFramePr>
        <xdr:cNvPr id="592" name="Diagramm 591">
          <a:extLst>
            <a:ext uri="{FF2B5EF4-FFF2-40B4-BE49-F238E27FC236}">
              <a16:creationId xmlns:a16="http://schemas.microsoft.com/office/drawing/2014/main" id="{00000000-0008-0000-2E00-000050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PrintsWithSheet="0"/>
  </xdr:twoCellAnchor>
  <xdr:twoCellAnchor>
    <xdr:from>
      <xdr:col>21</xdr:col>
      <xdr:colOff>2124075</xdr:colOff>
      <xdr:row>5</xdr:row>
      <xdr:rowOff>104775</xdr:rowOff>
    </xdr:from>
    <xdr:to>
      <xdr:col>21</xdr:col>
      <xdr:colOff>2303265</xdr:colOff>
      <xdr:row>5</xdr:row>
      <xdr:rowOff>284775</xdr:rowOff>
    </xdr:to>
    <xdr:grpSp>
      <xdr:nvGrpSpPr>
        <xdr:cNvPr id="476" name="Gruppieren 475">
          <a:hlinkClick xmlns:r="http://schemas.openxmlformats.org/officeDocument/2006/relationships" r:id="rId12"/>
          <a:extLst>
            <a:ext uri="{FF2B5EF4-FFF2-40B4-BE49-F238E27FC236}">
              <a16:creationId xmlns:a16="http://schemas.microsoft.com/office/drawing/2014/main" id="{00000000-0008-0000-2E00-0000DC010000}"/>
            </a:ext>
          </a:extLst>
        </xdr:cNvPr>
        <xdr:cNvGrpSpPr>
          <a:grpSpLocks noChangeAspect="1"/>
        </xdr:cNvGrpSpPr>
      </xdr:nvGrpSpPr>
      <xdr:grpSpPr>
        <a:xfrm>
          <a:off x="9751695" y="1583055"/>
          <a:ext cx="179190" cy="180000"/>
          <a:chOff x="12020550" y="2171700"/>
          <a:chExt cx="324000" cy="325465"/>
        </a:xfrm>
      </xdr:grpSpPr>
      <xdr:sp macro="" textlink="">
        <xdr:nvSpPr>
          <xdr:cNvPr id="477" name="Rechteck 476">
            <a:extLst>
              <a:ext uri="{FF2B5EF4-FFF2-40B4-BE49-F238E27FC236}">
                <a16:creationId xmlns:a16="http://schemas.microsoft.com/office/drawing/2014/main" id="{00000000-0008-0000-2E00-0000DD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8" name="Pfeil nach rechts 477">
            <a:extLst>
              <a:ext uri="{FF2B5EF4-FFF2-40B4-BE49-F238E27FC236}">
                <a16:creationId xmlns:a16="http://schemas.microsoft.com/office/drawing/2014/main" id="{00000000-0008-0000-2E00-0000DE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xdr:twoCellAnchor editAs="oneCell">
    <xdr:from>
      <xdr:col>18</xdr:col>
      <xdr:colOff>38100</xdr:colOff>
      <xdr:row>2</xdr:row>
      <xdr:rowOff>38100</xdr:rowOff>
    </xdr:from>
    <xdr:to>
      <xdr:col>18</xdr:col>
      <xdr:colOff>214908</xdr:colOff>
      <xdr:row>3</xdr:row>
      <xdr:rowOff>75</xdr:rowOff>
    </xdr:to>
    <xdr:grpSp>
      <xdr:nvGrpSpPr>
        <xdr:cNvPr id="479" name="Gruppieren 478">
          <a:hlinkClick xmlns:r="http://schemas.openxmlformats.org/officeDocument/2006/relationships" r:id="rId13"/>
          <a:extLst>
            <a:ext uri="{FF2B5EF4-FFF2-40B4-BE49-F238E27FC236}">
              <a16:creationId xmlns:a16="http://schemas.microsoft.com/office/drawing/2014/main" id="{00000000-0008-0000-2E00-0000DF010000}"/>
            </a:ext>
          </a:extLst>
        </xdr:cNvPr>
        <xdr:cNvGrpSpPr/>
      </xdr:nvGrpSpPr>
      <xdr:grpSpPr>
        <a:xfrm>
          <a:off x="5608320" y="876300"/>
          <a:ext cx="176808" cy="175335"/>
          <a:chOff x="7210425" y="2246850"/>
          <a:chExt cx="176808" cy="181050"/>
        </a:xfrm>
      </xdr:grpSpPr>
      <xdr:sp macro="" textlink="">
        <xdr:nvSpPr>
          <xdr:cNvPr id="480" name="Rechteck 479">
            <a:extLst>
              <a:ext uri="{FF2B5EF4-FFF2-40B4-BE49-F238E27FC236}">
                <a16:creationId xmlns:a16="http://schemas.microsoft.com/office/drawing/2014/main" id="{00000000-0008-0000-2E00-0000E001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1" name="Textfeld 480">
            <a:extLst>
              <a:ext uri="{FF2B5EF4-FFF2-40B4-BE49-F238E27FC236}">
                <a16:creationId xmlns:a16="http://schemas.microsoft.com/office/drawing/2014/main" id="{00000000-0008-0000-2E00-0000E101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xdr:from>
      <xdr:col>18</xdr:col>
      <xdr:colOff>123825</xdr:colOff>
      <xdr:row>125</xdr:row>
      <xdr:rowOff>180975</xdr:rowOff>
    </xdr:from>
    <xdr:to>
      <xdr:col>18</xdr:col>
      <xdr:colOff>123825</xdr:colOff>
      <xdr:row>128</xdr:row>
      <xdr:rowOff>133350</xdr:rowOff>
    </xdr:to>
    <xdr:cxnSp macro="">
      <xdr:nvCxnSpPr>
        <xdr:cNvPr id="486" name="Gerade Verbindung mit Pfeil 485">
          <a:hlinkClick xmlns:r="http://schemas.openxmlformats.org/officeDocument/2006/relationships" r:id="rId14"/>
          <a:extLst>
            <a:ext uri="{FF2B5EF4-FFF2-40B4-BE49-F238E27FC236}">
              <a16:creationId xmlns:a16="http://schemas.microsoft.com/office/drawing/2014/main" id="{00000000-0008-0000-2E00-0000E6010000}"/>
            </a:ext>
          </a:extLst>
        </xdr:cNvPr>
        <xdr:cNvCxnSpPr/>
      </xdr:nvCxnSpPr>
      <xdr:spPr>
        <a:xfrm flipV="1">
          <a:off x="5419725" y="3300412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85725</xdr:colOff>
      <xdr:row>128</xdr:row>
      <xdr:rowOff>114300</xdr:rowOff>
    </xdr:from>
    <xdr:to>
      <xdr:col>0</xdr:col>
      <xdr:colOff>409725</xdr:colOff>
      <xdr:row>130</xdr:row>
      <xdr:rowOff>11140</xdr:rowOff>
    </xdr:to>
    <xdr:grpSp>
      <xdr:nvGrpSpPr>
        <xdr:cNvPr id="487" name="Gruppieren 486">
          <a:hlinkClick xmlns:r="http://schemas.openxmlformats.org/officeDocument/2006/relationships" r:id="rId3"/>
          <a:extLst>
            <a:ext uri="{FF2B5EF4-FFF2-40B4-BE49-F238E27FC236}">
              <a16:creationId xmlns:a16="http://schemas.microsoft.com/office/drawing/2014/main" id="{00000000-0008-0000-2E00-0000E7010000}"/>
            </a:ext>
          </a:extLst>
        </xdr:cNvPr>
        <xdr:cNvGrpSpPr/>
      </xdr:nvGrpSpPr>
      <xdr:grpSpPr>
        <a:xfrm>
          <a:off x="85725" y="33223200"/>
          <a:ext cx="324000" cy="308320"/>
          <a:chOff x="66675" y="4972050"/>
          <a:chExt cx="324000" cy="325465"/>
        </a:xfrm>
      </xdr:grpSpPr>
      <xdr:sp macro="" textlink="">
        <xdr:nvSpPr>
          <xdr:cNvPr id="488" name="Rechteck 487">
            <a:extLst>
              <a:ext uri="{FF2B5EF4-FFF2-40B4-BE49-F238E27FC236}">
                <a16:creationId xmlns:a16="http://schemas.microsoft.com/office/drawing/2014/main" id="{00000000-0008-0000-2E00-0000E8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9" name="Pfeil nach oben 488">
            <a:extLst>
              <a:ext uri="{FF2B5EF4-FFF2-40B4-BE49-F238E27FC236}">
                <a16:creationId xmlns:a16="http://schemas.microsoft.com/office/drawing/2014/main" id="{00000000-0008-0000-2E00-0000E9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51</xdr:col>
      <xdr:colOff>1</xdr:colOff>
      <xdr:row>31</xdr:row>
      <xdr:rowOff>28575</xdr:rowOff>
    </xdr:from>
    <xdr:to>
      <xdr:col>59</xdr:col>
      <xdr:colOff>133350</xdr:colOff>
      <xdr:row>35</xdr:row>
      <xdr:rowOff>290513</xdr:rowOff>
    </xdr:to>
    <xdr:graphicFrame macro="">
      <xdr:nvGraphicFramePr>
        <xdr:cNvPr id="492" name="Diagramm 491">
          <a:extLst>
            <a:ext uri="{FF2B5EF4-FFF2-40B4-BE49-F238E27FC236}">
              <a16:creationId xmlns:a16="http://schemas.microsoft.com/office/drawing/2014/main" id="{00000000-0008-0000-2E00-0000EC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PrintsWithSheet="0"/>
  </xdr:twoCellAnchor>
  <xdr:twoCellAnchor>
    <xdr:from>
      <xdr:col>21</xdr:col>
      <xdr:colOff>495301</xdr:colOff>
      <xdr:row>111</xdr:row>
      <xdr:rowOff>114301</xdr:rowOff>
    </xdr:from>
    <xdr:to>
      <xdr:col>21</xdr:col>
      <xdr:colOff>1695451</xdr:colOff>
      <xdr:row>112</xdr:row>
      <xdr:rowOff>133351</xdr:rowOff>
    </xdr:to>
    <xdr:sp macro="" textlink="' '!A916">
      <xdr:nvSpPr>
        <xdr:cNvPr id="3" name="Rechteck 2">
          <a:extLst>
            <a:ext uri="{FF2B5EF4-FFF2-40B4-BE49-F238E27FC236}">
              <a16:creationId xmlns:a16="http://schemas.microsoft.com/office/drawing/2014/main" id="{00000000-0008-0000-2E00-000003000000}"/>
            </a:ext>
          </a:extLst>
        </xdr:cNvPr>
        <xdr:cNvSpPr/>
      </xdr:nvSpPr>
      <xdr:spPr>
        <a:xfrm>
          <a:off x="7896226" y="30480001"/>
          <a:ext cx="1200150" cy="209550"/>
        </a:xfrm>
        <a:prstGeom prst="rect">
          <a:avLst/>
        </a:prstGeom>
        <a:solidFill>
          <a:schemeClr val="tx2">
            <a:alpha val="5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5DF6F54-03B3-400D-BBCB-5E8FDF42BE31}" type="TxLink">
            <a:rPr lang="en-US" sz="1000" b="0" i="0" u="none" strike="noStrike" baseline="0">
              <a:solidFill>
                <a:schemeClr val="bg1"/>
              </a:solidFill>
              <a:latin typeface="Arial"/>
              <a:cs typeface="Arial"/>
            </a:rPr>
            <a:pPr algn="ctr"/>
            <a:t>Image des autres</a:t>
          </a:fld>
          <a:endParaRPr lang="de-CH" sz="1100" baseline="0">
            <a:solidFill>
              <a:schemeClr val="bg1"/>
            </a:solidFill>
          </a:endParaRPr>
        </a:p>
      </xdr:txBody>
    </xdr:sp>
    <xdr:clientData/>
  </xdr:twoCellAnchor>
  <xdr:twoCellAnchor>
    <xdr:from>
      <xdr:col>21</xdr:col>
      <xdr:colOff>495301</xdr:colOff>
      <xdr:row>110</xdr:row>
      <xdr:rowOff>9526</xdr:rowOff>
    </xdr:from>
    <xdr:to>
      <xdr:col>21</xdr:col>
      <xdr:colOff>1695451</xdr:colOff>
      <xdr:row>111</xdr:row>
      <xdr:rowOff>28576</xdr:rowOff>
    </xdr:to>
    <xdr:sp macro="" textlink="' '!A915">
      <xdr:nvSpPr>
        <xdr:cNvPr id="494" name="Rechteck 493">
          <a:extLst>
            <a:ext uri="{FF2B5EF4-FFF2-40B4-BE49-F238E27FC236}">
              <a16:creationId xmlns:a16="http://schemas.microsoft.com/office/drawing/2014/main" id="{00000000-0008-0000-2E00-0000EE010000}"/>
            </a:ext>
          </a:extLst>
        </xdr:cNvPr>
        <xdr:cNvSpPr/>
      </xdr:nvSpPr>
      <xdr:spPr>
        <a:xfrm>
          <a:off x="7896226" y="30184726"/>
          <a:ext cx="1200150" cy="209550"/>
        </a:xfrm>
        <a:prstGeom prst="rect">
          <a:avLst/>
        </a:prstGeom>
        <a:solidFill>
          <a:srgbClr val="C00000">
            <a:alpha val="50000"/>
          </a:srgb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85C738C5-1458-42E7-B257-24D1F6A25E67}" type="TxLink">
            <a:rPr lang="en-US" sz="1000" b="0" i="0" u="none" strike="noStrike" baseline="0">
              <a:solidFill>
                <a:schemeClr val="bg1"/>
              </a:solidFill>
              <a:latin typeface="Arial"/>
              <a:cs typeface="Arial"/>
            </a:rPr>
            <a:pPr algn="ctr"/>
            <a:t>Image de soi</a:t>
          </a:fld>
          <a:endParaRPr lang="de-CH" sz="1100" baseline="0">
            <a:solidFill>
              <a:schemeClr val="bg1"/>
            </a:solidFill>
          </a:endParaRPr>
        </a:p>
      </xdr:txBody>
    </xdr:sp>
    <xdr:clientData/>
  </xdr:twoCellAnchor>
  <xdr:twoCellAnchor>
    <xdr:from>
      <xdr:col>58</xdr:col>
      <xdr:colOff>828675</xdr:colOff>
      <xdr:row>13</xdr:row>
      <xdr:rowOff>180975</xdr:rowOff>
    </xdr:from>
    <xdr:to>
      <xdr:col>58</xdr:col>
      <xdr:colOff>828675</xdr:colOff>
      <xdr:row>17</xdr:row>
      <xdr:rowOff>171450</xdr:rowOff>
    </xdr:to>
    <xdr:cxnSp macro="">
      <xdr:nvCxnSpPr>
        <xdr:cNvPr id="499" name="Gerader Verbinder 498">
          <a:extLst>
            <a:ext uri="{FF2B5EF4-FFF2-40B4-BE49-F238E27FC236}">
              <a16:creationId xmlns:a16="http://schemas.microsoft.com/office/drawing/2014/main" id="{00000000-0008-0000-2E00-0000F3010000}"/>
            </a:ext>
          </a:extLst>
        </xdr:cNvPr>
        <xdr:cNvCxnSpPr/>
      </xdr:nvCxnSpPr>
      <xdr:spPr>
        <a:xfrm>
          <a:off x="37966650" y="3552825"/>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809625</xdr:colOff>
      <xdr:row>19</xdr:row>
      <xdr:rowOff>161925</xdr:rowOff>
    </xdr:from>
    <xdr:to>
      <xdr:col>58</xdr:col>
      <xdr:colOff>809625</xdr:colOff>
      <xdr:row>23</xdr:row>
      <xdr:rowOff>152400</xdr:rowOff>
    </xdr:to>
    <xdr:cxnSp macro="">
      <xdr:nvCxnSpPr>
        <xdr:cNvPr id="500" name="Gerader Verbinder 499">
          <a:extLst>
            <a:ext uri="{FF2B5EF4-FFF2-40B4-BE49-F238E27FC236}">
              <a16:creationId xmlns:a16="http://schemas.microsoft.com/office/drawing/2014/main" id="{00000000-0008-0000-2E00-0000F4010000}"/>
            </a:ext>
          </a:extLst>
        </xdr:cNvPr>
        <xdr:cNvCxnSpPr/>
      </xdr:nvCxnSpPr>
      <xdr:spPr>
        <a:xfrm>
          <a:off x="37947600" y="5419725"/>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828675</xdr:colOff>
      <xdr:row>25</xdr:row>
      <xdr:rowOff>161925</xdr:rowOff>
    </xdr:from>
    <xdr:to>
      <xdr:col>58</xdr:col>
      <xdr:colOff>828675</xdr:colOff>
      <xdr:row>29</xdr:row>
      <xdr:rowOff>76200</xdr:rowOff>
    </xdr:to>
    <xdr:cxnSp macro="">
      <xdr:nvCxnSpPr>
        <xdr:cNvPr id="501" name="Gerader Verbinder 500">
          <a:extLst>
            <a:ext uri="{FF2B5EF4-FFF2-40B4-BE49-F238E27FC236}">
              <a16:creationId xmlns:a16="http://schemas.microsoft.com/office/drawing/2014/main" id="{00000000-0008-0000-2E00-0000F5010000}"/>
            </a:ext>
          </a:extLst>
        </xdr:cNvPr>
        <xdr:cNvCxnSpPr/>
      </xdr:nvCxnSpPr>
      <xdr:spPr>
        <a:xfrm>
          <a:off x="37966650" y="7305675"/>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828675</xdr:colOff>
      <xdr:row>31</xdr:row>
      <xdr:rowOff>152400</xdr:rowOff>
    </xdr:from>
    <xdr:to>
      <xdr:col>58</xdr:col>
      <xdr:colOff>828675</xdr:colOff>
      <xdr:row>35</xdr:row>
      <xdr:rowOff>142875</xdr:rowOff>
    </xdr:to>
    <xdr:cxnSp macro="">
      <xdr:nvCxnSpPr>
        <xdr:cNvPr id="502" name="Gerader Verbinder 501">
          <a:extLst>
            <a:ext uri="{FF2B5EF4-FFF2-40B4-BE49-F238E27FC236}">
              <a16:creationId xmlns:a16="http://schemas.microsoft.com/office/drawing/2014/main" id="{00000000-0008-0000-2E00-0000F6010000}"/>
            </a:ext>
          </a:extLst>
        </xdr:cNvPr>
        <xdr:cNvCxnSpPr/>
      </xdr:nvCxnSpPr>
      <xdr:spPr>
        <a:xfrm>
          <a:off x="37966650" y="9258300"/>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20</xdr:col>
          <xdr:colOff>29787</xdr:colOff>
          <xdr:row>25</xdr:row>
          <xdr:rowOff>279820</xdr:rowOff>
        </xdr:from>
        <xdr:to>
          <xdr:col>20</xdr:col>
          <xdr:colOff>1601412</xdr:colOff>
          <xdr:row>43</xdr:row>
          <xdr:rowOff>260770</xdr:rowOff>
        </xdr:to>
        <xdr:pic>
          <xdr:nvPicPr>
            <xdr:cNvPr id="594" name="Grafik 593">
              <a:extLst>
                <a:ext uri="{FF2B5EF4-FFF2-40B4-BE49-F238E27FC236}">
                  <a16:creationId xmlns:a16="http://schemas.microsoft.com/office/drawing/2014/main" id="{00000000-0008-0000-2E00-000052020000}"/>
                </a:ext>
              </a:extLst>
            </xdr:cNvPr>
            <xdr:cNvPicPr>
              <a:picLocks noChangeAspect="1" noChangeArrowheads="1"/>
              <a:extLst>
                <a:ext uri="{84589F7E-364E-4C9E-8A38-B11213B215E9}">
                  <a14:cameraTool cellRange="$AY$20:$BH$24" spid="_x0000_s1123425"/>
                </a:ext>
              </a:extLst>
            </xdr:cNvPicPr>
          </xdr:nvPicPr>
          <xdr:blipFill>
            <a:blip xmlns:r="http://schemas.openxmlformats.org/officeDocument/2006/relationships" r:embed="rId16">
              <a:clrChange>
                <a:clrFrom>
                  <a:srgbClr val="FFFFFF"/>
                </a:clrFrom>
                <a:clrTo>
                  <a:srgbClr val="FFFFFF">
                    <a:alpha val="0"/>
                  </a:srgbClr>
                </a:clrTo>
              </a:clrChange>
            </a:blip>
            <a:srcRect/>
            <a:stretch>
              <a:fillRect/>
            </a:stretch>
          </xdr:blipFill>
          <xdr:spPr bwMode="auto">
            <a:xfrm rot="5400000">
              <a:off x="3711200" y="9523832"/>
              <a:ext cx="5715000" cy="1571625"/>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14288</xdr:colOff>
          <xdr:row>42</xdr:row>
          <xdr:rowOff>252414</xdr:rowOff>
        </xdr:from>
        <xdr:to>
          <xdr:col>20</xdr:col>
          <xdr:colOff>1628775</xdr:colOff>
          <xdr:row>60</xdr:row>
          <xdr:rowOff>242889</xdr:rowOff>
        </xdr:to>
        <xdr:pic>
          <xdr:nvPicPr>
            <xdr:cNvPr id="490" name="Grafik 489">
              <a:extLst>
                <a:ext uri="{FF2B5EF4-FFF2-40B4-BE49-F238E27FC236}">
                  <a16:creationId xmlns:a16="http://schemas.microsoft.com/office/drawing/2014/main" id="{00000000-0008-0000-2E00-0000EA010000}"/>
                </a:ext>
              </a:extLst>
            </xdr:cNvPr>
            <xdr:cNvPicPr>
              <a:picLocks noChangeAspect="1" noChangeArrowheads="1"/>
              <a:extLst>
                <a:ext uri="{84589F7E-364E-4C9E-8A38-B11213B215E9}">
                  <a14:cameraTool cellRange="$AY$26:$BH$30" spid="_x0000_s1123426"/>
                </a:ext>
              </a:extLst>
            </xdr:cNvPicPr>
          </xdr:nvPicPr>
          <xdr:blipFill>
            <a:blip xmlns:r="http://schemas.openxmlformats.org/officeDocument/2006/relationships" r:embed="rId17">
              <a:clrChange>
                <a:clrFrom>
                  <a:srgbClr val="FFFFFF"/>
                </a:clrFrom>
                <a:clrTo>
                  <a:srgbClr val="FFFFFF">
                    <a:alpha val="0"/>
                  </a:srgbClr>
                </a:clrTo>
              </a:clrChange>
            </a:blip>
            <a:srcRect/>
            <a:stretch>
              <a:fillRect/>
            </a:stretch>
          </xdr:blipFill>
          <xdr:spPr bwMode="auto">
            <a:xfrm rot="5400000">
              <a:off x="3683794" y="14870908"/>
              <a:ext cx="5724525" cy="1614487"/>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48001</xdr:colOff>
          <xdr:row>59</xdr:row>
          <xdr:rowOff>263944</xdr:rowOff>
        </xdr:from>
        <xdr:to>
          <xdr:col>20</xdr:col>
          <xdr:colOff>1619626</xdr:colOff>
          <xdr:row>79</xdr:row>
          <xdr:rowOff>6769</xdr:rowOff>
        </xdr:to>
        <xdr:pic>
          <xdr:nvPicPr>
            <xdr:cNvPr id="493" name="Grafik 492">
              <a:extLst>
                <a:ext uri="{FF2B5EF4-FFF2-40B4-BE49-F238E27FC236}">
                  <a16:creationId xmlns:a16="http://schemas.microsoft.com/office/drawing/2014/main" id="{00000000-0008-0000-2E00-0000ED010000}"/>
                </a:ext>
              </a:extLst>
            </xdr:cNvPr>
            <xdr:cNvPicPr>
              <a:picLocks noChangeAspect="1" noChangeArrowheads="1"/>
              <a:extLst>
                <a:ext uri="{84589F7E-364E-4C9E-8A38-B11213B215E9}">
                  <a14:cameraTool cellRange="$AY$32:$BH$36" spid="_x0000_s1123427"/>
                </a:ext>
              </a:extLst>
            </xdr:cNvPicPr>
          </xdr:nvPicPr>
          <xdr:blipFill>
            <a:blip xmlns:r="http://schemas.openxmlformats.org/officeDocument/2006/relationships" r:embed="rId18">
              <a:clrChange>
                <a:clrFrom>
                  <a:srgbClr val="FFFFFF"/>
                </a:clrFrom>
                <a:clrTo>
                  <a:srgbClr val="FFFFFF">
                    <a:alpha val="0"/>
                  </a:srgbClr>
                </a:clrTo>
              </a:clrChange>
            </a:blip>
            <a:srcRect/>
            <a:stretch>
              <a:fillRect/>
            </a:stretch>
          </xdr:blipFill>
          <xdr:spPr bwMode="auto">
            <a:xfrm rot="5400000">
              <a:off x="3729414" y="20347406"/>
              <a:ext cx="5715000" cy="1571625"/>
            </a:xfrm>
            <a:prstGeom prst="rect">
              <a:avLst/>
            </a:prstGeom>
            <a:noFill/>
            <a:ln w="9525">
              <a:noFill/>
              <a:miter lim="800000"/>
              <a:headEnd/>
              <a:tailEnd/>
            </a:ln>
          </xdr:spPr>
        </xdr:pic>
        <xdr:clientData/>
      </xdr:twoCellAnchor>
    </mc:Choice>
    <mc:Fallback/>
  </mc:AlternateContent>
  <xdr:twoCellAnchor editAs="oneCell">
    <xdr:from>
      <xdr:col>0</xdr:col>
      <xdr:colOff>66675</xdr:colOff>
      <xdr:row>2</xdr:row>
      <xdr:rowOff>9525</xdr:rowOff>
    </xdr:from>
    <xdr:to>
      <xdr:col>0</xdr:col>
      <xdr:colOff>390675</xdr:colOff>
      <xdr:row>3</xdr:row>
      <xdr:rowOff>115915</xdr:rowOff>
    </xdr:to>
    <xdr:grpSp>
      <xdr:nvGrpSpPr>
        <xdr:cNvPr id="495" name="Gruppieren 494">
          <a:hlinkClick xmlns:r="http://schemas.openxmlformats.org/officeDocument/2006/relationships" r:id="rId12"/>
          <a:extLst>
            <a:ext uri="{FF2B5EF4-FFF2-40B4-BE49-F238E27FC236}">
              <a16:creationId xmlns:a16="http://schemas.microsoft.com/office/drawing/2014/main" id="{00000000-0008-0000-2E00-0000EF010000}"/>
            </a:ext>
          </a:extLst>
        </xdr:cNvPr>
        <xdr:cNvGrpSpPr/>
      </xdr:nvGrpSpPr>
      <xdr:grpSpPr>
        <a:xfrm>
          <a:off x="66675" y="847725"/>
          <a:ext cx="324000" cy="319750"/>
          <a:chOff x="12020550" y="2171700"/>
          <a:chExt cx="324000" cy="325465"/>
        </a:xfrm>
      </xdr:grpSpPr>
      <xdr:sp macro="" textlink="">
        <xdr:nvSpPr>
          <xdr:cNvPr id="496" name="Rechteck 495">
            <a:extLst>
              <a:ext uri="{FF2B5EF4-FFF2-40B4-BE49-F238E27FC236}">
                <a16:creationId xmlns:a16="http://schemas.microsoft.com/office/drawing/2014/main" id="{00000000-0008-0000-2E00-0000F0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97" name="Pfeil nach rechts 496">
            <a:extLst>
              <a:ext uri="{FF2B5EF4-FFF2-40B4-BE49-F238E27FC236}">
                <a16:creationId xmlns:a16="http://schemas.microsoft.com/office/drawing/2014/main" id="{00000000-0008-0000-2E00-0000F1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123825</xdr:rowOff>
    </xdr:from>
    <xdr:ext cx="419100" cy="125227"/>
    <xdr:sp macro="" textlink="' '!A922">
      <xdr:nvSpPr>
        <xdr:cNvPr id="503" name="Textfeld 502">
          <a:extLst>
            <a:ext uri="{FF2B5EF4-FFF2-40B4-BE49-F238E27FC236}">
              <a16:creationId xmlns:a16="http://schemas.microsoft.com/office/drawing/2014/main" id="{00000000-0008-0000-2E00-0000F7010000}"/>
            </a:ext>
          </a:extLst>
        </xdr:cNvPr>
        <xdr:cNvSpPr txBox="1"/>
      </xdr:nvSpPr>
      <xdr:spPr>
        <a:xfrm>
          <a:off x="66675" y="1162050"/>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604315F2-B077-4B1B-B675-FD751BE4491F}" type="TxLink">
            <a:rPr lang="en-US" sz="800" b="0" i="0" u="none" strike="noStrike">
              <a:solidFill>
                <a:srgbClr val="000000"/>
              </a:solidFill>
              <a:latin typeface="+mn-lt"/>
              <a:cs typeface="Arial"/>
            </a:rPr>
            <a:pPr algn="l"/>
            <a:t>Autres</a:t>
          </a:fld>
          <a:endParaRPr lang="de-CH" sz="800" b="0">
            <a:solidFill>
              <a:schemeClr val="tx1"/>
            </a:solidFill>
            <a:latin typeface="+mn-lt"/>
          </a:endParaRPr>
        </a:p>
      </xdr:txBody>
    </xdr:sp>
    <xdr:clientData/>
  </xdr:oneCellAnchor>
  <xdr:twoCellAnchor>
    <xdr:from>
      <xdr:col>20</xdr:col>
      <xdr:colOff>238125</xdr:colOff>
      <xdr:row>5</xdr:row>
      <xdr:rowOff>66675</xdr:rowOff>
    </xdr:from>
    <xdr:to>
      <xdr:col>20</xdr:col>
      <xdr:colOff>1438275</xdr:colOff>
      <xdr:row>5</xdr:row>
      <xdr:rowOff>276225</xdr:rowOff>
    </xdr:to>
    <xdr:sp macro="" textlink="' '!A916">
      <xdr:nvSpPr>
        <xdr:cNvPr id="504" name="Rechteck 503">
          <a:hlinkClick xmlns:r="http://schemas.openxmlformats.org/officeDocument/2006/relationships" r:id="rId12"/>
          <a:extLst>
            <a:ext uri="{FF2B5EF4-FFF2-40B4-BE49-F238E27FC236}">
              <a16:creationId xmlns:a16="http://schemas.microsoft.com/office/drawing/2014/main" id="{00000000-0008-0000-2E00-0000F8010000}"/>
            </a:ext>
          </a:extLst>
        </xdr:cNvPr>
        <xdr:cNvSpPr/>
      </xdr:nvSpPr>
      <xdr:spPr>
        <a:xfrm>
          <a:off x="6010275" y="1543050"/>
          <a:ext cx="1200150" cy="209550"/>
        </a:xfrm>
        <a:prstGeom prst="rect">
          <a:avLst/>
        </a:prstGeom>
        <a:solidFill>
          <a:schemeClr val="tx2">
            <a:alpha val="5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5DF6F54-03B3-400D-BBCB-5E8FDF42BE31}" type="TxLink">
            <a:rPr lang="en-US" sz="1000" b="0" i="0" u="none" strike="noStrike" baseline="0">
              <a:solidFill>
                <a:schemeClr val="bg1"/>
              </a:solidFill>
              <a:latin typeface="Arial"/>
              <a:cs typeface="Arial"/>
            </a:rPr>
            <a:pPr algn="ctr"/>
            <a:t>Image des autres</a:t>
          </a:fld>
          <a:endParaRPr lang="de-CH" sz="1100" baseline="0">
            <a:solidFill>
              <a:schemeClr val="bg1"/>
            </a:solidFill>
          </a:endParaRPr>
        </a:p>
      </xdr:txBody>
    </xdr:sp>
    <xdr:clientData/>
  </xdr:twoCellAnchor>
  <xdr:twoCellAnchor>
    <xdr:from>
      <xdr:col>20</xdr:col>
      <xdr:colOff>238125</xdr:colOff>
      <xdr:row>3</xdr:row>
      <xdr:rowOff>209550</xdr:rowOff>
    </xdr:from>
    <xdr:to>
      <xdr:col>20</xdr:col>
      <xdr:colOff>1438275</xdr:colOff>
      <xdr:row>4</xdr:row>
      <xdr:rowOff>200025</xdr:rowOff>
    </xdr:to>
    <xdr:sp macro="" textlink="' '!A915">
      <xdr:nvSpPr>
        <xdr:cNvPr id="506" name="Rechteck 505">
          <a:extLst>
            <a:ext uri="{FF2B5EF4-FFF2-40B4-BE49-F238E27FC236}">
              <a16:creationId xmlns:a16="http://schemas.microsoft.com/office/drawing/2014/main" id="{00000000-0008-0000-2E00-0000FA010000}"/>
            </a:ext>
          </a:extLst>
        </xdr:cNvPr>
        <xdr:cNvSpPr/>
      </xdr:nvSpPr>
      <xdr:spPr>
        <a:xfrm>
          <a:off x="6010275" y="1247775"/>
          <a:ext cx="1200150" cy="209550"/>
        </a:xfrm>
        <a:prstGeom prst="rect">
          <a:avLst/>
        </a:prstGeom>
        <a:solidFill>
          <a:srgbClr val="C00000">
            <a:alpha val="50000"/>
          </a:srgb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85C738C5-1458-42E7-B257-24D1F6A25E67}" type="TxLink">
            <a:rPr lang="en-US" sz="1000" b="0" i="0" u="none" strike="noStrike" baseline="0">
              <a:solidFill>
                <a:schemeClr val="bg1"/>
              </a:solidFill>
              <a:latin typeface="Arial"/>
              <a:cs typeface="Arial"/>
            </a:rPr>
            <a:pPr algn="ctr"/>
            <a:t>Image de soi</a:t>
          </a:fld>
          <a:endParaRPr lang="de-CH" sz="1100" baseline="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21</xdr:col>
          <xdr:colOff>123825</xdr:colOff>
          <xdr:row>0</xdr:row>
          <xdr:rowOff>9525</xdr:rowOff>
        </xdr:from>
        <xdr:to>
          <xdr:col>22</xdr:col>
          <xdr:colOff>9525</xdr:colOff>
          <xdr:row>0</xdr:row>
          <xdr:rowOff>542925</xdr:rowOff>
        </xdr:to>
        <xdr:pic>
          <xdr:nvPicPr>
            <xdr:cNvPr id="507" name="Grafik 59">
              <a:extLst>
                <a:ext uri="{FF2B5EF4-FFF2-40B4-BE49-F238E27FC236}">
                  <a16:creationId xmlns:a16="http://schemas.microsoft.com/office/drawing/2014/main" id="{00000000-0008-0000-2E00-0000FB010000}"/>
                </a:ext>
              </a:extLst>
            </xdr:cNvPr>
            <xdr:cNvPicPr>
              <a:picLocks noChangeAspect="1" noChangeArrowheads="1"/>
              <a:extLst>
                <a:ext uri="{84589F7E-364E-4C9E-8A38-B11213B215E9}">
                  <a14:cameraTool cellRange="Logo!$D$6" spid="_x0000_s1123428"/>
                </a:ext>
              </a:extLst>
            </xdr:cNvPicPr>
          </xdr:nvPicPr>
          <xdr:blipFill>
            <a:blip xmlns:r="http://schemas.openxmlformats.org/officeDocument/2006/relationships" r:embed="rId19"/>
            <a:srcRect/>
            <a:stretch>
              <a:fillRect/>
            </a:stretch>
          </xdr:blipFill>
          <xdr:spPr bwMode="auto">
            <a:xfrm>
              <a:off x="7553325"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38099</xdr:colOff>
          <xdr:row>8</xdr:row>
          <xdr:rowOff>42872</xdr:rowOff>
        </xdr:from>
        <xdr:to>
          <xdr:col>19</xdr:col>
          <xdr:colOff>1609724</xdr:colOff>
          <xdr:row>26</xdr:row>
          <xdr:rowOff>271472</xdr:rowOff>
        </xdr:to>
        <xdr:pic>
          <xdr:nvPicPr>
            <xdr:cNvPr id="2" name="Grafik 1">
              <a:extLst>
                <a:ext uri="{FF2B5EF4-FFF2-40B4-BE49-F238E27FC236}">
                  <a16:creationId xmlns:a16="http://schemas.microsoft.com/office/drawing/2014/main" id="{00000000-0008-0000-2F00-000002000000}"/>
                </a:ext>
              </a:extLst>
            </xdr:cNvPr>
            <xdr:cNvPicPr>
              <a:picLocks noChangeAspect="1" noChangeArrowheads="1"/>
              <a:extLst>
                <a:ext uri="{84589F7E-364E-4C9E-8A38-B11213B215E9}">
                  <a14:cameraTool cellRange="$AX$14:$BG$18" spid="_x0000_s1074918"/>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3509962" y="4086234"/>
              <a:ext cx="5715000" cy="1571625"/>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33338</xdr:colOff>
          <xdr:row>25</xdr:row>
          <xdr:rowOff>280989</xdr:rowOff>
        </xdr:from>
        <xdr:to>
          <xdr:col>19</xdr:col>
          <xdr:colOff>1614488</xdr:colOff>
          <xdr:row>43</xdr:row>
          <xdr:rowOff>271464</xdr:rowOff>
        </xdr:to>
        <xdr:pic>
          <xdr:nvPicPr>
            <xdr:cNvPr id="3" name="Grafik 2">
              <a:extLst>
                <a:ext uri="{FF2B5EF4-FFF2-40B4-BE49-F238E27FC236}">
                  <a16:creationId xmlns:a16="http://schemas.microsoft.com/office/drawing/2014/main" id="{00000000-0008-0000-2F00-000003000000}"/>
                </a:ext>
              </a:extLst>
            </xdr:cNvPr>
            <xdr:cNvPicPr>
              <a:picLocks noChangeAspect="1" noChangeArrowheads="1"/>
              <a:extLst>
                <a:ext uri="{84589F7E-364E-4C9E-8A38-B11213B215E9}">
                  <a14:cameraTool cellRange="$AX$20:$BG$24" spid="_x0000_s1074919"/>
                </a:ext>
              </a:extLst>
            </xdr:cNvPicPr>
          </xdr:nvPicPr>
          <xdr:blipFill>
            <a:blip xmlns:r="http://schemas.openxmlformats.org/officeDocument/2006/relationships" r:embed="rId2">
              <a:clrChange>
                <a:clrFrom>
                  <a:srgbClr val="FFFFFF"/>
                </a:clrFrom>
                <a:clrTo>
                  <a:srgbClr val="FFFFFF">
                    <a:alpha val="0"/>
                  </a:srgbClr>
                </a:clrTo>
              </a:clrChange>
            </a:blip>
            <a:srcRect/>
            <a:stretch>
              <a:fillRect/>
            </a:stretch>
          </xdr:blipFill>
          <xdr:spPr bwMode="auto">
            <a:xfrm rot="5400000">
              <a:off x="3505200" y="9496427"/>
              <a:ext cx="5724525" cy="1581150"/>
            </a:xfrm>
            <a:prstGeom prst="rect">
              <a:avLst/>
            </a:prstGeom>
            <a:no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11</xdr:row>
          <xdr:rowOff>73188</xdr:rowOff>
        </xdr:from>
        <xdr:to>
          <xdr:col>16</xdr:col>
          <xdr:colOff>112876</xdr:colOff>
          <xdr:row>11</xdr:row>
          <xdr:rowOff>276904</xdr:rowOff>
        </xdr:to>
        <xdr:grpSp>
          <xdr:nvGrpSpPr>
            <xdr:cNvPr id="4" name="Gruppieren 3">
              <a:extLst>
                <a:ext uri="{FF2B5EF4-FFF2-40B4-BE49-F238E27FC236}">
                  <a16:creationId xmlns:a16="http://schemas.microsoft.com/office/drawing/2014/main" id="{00000000-0008-0000-2F00-000004000000}"/>
                </a:ext>
              </a:extLst>
            </xdr:cNvPr>
            <xdr:cNvGrpSpPr/>
          </xdr:nvGrpSpPr>
          <xdr:grpSpPr>
            <a:xfrm>
              <a:off x="2861125" y="2801148"/>
              <a:ext cx="2341911" cy="203716"/>
              <a:chOff x="3581386" y="2105144"/>
              <a:chExt cx="2247892" cy="276225"/>
            </a:xfrm>
          </xdr:grpSpPr>
          <xdr:sp macro="" textlink="">
            <xdr:nvSpPr>
              <xdr:cNvPr id="462849" name="Group Box 1" hidden="1">
                <a:extLst>
                  <a:ext uri="{63B3BB69-23CF-44E3-9099-C40C66FF867C}">
                    <a14:compatExt spid="_x0000_s462849"/>
                  </a:ext>
                  <a:ext uri="{FF2B5EF4-FFF2-40B4-BE49-F238E27FC236}">
                    <a16:creationId xmlns:a16="http://schemas.microsoft.com/office/drawing/2014/main" id="{00000000-0008-0000-2F00-000001100700}"/>
                  </a:ext>
                </a:extLst>
              </xdr:cNvPr>
              <xdr:cNvSpPr/>
            </xdr:nvSpPr>
            <xdr:spPr bwMode="auto">
              <a:xfrm>
                <a:off x="3581386"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62850" name="Option Button 2" hidden="1">
                <a:extLst>
                  <a:ext uri="{63B3BB69-23CF-44E3-9099-C40C66FF867C}">
                    <a14:compatExt spid="_x0000_s462850"/>
                  </a:ext>
                  <a:ext uri="{FF2B5EF4-FFF2-40B4-BE49-F238E27FC236}">
                    <a16:creationId xmlns:a16="http://schemas.microsoft.com/office/drawing/2014/main" id="{00000000-0008-0000-2F00-0000021007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1" name="Option Button 3" hidden="1">
                <a:extLst>
                  <a:ext uri="{63B3BB69-23CF-44E3-9099-C40C66FF867C}">
                    <a14:compatExt spid="_x0000_s462851"/>
                  </a:ext>
                  <a:ext uri="{FF2B5EF4-FFF2-40B4-BE49-F238E27FC236}">
                    <a16:creationId xmlns:a16="http://schemas.microsoft.com/office/drawing/2014/main" id="{00000000-0008-0000-2F00-0000031007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2" name="Option Button 4" hidden="1">
                <a:extLst>
                  <a:ext uri="{63B3BB69-23CF-44E3-9099-C40C66FF867C}">
                    <a14:compatExt spid="_x0000_s462852"/>
                  </a:ext>
                  <a:ext uri="{FF2B5EF4-FFF2-40B4-BE49-F238E27FC236}">
                    <a16:creationId xmlns:a16="http://schemas.microsoft.com/office/drawing/2014/main" id="{00000000-0008-0000-2F00-0000041007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3" name="Option Button 5" hidden="1">
                <a:extLst>
                  <a:ext uri="{63B3BB69-23CF-44E3-9099-C40C66FF867C}">
                    <a14:compatExt spid="_x0000_s462853"/>
                  </a:ext>
                  <a:ext uri="{FF2B5EF4-FFF2-40B4-BE49-F238E27FC236}">
                    <a16:creationId xmlns:a16="http://schemas.microsoft.com/office/drawing/2014/main" id="{00000000-0008-0000-2F00-0000051007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4" name="Option Button 6" hidden="1">
                <a:extLst>
                  <a:ext uri="{63B3BB69-23CF-44E3-9099-C40C66FF867C}">
                    <a14:compatExt spid="_x0000_s462854"/>
                  </a:ext>
                  <a:ext uri="{FF2B5EF4-FFF2-40B4-BE49-F238E27FC236}">
                    <a16:creationId xmlns:a16="http://schemas.microsoft.com/office/drawing/2014/main" id="{00000000-0008-0000-2F00-0000061007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12</xdr:row>
          <xdr:rowOff>80374</xdr:rowOff>
        </xdr:from>
        <xdr:to>
          <xdr:col>16</xdr:col>
          <xdr:colOff>112867</xdr:colOff>
          <xdr:row>12</xdr:row>
          <xdr:rowOff>284082</xdr:rowOff>
        </xdr:to>
        <xdr:grpSp>
          <xdr:nvGrpSpPr>
            <xdr:cNvPr id="11" name="Gruppieren 10">
              <a:extLst>
                <a:ext uri="{FF2B5EF4-FFF2-40B4-BE49-F238E27FC236}">
                  <a16:creationId xmlns:a16="http://schemas.microsoft.com/office/drawing/2014/main" id="{00000000-0008-0000-2F00-00000B000000}"/>
                </a:ext>
              </a:extLst>
            </xdr:cNvPr>
            <xdr:cNvGrpSpPr/>
          </xdr:nvGrpSpPr>
          <xdr:grpSpPr>
            <a:xfrm>
              <a:off x="2861125" y="3120754"/>
              <a:ext cx="2341902" cy="203708"/>
              <a:chOff x="3581410" y="2103814"/>
              <a:chExt cx="2247901" cy="276223"/>
            </a:xfrm>
          </xdr:grpSpPr>
          <xdr:sp macro="" textlink="">
            <xdr:nvSpPr>
              <xdr:cNvPr id="462855" name="Group Box 7" hidden="1">
                <a:extLst>
                  <a:ext uri="{63B3BB69-23CF-44E3-9099-C40C66FF867C}">
                    <a14:compatExt spid="_x0000_s462855"/>
                  </a:ext>
                  <a:ext uri="{FF2B5EF4-FFF2-40B4-BE49-F238E27FC236}">
                    <a16:creationId xmlns:a16="http://schemas.microsoft.com/office/drawing/2014/main" id="{00000000-0008-0000-2F00-000007100700}"/>
                  </a:ext>
                </a:extLst>
              </xdr:cNvPr>
              <xdr:cNvSpPr/>
            </xdr:nvSpPr>
            <xdr:spPr bwMode="auto">
              <a:xfrm>
                <a:off x="3581410"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62856" name="Option Button 8" hidden="1">
                <a:extLst>
                  <a:ext uri="{63B3BB69-23CF-44E3-9099-C40C66FF867C}">
                    <a14:compatExt spid="_x0000_s462856"/>
                  </a:ext>
                  <a:ext uri="{FF2B5EF4-FFF2-40B4-BE49-F238E27FC236}">
                    <a16:creationId xmlns:a16="http://schemas.microsoft.com/office/drawing/2014/main" id="{00000000-0008-0000-2F00-0000081007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7" name="Option Button 9" hidden="1">
                <a:extLst>
                  <a:ext uri="{63B3BB69-23CF-44E3-9099-C40C66FF867C}">
                    <a14:compatExt spid="_x0000_s462857"/>
                  </a:ext>
                  <a:ext uri="{FF2B5EF4-FFF2-40B4-BE49-F238E27FC236}">
                    <a16:creationId xmlns:a16="http://schemas.microsoft.com/office/drawing/2014/main" id="{00000000-0008-0000-2F00-0000091007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8" name="Option Button 10" hidden="1">
                <a:extLst>
                  <a:ext uri="{63B3BB69-23CF-44E3-9099-C40C66FF867C}">
                    <a14:compatExt spid="_x0000_s462858"/>
                  </a:ext>
                  <a:ext uri="{FF2B5EF4-FFF2-40B4-BE49-F238E27FC236}">
                    <a16:creationId xmlns:a16="http://schemas.microsoft.com/office/drawing/2014/main" id="{00000000-0008-0000-2F00-00000A1007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59" name="Option Button 11" hidden="1">
                <a:extLst>
                  <a:ext uri="{63B3BB69-23CF-44E3-9099-C40C66FF867C}">
                    <a14:compatExt spid="_x0000_s462859"/>
                  </a:ext>
                  <a:ext uri="{FF2B5EF4-FFF2-40B4-BE49-F238E27FC236}">
                    <a16:creationId xmlns:a16="http://schemas.microsoft.com/office/drawing/2014/main" id="{00000000-0008-0000-2F00-00000B1007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0" name="Option Button 12" hidden="1">
                <a:extLst>
                  <a:ext uri="{63B3BB69-23CF-44E3-9099-C40C66FF867C}">
                    <a14:compatExt spid="_x0000_s462860"/>
                  </a:ext>
                  <a:ext uri="{FF2B5EF4-FFF2-40B4-BE49-F238E27FC236}">
                    <a16:creationId xmlns:a16="http://schemas.microsoft.com/office/drawing/2014/main" id="{00000000-0008-0000-2F00-00000C1007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13</xdr:row>
          <xdr:rowOff>87552</xdr:rowOff>
        </xdr:from>
        <xdr:to>
          <xdr:col>16</xdr:col>
          <xdr:colOff>112876</xdr:colOff>
          <xdr:row>13</xdr:row>
          <xdr:rowOff>281557</xdr:rowOff>
        </xdr:to>
        <xdr:grpSp>
          <xdr:nvGrpSpPr>
            <xdr:cNvPr id="18" name="Gruppieren 17">
              <a:extLst>
                <a:ext uri="{FF2B5EF4-FFF2-40B4-BE49-F238E27FC236}">
                  <a16:creationId xmlns:a16="http://schemas.microsoft.com/office/drawing/2014/main" id="{00000000-0008-0000-2F00-000012000000}"/>
                </a:ext>
              </a:extLst>
            </xdr:cNvPr>
            <xdr:cNvGrpSpPr/>
          </xdr:nvGrpSpPr>
          <xdr:grpSpPr>
            <a:xfrm>
              <a:off x="2861125" y="3440352"/>
              <a:ext cx="2341911" cy="194005"/>
              <a:chOff x="3581386" y="2105164"/>
              <a:chExt cx="2247895" cy="276225"/>
            </a:xfrm>
          </xdr:grpSpPr>
          <xdr:sp macro="" textlink="">
            <xdr:nvSpPr>
              <xdr:cNvPr id="462861" name="Group Box 13" hidden="1">
                <a:extLst>
                  <a:ext uri="{63B3BB69-23CF-44E3-9099-C40C66FF867C}">
                    <a14:compatExt spid="_x0000_s462861"/>
                  </a:ext>
                  <a:ext uri="{FF2B5EF4-FFF2-40B4-BE49-F238E27FC236}">
                    <a16:creationId xmlns:a16="http://schemas.microsoft.com/office/drawing/2014/main" id="{00000000-0008-0000-2F00-00000D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62" name="Option Button 14" hidden="1">
                <a:extLst>
                  <a:ext uri="{63B3BB69-23CF-44E3-9099-C40C66FF867C}">
                    <a14:compatExt spid="_x0000_s462862"/>
                  </a:ext>
                  <a:ext uri="{FF2B5EF4-FFF2-40B4-BE49-F238E27FC236}">
                    <a16:creationId xmlns:a16="http://schemas.microsoft.com/office/drawing/2014/main" id="{00000000-0008-0000-2F00-00000E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3" name="Option Button 15" hidden="1">
                <a:extLst>
                  <a:ext uri="{63B3BB69-23CF-44E3-9099-C40C66FF867C}">
                    <a14:compatExt spid="_x0000_s462863"/>
                  </a:ext>
                  <a:ext uri="{FF2B5EF4-FFF2-40B4-BE49-F238E27FC236}">
                    <a16:creationId xmlns:a16="http://schemas.microsoft.com/office/drawing/2014/main" id="{00000000-0008-0000-2F00-00000F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4" name="Option Button 16" hidden="1">
                <a:extLst>
                  <a:ext uri="{63B3BB69-23CF-44E3-9099-C40C66FF867C}">
                    <a14:compatExt spid="_x0000_s462864"/>
                  </a:ext>
                  <a:ext uri="{FF2B5EF4-FFF2-40B4-BE49-F238E27FC236}">
                    <a16:creationId xmlns:a16="http://schemas.microsoft.com/office/drawing/2014/main" id="{00000000-0008-0000-2F00-000010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5" name="Option Button 17" hidden="1">
                <a:extLst>
                  <a:ext uri="{63B3BB69-23CF-44E3-9099-C40C66FF867C}">
                    <a14:compatExt spid="_x0000_s462865"/>
                  </a:ext>
                  <a:ext uri="{FF2B5EF4-FFF2-40B4-BE49-F238E27FC236}">
                    <a16:creationId xmlns:a16="http://schemas.microsoft.com/office/drawing/2014/main" id="{00000000-0008-0000-2F00-000011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6" name="Option Button 18" hidden="1">
                <a:extLst>
                  <a:ext uri="{63B3BB69-23CF-44E3-9099-C40C66FF867C}">
                    <a14:compatExt spid="_x0000_s462866"/>
                  </a:ext>
                  <a:ext uri="{FF2B5EF4-FFF2-40B4-BE49-F238E27FC236}">
                    <a16:creationId xmlns:a16="http://schemas.microsoft.com/office/drawing/2014/main" id="{00000000-0008-0000-2F00-000012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47255</xdr:colOff>
          <xdr:row>10</xdr:row>
          <xdr:rowOff>66577</xdr:rowOff>
        </xdr:from>
        <xdr:to>
          <xdr:col>16</xdr:col>
          <xdr:colOff>112876</xdr:colOff>
          <xdr:row>10</xdr:row>
          <xdr:rowOff>269718</xdr:rowOff>
        </xdr:to>
        <xdr:grpSp>
          <xdr:nvGrpSpPr>
            <xdr:cNvPr id="25" name="Gruppieren 24">
              <a:extLst>
                <a:ext uri="{FF2B5EF4-FFF2-40B4-BE49-F238E27FC236}">
                  <a16:creationId xmlns:a16="http://schemas.microsoft.com/office/drawing/2014/main" id="{00000000-0008-0000-2F00-000019000000}"/>
                </a:ext>
              </a:extLst>
            </xdr:cNvPr>
            <xdr:cNvGrpSpPr/>
          </xdr:nvGrpSpPr>
          <xdr:grpSpPr>
            <a:xfrm>
              <a:off x="2851415" y="2482117"/>
              <a:ext cx="2351621" cy="203141"/>
              <a:chOff x="3581395" y="2104255"/>
              <a:chExt cx="2247900" cy="276226"/>
            </a:xfrm>
          </xdr:grpSpPr>
          <xdr:sp macro="" textlink="">
            <xdr:nvSpPr>
              <xdr:cNvPr id="462867" name="Group Box 19" hidden="1">
                <a:extLst>
                  <a:ext uri="{63B3BB69-23CF-44E3-9099-C40C66FF867C}">
                    <a14:compatExt spid="_x0000_s462867"/>
                  </a:ext>
                  <a:ext uri="{FF2B5EF4-FFF2-40B4-BE49-F238E27FC236}">
                    <a16:creationId xmlns:a16="http://schemas.microsoft.com/office/drawing/2014/main" id="{00000000-0008-0000-2F00-0000131007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62868" name="Option Button 20" hidden="1">
                <a:extLst>
                  <a:ext uri="{63B3BB69-23CF-44E3-9099-C40C66FF867C}">
                    <a14:compatExt spid="_x0000_s462868"/>
                  </a:ext>
                  <a:ext uri="{FF2B5EF4-FFF2-40B4-BE49-F238E27FC236}">
                    <a16:creationId xmlns:a16="http://schemas.microsoft.com/office/drawing/2014/main" id="{00000000-0008-0000-2F00-0000141007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69" name="Option Button 21" hidden="1">
                <a:extLst>
                  <a:ext uri="{63B3BB69-23CF-44E3-9099-C40C66FF867C}">
                    <a14:compatExt spid="_x0000_s462869"/>
                  </a:ext>
                  <a:ext uri="{FF2B5EF4-FFF2-40B4-BE49-F238E27FC236}">
                    <a16:creationId xmlns:a16="http://schemas.microsoft.com/office/drawing/2014/main" id="{00000000-0008-0000-2F00-0000151007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0" name="Option Button 22" hidden="1">
                <a:extLst>
                  <a:ext uri="{63B3BB69-23CF-44E3-9099-C40C66FF867C}">
                    <a14:compatExt spid="_x0000_s462870"/>
                  </a:ext>
                  <a:ext uri="{FF2B5EF4-FFF2-40B4-BE49-F238E27FC236}">
                    <a16:creationId xmlns:a16="http://schemas.microsoft.com/office/drawing/2014/main" id="{00000000-0008-0000-2F00-0000161007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1" name="Option Button 23" hidden="1">
                <a:extLst>
                  <a:ext uri="{63B3BB69-23CF-44E3-9099-C40C66FF867C}">
                    <a14:compatExt spid="_x0000_s462871"/>
                  </a:ext>
                  <a:ext uri="{FF2B5EF4-FFF2-40B4-BE49-F238E27FC236}">
                    <a16:creationId xmlns:a16="http://schemas.microsoft.com/office/drawing/2014/main" id="{00000000-0008-0000-2F00-0000171007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2" name="Option Button 24" hidden="1">
                <a:extLst>
                  <a:ext uri="{63B3BB69-23CF-44E3-9099-C40C66FF867C}">
                    <a14:compatExt spid="_x0000_s462872"/>
                  </a:ext>
                  <a:ext uri="{FF2B5EF4-FFF2-40B4-BE49-F238E27FC236}">
                    <a16:creationId xmlns:a16="http://schemas.microsoft.com/office/drawing/2014/main" id="{00000000-0008-0000-2F00-0000181007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20</xdr:col>
      <xdr:colOff>2171700</xdr:colOff>
      <xdr:row>1</xdr:row>
      <xdr:rowOff>57150</xdr:rowOff>
    </xdr:from>
    <xdr:to>
      <xdr:col>21</xdr:col>
      <xdr:colOff>1350</xdr:colOff>
      <xdr:row>1</xdr:row>
      <xdr:rowOff>229950</xdr:rowOff>
    </xdr:to>
    <xdr:grpSp>
      <xdr:nvGrpSpPr>
        <xdr:cNvPr id="32" name="Gruppieren 31">
          <a:hlinkClick xmlns:r="http://schemas.openxmlformats.org/officeDocument/2006/relationships" r:id="rId3"/>
          <a:extLst>
            <a:ext uri="{FF2B5EF4-FFF2-40B4-BE49-F238E27FC236}">
              <a16:creationId xmlns:a16="http://schemas.microsoft.com/office/drawing/2014/main" id="{00000000-0008-0000-2F00-000020000000}"/>
            </a:ext>
          </a:extLst>
        </xdr:cNvPr>
        <xdr:cNvGrpSpPr/>
      </xdr:nvGrpSpPr>
      <xdr:grpSpPr>
        <a:xfrm>
          <a:off x="9601200" y="613410"/>
          <a:ext cx="207090" cy="172800"/>
          <a:chOff x="8105775" y="571500"/>
          <a:chExt cx="172800" cy="172800"/>
        </a:xfrm>
      </xdr:grpSpPr>
      <xdr:sp macro="" textlink="">
        <xdr:nvSpPr>
          <xdr:cNvPr id="33" name="Rechteck 32">
            <a:extLst>
              <a:ext uri="{FF2B5EF4-FFF2-40B4-BE49-F238E27FC236}">
                <a16:creationId xmlns:a16="http://schemas.microsoft.com/office/drawing/2014/main" id="{00000000-0008-0000-2F00-00002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Textfeld 33">
            <a:extLst>
              <a:ext uri="{FF2B5EF4-FFF2-40B4-BE49-F238E27FC236}">
                <a16:creationId xmlns:a16="http://schemas.microsoft.com/office/drawing/2014/main" id="{00000000-0008-0000-2F00-00002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75</xdr:row>
      <xdr:rowOff>304800</xdr:rowOff>
    </xdr:from>
    <xdr:to>
      <xdr:col>0</xdr:col>
      <xdr:colOff>390675</xdr:colOff>
      <xdr:row>77</xdr:row>
      <xdr:rowOff>1615</xdr:rowOff>
    </xdr:to>
    <xdr:grpSp>
      <xdr:nvGrpSpPr>
        <xdr:cNvPr id="35" name="Gruppieren 34">
          <a:hlinkClick xmlns:r="http://schemas.openxmlformats.org/officeDocument/2006/relationships" r:id="rId4"/>
          <a:extLst>
            <a:ext uri="{FF2B5EF4-FFF2-40B4-BE49-F238E27FC236}">
              <a16:creationId xmlns:a16="http://schemas.microsoft.com/office/drawing/2014/main" id="{00000000-0008-0000-2F00-000023000000}"/>
            </a:ext>
          </a:extLst>
        </xdr:cNvPr>
        <xdr:cNvGrpSpPr/>
      </xdr:nvGrpSpPr>
      <xdr:grpSpPr>
        <a:xfrm>
          <a:off x="66675" y="23256240"/>
          <a:ext cx="324000" cy="321655"/>
          <a:chOff x="66675" y="4972050"/>
          <a:chExt cx="324000" cy="325465"/>
        </a:xfrm>
      </xdr:grpSpPr>
      <xdr:sp macro="" textlink="">
        <xdr:nvSpPr>
          <xdr:cNvPr id="36" name="Rechteck 35">
            <a:extLst>
              <a:ext uri="{FF2B5EF4-FFF2-40B4-BE49-F238E27FC236}">
                <a16:creationId xmlns:a16="http://schemas.microsoft.com/office/drawing/2014/main" id="{00000000-0008-0000-2F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2F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38" name="Gruppieren 37">
          <a:hlinkClick xmlns:r="http://schemas.openxmlformats.org/officeDocument/2006/relationships" r:id="rId5"/>
          <a:extLst>
            <a:ext uri="{FF2B5EF4-FFF2-40B4-BE49-F238E27FC236}">
              <a16:creationId xmlns:a16="http://schemas.microsoft.com/office/drawing/2014/main" id="{00000000-0008-0000-2F00-000026000000}"/>
            </a:ext>
          </a:extLst>
        </xdr:cNvPr>
        <xdr:cNvGrpSpPr/>
      </xdr:nvGrpSpPr>
      <xdr:grpSpPr>
        <a:xfrm>
          <a:off x="66675" y="104775"/>
          <a:ext cx="324000" cy="325465"/>
          <a:chOff x="9191625" y="3009900"/>
          <a:chExt cx="324000" cy="325465"/>
        </a:xfrm>
      </xdr:grpSpPr>
      <xdr:sp macro="" textlink="">
        <xdr:nvSpPr>
          <xdr:cNvPr id="39" name="Rechteck 38">
            <a:extLst>
              <a:ext uri="{FF2B5EF4-FFF2-40B4-BE49-F238E27FC236}">
                <a16:creationId xmlns:a16="http://schemas.microsoft.com/office/drawing/2014/main" id="{00000000-0008-0000-2F00-00002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links 39">
            <a:extLst>
              <a:ext uri="{FF2B5EF4-FFF2-40B4-BE49-F238E27FC236}">
                <a16:creationId xmlns:a16="http://schemas.microsoft.com/office/drawing/2014/main" id="{00000000-0008-0000-2F00-00002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0</xdr:colOff>
      <xdr:row>1</xdr:row>
      <xdr:rowOff>200025</xdr:rowOff>
    </xdr:from>
    <xdr:to>
      <xdr:col>5</xdr:col>
      <xdr:colOff>28574</xdr:colOff>
      <xdr:row>6</xdr:row>
      <xdr:rowOff>76200</xdr:rowOff>
    </xdr:to>
    <xdr:graphicFrame macro="">
      <xdr:nvGraphicFramePr>
        <xdr:cNvPr id="48" name="Diagramm 47">
          <a:extLst>
            <a:ext uri="{FF2B5EF4-FFF2-40B4-BE49-F238E27FC236}">
              <a16:creationId xmlns:a16="http://schemas.microsoft.com/office/drawing/2014/main" id="{00000000-0008-0000-2F00-00003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21</xdr:col>
          <xdr:colOff>327660</xdr:colOff>
          <xdr:row>10</xdr:row>
          <xdr:rowOff>228600</xdr:rowOff>
        </xdr:from>
        <xdr:to>
          <xdr:col>26</xdr:col>
          <xdr:colOff>220980</xdr:colOff>
          <xdr:row>11</xdr:row>
          <xdr:rowOff>114300</xdr:rowOff>
        </xdr:to>
        <xdr:sp macro="" textlink="">
          <xdr:nvSpPr>
            <xdr:cNvPr id="462873" name="Group Box 25" hidden="1">
              <a:extLst>
                <a:ext uri="{63B3BB69-23CF-44E3-9099-C40C66FF867C}">
                  <a14:compatExt spid="_x0000_s462873"/>
                </a:ext>
                <a:ext uri="{FF2B5EF4-FFF2-40B4-BE49-F238E27FC236}">
                  <a16:creationId xmlns:a16="http://schemas.microsoft.com/office/drawing/2014/main" id="{00000000-0008-0000-2F00-0000191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14</xdr:row>
          <xdr:rowOff>85027</xdr:rowOff>
        </xdr:from>
        <xdr:to>
          <xdr:col>16</xdr:col>
          <xdr:colOff>112876</xdr:colOff>
          <xdr:row>14</xdr:row>
          <xdr:rowOff>279032</xdr:rowOff>
        </xdr:to>
        <xdr:grpSp>
          <xdr:nvGrpSpPr>
            <xdr:cNvPr id="50" name="Gruppieren 49">
              <a:extLst>
                <a:ext uri="{FF2B5EF4-FFF2-40B4-BE49-F238E27FC236}">
                  <a16:creationId xmlns:a16="http://schemas.microsoft.com/office/drawing/2014/main" id="{00000000-0008-0000-2F00-000032000000}"/>
                </a:ext>
              </a:extLst>
            </xdr:cNvPr>
            <xdr:cNvGrpSpPr/>
          </xdr:nvGrpSpPr>
          <xdr:grpSpPr>
            <a:xfrm>
              <a:off x="2861125" y="3750247"/>
              <a:ext cx="2341911" cy="194005"/>
              <a:chOff x="3581386" y="2105164"/>
              <a:chExt cx="2247895" cy="276225"/>
            </a:xfrm>
          </xdr:grpSpPr>
          <xdr:sp macro="" textlink="">
            <xdr:nvSpPr>
              <xdr:cNvPr id="462874" name="Group Box 26" hidden="1">
                <a:extLst>
                  <a:ext uri="{63B3BB69-23CF-44E3-9099-C40C66FF867C}">
                    <a14:compatExt spid="_x0000_s462874"/>
                  </a:ext>
                  <a:ext uri="{FF2B5EF4-FFF2-40B4-BE49-F238E27FC236}">
                    <a16:creationId xmlns:a16="http://schemas.microsoft.com/office/drawing/2014/main" id="{00000000-0008-0000-2F00-00001A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75" name="Option Button 27" hidden="1">
                <a:extLst>
                  <a:ext uri="{63B3BB69-23CF-44E3-9099-C40C66FF867C}">
                    <a14:compatExt spid="_x0000_s462875"/>
                  </a:ext>
                  <a:ext uri="{FF2B5EF4-FFF2-40B4-BE49-F238E27FC236}">
                    <a16:creationId xmlns:a16="http://schemas.microsoft.com/office/drawing/2014/main" id="{00000000-0008-0000-2F00-00001B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6" name="Option Button 28" hidden="1">
                <a:extLst>
                  <a:ext uri="{63B3BB69-23CF-44E3-9099-C40C66FF867C}">
                    <a14:compatExt spid="_x0000_s462876"/>
                  </a:ext>
                  <a:ext uri="{FF2B5EF4-FFF2-40B4-BE49-F238E27FC236}">
                    <a16:creationId xmlns:a16="http://schemas.microsoft.com/office/drawing/2014/main" id="{00000000-0008-0000-2F00-00001C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7" name="Option Button 29" hidden="1">
                <a:extLst>
                  <a:ext uri="{63B3BB69-23CF-44E3-9099-C40C66FF867C}">
                    <a14:compatExt spid="_x0000_s462877"/>
                  </a:ext>
                  <a:ext uri="{FF2B5EF4-FFF2-40B4-BE49-F238E27FC236}">
                    <a16:creationId xmlns:a16="http://schemas.microsoft.com/office/drawing/2014/main" id="{00000000-0008-0000-2F00-00001D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8" name="Option Button 30" hidden="1">
                <a:extLst>
                  <a:ext uri="{63B3BB69-23CF-44E3-9099-C40C66FF867C}">
                    <a14:compatExt spid="_x0000_s462878"/>
                  </a:ext>
                  <a:ext uri="{FF2B5EF4-FFF2-40B4-BE49-F238E27FC236}">
                    <a16:creationId xmlns:a16="http://schemas.microsoft.com/office/drawing/2014/main" id="{00000000-0008-0000-2F00-00001E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79" name="Option Button 31" hidden="1">
                <a:extLst>
                  <a:ext uri="{63B3BB69-23CF-44E3-9099-C40C66FF867C}">
                    <a14:compatExt spid="_x0000_s462879"/>
                  </a:ext>
                  <a:ext uri="{FF2B5EF4-FFF2-40B4-BE49-F238E27FC236}">
                    <a16:creationId xmlns:a16="http://schemas.microsoft.com/office/drawing/2014/main" id="{00000000-0008-0000-2F00-00001F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15</xdr:row>
          <xdr:rowOff>82502</xdr:rowOff>
        </xdr:from>
        <xdr:to>
          <xdr:col>16</xdr:col>
          <xdr:colOff>112876</xdr:colOff>
          <xdr:row>15</xdr:row>
          <xdr:rowOff>276507</xdr:rowOff>
        </xdr:to>
        <xdr:grpSp>
          <xdr:nvGrpSpPr>
            <xdr:cNvPr id="57" name="Gruppieren 56">
              <a:extLst>
                <a:ext uri="{FF2B5EF4-FFF2-40B4-BE49-F238E27FC236}">
                  <a16:creationId xmlns:a16="http://schemas.microsoft.com/office/drawing/2014/main" id="{00000000-0008-0000-2F00-000039000000}"/>
                </a:ext>
              </a:extLst>
            </xdr:cNvPr>
            <xdr:cNvGrpSpPr/>
          </xdr:nvGrpSpPr>
          <xdr:grpSpPr>
            <a:xfrm>
              <a:off x="2861125" y="4060142"/>
              <a:ext cx="2341911" cy="194005"/>
              <a:chOff x="3581386" y="2105164"/>
              <a:chExt cx="2247895" cy="276225"/>
            </a:xfrm>
          </xdr:grpSpPr>
          <xdr:sp macro="" textlink="">
            <xdr:nvSpPr>
              <xdr:cNvPr id="462880" name="Group Box 32" hidden="1">
                <a:extLst>
                  <a:ext uri="{63B3BB69-23CF-44E3-9099-C40C66FF867C}">
                    <a14:compatExt spid="_x0000_s462880"/>
                  </a:ext>
                  <a:ext uri="{FF2B5EF4-FFF2-40B4-BE49-F238E27FC236}">
                    <a16:creationId xmlns:a16="http://schemas.microsoft.com/office/drawing/2014/main" id="{00000000-0008-0000-2F00-000020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81" name="Option Button 33" hidden="1">
                <a:extLst>
                  <a:ext uri="{63B3BB69-23CF-44E3-9099-C40C66FF867C}">
                    <a14:compatExt spid="_x0000_s462881"/>
                  </a:ext>
                  <a:ext uri="{FF2B5EF4-FFF2-40B4-BE49-F238E27FC236}">
                    <a16:creationId xmlns:a16="http://schemas.microsoft.com/office/drawing/2014/main" id="{00000000-0008-0000-2F00-000021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2" name="Option Button 34" hidden="1">
                <a:extLst>
                  <a:ext uri="{63B3BB69-23CF-44E3-9099-C40C66FF867C}">
                    <a14:compatExt spid="_x0000_s462882"/>
                  </a:ext>
                  <a:ext uri="{FF2B5EF4-FFF2-40B4-BE49-F238E27FC236}">
                    <a16:creationId xmlns:a16="http://schemas.microsoft.com/office/drawing/2014/main" id="{00000000-0008-0000-2F00-000022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3" name="Option Button 35" hidden="1">
                <a:extLst>
                  <a:ext uri="{63B3BB69-23CF-44E3-9099-C40C66FF867C}">
                    <a14:compatExt spid="_x0000_s462883"/>
                  </a:ext>
                  <a:ext uri="{FF2B5EF4-FFF2-40B4-BE49-F238E27FC236}">
                    <a16:creationId xmlns:a16="http://schemas.microsoft.com/office/drawing/2014/main" id="{00000000-0008-0000-2F00-000023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4" name="Option Button 36" hidden="1">
                <a:extLst>
                  <a:ext uri="{63B3BB69-23CF-44E3-9099-C40C66FF867C}">
                    <a14:compatExt spid="_x0000_s462884"/>
                  </a:ext>
                  <a:ext uri="{FF2B5EF4-FFF2-40B4-BE49-F238E27FC236}">
                    <a16:creationId xmlns:a16="http://schemas.microsoft.com/office/drawing/2014/main" id="{00000000-0008-0000-2F00-000024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5" name="Option Button 37" hidden="1">
                <a:extLst>
                  <a:ext uri="{63B3BB69-23CF-44E3-9099-C40C66FF867C}">
                    <a14:compatExt spid="_x0000_s462885"/>
                  </a:ext>
                  <a:ext uri="{FF2B5EF4-FFF2-40B4-BE49-F238E27FC236}">
                    <a16:creationId xmlns:a16="http://schemas.microsoft.com/office/drawing/2014/main" id="{00000000-0008-0000-2F00-000025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16</xdr:row>
          <xdr:rowOff>79977</xdr:rowOff>
        </xdr:from>
        <xdr:to>
          <xdr:col>16</xdr:col>
          <xdr:colOff>112876</xdr:colOff>
          <xdr:row>16</xdr:row>
          <xdr:rowOff>273982</xdr:rowOff>
        </xdr:to>
        <xdr:grpSp>
          <xdr:nvGrpSpPr>
            <xdr:cNvPr id="64" name="Gruppieren 63">
              <a:extLst>
                <a:ext uri="{FF2B5EF4-FFF2-40B4-BE49-F238E27FC236}">
                  <a16:creationId xmlns:a16="http://schemas.microsoft.com/office/drawing/2014/main" id="{00000000-0008-0000-2F00-000040000000}"/>
                </a:ext>
              </a:extLst>
            </xdr:cNvPr>
            <xdr:cNvGrpSpPr/>
          </xdr:nvGrpSpPr>
          <xdr:grpSpPr>
            <a:xfrm>
              <a:off x="2861125" y="4370037"/>
              <a:ext cx="2341911" cy="194005"/>
              <a:chOff x="3581386" y="2105164"/>
              <a:chExt cx="2247895" cy="276225"/>
            </a:xfrm>
          </xdr:grpSpPr>
          <xdr:sp macro="" textlink="">
            <xdr:nvSpPr>
              <xdr:cNvPr id="462886" name="Group Box 38" hidden="1">
                <a:extLst>
                  <a:ext uri="{63B3BB69-23CF-44E3-9099-C40C66FF867C}">
                    <a14:compatExt spid="_x0000_s462886"/>
                  </a:ext>
                  <a:ext uri="{FF2B5EF4-FFF2-40B4-BE49-F238E27FC236}">
                    <a16:creationId xmlns:a16="http://schemas.microsoft.com/office/drawing/2014/main" id="{00000000-0008-0000-2F00-000026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87" name="Option Button 39" hidden="1">
                <a:extLst>
                  <a:ext uri="{63B3BB69-23CF-44E3-9099-C40C66FF867C}">
                    <a14:compatExt spid="_x0000_s462887"/>
                  </a:ext>
                  <a:ext uri="{FF2B5EF4-FFF2-40B4-BE49-F238E27FC236}">
                    <a16:creationId xmlns:a16="http://schemas.microsoft.com/office/drawing/2014/main" id="{00000000-0008-0000-2F00-000027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8" name="Option Button 40" hidden="1">
                <a:extLst>
                  <a:ext uri="{63B3BB69-23CF-44E3-9099-C40C66FF867C}">
                    <a14:compatExt spid="_x0000_s462888"/>
                  </a:ext>
                  <a:ext uri="{FF2B5EF4-FFF2-40B4-BE49-F238E27FC236}">
                    <a16:creationId xmlns:a16="http://schemas.microsoft.com/office/drawing/2014/main" id="{00000000-0008-0000-2F00-000028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89" name="Option Button 41" hidden="1">
                <a:extLst>
                  <a:ext uri="{63B3BB69-23CF-44E3-9099-C40C66FF867C}">
                    <a14:compatExt spid="_x0000_s462889"/>
                  </a:ext>
                  <a:ext uri="{FF2B5EF4-FFF2-40B4-BE49-F238E27FC236}">
                    <a16:creationId xmlns:a16="http://schemas.microsoft.com/office/drawing/2014/main" id="{00000000-0008-0000-2F00-000029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0" name="Option Button 42" hidden="1">
                <a:extLst>
                  <a:ext uri="{63B3BB69-23CF-44E3-9099-C40C66FF867C}">
                    <a14:compatExt spid="_x0000_s462890"/>
                  </a:ext>
                  <a:ext uri="{FF2B5EF4-FFF2-40B4-BE49-F238E27FC236}">
                    <a16:creationId xmlns:a16="http://schemas.microsoft.com/office/drawing/2014/main" id="{00000000-0008-0000-2F00-00002A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1" name="Option Button 43" hidden="1">
                <a:extLst>
                  <a:ext uri="{63B3BB69-23CF-44E3-9099-C40C66FF867C}">
                    <a14:compatExt spid="_x0000_s462891"/>
                  </a:ext>
                  <a:ext uri="{FF2B5EF4-FFF2-40B4-BE49-F238E27FC236}">
                    <a16:creationId xmlns:a16="http://schemas.microsoft.com/office/drawing/2014/main" id="{00000000-0008-0000-2F00-00002B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17</xdr:row>
          <xdr:rowOff>77452</xdr:rowOff>
        </xdr:from>
        <xdr:to>
          <xdr:col>16</xdr:col>
          <xdr:colOff>112876</xdr:colOff>
          <xdr:row>17</xdr:row>
          <xdr:rowOff>271457</xdr:rowOff>
        </xdr:to>
        <xdr:grpSp>
          <xdr:nvGrpSpPr>
            <xdr:cNvPr id="71" name="Gruppieren 70">
              <a:extLst>
                <a:ext uri="{FF2B5EF4-FFF2-40B4-BE49-F238E27FC236}">
                  <a16:creationId xmlns:a16="http://schemas.microsoft.com/office/drawing/2014/main" id="{00000000-0008-0000-2F00-000047000000}"/>
                </a:ext>
              </a:extLst>
            </xdr:cNvPr>
            <xdr:cNvGrpSpPr/>
          </xdr:nvGrpSpPr>
          <xdr:grpSpPr>
            <a:xfrm>
              <a:off x="2861125" y="4679932"/>
              <a:ext cx="2341911" cy="194005"/>
              <a:chOff x="3581386" y="2105164"/>
              <a:chExt cx="2247895" cy="276225"/>
            </a:xfrm>
          </xdr:grpSpPr>
          <xdr:sp macro="" textlink="">
            <xdr:nvSpPr>
              <xdr:cNvPr id="462892" name="Group Box 44" hidden="1">
                <a:extLst>
                  <a:ext uri="{63B3BB69-23CF-44E3-9099-C40C66FF867C}">
                    <a14:compatExt spid="_x0000_s462892"/>
                  </a:ext>
                  <a:ext uri="{FF2B5EF4-FFF2-40B4-BE49-F238E27FC236}">
                    <a16:creationId xmlns:a16="http://schemas.microsoft.com/office/drawing/2014/main" id="{00000000-0008-0000-2F00-00002C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93" name="Option Button 45" hidden="1">
                <a:extLst>
                  <a:ext uri="{63B3BB69-23CF-44E3-9099-C40C66FF867C}">
                    <a14:compatExt spid="_x0000_s462893"/>
                  </a:ext>
                  <a:ext uri="{FF2B5EF4-FFF2-40B4-BE49-F238E27FC236}">
                    <a16:creationId xmlns:a16="http://schemas.microsoft.com/office/drawing/2014/main" id="{00000000-0008-0000-2F00-00002D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4" name="Option Button 46" hidden="1">
                <a:extLst>
                  <a:ext uri="{63B3BB69-23CF-44E3-9099-C40C66FF867C}">
                    <a14:compatExt spid="_x0000_s462894"/>
                  </a:ext>
                  <a:ext uri="{FF2B5EF4-FFF2-40B4-BE49-F238E27FC236}">
                    <a16:creationId xmlns:a16="http://schemas.microsoft.com/office/drawing/2014/main" id="{00000000-0008-0000-2F00-00002E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5" name="Option Button 47" hidden="1">
                <a:extLst>
                  <a:ext uri="{63B3BB69-23CF-44E3-9099-C40C66FF867C}">
                    <a14:compatExt spid="_x0000_s462895"/>
                  </a:ext>
                  <a:ext uri="{FF2B5EF4-FFF2-40B4-BE49-F238E27FC236}">
                    <a16:creationId xmlns:a16="http://schemas.microsoft.com/office/drawing/2014/main" id="{00000000-0008-0000-2F00-00002F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6" name="Option Button 48" hidden="1">
                <a:extLst>
                  <a:ext uri="{63B3BB69-23CF-44E3-9099-C40C66FF867C}">
                    <a14:compatExt spid="_x0000_s462896"/>
                  </a:ext>
                  <a:ext uri="{FF2B5EF4-FFF2-40B4-BE49-F238E27FC236}">
                    <a16:creationId xmlns:a16="http://schemas.microsoft.com/office/drawing/2014/main" id="{00000000-0008-0000-2F00-000030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897" name="Option Button 49" hidden="1">
                <a:extLst>
                  <a:ext uri="{63B3BB69-23CF-44E3-9099-C40C66FF867C}">
                    <a14:compatExt spid="_x0000_s462897"/>
                  </a:ext>
                  <a:ext uri="{FF2B5EF4-FFF2-40B4-BE49-F238E27FC236}">
                    <a16:creationId xmlns:a16="http://schemas.microsoft.com/office/drawing/2014/main" id="{00000000-0008-0000-2F00-000031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18</xdr:row>
          <xdr:rowOff>74927</xdr:rowOff>
        </xdr:from>
        <xdr:to>
          <xdr:col>16</xdr:col>
          <xdr:colOff>112876</xdr:colOff>
          <xdr:row>18</xdr:row>
          <xdr:rowOff>268932</xdr:rowOff>
        </xdr:to>
        <xdr:grpSp>
          <xdr:nvGrpSpPr>
            <xdr:cNvPr id="78" name="Gruppieren 77">
              <a:extLst>
                <a:ext uri="{FF2B5EF4-FFF2-40B4-BE49-F238E27FC236}">
                  <a16:creationId xmlns:a16="http://schemas.microsoft.com/office/drawing/2014/main" id="{00000000-0008-0000-2F00-00004E000000}"/>
                </a:ext>
              </a:extLst>
            </xdr:cNvPr>
            <xdr:cNvGrpSpPr/>
          </xdr:nvGrpSpPr>
          <xdr:grpSpPr>
            <a:xfrm>
              <a:off x="2861125" y="4989827"/>
              <a:ext cx="2341911" cy="194005"/>
              <a:chOff x="3581386" y="2105164"/>
              <a:chExt cx="2247895" cy="276225"/>
            </a:xfrm>
          </xdr:grpSpPr>
          <xdr:sp macro="" textlink="">
            <xdr:nvSpPr>
              <xdr:cNvPr id="462898" name="Group Box 50" hidden="1">
                <a:extLst>
                  <a:ext uri="{63B3BB69-23CF-44E3-9099-C40C66FF867C}">
                    <a14:compatExt spid="_x0000_s462898"/>
                  </a:ext>
                  <a:ext uri="{FF2B5EF4-FFF2-40B4-BE49-F238E27FC236}">
                    <a16:creationId xmlns:a16="http://schemas.microsoft.com/office/drawing/2014/main" id="{00000000-0008-0000-2F00-000032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899" name="Option Button 51" hidden="1">
                <a:extLst>
                  <a:ext uri="{63B3BB69-23CF-44E3-9099-C40C66FF867C}">
                    <a14:compatExt spid="_x0000_s462899"/>
                  </a:ext>
                  <a:ext uri="{FF2B5EF4-FFF2-40B4-BE49-F238E27FC236}">
                    <a16:creationId xmlns:a16="http://schemas.microsoft.com/office/drawing/2014/main" id="{00000000-0008-0000-2F00-000033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0" name="Option Button 52" hidden="1">
                <a:extLst>
                  <a:ext uri="{63B3BB69-23CF-44E3-9099-C40C66FF867C}">
                    <a14:compatExt spid="_x0000_s462900"/>
                  </a:ext>
                  <a:ext uri="{FF2B5EF4-FFF2-40B4-BE49-F238E27FC236}">
                    <a16:creationId xmlns:a16="http://schemas.microsoft.com/office/drawing/2014/main" id="{00000000-0008-0000-2F00-000034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1" name="Option Button 53" hidden="1">
                <a:extLst>
                  <a:ext uri="{63B3BB69-23CF-44E3-9099-C40C66FF867C}">
                    <a14:compatExt spid="_x0000_s462901"/>
                  </a:ext>
                  <a:ext uri="{FF2B5EF4-FFF2-40B4-BE49-F238E27FC236}">
                    <a16:creationId xmlns:a16="http://schemas.microsoft.com/office/drawing/2014/main" id="{00000000-0008-0000-2F00-000035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2" name="Option Button 54" hidden="1">
                <a:extLst>
                  <a:ext uri="{63B3BB69-23CF-44E3-9099-C40C66FF867C}">
                    <a14:compatExt spid="_x0000_s462902"/>
                  </a:ext>
                  <a:ext uri="{FF2B5EF4-FFF2-40B4-BE49-F238E27FC236}">
                    <a16:creationId xmlns:a16="http://schemas.microsoft.com/office/drawing/2014/main" id="{00000000-0008-0000-2F00-000036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3" name="Option Button 55" hidden="1">
                <a:extLst>
                  <a:ext uri="{63B3BB69-23CF-44E3-9099-C40C66FF867C}">
                    <a14:compatExt spid="_x0000_s462903"/>
                  </a:ext>
                  <a:ext uri="{FF2B5EF4-FFF2-40B4-BE49-F238E27FC236}">
                    <a16:creationId xmlns:a16="http://schemas.microsoft.com/office/drawing/2014/main" id="{00000000-0008-0000-2F00-000037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19</xdr:row>
          <xdr:rowOff>72402</xdr:rowOff>
        </xdr:from>
        <xdr:to>
          <xdr:col>16</xdr:col>
          <xdr:colOff>112876</xdr:colOff>
          <xdr:row>19</xdr:row>
          <xdr:rowOff>266407</xdr:rowOff>
        </xdr:to>
        <xdr:grpSp>
          <xdr:nvGrpSpPr>
            <xdr:cNvPr id="85" name="Gruppieren 84">
              <a:extLst>
                <a:ext uri="{FF2B5EF4-FFF2-40B4-BE49-F238E27FC236}">
                  <a16:creationId xmlns:a16="http://schemas.microsoft.com/office/drawing/2014/main" id="{00000000-0008-0000-2F00-000055000000}"/>
                </a:ext>
              </a:extLst>
            </xdr:cNvPr>
            <xdr:cNvGrpSpPr/>
          </xdr:nvGrpSpPr>
          <xdr:grpSpPr>
            <a:xfrm>
              <a:off x="2861125" y="5299722"/>
              <a:ext cx="2341911" cy="194005"/>
              <a:chOff x="3581386" y="2105164"/>
              <a:chExt cx="2247895" cy="276225"/>
            </a:xfrm>
          </xdr:grpSpPr>
          <xdr:sp macro="" textlink="">
            <xdr:nvSpPr>
              <xdr:cNvPr id="462904" name="Group Box 56" hidden="1">
                <a:extLst>
                  <a:ext uri="{63B3BB69-23CF-44E3-9099-C40C66FF867C}">
                    <a14:compatExt spid="_x0000_s462904"/>
                  </a:ext>
                  <a:ext uri="{FF2B5EF4-FFF2-40B4-BE49-F238E27FC236}">
                    <a16:creationId xmlns:a16="http://schemas.microsoft.com/office/drawing/2014/main" id="{00000000-0008-0000-2F00-000038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05" name="Option Button 57" hidden="1">
                <a:extLst>
                  <a:ext uri="{63B3BB69-23CF-44E3-9099-C40C66FF867C}">
                    <a14:compatExt spid="_x0000_s462905"/>
                  </a:ext>
                  <a:ext uri="{FF2B5EF4-FFF2-40B4-BE49-F238E27FC236}">
                    <a16:creationId xmlns:a16="http://schemas.microsoft.com/office/drawing/2014/main" id="{00000000-0008-0000-2F00-000039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6" name="Option Button 58" hidden="1">
                <a:extLst>
                  <a:ext uri="{63B3BB69-23CF-44E3-9099-C40C66FF867C}">
                    <a14:compatExt spid="_x0000_s462906"/>
                  </a:ext>
                  <a:ext uri="{FF2B5EF4-FFF2-40B4-BE49-F238E27FC236}">
                    <a16:creationId xmlns:a16="http://schemas.microsoft.com/office/drawing/2014/main" id="{00000000-0008-0000-2F00-00003A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7" name="Option Button 59" hidden="1">
                <a:extLst>
                  <a:ext uri="{63B3BB69-23CF-44E3-9099-C40C66FF867C}">
                    <a14:compatExt spid="_x0000_s462907"/>
                  </a:ext>
                  <a:ext uri="{FF2B5EF4-FFF2-40B4-BE49-F238E27FC236}">
                    <a16:creationId xmlns:a16="http://schemas.microsoft.com/office/drawing/2014/main" id="{00000000-0008-0000-2F00-00003B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8" name="Option Button 60" hidden="1">
                <a:extLst>
                  <a:ext uri="{63B3BB69-23CF-44E3-9099-C40C66FF867C}">
                    <a14:compatExt spid="_x0000_s462908"/>
                  </a:ext>
                  <a:ext uri="{FF2B5EF4-FFF2-40B4-BE49-F238E27FC236}">
                    <a16:creationId xmlns:a16="http://schemas.microsoft.com/office/drawing/2014/main" id="{00000000-0008-0000-2F00-00003C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09" name="Option Button 61" hidden="1">
                <a:extLst>
                  <a:ext uri="{63B3BB69-23CF-44E3-9099-C40C66FF867C}">
                    <a14:compatExt spid="_x0000_s462909"/>
                  </a:ext>
                  <a:ext uri="{FF2B5EF4-FFF2-40B4-BE49-F238E27FC236}">
                    <a16:creationId xmlns:a16="http://schemas.microsoft.com/office/drawing/2014/main" id="{00000000-0008-0000-2F00-00003D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20</xdr:row>
          <xdr:rowOff>69877</xdr:rowOff>
        </xdr:from>
        <xdr:to>
          <xdr:col>16</xdr:col>
          <xdr:colOff>112876</xdr:colOff>
          <xdr:row>20</xdr:row>
          <xdr:rowOff>263882</xdr:rowOff>
        </xdr:to>
        <xdr:grpSp>
          <xdr:nvGrpSpPr>
            <xdr:cNvPr id="92" name="Gruppieren 91">
              <a:extLst>
                <a:ext uri="{FF2B5EF4-FFF2-40B4-BE49-F238E27FC236}">
                  <a16:creationId xmlns:a16="http://schemas.microsoft.com/office/drawing/2014/main" id="{00000000-0008-0000-2F00-00005C000000}"/>
                </a:ext>
              </a:extLst>
            </xdr:cNvPr>
            <xdr:cNvGrpSpPr/>
          </xdr:nvGrpSpPr>
          <xdr:grpSpPr>
            <a:xfrm>
              <a:off x="2861125" y="5609617"/>
              <a:ext cx="2341911" cy="194005"/>
              <a:chOff x="3581386" y="2105164"/>
              <a:chExt cx="2247895" cy="276225"/>
            </a:xfrm>
          </xdr:grpSpPr>
          <xdr:sp macro="" textlink="">
            <xdr:nvSpPr>
              <xdr:cNvPr id="462910" name="Group Box 62" hidden="1">
                <a:extLst>
                  <a:ext uri="{63B3BB69-23CF-44E3-9099-C40C66FF867C}">
                    <a14:compatExt spid="_x0000_s462910"/>
                  </a:ext>
                  <a:ext uri="{FF2B5EF4-FFF2-40B4-BE49-F238E27FC236}">
                    <a16:creationId xmlns:a16="http://schemas.microsoft.com/office/drawing/2014/main" id="{00000000-0008-0000-2F00-00003E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11" name="Option Button 63" hidden="1">
                <a:extLst>
                  <a:ext uri="{63B3BB69-23CF-44E3-9099-C40C66FF867C}">
                    <a14:compatExt spid="_x0000_s462911"/>
                  </a:ext>
                  <a:ext uri="{FF2B5EF4-FFF2-40B4-BE49-F238E27FC236}">
                    <a16:creationId xmlns:a16="http://schemas.microsoft.com/office/drawing/2014/main" id="{00000000-0008-0000-2F00-00003F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2" name="Option Button 64" hidden="1">
                <a:extLst>
                  <a:ext uri="{63B3BB69-23CF-44E3-9099-C40C66FF867C}">
                    <a14:compatExt spid="_x0000_s462912"/>
                  </a:ext>
                  <a:ext uri="{FF2B5EF4-FFF2-40B4-BE49-F238E27FC236}">
                    <a16:creationId xmlns:a16="http://schemas.microsoft.com/office/drawing/2014/main" id="{00000000-0008-0000-2F00-000040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3" name="Option Button 65" hidden="1">
                <a:extLst>
                  <a:ext uri="{63B3BB69-23CF-44E3-9099-C40C66FF867C}">
                    <a14:compatExt spid="_x0000_s462913"/>
                  </a:ext>
                  <a:ext uri="{FF2B5EF4-FFF2-40B4-BE49-F238E27FC236}">
                    <a16:creationId xmlns:a16="http://schemas.microsoft.com/office/drawing/2014/main" id="{00000000-0008-0000-2F00-000041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4" name="Option Button 66" hidden="1">
                <a:extLst>
                  <a:ext uri="{63B3BB69-23CF-44E3-9099-C40C66FF867C}">
                    <a14:compatExt spid="_x0000_s462914"/>
                  </a:ext>
                  <a:ext uri="{FF2B5EF4-FFF2-40B4-BE49-F238E27FC236}">
                    <a16:creationId xmlns:a16="http://schemas.microsoft.com/office/drawing/2014/main" id="{00000000-0008-0000-2F00-000042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5" name="Option Button 67" hidden="1">
                <a:extLst>
                  <a:ext uri="{63B3BB69-23CF-44E3-9099-C40C66FF867C}">
                    <a14:compatExt spid="_x0000_s462915"/>
                  </a:ext>
                  <a:ext uri="{FF2B5EF4-FFF2-40B4-BE49-F238E27FC236}">
                    <a16:creationId xmlns:a16="http://schemas.microsoft.com/office/drawing/2014/main" id="{00000000-0008-0000-2F00-000043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21</xdr:row>
          <xdr:rowOff>67352</xdr:rowOff>
        </xdr:from>
        <xdr:to>
          <xdr:col>16</xdr:col>
          <xdr:colOff>112876</xdr:colOff>
          <xdr:row>21</xdr:row>
          <xdr:rowOff>261357</xdr:rowOff>
        </xdr:to>
        <xdr:grpSp>
          <xdr:nvGrpSpPr>
            <xdr:cNvPr id="99" name="Gruppieren 98">
              <a:extLst>
                <a:ext uri="{FF2B5EF4-FFF2-40B4-BE49-F238E27FC236}">
                  <a16:creationId xmlns:a16="http://schemas.microsoft.com/office/drawing/2014/main" id="{00000000-0008-0000-2F00-000063000000}"/>
                </a:ext>
              </a:extLst>
            </xdr:cNvPr>
            <xdr:cNvGrpSpPr/>
          </xdr:nvGrpSpPr>
          <xdr:grpSpPr>
            <a:xfrm>
              <a:off x="2861125" y="5919512"/>
              <a:ext cx="2341911" cy="194005"/>
              <a:chOff x="3581386" y="2105164"/>
              <a:chExt cx="2247895" cy="276225"/>
            </a:xfrm>
          </xdr:grpSpPr>
          <xdr:sp macro="" textlink="">
            <xdr:nvSpPr>
              <xdr:cNvPr id="462916" name="Group Box 68" hidden="1">
                <a:extLst>
                  <a:ext uri="{63B3BB69-23CF-44E3-9099-C40C66FF867C}">
                    <a14:compatExt spid="_x0000_s462916"/>
                  </a:ext>
                  <a:ext uri="{FF2B5EF4-FFF2-40B4-BE49-F238E27FC236}">
                    <a16:creationId xmlns:a16="http://schemas.microsoft.com/office/drawing/2014/main" id="{00000000-0008-0000-2F00-000044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17" name="Option Button 69" hidden="1">
                <a:extLst>
                  <a:ext uri="{63B3BB69-23CF-44E3-9099-C40C66FF867C}">
                    <a14:compatExt spid="_x0000_s462917"/>
                  </a:ext>
                  <a:ext uri="{FF2B5EF4-FFF2-40B4-BE49-F238E27FC236}">
                    <a16:creationId xmlns:a16="http://schemas.microsoft.com/office/drawing/2014/main" id="{00000000-0008-0000-2F00-000045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8" name="Option Button 70" hidden="1">
                <a:extLst>
                  <a:ext uri="{63B3BB69-23CF-44E3-9099-C40C66FF867C}">
                    <a14:compatExt spid="_x0000_s462918"/>
                  </a:ext>
                  <a:ext uri="{FF2B5EF4-FFF2-40B4-BE49-F238E27FC236}">
                    <a16:creationId xmlns:a16="http://schemas.microsoft.com/office/drawing/2014/main" id="{00000000-0008-0000-2F00-000046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19" name="Option Button 71" hidden="1">
                <a:extLst>
                  <a:ext uri="{63B3BB69-23CF-44E3-9099-C40C66FF867C}">
                    <a14:compatExt spid="_x0000_s462919"/>
                  </a:ext>
                  <a:ext uri="{FF2B5EF4-FFF2-40B4-BE49-F238E27FC236}">
                    <a16:creationId xmlns:a16="http://schemas.microsoft.com/office/drawing/2014/main" id="{00000000-0008-0000-2F00-000047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0" name="Option Button 72" hidden="1">
                <a:extLst>
                  <a:ext uri="{63B3BB69-23CF-44E3-9099-C40C66FF867C}">
                    <a14:compatExt spid="_x0000_s462920"/>
                  </a:ext>
                  <a:ext uri="{FF2B5EF4-FFF2-40B4-BE49-F238E27FC236}">
                    <a16:creationId xmlns:a16="http://schemas.microsoft.com/office/drawing/2014/main" id="{00000000-0008-0000-2F00-000048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1" name="Option Button 73" hidden="1">
                <a:extLst>
                  <a:ext uri="{63B3BB69-23CF-44E3-9099-C40C66FF867C}">
                    <a14:compatExt spid="_x0000_s462921"/>
                  </a:ext>
                  <a:ext uri="{FF2B5EF4-FFF2-40B4-BE49-F238E27FC236}">
                    <a16:creationId xmlns:a16="http://schemas.microsoft.com/office/drawing/2014/main" id="{00000000-0008-0000-2F00-000049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22</xdr:row>
          <xdr:rowOff>64827</xdr:rowOff>
        </xdr:from>
        <xdr:to>
          <xdr:col>16</xdr:col>
          <xdr:colOff>112876</xdr:colOff>
          <xdr:row>22</xdr:row>
          <xdr:rowOff>258832</xdr:rowOff>
        </xdr:to>
        <xdr:grpSp>
          <xdr:nvGrpSpPr>
            <xdr:cNvPr id="106" name="Gruppieren 105">
              <a:extLst>
                <a:ext uri="{FF2B5EF4-FFF2-40B4-BE49-F238E27FC236}">
                  <a16:creationId xmlns:a16="http://schemas.microsoft.com/office/drawing/2014/main" id="{00000000-0008-0000-2F00-00006A000000}"/>
                </a:ext>
              </a:extLst>
            </xdr:cNvPr>
            <xdr:cNvGrpSpPr/>
          </xdr:nvGrpSpPr>
          <xdr:grpSpPr>
            <a:xfrm>
              <a:off x="2861125" y="6229407"/>
              <a:ext cx="2341911" cy="194005"/>
              <a:chOff x="3581386" y="2105164"/>
              <a:chExt cx="2247895" cy="276225"/>
            </a:xfrm>
          </xdr:grpSpPr>
          <xdr:sp macro="" textlink="">
            <xdr:nvSpPr>
              <xdr:cNvPr id="462922" name="Group Box 74" hidden="1">
                <a:extLst>
                  <a:ext uri="{63B3BB69-23CF-44E3-9099-C40C66FF867C}">
                    <a14:compatExt spid="_x0000_s462922"/>
                  </a:ext>
                  <a:ext uri="{FF2B5EF4-FFF2-40B4-BE49-F238E27FC236}">
                    <a16:creationId xmlns:a16="http://schemas.microsoft.com/office/drawing/2014/main" id="{00000000-0008-0000-2F00-00004A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23" name="Option Button 75" hidden="1">
                <a:extLst>
                  <a:ext uri="{63B3BB69-23CF-44E3-9099-C40C66FF867C}">
                    <a14:compatExt spid="_x0000_s462923"/>
                  </a:ext>
                  <a:ext uri="{FF2B5EF4-FFF2-40B4-BE49-F238E27FC236}">
                    <a16:creationId xmlns:a16="http://schemas.microsoft.com/office/drawing/2014/main" id="{00000000-0008-0000-2F00-00004B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4" name="Option Button 76" hidden="1">
                <a:extLst>
                  <a:ext uri="{63B3BB69-23CF-44E3-9099-C40C66FF867C}">
                    <a14:compatExt spid="_x0000_s462924"/>
                  </a:ext>
                  <a:ext uri="{FF2B5EF4-FFF2-40B4-BE49-F238E27FC236}">
                    <a16:creationId xmlns:a16="http://schemas.microsoft.com/office/drawing/2014/main" id="{00000000-0008-0000-2F00-00004C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5" name="Option Button 77" hidden="1">
                <a:extLst>
                  <a:ext uri="{63B3BB69-23CF-44E3-9099-C40C66FF867C}">
                    <a14:compatExt spid="_x0000_s462925"/>
                  </a:ext>
                  <a:ext uri="{FF2B5EF4-FFF2-40B4-BE49-F238E27FC236}">
                    <a16:creationId xmlns:a16="http://schemas.microsoft.com/office/drawing/2014/main" id="{00000000-0008-0000-2F00-00004D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6" name="Option Button 78" hidden="1">
                <a:extLst>
                  <a:ext uri="{63B3BB69-23CF-44E3-9099-C40C66FF867C}">
                    <a14:compatExt spid="_x0000_s462926"/>
                  </a:ext>
                  <a:ext uri="{FF2B5EF4-FFF2-40B4-BE49-F238E27FC236}">
                    <a16:creationId xmlns:a16="http://schemas.microsoft.com/office/drawing/2014/main" id="{00000000-0008-0000-2F00-00004E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27" name="Option Button 79" hidden="1">
                <a:extLst>
                  <a:ext uri="{63B3BB69-23CF-44E3-9099-C40C66FF867C}">
                    <a14:compatExt spid="_x0000_s462927"/>
                  </a:ext>
                  <a:ext uri="{FF2B5EF4-FFF2-40B4-BE49-F238E27FC236}">
                    <a16:creationId xmlns:a16="http://schemas.microsoft.com/office/drawing/2014/main" id="{00000000-0008-0000-2F00-00004F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23</xdr:row>
          <xdr:rowOff>62302</xdr:rowOff>
        </xdr:from>
        <xdr:to>
          <xdr:col>16</xdr:col>
          <xdr:colOff>112876</xdr:colOff>
          <xdr:row>23</xdr:row>
          <xdr:rowOff>256307</xdr:rowOff>
        </xdr:to>
        <xdr:grpSp>
          <xdr:nvGrpSpPr>
            <xdr:cNvPr id="113" name="Gruppieren 112">
              <a:extLst>
                <a:ext uri="{FF2B5EF4-FFF2-40B4-BE49-F238E27FC236}">
                  <a16:creationId xmlns:a16="http://schemas.microsoft.com/office/drawing/2014/main" id="{00000000-0008-0000-2F00-000071000000}"/>
                </a:ext>
              </a:extLst>
            </xdr:cNvPr>
            <xdr:cNvGrpSpPr/>
          </xdr:nvGrpSpPr>
          <xdr:grpSpPr>
            <a:xfrm>
              <a:off x="2861125" y="6539302"/>
              <a:ext cx="2341911" cy="194005"/>
              <a:chOff x="3581386" y="2105164"/>
              <a:chExt cx="2247895" cy="276225"/>
            </a:xfrm>
          </xdr:grpSpPr>
          <xdr:sp macro="" textlink="">
            <xdr:nvSpPr>
              <xdr:cNvPr id="462928" name="Group Box 80" hidden="1">
                <a:extLst>
                  <a:ext uri="{63B3BB69-23CF-44E3-9099-C40C66FF867C}">
                    <a14:compatExt spid="_x0000_s462928"/>
                  </a:ext>
                  <a:ext uri="{FF2B5EF4-FFF2-40B4-BE49-F238E27FC236}">
                    <a16:creationId xmlns:a16="http://schemas.microsoft.com/office/drawing/2014/main" id="{00000000-0008-0000-2F00-000050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29" name="Option Button 81" hidden="1">
                <a:extLst>
                  <a:ext uri="{63B3BB69-23CF-44E3-9099-C40C66FF867C}">
                    <a14:compatExt spid="_x0000_s462929"/>
                  </a:ext>
                  <a:ext uri="{FF2B5EF4-FFF2-40B4-BE49-F238E27FC236}">
                    <a16:creationId xmlns:a16="http://schemas.microsoft.com/office/drawing/2014/main" id="{00000000-0008-0000-2F00-000051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0" name="Option Button 82" hidden="1">
                <a:extLst>
                  <a:ext uri="{63B3BB69-23CF-44E3-9099-C40C66FF867C}">
                    <a14:compatExt spid="_x0000_s462930"/>
                  </a:ext>
                  <a:ext uri="{FF2B5EF4-FFF2-40B4-BE49-F238E27FC236}">
                    <a16:creationId xmlns:a16="http://schemas.microsoft.com/office/drawing/2014/main" id="{00000000-0008-0000-2F00-000052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1" name="Option Button 83" hidden="1">
                <a:extLst>
                  <a:ext uri="{63B3BB69-23CF-44E3-9099-C40C66FF867C}">
                    <a14:compatExt spid="_x0000_s462931"/>
                  </a:ext>
                  <a:ext uri="{FF2B5EF4-FFF2-40B4-BE49-F238E27FC236}">
                    <a16:creationId xmlns:a16="http://schemas.microsoft.com/office/drawing/2014/main" id="{00000000-0008-0000-2F00-000053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2" name="Option Button 84" hidden="1">
                <a:extLst>
                  <a:ext uri="{63B3BB69-23CF-44E3-9099-C40C66FF867C}">
                    <a14:compatExt spid="_x0000_s462932"/>
                  </a:ext>
                  <a:ext uri="{FF2B5EF4-FFF2-40B4-BE49-F238E27FC236}">
                    <a16:creationId xmlns:a16="http://schemas.microsoft.com/office/drawing/2014/main" id="{00000000-0008-0000-2F00-000054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3" name="Option Button 85" hidden="1">
                <a:extLst>
                  <a:ext uri="{63B3BB69-23CF-44E3-9099-C40C66FF867C}">
                    <a14:compatExt spid="_x0000_s462933"/>
                  </a:ext>
                  <a:ext uri="{FF2B5EF4-FFF2-40B4-BE49-F238E27FC236}">
                    <a16:creationId xmlns:a16="http://schemas.microsoft.com/office/drawing/2014/main" id="{00000000-0008-0000-2F00-000055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24</xdr:row>
          <xdr:rowOff>59777</xdr:rowOff>
        </xdr:from>
        <xdr:to>
          <xdr:col>16</xdr:col>
          <xdr:colOff>112876</xdr:colOff>
          <xdr:row>24</xdr:row>
          <xdr:rowOff>253782</xdr:rowOff>
        </xdr:to>
        <xdr:grpSp>
          <xdr:nvGrpSpPr>
            <xdr:cNvPr id="120" name="Gruppieren 119">
              <a:extLst>
                <a:ext uri="{FF2B5EF4-FFF2-40B4-BE49-F238E27FC236}">
                  <a16:creationId xmlns:a16="http://schemas.microsoft.com/office/drawing/2014/main" id="{00000000-0008-0000-2F00-000078000000}"/>
                </a:ext>
              </a:extLst>
            </xdr:cNvPr>
            <xdr:cNvGrpSpPr/>
          </xdr:nvGrpSpPr>
          <xdr:grpSpPr>
            <a:xfrm>
              <a:off x="2861125" y="6849197"/>
              <a:ext cx="2341911" cy="194005"/>
              <a:chOff x="3581386" y="2105164"/>
              <a:chExt cx="2247895" cy="276225"/>
            </a:xfrm>
          </xdr:grpSpPr>
          <xdr:sp macro="" textlink="">
            <xdr:nvSpPr>
              <xdr:cNvPr id="462934" name="Group Box 86" hidden="1">
                <a:extLst>
                  <a:ext uri="{63B3BB69-23CF-44E3-9099-C40C66FF867C}">
                    <a14:compatExt spid="_x0000_s462934"/>
                  </a:ext>
                  <a:ext uri="{FF2B5EF4-FFF2-40B4-BE49-F238E27FC236}">
                    <a16:creationId xmlns:a16="http://schemas.microsoft.com/office/drawing/2014/main" id="{00000000-0008-0000-2F00-000056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35" name="Option Button 87" hidden="1">
                <a:extLst>
                  <a:ext uri="{63B3BB69-23CF-44E3-9099-C40C66FF867C}">
                    <a14:compatExt spid="_x0000_s462935"/>
                  </a:ext>
                  <a:ext uri="{FF2B5EF4-FFF2-40B4-BE49-F238E27FC236}">
                    <a16:creationId xmlns:a16="http://schemas.microsoft.com/office/drawing/2014/main" id="{00000000-0008-0000-2F00-000057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6" name="Option Button 88" hidden="1">
                <a:extLst>
                  <a:ext uri="{63B3BB69-23CF-44E3-9099-C40C66FF867C}">
                    <a14:compatExt spid="_x0000_s462936"/>
                  </a:ext>
                  <a:ext uri="{FF2B5EF4-FFF2-40B4-BE49-F238E27FC236}">
                    <a16:creationId xmlns:a16="http://schemas.microsoft.com/office/drawing/2014/main" id="{00000000-0008-0000-2F00-000058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7" name="Option Button 89" hidden="1">
                <a:extLst>
                  <a:ext uri="{63B3BB69-23CF-44E3-9099-C40C66FF867C}">
                    <a14:compatExt spid="_x0000_s462937"/>
                  </a:ext>
                  <a:ext uri="{FF2B5EF4-FFF2-40B4-BE49-F238E27FC236}">
                    <a16:creationId xmlns:a16="http://schemas.microsoft.com/office/drawing/2014/main" id="{00000000-0008-0000-2F00-000059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8" name="Option Button 90" hidden="1">
                <a:extLst>
                  <a:ext uri="{63B3BB69-23CF-44E3-9099-C40C66FF867C}">
                    <a14:compatExt spid="_x0000_s462938"/>
                  </a:ext>
                  <a:ext uri="{FF2B5EF4-FFF2-40B4-BE49-F238E27FC236}">
                    <a16:creationId xmlns:a16="http://schemas.microsoft.com/office/drawing/2014/main" id="{00000000-0008-0000-2F00-00005A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39" name="Option Button 91" hidden="1">
                <a:extLst>
                  <a:ext uri="{63B3BB69-23CF-44E3-9099-C40C66FF867C}">
                    <a14:compatExt spid="_x0000_s462939"/>
                  </a:ext>
                  <a:ext uri="{FF2B5EF4-FFF2-40B4-BE49-F238E27FC236}">
                    <a16:creationId xmlns:a16="http://schemas.microsoft.com/office/drawing/2014/main" id="{00000000-0008-0000-2F00-00005B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56965</xdr:colOff>
          <xdr:row>25</xdr:row>
          <xdr:rowOff>57254</xdr:rowOff>
        </xdr:from>
        <xdr:to>
          <xdr:col>16</xdr:col>
          <xdr:colOff>112876</xdr:colOff>
          <xdr:row>25</xdr:row>
          <xdr:rowOff>251259</xdr:rowOff>
        </xdr:to>
        <xdr:grpSp>
          <xdr:nvGrpSpPr>
            <xdr:cNvPr id="127" name="Gruppieren 126">
              <a:extLst>
                <a:ext uri="{FF2B5EF4-FFF2-40B4-BE49-F238E27FC236}">
                  <a16:creationId xmlns:a16="http://schemas.microsoft.com/office/drawing/2014/main" id="{00000000-0008-0000-2F00-00007F000000}"/>
                </a:ext>
              </a:extLst>
            </xdr:cNvPr>
            <xdr:cNvGrpSpPr/>
          </xdr:nvGrpSpPr>
          <xdr:grpSpPr>
            <a:xfrm>
              <a:off x="2861125" y="7159094"/>
              <a:ext cx="2341911" cy="194005"/>
              <a:chOff x="3581386" y="2105164"/>
              <a:chExt cx="2247895" cy="276225"/>
            </a:xfrm>
          </xdr:grpSpPr>
          <xdr:sp macro="" textlink="">
            <xdr:nvSpPr>
              <xdr:cNvPr id="462940" name="Group Box 92" hidden="1">
                <a:extLst>
                  <a:ext uri="{63B3BB69-23CF-44E3-9099-C40C66FF867C}">
                    <a14:compatExt spid="_x0000_s462940"/>
                  </a:ext>
                  <a:ext uri="{FF2B5EF4-FFF2-40B4-BE49-F238E27FC236}">
                    <a16:creationId xmlns:a16="http://schemas.microsoft.com/office/drawing/2014/main" id="{00000000-0008-0000-2F00-00005C1007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41" name="Option Button 93" hidden="1">
                <a:extLst>
                  <a:ext uri="{63B3BB69-23CF-44E3-9099-C40C66FF867C}">
                    <a14:compatExt spid="_x0000_s462941"/>
                  </a:ext>
                  <a:ext uri="{FF2B5EF4-FFF2-40B4-BE49-F238E27FC236}">
                    <a16:creationId xmlns:a16="http://schemas.microsoft.com/office/drawing/2014/main" id="{00000000-0008-0000-2F00-00005D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2" name="Option Button 94" hidden="1">
                <a:extLst>
                  <a:ext uri="{63B3BB69-23CF-44E3-9099-C40C66FF867C}">
                    <a14:compatExt spid="_x0000_s462942"/>
                  </a:ext>
                  <a:ext uri="{FF2B5EF4-FFF2-40B4-BE49-F238E27FC236}">
                    <a16:creationId xmlns:a16="http://schemas.microsoft.com/office/drawing/2014/main" id="{00000000-0008-0000-2F00-00005E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3" name="Option Button 95" hidden="1">
                <a:extLst>
                  <a:ext uri="{63B3BB69-23CF-44E3-9099-C40C66FF867C}">
                    <a14:compatExt spid="_x0000_s462943"/>
                  </a:ext>
                  <a:ext uri="{FF2B5EF4-FFF2-40B4-BE49-F238E27FC236}">
                    <a16:creationId xmlns:a16="http://schemas.microsoft.com/office/drawing/2014/main" id="{00000000-0008-0000-2F00-00005F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4" name="Option Button 96" hidden="1">
                <a:extLst>
                  <a:ext uri="{63B3BB69-23CF-44E3-9099-C40C66FF867C}">
                    <a14:compatExt spid="_x0000_s462944"/>
                  </a:ext>
                  <a:ext uri="{FF2B5EF4-FFF2-40B4-BE49-F238E27FC236}">
                    <a16:creationId xmlns:a16="http://schemas.microsoft.com/office/drawing/2014/main" id="{00000000-0008-0000-2F00-000060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5" name="Option Button 97" hidden="1">
                <a:extLst>
                  <a:ext uri="{63B3BB69-23CF-44E3-9099-C40C66FF867C}">
                    <a14:compatExt spid="_x0000_s462945"/>
                  </a:ext>
                  <a:ext uri="{FF2B5EF4-FFF2-40B4-BE49-F238E27FC236}">
                    <a16:creationId xmlns:a16="http://schemas.microsoft.com/office/drawing/2014/main" id="{00000000-0008-0000-2F00-000061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oneCellAnchor>
        <xdr:from>
          <xdr:col>6</xdr:col>
          <xdr:colOff>47255</xdr:colOff>
          <xdr:row>28</xdr:row>
          <xdr:rowOff>73823</xdr:rowOff>
        </xdr:from>
        <xdr:ext cx="2294286" cy="203716"/>
        <xdr:grpSp>
          <xdr:nvGrpSpPr>
            <xdr:cNvPr id="134" name="Gruppieren 133">
              <a:extLst>
                <a:ext uri="{FF2B5EF4-FFF2-40B4-BE49-F238E27FC236}">
                  <a16:creationId xmlns:a16="http://schemas.microsoft.com/office/drawing/2014/main" id="{00000000-0008-0000-2F00-000086000000}"/>
                </a:ext>
              </a:extLst>
            </xdr:cNvPr>
            <xdr:cNvGrpSpPr/>
          </xdr:nvGrpSpPr>
          <xdr:grpSpPr>
            <a:xfrm>
              <a:off x="2851415" y="8189123"/>
              <a:ext cx="2294286" cy="203716"/>
              <a:chOff x="3581387" y="2105144"/>
              <a:chExt cx="2247892" cy="276225"/>
            </a:xfrm>
          </xdr:grpSpPr>
          <xdr:sp macro="" textlink="">
            <xdr:nvSpPr>
              <xdr:cNvPr id="462946" name="Group Box 98" hidden="1">
                <a:extLst>
                  <a:ext uri="{63B3BB69-23CF-44E3-9099-C40C66FF867C}">
                    <a14:compatExt spid="_x0000_s462946"/>
                  </a:ext>
                  <a:ext uri="{FF2B5EF4-FFF2-40B4-BE49-F238E27FC236}">
                    <a16:creationId xmlns:a16="http://schemas.microsoft.com/office/drawing/2014/main" id="{00000000-0008-0000-2F00-0000621007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62947" name="Option Button 99" hidden="1">
                <a:extLst>
                  <a:ext uri="{63B3BB69-23CF-44E3-9099-C40C66FF867C}">
                    <a14:compatExt spid="_x0000_s462947"/>
                  </a:ext>
                  <a:ext uri="{FF2B5EF4-FFF2-40B4-BE49-F238E27FC236}">
                    <a16:creationId xmlns:a16="http://schemas.microsoft.com/office/drawing/2014/main" id="{00000000-0008-0000-2F00-0000631007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8" name="Option Button 100" hidden="1">
                <a:extLst>
                  <a:ext uri="{63B3BB69-23CF-44E3-9099-C40C66FF867C}">
                    <a14:compatExt spid="_x0000_s462948"/>
                  </a:ext>
                  <a:ext uri="{FF2B5EF4-FFF2-40B4-BE49-F238E27FC236}">
                    <a16:creationId xmlns:a16="http://schemas.microsoft.com/office/drawing/2014/main" id="{00000000-0008-0000-2F00-0000641007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49" name="Option Button 101" hidden="1">
                <a:extLst>
                  <a:ext uri="{63B3BB69-23CF-44E3-9099-C40C66FF867C}">
                    <a14:compatExt spid="_x0000_s462949"/>
                  </a:ext>
                  <a:ext uri="{FF2B5EF4-FFF2-40B4-BE49-F238E27FC236}">
                    <a16:creationId xmlns:a16="http://schemas.microsoft.com/office/drawing/2014/main" id="{00000000-0008-0000-2F00-0000651007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0" name="Option Button 102" hidden="1">
                <a:extLst>
                  <a:ext uri="{63B3BB69-23CF-44E3-9099-C40C66FF867C}">
                    <a14:compatExt spid="_x0000_s462950"/>
                  </a:ext>
                  <a:ext uri="{FF2B5EF4-FFF2-40B4-BE49-F238E27FC236}">
                    <a16:creationId xmlns:a16="http://schemas.microsoft.com/office/drawing/2014/main" id="{00000000-0008-0000-2F00-0000661007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1" name="Option Button 103" hidden="1">
                <a:extLst>
                  <a:ext uri="{63B3BB69-23CF-44E3-9099-C40C66FF867C}">
                    <a14:compatExt spid="_x0000_s462951"/>
                  </a:ext>
                  <a:ext uri="{FF2B5EF4-FFF2-40B4-BE49-F238E27FC236}">
                    <a16:creationId xmlns:a16="http://schemas.microsoft.com/office/drawing/2014/main" id="{00000000-0008-0000-2F00-0000671007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29</xdr:row>
          <xdr:rowOff>81644</xdr:rowOff>
        </xdr:from>
        <xdr:ext cx="2294277" cy="203708"/>
        <xdr:grpSp>
          <xdr:nvGrpSpPr>
            <xdr:cNvPr id="141" name="Gruppieren 140">
              <a:extLst>
                <a:ext uri="{FF2B5EF4-FFF2-40B4-BE49-F238E27FC236}">
                  <a16:creationId xmlns:a16="http://schemas.microsoft.com/office/drawing/2014/main" id="{00000000-0008-0000-2F00-00008D000000}"/>
                </a:ext>
              </a:extLst>
            </xdr:cNvPr>
            <xdr:cNvGrpSpPr/>
          </xdr:nvGrpSpPr>
          <xdr:grpSpPr>
            <a:xfrm>
              <a:off x="2851415" y="8509364"/>
              <a:ext cx="2294277" cy="203708"/>
              <a:chOff x="3581406" y="2103814"/>
              <a:chExt cx="2247901" cy="276223"/>
            </a:xfrm>
          </xdr:grpSpPr>
          <xdr:sp macro="" textlink="">
            <xdr:nvSpPr>
              <xdr:cNvPr id="462952" name="Group Box 104" hidden="1">
                <a:extLst>
                  <a:ext uri="{63B3BB69-23CF-44E3-9099-C40C66FF867C}">
                    <a14:compatExt spid="_x0000_s462952"/>
                  </a:ext>
                  <a:ext uri="{FF2B5EF4-FFF2-40B4-BE49-F238E27FC236}">
                    <a16:creationId xmlns:a16="http://schemas.microsoft.com/office/drawing/2014/main" id="{00000000-0008-0000-2F00-0000681007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62953" name="Option Button 105" hidden="1">
                <a:extLst>
                  <a:ext uri="{63B3BB69-23CF-44E3-9099-C40C66FF867C}">
                    <a14:compatExt spid="_x0000_s462953"/>
                  </a:ext>
                  <a:ext uri="{FF2B5EF4-FFF2-40B4-BE49-F238E27FC236}">
                    <a16:creationId xmlns:a16="http://schemas.microsoft.com/office/drawing/2014/main" id="{00000000-0008-0000-2F00-0000691007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4" name="Option Button 106" hidden="1">
                <a:extLst>
                  <a:ext uri="{63B3BB69-23CF-44E3-9099-C40C66FF867C}">
                    <a14:compatExt spid="_x0000_s462954"/>
                  </a:ext>
                  <a:ext uri="{FF2B5EF4-FFF2-40B4-BE49-F238E27FC236}">
                    <a16:creationId xmlns:a16="http://schemas.microsoft.com/office/drawing/2014/main" id="{00000000-0008-0000-2F00-00006A1007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5" name="Option Button 107" hidden="1">
                <a:extLst>
                  <a:ext uri="{63B3BB69-23CF-44E3-9099-C40C66FF867C}">
                    <a14:compatExt spid="_x0000_s462955"/>
                  </a:ext>
                  <a:ext uri="{FF2B5EF4-FFF2-40B4-BE49-F238E27FC236}">
                    <a16:creationId xmlns:a16="http://schemas.microsoft.com/office/drawing/2014/main" id="{00000000-0008-0000-2F00-00006B1007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6" name="Option Button 108" hidden="1">
                <a:extLst>
                  <a:ext uri="{63B3BB69-23CF-44E3-9099-C40C66FF867C}">
                    <a14:compatExt spid="_x0000_s462956"/>
                  </a:ext>
                  <a:ext uri="{FF2B5EF4-FFF2-40B4-BE49-F238E27FC236}">
                    <a16:creationId xmlns:a16="http://schemas.microsoft.com/office/drawing/2014/main" id="{00000000-0008-0000-2F00-00006C1007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57" name="Option Button 109" hidden="1">
                <a:extLst>
                  <a:ext uri="{63B3BB69-23CF-44E3-9099-C40C66FF867C}">
                    <a14:compatExt spid="_x0000_s462957"/>
                  </a:ext>
                  <a:ext uri="{FF2B5EF4-FFF2-40B4-BE49-F238E27FC236}">
                    <a16:creationId xmlns:a16="http://schemas.microsoft.com/office/drawing/2014/main" id="{00000000-0008-0000-2F00-00006D1007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30</xdr:row>
          <xdr:rowOff>89457</xdr:rowOff>
        </xdr:from>
        <xdr:ext cx="2294286" cy="194005"/>
        <xdr:grpSp>
          <xdr:nvGrpSpPr>
            <xdr:cNvPr id="148" name="Gruppieren 147">
              <a:extLst>
                <a:ext uri="{FF2B5EF4-FFF2-40B4-BE49-F238E27FC236}">
                  <a16:creationId xmlns:a16="http://schemas.microsoft.com/office/drawing/2014/main" id="{00000000-0008-0000-2F00-000094000000}"/>
                </a:ext>
              </a:extLst>
            </xdr:cNvPr>
            <xdr:cNvGrpSpPr/>
          </xdr:nvGrpSpPr>
          <xdr:grpSpPr>
            <a:xfrm>
              <a:off x="2851415" y="8829597"/>
              <a:ext cx="2294286" cy="194005"/>
              <a:chOff x="3581389" y="2105164"/>
              <a:chExt cx="2247895" cy="276225"/>
            </a:xfrm>
          </xdr:grpSpPr>
          <xdr:sp macro="" textlink="">
            <xdr:nvSpPr>
              <xdr:cNvPr id="462958" name="Group Box 110" hidden="1">
                <a:extLst>
                  <a:ext uri="{63B3BB69-23CF-44E3-9099-C40C66FF867C}">
                    <a14:compatExt spid="_x0000_s462958"/>
                  </a:ext>
                  <a:ext uri="{FF2B5EF4-FFF2-40B4-BE49-F238E27FC236}">
                    <a16:creationId xmlns:a16="http://schemas.microsoft.com/office/drawing/2014/main" id="{00000000-0008-0000-2F00-00006E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59" name="Option Button 111" hidden="1">
                <a:extLst>
                  <a:ext uri="{63B3BB69-23CF-44E3-9099-C40C66FF867C}">
                    <a14:compatExt spid="_x0000_s462959"/>
                  </a:ext>
                  <a:ext uri="{FF2B5EF4-FFF2-40B4-BE49-F238E27FC236}">
                    <a16:creationId xmlns:a16="http://schemas.microsoft.com/office/drawing/2014/main" id="{00000000-0008-0000-2F00-00006F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0" name="Option Button 112" hidden="1">
                <a:extLst>
                  <a:ext uri="{63B3BB69-23CF-44E3-9099-C40C66FF867C}">
                    <a14:compatExt spid="_x0000_s462960"/>
                  </a:ext>
                  <a:ext uri="{FF2B5EF4-FFF2-40B4-BE49-F238E27FC236}">
                    <a16:creationId xmlns:a16="http://schemas.microsoft.com/office/drawing/2014/main" id="{00000000-0008-0000-2F00-000070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1" name="Option Button 113" hidden="1">
                <a:extLst>
                  <a:ext uri="{63B3BB69-23CF-44E3-9099-C40C66FF867C}">
                    <a14:compatExt spid="_x0000_s462961"/>
                  </a:ext>
                  <a:ext uri="{FF2B5EF4-FFF2-40B4-BE49-F238E27FC236}">
                    <a16:creationId xmlns:a16="http://schemas.microsoft.com/office/drawing/2014/main" id="{00000000-0008-0000-2F00-000071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2" name="Option Button 114" hidden="1">
                <a:extLst>
                  <a:ext uri="{63B3BB69-23CF-44E3-9099-C40C66FF867C}">
                    <a14:compatExt spid="_x0000_s462962"/>
                  </a:ext>
                  <a:ext uri="{FF2B5EF4-FFF2-40B4-BE49-F238E27FC236}">
                    <a16:creationId xmlns:a16="http://schemas.microsoft.com/office/drawing/2014/main" id="{00000000-0008-0000-2F00-000072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3" name="Option Button 115" hidden="1">
                <a:extLst>
                  <a:ext uri="{63B3BB69-23CF-44E3-9099-C40C66FF867C}">
                    <a14:compatExt spid="_x0000_s462963"/>
                  </a:ext>
                  <a:ext uri="{FF2B5EF4-FFF2-40B4-BE49-F238E27FC236}">
                    <a16:creationId xmlns:a16="http://schemas.microsoft.com/office/drawing/2014/main" id="{00000000-0008-0000-2F00-000073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27</xdr:row>
          <xdr:rowOff>66577</xdr:rowOff>
        </xdr:from>
        <xdr:ext cx="2303996" cy="203141"/>
        <xdr:grpSp>
          <xdr:nvGrpSpPr>
            <xdr:cNvPr id="155" name="Gruppieren 154">
              <a:extLst>
                <a:ext uri="{FF2B5EF4-FFF2-40B4-BE49-F238E27FC236}">
                  <a16:creationId xmlns:a16="http://schemas.microsoft.com/office/drawing/2014/main" id="{00000000-0008-0000-2F00-00009B000000}"/>
                </a:ext>
              </a:extLst>
            </xdr:cNvPr>
            <xdr:cNvGrpSpPr/>
          </xdr:nvGrpSpPr>
          <xdr:grpSpPr>
            <a:xfrm>
              <a:off x="2851415" y="7869457"/>
              <a:ext cx="2303996" cy="203141"/>
              <a:chOff x="3581395" y="2104255"/>
              <a:chExt cx="2247900" cy="276226"/>
            </a:xfrm>
          </xdr:grpSpPr>
          <xdr:sp macro="" textlink="">
            <xdr:nvSpPr>
              <xdr:cNvPr id="462964" name="Group Box 116" hidden="1">
                <a:extLst>
                  <a:ext uri="{63B3BB69-23CF-44E3-9099-C40C66FF867C}">
                    <a14:compatExt spid="_x0000_s462964"/>
                  </a:ext>
                  <a:ext uri="{FF2B5EF4-FFF2-40B4-BE49-F238E27FC236}">
                    <a16:creationId xmlns:a16="http://schemas.microsoft.com/office/drawing/2014/main" id="{00000000-0008-0000-2F00-0000741007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62965" name="Option Button 117" hidden="1">
                <a:extLst>
                  <a:ext uri="{63B3BB69-23CF-44E3-9099-C40C66FF867C}">
                    <a14:compatExt spid="_x0000_s462965"/>
                  </a:ext>
                  <a:ext uri="{FF2B5EF4-FFF2-40B4-BE49-F238E27FC236}">
                    <a16:creationId xmlns:a16="http://schemas.microsoft.com/office/drawing/2014/main" id="{00000000-0008-0000-2F00-0000751007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6" name="Option Button 118" hidden="1">
                <a:extLst>
                  <a:ext uri="{63B3BB69-23CF-44E3-9099-C40C66FF867C}">
                    <a14:compatExt spid="_x0000_s462966"/>
                  </a:ext>
                  <a:ext uri="{FF2B5EF4-FFF2-40B4-BE49-F238E27FC236}">
                    <a16:creationId xmlns:a16="http://schemas.microsoft.com/office/drawing/2014/main" id="{00000000-0008-0000-2F00-0000761007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7" name="Option Button 119" hidden="1">
                <a:extLst>
                  <a:ext uri="{63B3BB69-23CF-44E3-9099-C40C66FF867C}">
                    <a14:compatExt spid="_x0000_s462967"/>
                  </a:ext>
                  <a:ext uri="{FF2B5EF4-FFF2-40B4-BE49-F238E27FC236}">
                    <a16:creationId xmlns:a16="http://schemas.microsoft.com/office/drawing/2014/main" id="{00000000-0008-0000-2F00-0000771007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8" name="Option Button 120" hidden="1">
                <a:extLst>
                  <a:ext uri="{63B3BB69-23CF-44E3-9099-C40C66FF867C}">
                    <a14:compatExt spid="_x0000_s462968"/>
                  </a:ext>
                  <a:ext uri="{FF2B5EF4-FFF2-40B4-BE49-F238E27FC236}">
                    <a16:creationId xmlns:a16="http://schemas.microsoft.com/office/drawing/2014/main" id="{00000000-0008-0000-2F00-0000781007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69" name="Option Button 121" hidden="1">
                <a:extLst>
                  <a:ext uri="{63B3BB69-23CF-44E3-9099-C40C66FF867C}">
                    <a14:compatExt spid="_x0000_s462969"/>
                  </a:ext>
                  <a:ext uri="{FF2B5EF4-FFF2-40B4-BE49-F238E27FC236}">
                    <a16:creationId xmlns:a16="http://schemas.microsoft.com/office/drawing/2014/main" id="{00000000-0008-0000-2F00-0000791007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31</xdr:row>
          <xdr:rowOff>87567</xdr:rowOff>
        </xdr:from>
        <xdr:ext cx="2294286" cy="194005"/>
        <xdr:grpSp>
          <xdr:nvGrpSpPr>
            <xdr:cNvPr id="162" name="Gruppieren 161">
              <a:extLst>
                <a:ext uri="{FF2B5EF4-FFF2-40B4-BE49-F238E27FC236}">
                  <a16:creationId xmlns:a16="http://schemas.microsoft.com/office/drawing/2014/main" id="{00000000-0008-0000-2F00-0000A2000000}"/>
                </a:ext>
              </a:extLst>
            </xdr:cNvPr>
            <xdr:cNvGrpSpPr/>
          </xdr:nvGrpSpPr>
          <xdr:grpSpPr>
            <a:xfrm>
              <a:off x="2851415" y="9140127"/>
              <a:ext cx="2294286" cy="194005"/>
              <a:chOff x="3581389" y="2105164"/>
              <a:chExt cx="2247895" cy="276225"/>
            </a:xfrm>
          </xdr:grpSpPr>
          <xdr:sp macro="" textlink="">
            <xdr:nvSpPr>
              <xdr:cNvPr id="462970" name="Group Box 122" hidden="1">
                <a:extLst>
                  <a:ext uri="{63B3BB69-23CF-44E3-9099-C40C66FF867C}">
                    <a14:compatExt spid="_x0000_s462970"/>
                  </a:ext>
                  <a:ext uri="{FF2B5EF4-FFF2-40B4-BE49-F238E27FC236}">
                    <a16:creationId xmlns:a16="http://schemas.microsoft.com/office/drawing/2014/main" id="{00000000-0008-0000-2F00-00007A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71" name="Option Button 123" hidden="1">
                <a:extLst>
                  <a:ext uri="{63B3BB69-23CF-44E3-9099-C40C66FF867C}">
                    <a14:compatExt spid="_x0000_s462971"/>
                  </a:ext>
                  <a:ext uri="{FF2B5EF4-FFF2-40B4-BE49-F238E27FC236}">
                    <a16:creationId xmlns:a16="http://schemas.microsoft.com/office/drawing/2014/main" id="{00000000-0008-0000-2F00-00007B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2" name="Option Button 124" hidden="1">
                <a:extLst>
                  <a:ext uri="{63B3BB69-23CF-44E3-9099-C40C66FF867C}">
                    <a14:compatExt spid="_x0000_s462972"/>
                  </a:ext>
                  <a:ext uri="{FF2B5EF4-FFF2-40B4-BE49-F238E27FC236}">
                    <a16:creationId xmlns:a16="http://schemas.microsoft.com/office/drawing/2014/main" id="{00000000-0008-0000-2F00-00007C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3" name="Option Button 125" hidden="1">
                <a:extLst>
                  <a:ext uri="{63B3BB69-23CF-44E3-9099-C40C66FF867C}">
                    <a14:compatExt spid="_x0000_s462973"/>
                  </a:ext>
                  <a:ext uri="{FF2B5EF4-FFF2-40B4-BE49-F238E27FC236}">
                    <a16:creationId xmlns:a16="http://schemas.microsoft.com/office/drawing/2014/main" id="{00000000-0008-0000-2F00-00007D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4" name="Option Button 126" hidden="1">
                <a:extLst>
                  <a:ext uri="{63B3BB69-23CF-44E3-9099-C40C66FF867C}">
                    <a14:compatExt spid="_x0000_s462974"/>
                  </a:ext>
                  <a:ext uri="{FF2B5EF4-FFF2-40B4-BE49-F238E27FC236}">
                    <a16:creationId xmlns:a16="http://schemas.microsoft.com/office/drawing/2014/main" id="{00000000-0008-0000-2F00-00007E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5" name="Option Button 127" hidden="1">
                <a:extLst>
                  <a:ext uri="{63B3BB69-23CF-44E3-9099-C40C66FF867C}">
                    <a14:compatExt spid="_x0000_s462975"/>
                  </a:ext>
                  <a:ext uri="{FF2B5EF4-FFF2-40B4-BE49-F238E27FC236}">
                    <a16:creationId xmlns:a16="http://schemas.microsoft.com/office/drawing/2014/main" id="{00000000-0008-0000-2F00-00007F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32</xdr:row>
          <xdr:rowOff>85677</xdr:rowOff>
        </xdr:from>
        <xdr:ext cx="2294286" cy="194005"/>
        <xdr:grpSp>
          <xdr:nvGrpSpPr>
            <xdr:cNvPr id="169" name="Gruppieren 168">
              <a:extLst>
                <a:ext uri="{FF2B5EF4-FFF2-40B4-BE49-F238E27FC236}">
                  <a16:creationId xmlns:a16="http://schemas.microsoft.com/office/drawing/2014/main" id="{00000000-0008-0000-2F00-0000A9000000}"/>
                </a:ext>
              </a:extLst>
            </xdr:cNvPr>
            <xdr:cNvGrpSpPr/>
          </xdr:nvGrpSpPr>
          <xdr:grpSpPr>
            <a:xfrm>
              <a:off x="2851415" y="9450657"/>
              <a:ext cx="2294286" cy="194005"/>
              <a:chOff x="3581389" y="2105164"/>
              <a:chExt cx="2247895" cy="276225"/>
            </a:xfrm>
          </xdr:grpSpPr>
          <xdr:sp macro="" textlink="">
            <xdr:nvSpPr>
              <xdr:cNvPr id="462976" name="Group Box 128" hidden="1">
                <a:extLst>
                  <a:ext uri="{63B3BB69-23CF-44E3-9099-C40C66FF867C}">
                    <a14:compatExt spid="_x0000_s462976"/>
                  </a:ext>
                  <a:ext uri="{FF2B5EF4-FFF2-40B4-BE49-F238E27FC236}">
                    <a16:creationId xmlns:a16="http://schemas.microsoft.com/office/drawing/2014/main" id="{00000000-0008-0000-2F00-000080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77" name="Option Button 129" hidden="1">
                <a:extLst>
                  <a:ext uri="{63B3BB69-23CF-44E3-9099-C40C66FF867C}">
                    <a14:compatExt spid="_x0000_s462977"/>
                  </a:ext>
                  <a:ext uri="{FF2B5EF4-FFF2-40B4-BE49-F238E27FC236}">
                    <a16:creationId xmlns:a16="http://schemas.microsoft.com/office/drawing/2014/main" id="{00000000-0008-0000-2F00-000081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8" name="Option Button 130" hidden="1">
                <a:extLst>
                  <a:ext uri="{63B3BB69-23CF-44E3-9099-C40C66FF867C}">
                    <a14:compatExt spid="_x0000_s462978"/>
                  </a:ext>
                  <a:ext uri="{FF2B5EF4-FFF2-40B4-BE49-F238E27FC236}">
                    <a16:creationId xmlns:a16="http://schemas.microsoft.com/office/drawing/2014/main" id="{00000000-0008-0000-2F00-000082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79" name="Option Button 131" hidden="1">
                <a:extLst>
                  <a:ext uri="{63B3BB69-23CF-44E3-9099-C40C66FF867C}">
                    <a14:compatExt spid="_x0000_s462979"/>
                  </a:ext>
                  <a:ext uri="{FF2B5EF4-FFF2-40B4-BE49-F238E27FC236}">
                    <a16:creationId xmlns:a16="http://schemas.microsoft.com/office/drawing/2014/main" id="{00000000-0008-0000-2F00-000083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0" name="Option Button 132" hidden="1">
                <a:extLst>
                  <a:ext uri="{63B3BB69-23CF-44E3-9099-C40C66FF867C}">
                    <a14:compatExt spid="_x0000_s462980"/>
                  </a:ext>
                  <a:ext uri="{FF2B5EF4-FFF2-40B4-BE49-F238E27FC236}">
                    <a16:creationId xmlns:a16="http://schemas.microsoft.com/office/drawing/2014/main" id="{00000000-0008-0000-2F00-000084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1" name="Option Button 133" hidden="1">
                <a:extLst>
                  <a:ext uri="{63B3BB69-23CF-44E3-9099-C40C66FF867C}">
                    <a14:compatExt spid="_x0000_s462981"/>
                  </a:ext>
                  <a:ext uri="{FF2B5EF4-FFF2-40B4-BE49-F238E27FC236}">
                    <a16:creationId xmlns:a16="http://schemas.microsoft.com/office/drawing/2014/main" id="{00000000-0008-0000-2F00-000085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33</xdr:row>
          <xdr:rowOff>83787</xdr:rowOff>
        </xdr:from>
        <xdr:ext cx="2294286" cy="194005"/>
        <xdr:grpSp>
          <xdr:nvGrpSpPr>
            <xdr:cNvPr id="176" name="Gruppieren 175">
              <a:extLst>
                <a:ext uri="{FF2B5EF4-FFF2-40B4-BE49-F238E27FC236}">
                  <a16:creationId xmlns:a16="http://schemas.microsoft.com/office/drawing/2014/main" id="{00000000-0008-0000-2F00-0000B0000000}"/>
                </a:ext>
              </a:extLst>
            </xdr:cNvPr>
            <xdr:cNvGrpSpPr/>
          </xdr:nvGrpSpPr>
          <xdr:grpSpPr>
            <a:xfrm>
              <a:off x="2851415" y="9761187"/>
              <a:ext cx="2294286" cy="194005"/>
              <a:chOff x="3581389" y="2105164"/>
              <a:chExt cx="2247895" cy="276225"/>
            </a:xfrm>
          </xdr:grpSpPr>
          <xdr:sp macro="" textlink="">
            <xdr:nvSpPr>
              <xdr:cNvPr id="462982" name="Group Box 134" hidden="1">
                <a:extLst>
                  <a:ext uri="{63B3BB69-23CF-44E3-9099-C40C66FF867C}">
                    <a14:compatExt spid="_x0000_s462982"/>
                  </a:ext>
                  <a:ext uri="{FF2B5EF4-FFF2-40B4-BE49-F238E27FC236}">
                    <a16:creationId xmlns:a16="http://schemas.microsoft.com/office/drawing/2014/main" id="{00000000-0008-0000-2F00-000086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83" name="Option Button 135" hidden="1">
                <a:extLst>
                  <a:ext uri="{63B3BB69-23CF-44E3-9099-C40C66FF867C}">
                    <a14:compatExt spid="_x0000_s462983"/>
                  </a:ext>
                  <a:ext uri="{FF2B5EF4-FFF2-40B4-BE49-F238E27FC236}">
                    <a16:creationId xmlns:a16="http://schemas.microsoft.com/office/drawing/2014/main" id="{00000000-0008-0000-2F00-000087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4" name="Option Button 136" hidden="1">
                <a:extLst>
                  <a:ext uri="{63B3BB69-23CF-44E3-9099-C40C66FF867C}">
                    <a14:compatExt spid="_x0000_s462984"/>
                  </a:ext>
                  <a:ext uri="{FF2B5EF4-FFF2-40B4-BE49-F238E27FC236}">
                    <a16:creationId xmlns:a16="http://schemas.microsoft.com/office/drawing/2014/main" id="{00000000-0008-0000-2F00-000088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5" name="Option Button 137" hidden="1">
                <a:extLst>
                  <a:ext uri="{63B3BB69-23CF-44E3-9099-C40C66FF867C}">
                    <a14:compatExt spid="_x0000_s462985"/>
                  </a:ext>
                  <a:ext uri="{FF2B5EF4-FFF2-40B4-BE49-F238E27FC236}">
                    <a16:creationId xmlns:a16="http://schemas.microsoft.com/office/drawing/2014/main" id="{00000000-0008-0000-2F00-000089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6" name="Option Button 138" hidden="1">
                <a:extLst>
                  <a:ext uri="{63B3BB69-23CF-44E3-9099-C40C66FF867C}">
                    <a14:compatExt spid="_x0000_s462986"/>
                  </a:ext>
                  <a:ext uri="{FF2B5EF4-FFF2-40B4-BE49-F238E27FC236}">
                    <a16:creationId xmlns:a16="http://schemas.microsoft.com/office/drawing/2014/main" id="{00000000-0008-0000-2F00-00008A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87" name="Option Button 139" hidden="1">
                <a:extLst>
                  <a:ext uri="{63B3BB69-23CF-44E3-9099-C40C66FF867C}">
                    <a14:compatExt spid="_x0000_s462987"/>
                  </a:ext>
                  <a:ext uri="{FF2B5EF4-FFF2-40B4-BE49-F238E27FC236}">
                    <a16:creationId xmlns:a16="http://schemas.microsoft.com/office/drawing/2014/main" id="{00000000-0008-0000-2F00-00008B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34</xdr:row>
          <xdr:rowOff>81897</xdr:rowOff>
        </xdr:from>
        <xdr:ext cx="2294286" cy="194005"/>
        <xdr:grpSp>
          <xdr:nvGrpSpPr>
            <xdr:cNvPr id="183" name="Gruppieren 182">
              <a:extLst>
                <a:ext uri="{FF2B5EF4-FFF2-40B4-BE49-F238E27FC236}">
                  <a16:creationId xmlns:a16="http://schemas.microsoft.com/office/drawing/2014/main" id="{00000000-0008-0000-2F00-0000B7000000}"/>
                </a:ext>
              </a:extLst>
            </xdr:cNvPr>
            <xdr:cNvGrpSpPr/>
          </xdr:nvGrpSpPr>
          <xdr:grpSpPr>
            <a:xfrm>
              <a:off x="2851415" y="10071717"/>
              <a:ext cx="2294286" cy="194005"/>
              <a:chOff x="3581389" y="2105164"/>
              <a:chExt cx="2247895" cy="276225"/>
            </a:xfrm>
          </xdr:grpSpPr>
          <xdr:sp macro="" textlink="">
            <xdr:nvSpPr>
              <xdr:cNvPr id="462988" name="Group Box 140" hidden="1">
                <a:extLst>
                  <a:ext uri="{63B3BB69-23CF-44E3-9099-C40C66FF867C}">
                    <a14:compatExt spid="_x0000_s462988"/>
                  </a:ext>
                  <a:ext uri="{FF2B5EF4-FFF2-40B4-BE49-F238E27FC236}">
                    <a16:creationId xmlns:a16="http://schemas.microsoft.com/office/drawing/2014/main" id="{00000000-0008-0000-2F00-00008C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89" name="Option Button 141" hidden="1">
                <a:extLst>
                  <a:ext uri="{63B3BB69-23CF-44E3-9099-C40C66FF867C}">
                    <a14:compatExt spid="_x0000_s462989"/>
                  </a:ext>
                  <a:ext uri="{FF2B5EF4-FFF2-40B4-BE49-F238E27FC236}">
                    <a16:creationId xmlns:a16="http://schemas.microsoft.com/office/drawing/2014/main" id="{00000000-0008-0000-2F00-00008D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0" name="Option Button 142" hidden="1">
                <a:extLst>
                  <a:ext uri="{63B3BB69-23CF-44E3-9099-C40C66FF867C}">
                    <a14:compatExt spid="_x0000_s462990"/>
                  </a:ext>
                  <a:ext uri="{FF2B5EF4-FFF2-40B4-BE49-F238E27FC236}">
                    <a16:creationId xmlns:a16="http://schemas.microsoft.com/office/drawing/2014/main" id="{00000000-0008-0000-2F00-00008E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1" name="Option Button 143" hidden="1">
                <a:extLst>
                  <a:ext uri="{63B3BB69-23CF-44E3-9099-C40C66FF867C}">
                    <a14:compatExt spid="_x0000_s462991"/>
                  </a:ext>
                  <a:ext uri="{FF2B5EF4-FFF2-40B4-BE49-F238E27FC236}">
                    <a16:creationId xmlns:a16="http://schemas.microsoft.com/office/drawing/2014/main" id="{00000000-0008-0000-2F00-00008F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2" name="Option Button 144" hidden="1">
                <a:extLst>
                  <a:ext uri="{63B3BB69-23CF-44E3-9099-C40C66FF867C}">
                    <a14:compatExt spid="_x0000_s462992"/>
                  </a:ext>
                  <a:ext uri="{FF2B5EF4-FFF2-40B4-BE49-F238E27FC236}">
                    <a16:creationId xmlns:a16="http://schemas.microsoft.com/office/drawing/2014/main" id="{00000000-0008-0000-2F00-000090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3" name="Option Button 145" hidden="1">
                <a:extLst>
                  <a:ext uri="{63B3BB69-23CF-44E3-9099-C40C66FF867C}">
                    <a14:compatExt spid="_x0000_s462993"/>
                  </a:ext>
                  <a:ext uri="{FF2B5EF4-FFF2-40B4-BE49-F238E27FC236}">
                    <a16:creationId xmlns:a16="http://schemas.microsoft.com/office/drawing/2014/main" id="{00000000-0008-0000-2F00-000091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35</xdr:row>
          <xdr:rowOff>80007</xdr:rowOff>
        </xdr:from>
        <xdr:ext cx="2294286" cy="194005"/>
        <xdr:grpSp>
          <xdr:nvGrpSpPr>
            <xdr:cNvPr id="190" name="Gruppieren 189">
              <a:extLst>
                <a:ext uri="{FF2B5EF4-FFF2-40B4-BE49-F238E27FC236}">
                  <a16:creationId xmlns:a16="http://schemas.microsoft.com/office/drawing/2014/main" id="{00000000-0008-0000-2F00-0000BE000000}"/>
                </a:ext>
              </a:extLst>
            </xdr:cNvPr>
            <xdr:cNvGrpSpPr/>
          </xdr:nvGrpSpPr>
          <xdr:grpSpPr>
            <a:xfrm>
              <a:off x="2851415" y="10382247"/>
              <a:ext cx="2294286" cy="194005"/>
              <a:chOff x="3581389" y="2105164"/>
              <a:chExt cx="2247895" cy="276225"/>
            </a:xfrm>
          </xdr:grpSpPr>
          <xdr:sp macro="" textlink="">
            <xdr:nvSpPr>
              <xdr:cNvPr id="462994" name="Group Box 146" hidden="1">
                <a:extLst>
                  <a:ext uri="{63B3BB69-23CF-44E3-9099-C40C66FF867C}">
                    <a14:compatExt spid="_x0000_s462994"/>
                  </a:ext>
                  <a:ext uri="{FF2B5EF4-FFF2-40B4-BE49-F238E27FC236}">
                    <a16:creationId xmlns:a16="http://schemas.microsoft.com/office/drawing/2014/main" id="{00000000-0008-0000-2F00-000092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2995" name="Option Button 147" hidden="1">
                <a:extLst>
                  <a:ext uri="{63B3BB69-23CF-44E3-9099-C40C66FF867C}">
                    <a14:compatExt spid="_x0000_s462995"/>
                  </a:ext>
                  <a:ext uri="{FF2B5EF4-FFF2-40B4-BE49-F238E27FC236}">
                    <a16:creationId xmlns:a16="http://schemas.microsoft.com/office/drawing/2014/main" id="{00000000-0008-0000-2F00-000093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6" name="Option Button 148" hidden="1">
                <a:extLst>
                  <a:ext uri="{63B3BB69-23CF-44E3-9099-C40C66FF867C}">
                    <a14:compatExt spid="_x0000_s462996"/>
                  </a:ext>
                  <a:ext uri="{FF2B5EF4-FFF2-40B4-BE49-F238E27FC236}">
                    <a16:creationId xmlns:a16="http://schemas.microsoft.com/office/drawing/2014/main" id="{00000000-0008-0000-2F00-000094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7" name="Option Button 149" hidden="1">
                <a:extLst>
                  <a:ext uri="{63B3BB69-23CF-44E3-9099-C40C66FF867C}">
                    <a14:compatExt spid="_x0000_s462997"/>
                  </a:ext>
                  <a:ext uri="{FF2B5EF4-FFF2-40B4-BE49-F238E27FC236}">
                    <a16:creationId xmlns:a16="http://schemas.microsoft.com/office/drawing/2014/main" id="{00000000-0008-0000-2F00-000095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8" name="Option Button 150" hidden="1">
                <a:extLst>
                  <a:ext uri="{63B3BB69-23CF-44E3-9099-C40C66FF867C}">
                    <a14:compatExt spid="_x0000_s462998"/>
                  </a:ext>
                  <a:ext uri="{FF2B5EF4-FFF2-40B4-BE49-F238E27FC236}">
                    <a16:creationId xmlns:a16="http://schemas.microsoft.com/office/drawing/2014/main" id="{00000000-0008-0000-2F00-000096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2999" name="Option Button 151" hidden="1">
                <a:extLst>
                  <a:ext uri="{63B3BB69-23CF-44E3-9099-C40C66FF867C}">
                    <a14:compatExt spid="_x0000_s462999"/>
                  </a:ext>
                  <a:ext uri="{FF2B5EF4-FFF2-40B4-BE49-F238E27FC236}">
                    <a16:creationId xmlns:a16="http://schemas.microsoft.com/office/drawing/2014/main" id="{00000000-0008-0000-2F00-000097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36</xdr:row>
          <xdr:rowOff>78117</xdr:rowOff>
        </xdr:from>
        <xdr:ext cx="2294286" cy="194005"/>
        <xdr:grpSp>
          <xdr:nvGrpSpPr>
            <xdr:cNvPr id="197" name="Gruppieren 196">
              <a:extLst>
                <a:ext uri="{FF2B5EF4-FFF2-40B4-BE49-F238E27FC236}">
                  <a16:creationId xmlns:a16="http://schemas.microsoft.com/office/drawing/2014/main" id="{00000000-0008-0000-2F00-0000C5000000}"/>
                </a:ext>
              </a:extLst>
            </xdr:cNvPr>
            <xdr:cNvGrpSpPr/>
          </xdr:nvGrpSpPr>
          <xdr:grpSpPr>
            <a:xfrm>
              <a:off x="2851415" y="10692777"/>
              <a:ext cx="2294286" cy="194005"/>
              <a:chOff x="3581389" y="2105164"/>
              <a:chExt cx="2247895" cy="276225"/>
            </a:xfrm>
          </xdr:grpSpPr>
          <xdr:sp macro="" textlink="">
            <xdr:nvSpPr>
              <xdr:cNvPr id="463000" name="Group Box 152" hidden="1">
                <a:extLst>
                  <a:ext uri="{63B3BB69-23CF-44E3-9099-C40C66FF867C}">
                    <a14:compatExt spid="_x0000_s463000"/>
                  </a:ext>
                  <a:ext uri="{FF2B5EF4-FFF2-40B4-BE49-F238E27FC236}">
                    <a16:creationId xmlns:a16="http://schemas.microsoft.com/office/drawing/2014/main" id="{00000000-0008-0000-2F00-000098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01" name="Option Button 153" hidden="1">
                <a:extLst>
                  <a:ext uri="{63B3BB69-23CF-44E3-9099-C40C66FF867C}">
                    <a14:compatExt spid="_x0000_s463001"/>
                  </a:ext>
                  <a:ext uri="{FF2B5EF4-FFF2-40B4-BE49-F238E27FC236}">
                    <a16:creationId xmlns:a16="http://schemas.microsoft.com/office/drawing/2014/main" id="{00000000-0008-0000-2F00-000099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2" name="Option Button 154" hidden="1">
                <a:extLst>
                  <a:ext uri="{63B3BB69-23CF-44E3-9099-C40C66FF867C}">
                    <a14:compatExt spid="_x0000_s463002"/>
                  </a:ext>
                  <a:ext uri="{FF2B5EF4-FFF2-40B4-BE49-F238E27FC236}">
                    <a16:creationId xmlns:a16="http://schemas.microsoft.com/office/drawing/2014/main" id="{00000000-0008-0000-2F00-00009A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3" name="Option Button 155" hidden="1">
                <a:extLst>
                  <a:ext uri="{63B3BB69-23CF-44E3-9099-C40C66FF867C}">
                    <a14:compatExt spid="_x0000_s463003"/>
                  </a:ext>
                  <a:ext uri="{FF2B5EF4-FFF2-40B4-BE49-F238E27FC236}">
                    <a16:creationId xmlns:a16="http://schemas.microsoft.com/office/drawing/2014/main" id="{00000000-0008-0000-2F00-00009B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4" name="Option Button 156" hidden="1">
                <a:extLst>
                  <a:ext uri="{63B3BB69-23CF-44E3-9099-C40C66FF867C}">
                    <a14:compatExt spid="_x0000_s463004"/>
                  </a:ext>
                  <a:ext uri="{FF2B5EF4-FFF2-40B4-BE49-F238E27FC236}">
                    <a16:creationId xmlns:a16="http://schemas.microsoft.com/office/drawing/2014/main" id="{00000000-0008-0000-2F00-00009C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5" name="Option Button 157" hidden="1">
                <a:extLst>
                  <a:ext uri="{63B3BB69-23CF-44E3-9099-C40C66FF867C}">
                    <a14:compatExt spid="_x0000_s463005"/>
                  </a:ext>
                  <a:ext uri="{FF2B5EF4-FFF2-40B4-BE49-F238E27FC236}">
                    <a16:creationId xmlns:a16="http://schemas.microsoft.com/office/drawing/2014/main" id="{00000000-0008-0000-2F00-00009D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37</xdr:row>
          <xdr:rowOff>76227</xdr:rowOff>
        </xdr:from>
        <xdr:ext cx="2294286" cy="194005"/>
        <xdr:grpSp>
          <xdr:nvGrpSpPr>
            <xdr:cNvPr id="204" name="Gruppieren 203">
              <a:extLst>
                <a:ext uri="{FF2B5EF4-FFF2-40B4-BE49-F238E27FC236}">
                  <a16:creationId xmlns:a16="http://schemas.microsoft.com/office/drawing/2014/main" id="{00000000-0008-0000-2F00-0000CC000000}"/>
                </a:ext>
              </a:extLst>
            </xdr:cNvPr>
            <xdr:cNvGrpSpPr/>
          </xdr:nvGrpSpPr>
          <xdr:grpSpPr>
            <a:xfrm>
              <a:off x="2851415" y="11003307"/>
              <a:ext cx="2294286" cy="194005"/>
              <a:chOff x="3581389" y="2105164"/>
              <a:chExt cx="2247895" cy="276225"/>
            </a:xfrm>
          </xdr:grpSpPr>
          <xdr:sp macro="" textlink="">
            <xdr:nvSpPr>
              <xdr:cNvPr id="463006" name="Group Box 158" hidden="1">
                <a:extLst>
                  <a:ext uri="{63B3BB69-23CF-44E3-9099-C40C66FF867C}">
                    <a14:compatExt spid="_x0000_s463006"/>
                  </a:ext>
                  <a:ext uri="{FF2B5EF4-FFF2-40B4-BE49-F238E27FC236}">
                    <a16:creationId xmlns:a16="http://schemas.microsoft.com/office/drawing/2014/main" id="{00000000-0008-0000-2F00-00009E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07" name="Option Button 159" hidden="1">
                <a:extLst>
                  <a:ext uri="{63B3BB69-23CF-44E3-9099-C40C66FF867C}">
                    <a14:compatExt spid="_x0000_s463007"/>
                  </a:ext>
                  <a:ext uri="{FF2B5EF4-FFF2-40B4-BE49-F238E27FC236}">
                    <a16:creationId xmlns:a16="http://schemas.microsoft.com/office/drawing/2014/main" id="{00000000-0008-0000-2F00-00009F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8" name="Option Button 160" hidden="1">
                <a:extLst>
                  <a:ext uri="{63B3BB69-23CF-44E3-9099-C40C66FF867C}">
                    <a14:compatExt spid="_x0000_s463008"/>
                  </a:ext>
                  <a:ext uri="{FF2B5EF4-FFF2-40B4-BE49-F238E27FC236}">
                    <a16:creationId xmlns:a16="http://schemas.microsoft.com/office/drawing/2014/main" id="{00000000-0008-0000-2F00-0000A0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09" name="Option Button 161" hidden="1">
                <a:extLst>
                  <a:ext uri="{63B3BB69-23CF-44E3-9099-C40C66FF867C}">
                    <a14:compatExt spid="_x0000_s463009"/>
                  </a:ext>
                  <a:ext uri="{FF2B5EF4-FFF2-40B4-BE49-F238E27FC236}">
                    <a16:creationId xmlns:a16="http://schemas.microsoft.com/office/drawing/2014/main" id="{00000000-0008-0000-2F00-0000A1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0" name="Option Button 162" hidden="1">
                <a:extLst>
                  <a:ext uri="{63B3BB69-23CF-44E3-9099-C40C66FF867C}">
                    <a14:compatExt spid="_x0000_s463010"/>
                  </a:ext>
                  <a:ext uri="{FF2B5EF4-FFF2-40B4-BE49-F238E27FC236}">
                    <a16:creationId xmlns:a16="http://schemas.microsoft.com/office/drawing/2014/main" id="{00000000-0008-0000-2F00-0000A2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1" name="Option Button 163" hidden="1">
                <a:extLst>
                  <a:ext uri="{63B3BB69-23CF-44E3-9099-C40C66FF867C}">
                    <a14:compatExt spid="_x0000_s463011"/>
                  </a:ext>
                  <a:ext uri="{FF2B5EF4-FFF2-40B4-BE49-F238E27FC236}">
                    <a16:creationId xmlns:a16="http://schemas.microsoft.com/office/drawing/2014/main" id="{00000000-0008-0000-2F00-0000A3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38</xdr:row>
          <xdr:rowOff>74337</xdr:rowOff>
        </xdr:from>
        <xdr:ext cx="2294286" cy="194005"/>
        <xdr:grpSp>
          <xdr:nvGrpSpPr>
            <xdr:cNvPr id="211" name="Gruppieren 210">
              <a:extLst>
                <a:ext uri="{FF2B5EF4-FFF2-40B4-BE49-F238E27FC236}">
                  <a16:creationId xmlns:a16="http://schemas.microsoft.com/office/drawing/2014/main" id="{00000000-0008-0000-2F00-0000D3000000}"/>
                </a:ext>
              </a:extLst>
            </xdr:cNvPr>
            <xdr:cNvGrpSpPr/>
          </xdr:nvGrpSpPr>
          <xdr:grpSpPr>
            <a:xfrm>
              <a:off x="2851415" y="11313837"/>
              <a:ext cx="2294286" cy="194005"/>
              <a:chOff x="3581389" y="2105164"/>
              <a:chExt cx="2247895" cy="276225"/>
            </a:xfrm>
          </xdr:grpSpPr>
          <xdr:sp macro="" textlink="">
            <xdr:nvSpPr>
              <xdr:cNvPr id="463012" name="Group Box 164" hidden="1">
                <a:extLst>
                  <a:ext uri="{63B3BB69-23CF-44E3-9099-C40C66FF867C}">
                    <a14:compatExt spid="_x0000_s463012"/>
                  </a:ext>
                  <a:ext uri="{FF2B5EF4-FFF2-40B4-BE49-F238E27FC236}">
                    <a16:creationId xmlns:a16="http://schemas.microsoft.com/office/drawing/2014/main" id="{00000000-0008-0000-2F00-0000A4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13" name="Option Button 165" hidden="1">
                <a:extLst>
                  <a:ext uri="{63B3BB69-23CF-44E3-9099-C40C66FF867C}">
                    <a14:compatExt spid="_x0000_s463013"/>
                  </a:ext>
                  <a:ext uri="{FF2B5EF4-FFF2-40B4-BE49-F238E27FC236}">
                    <a16:creationId xmlns:a16="http://schemas.microsoft.com/office/drawing/2014/main" id="{00000000-0008-0000-2F00-0000A5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4" name="Option Button 166" hidden="1">
                <a:extLst>
                  <a:ext uri="{63B3BB69-23CF-44E3-9099-C40C66FF867C}">
                    <a14:compatExt spid="_x0000_s463014"/>
                  </a:ext>
                  <a:ext uri="{FF2B5EF4-FFF2-40B4-BE49-F238E27FC236}">
                    <a16:creationId xmlns:a16="http://schemas.microsoft.com/office/drawing/2014/main" id="{00000000-0008-0000-2F00-0000A6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5" name="Option Button 167" hidden="1">
                <a:extLst>
                  <a:ext uri="{63B3BB69-23CF-44E3-9099-C40C66FF867C}">
                    <a14:compatExt spid="_x0000_s463015"/>
                  </a:ext>
                  <a:ext uri="{FF2B5EF4-FFF2-40B4-BE49-F238E27FC236}">
                    <a16:creationId xmlns:a16="http://schemas.microsoft.com/office/drawing/2014/main" id="{00000000-0008-0000-2F00-0000A7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6" name="Option Button 168" hidden="1">
                <a:extLst>
                  <a:ext uri="{63B3BB69-23CF-44E3-9099-C40C66FF867C}">
                    <a14:compatExt spid="_x0000_s463016"/>
                  </a:ext>
                  <a:ext uri="{FF2B5EF4-FFF2-40B4-BE49-F238E27FC236}">
                    <a16:creationId xmlns:a16="http://schemas.microsoft.com/office/drawing/2014/main" id="{00000000-0008-0000-2F00-0000A8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17" name="Option Button 169" hidden="1">
                <a:extLst>
                  <a:ext uri="{63B3BB69-23CF-44E3-9099-C40C66FF867C}">
                    <a14:compatExt spid="_x0000_s463017"/>
                  </a:ext>
                  <a:ext uri="{FF2B5EF4-FFF2-40B4-BE49-F238E27FC236}">
                    <a16:creationId xmlns:a16="http://schemas.microsoft.com/office/drawing/2014/main" id="{00000000-0008-0000-2F00-0000A9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39</xdr:row>
          <xdr:rowOff>72447</xdr:rowOff>
        </xdr:from>
        <xdr:ext cx="2294286" cy="194005"/>
        <xdr:grpSp>
          <xdr:nvGrpSpPr>
            <xdr:cNvPr id="218" name="Gruppieren 217">
              <a:extLst>
                <a:ext uri="{FF2B5EF4-FFF2-40B4-BE49-F238E27FC236}">
                  <a16:creationId xmlns:a16="http://schemas.microsoft.com/office/drawing/2014/main" id="{00000000-0008-0000-2F00-0000DA000000}"/>
                </a:ext>
              </a:extLst>
            </xdr:cNvPr>
            <xdr:cNvGrpSpPr/>
          </xdr:nvGrpSpPr>
          <xdr:grpSpPr>
            <a:xfrm>
              <a:off x="2851415" y="11624367"/>
              <a:ext cx="2294286" cy="194005"/>
              <a:chOff x="3581389" y="2105164"/>
              <a:chExt cx="2247895" cy="276225"/>
            </a:xfrm>
          </xdr:grpSpPr>
          <xdr:sp macro="" textlink="">
            <xdr:nvSpPr>
              <xdr:cNvPr id="463018" name="Group Box 170" hidden="1">
                <a:extLst>
                  <a:ext uri="{63B3BB69-23CF-44E3-9099-C40C66FF867C}">
                    <a14:compatExt spid="_x0000_s463018"/>
                  </a:ext>
                  <a:ext uri="{FF2B5EF4-FFF2-40B4-BE49-F238E27FC236}">
                    <a16:creationId xmlns:a16="http://schemas.microsoft.com/office/drawing/2014/main" id="{00000000-0008-0000-2F00-0000AA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19" name="Option Button 171" hidden="1">
                <a:extLst>
                  <a:ext uri="{63B3BB69-23CF-44E3-9099-C40C66FF867C}">
                    <a14:compatExt spid="_x0000_s463019"/>
                  </a:ext>
                  <a:ext uri="{FF2B5EF4-FFF2-40B4-BE49-F238E27FC236}">
                    <a16:creationId xmlns:a16="http://schemas.microsoft.com/office/drawing/2014/main" id="{00000000-0008-0000-2F00-0000AB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0" name="Option Button 172" hidden="1">
                <a:extLst>
                  <a:ext uri="{63B3BB69-23CF-44E3-9099-C40C66FF867C}">
                    <a14:compatExt spid="_x0000_s463020"/>
                  </a:ext>
                  <a:ext uri="{FF2B5EF4-FFF2-40B4-BE49-F238E27FC236}">
                    <a16:creationId xmlns:a16="http://schemas.microsoft.com/office/drawing/2014/main" id="{00000000-0008-0000-2F00-0000AC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1" name="Option Button 173" hidden="1">
                <a:extLst>
                  <a:ext uri="{63B3BB69-23CF-44E3-9099-C40C66FF867C}">
                    <a14:compatExt spid="_x0000_s463021"/>
                  </a:ext>
                  <a:ext uri="{FF2B5EF4-FFF2-40B4-BE49-F238E27FC236}">
                    <a16:creationId xmlns:a16="http://schemas.microsoft.com/office/drawing/2014/main" id="{00000000-0008-0000-2F00-0000AD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2" name="Option Button 174" hidden="1">
                <a:extLst>
                  <a:ext uri="{63B3BB69-23CF-44E3-9099-C40C66FF867C}">
                    <a14:compatExt spid="_x0000_s463022"/>
                  </a:ext>
                  <a:ext uri="{FF2B5EF4-FFF2-40B4-BE49-F238E27FC236}">
                    <a16:creationId xmlns:a16="http://schemas.microsoft.com/office/drawing/2014/main" id="{00000000-0008-0000-2F00-0000AE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3" name="Option Button 175" hidden="1">
                <a:extLst>
                  <a:ext uri="{63B3BB69-23CF-44E3-9099-C40C66FF867C}">
                    <a14:compatExt spid="_x0000_s463023"/>
                  </a:ext>
                  <a:ext uri="{FF2B5EF4-FFF2-40B4-BE49-F238E27FC236}">
                    <a16:creationId xmlns:a16="http://schemas.microsoft.com/office/drawing/2014/main" id="{00000000-0008-0000-2F00-0000AF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40</xdr:row>
          <xdr:rowOff>70557</xdr:rowOff>
        </xdr:from>
        <xdr:ext cx="2294286" cy="194005"/>
        <xdr:grpSp>
          <xdr:nvGrpSpPr>
            <xdr:cNvPr id="225" name="Gruppieren 224">
              <a:extLst>
                <a:ext uri="{FF2B5EF4-FFF2-40B4-BE49-F238E27FC236}">
                  <a16:creationId xmlns:a16="http://schemas.microsoft.com/office/drawing/2014/main" id="{00000000-0008-0000-2F00-0000E1000000}"/>
                </a:ext>
              </a:extLst>
            </xdr:cNvPr>
            <xdr:cNvGrpSpPr/>
          </xdr:nvGrpSpPr>
          <xdr:grpSpPr>
            <a:xfrm>
              <a:off x="2851415" y="11934897"/>
              <a:ext cx="2294286" cy="194005"/>
              <a:chOff x="3581389" y="2105164"/>
              <a:chExt cx="2247895" cy="276225"/>
            </a:xfrm>
          </xdr:grpSpPr>
          <xdr:sp macro="" textlink="">
            <xdr:nvSpPr>
              <xdr:cNvPr id="463024" name="Group Box 176" hidden="1">
                <a:extLst>
                  <a:ext uri="{63B3BB69-23CF-44E3-9099-C40C66FF867C}">
                    <a14:compatExt spid="_x0000_s463024"/>
                  </a:ext>
                  <a:ext uri="{FF2B5EF4-FFF2-40B4-BE49-F238E27FC236}">
                    <a16:creationId xmlns:a16="http://schemas.microsoft.com/office/drawing/2014/main" id="{00000000-0008-0000-2F00-0000B0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25" name="Option Button 177" hidden="1">
                <a:extLst>
                  <a:ext uri="{63B3BB69-23CF-44E3-9099-C40C66FF867C}">
                    <a14:compatExt spid="_x0000_s463025"/>
                  </a:ext>
                  <a:ext uri="{FF2B5EF4-FFF2-40B4-BE49-F238E27FC236}">
                    <a16:creationId xmlns:a16="http://schemas.microsoft.com/office/drawing/2014/main" id="{00000000-0008-0000-2F00-0000B1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6" name="Option Button 178" hidden="1">
                <a:extLst>
                  <a:ext uri="{63B3BB69-23CF-44E3-9099-C40C66FF867C}">
                    <a14:compatExt spid="_x0000_s463026"/>
                  </a:ext>
                  <a:ext uri="{FF2B5EF4-FFF2-40B4-BE49-F238E27FC236}">
                    <a16:creationId xmlns:a16="http://schemas.microsoft.com/office/drawing/2014/main" id="{00000000-0008-0000-2F00-0000B2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7" name="Option Button 179" hidden="1">
                <a:extLst>
                  <a:ext uri="{63B3BB69-23CF-44E3-9099-C40C66FF867C}">
                    <a14:compatExt spid="_x0000_s463027"/>
                  </a:ext>
                  <a:ext uri="{FF2B5EF4-FFF2-40B4-BE49-F238E27FC236}">
                    <a16:creationId xmlns:a16="http://schemas.microsoft.com/office/drawing/2014/main" id="{00000000-0008-0000-2F00-0000B3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8" name="Option Button 180" hidden="1">
                <a:extLst>
                  <a:ext uri="{63B3BB69-23CF-44E3-9099-C40C66FF867C}">
                    <a14:compatExt spid="_x0000_s463028"/>
                  </a:ext>
                  <a:ext uri="{FF2B5EF4-FFF2-40B4-BE49-F238E27FC236}">
                    <a16:creationId xmlns:a16="http://schemas.microsoft.com/office/drawing/2014/main" id="{00000000-0008-0000-2F00-0000B4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29" name="Option Button 181" hidden="1">
                <a:extLst>
                  <a:ext uri="{63B3BB69-23CF-44E3-9099-C40C66FF867C}">
                    <a14:compatExt spid="_x0000_s463029"/>
                  </a:ext>
                  <a:ext uri="{FF2B5EF4-FFF2-40B4-BE49-F238E27FC236}">
                    <a16:creationId xmlns:a16="http://schemas.microsoft.com/office/drawing/2014/main" id="{00000000-0008-0000-2F00-0000B5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41</xdr:row>
          <xdr:rowOff>68667</xdr:rowOff>
        </xdr:from>
        <xdr:ext cx="2294286" cy="194005"/>
        <xdr:grpSp>
          <xdr:nvGrpSpPr>
            <xdr:cNvPr id="232" name="Gruppieren 231">
              <a:extLst>
                <a:ext uri="{FF2B5EF4-FFF2-40B4-BE49-F238E27FC236}">
                  <a16:creationId xmlns:a16="http://schemas.microsoft.com/office/drawing/2014/main" id="{00000000-0008-0000-2F00-0000E8000000}"/>
                </a:ext>
              </a:extLst>
            </xdr:cNvPr>
            <xdr:cNvGrpSpPr/>
          </xdr:nvGrpSpPr>
          <xdr:grpSpPr>
            <a:xfrm>
              <a:off x="2851415" y="12245427"/>
              <a:ext cx="2294286" cy="194005"/>
              <a:chOff x="3581389" y="2105164"/>
              <a:chExt cx="2247895" cy="276225"/>
            </a:xfrm>
          </xdr:grpSpPr>
          <xdr:sp macro="" textlink="">
            <xdr:nvSpPr>
              <xdr:cNvPr id="463030" name="Group Box 182" hidden="1">
                <a:extLst>
                  <a:ext uri="{63B3BB69-23CF-44E3-9099-C40C66FF867C}">
                    <a14:compatExt spid="_x0000_s463030"/>
                  </a:ext>
                  <a:ext uri="{FF2B5EF4-FFF2-40B4-BE49-F238E27FC236}">
                    <a16:creationId xmlns:a16="http://schemas.microsoft.com/office/drawing/2014/main" id="{00000000-0008-0000-2F00-0000B6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31" name="Option Button 183" hidden="1">
                <a:extLst>
                  <a:ext uri="{63B3BB69-23CF-44E3-9099-C40C66FF867C}">
                    <a14:compatExt spid="_x0000_s463031"/>
                  </a:ext>
                  <a:ext uri="{FF2B5EF4-FFF2-40B4-BE49-F238E27FC236}">
                    <a16:creationId xmlns:a16="http://schemas.microsoft.com/office/drawing/2014/main" id="{00000000-0008-0000-2F00-0000B7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2" name="Option Button 184" hidden="1">
                <a:extLst>
                  <a:ext uri="{63B3BB69-23CF-44E3-9099-C40C66FF867C}">
                    <a14:compatExt spid="_x0000_s463032"/>
                  </a:ext>
                  <a:ext uri="{FF2B5EF4-FFF2-40B4-BE49-F238E27FC236}">
                    <a16:creationId xmlns:a16="http://schemas.microsoft.com/office/drawing/2014/main" id="{00000000-0008-0000-2F00-0000B8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3" name="Option Button 185" hidden="1">
                <a:extLst>
                  <a:ext uri="{63B3BB69-23CF-44E3-9099-C40C66FF867C}">
                    <a14:compatExt spid="_x0000_s463033"/>
                  </a:ext>
                  <a:ext uri="{FF2B5EF4-FFF2-40B4-BE49-F238E27FC236}">
                    <a16:creationId xmlns:a16="http://schemas.microsoft.com/office/drawing/2014/main" id="{00000000-0008-0000-2F00-0000B9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4" name="Option Button 186" hidden="1">
                <a:extLst>
                  <a:ext uri="{63B3BB69-23CF-44E3-9099-C40C66FF867C}">
                    <a14:compatExt spid="_x0000_s463034"/>
                  </a:ext>
                  <a:ext uri="{FF2B5EF4-FFF2-40B4-BE49-F238E27FC236}">
                    <a16:creationId xmlns:a16="http://schemas.microsoft.com/office/drawing/2014/main" id="{00000000-0008-0000-2F00-0000BA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5" name="Option Button 187" hidden="1">
                <a:extLst>
                  <a:ext uri="{63B3BB69-23CF-44E3-9099-C40C66FF867C}">
                    <a14:compatExt spid="_x0000_s463035"/>
                  </a:ext>
                  <a:ext uri="{FF2B5EF4-FFF2-40B4-BE49-F238E27FC236}">
                    <a16:creationId xmlns:a16="http://schemas.microsoft.com/office/drawing/2014/main" id="{00000000-0008-0000-2F00-0000BB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42</xdr:row>
          <xdr:rowOff>66779</xdr:rowOff>
        </xdr:from>
        <xdr:ext cx="2294286" cy="194005"/>
        <xdr:grpSp>
          <xdr:nvGrpSpPr>
            <xdr:cNvPr id="239" name="Gruppieren 238">
              <a:extLst>
                <a:ext uri="{FF2B5EF4-FFF2-40B4-BE49-F238E27FC236}">
                  <a16:creationId xmlns:a16="http://schemas.microsoft.com/office/drawing/2014/main" id="{00000000-0008-0000-2F00-0000EF000000}"/>
                </a:ext>
              </a:extLst>
            </xdr:cNvPr>
            <xdr:cNvGrpSpPr/>
          </xdr:nvGrpSpPr>
          <xdr:grpSpPr>
            <a:xfrm>
              <a:off x="2851415" y="12555959"/>
              <a:ext cx="2294286" cy="194005"/>
              <a:chOff x="3581389" y="2105164"/>
              <a:chExt cx="2247895" cy="276225"/>
            </a:xfrm>
          </xdr:grpSpPr>
          <xdr:sp macro="" textlink="">
            <xdr:nvSpPr>
              <xdr:cNvPr id="463036" name="Group Box 188" hidden="1">
                <a:extLst>
                  <a:ext uri="{63B3BB69-23CF-44E3-9099-C40C66FF867C}">
                    <a14:compatExt spid="_x0000_s463036"/>
                  </a:ext>
                  <a:ext uri="{FF2B5EF4-FFF2-40B4-BE49-F238E27FC236}">
                    <a16:creationId xmlns:a16="http://schemas.microsoft.com/office/drawing/2014/main" id="{00000000-0008-0000-2F00-0000BC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37" name="Option Button 189" hidden="1">
                <a:extLst>
                  <a:ext uri="{63B3BB69-23CF-44E3-9099-C40C66FF867C}">
                    <a14:compatExt spid="_x0000_s463037"/>
                  </a:ext>
                  <a:ext uri="{FF2B5EF4-FFF2-40B4-BE49-F238E27FC236}">
                    <a16:creationId xmlns:a16="http://schemas.microsoft.com/office/drawing/2014/main" id="{00000000-0008-0000-2F00-0000BD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8" name="Option Button 190" hidden="1">
                <a:extLst>
                  <a:ext uri="{63B3BB69-23CF-44E3-9099-C40C66FF867C}">
                    <a14:compatExt spid="_x0000_s463038"/>
                  </a:ext>
                  <a:ext uri="{FF2B5EF4-FFF2-40B4-BE49-F238E27FC236}">
                    <a16:creationId xmlns:a16="http://schemas.microsoft.com/office/drawing/2014/main" id="{00000000-0008-0000-2F00-0000BE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39" name="Option Button 191" hidden="1">
                <a:extLst>
                  <a:ext uri="{63B3BB69-23CF-44E3-9099-C40C66FF867C}">
                    <a14:compatExt spid="_x0000_s463039"/>
                  </a:ext>
                  <a:ext uri="{FF2B5EF4-FFF2-40B4-BE49-F238E27FC236}">
                    <a16:creationId xmlns:a16="http://schemas.microsoft.com/office/drawing/2014/main" id="{00000000-0008-0000-2F00-0000BF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0" name="Option Button 192" hidden="1">
                <a:extLst>
                  <a:ext uri="{63B3BB69-23CF-44E3-9099-C40C66FF867C}">
                    <a14:compatExt spid="_x0000_s463040"/>
                  </a:ext>
                  <a:ext uri="{FF2B5EF4-FFF2-40B4-BE49-F238E27FC236}">
                    <a16:creationId xmlns:a16="http://schemas.microsoft.com/office/drawing/2014/main" id="{00000000-0008-0000-2F00-0000C0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1" name="Option Button 193" hidden="1">
                <a:extLst>
                  <a:ext uri="{63B3BB69-23CF-44E3-9099-C40C66FF867C}">
                    <a14:compatExt spid="_x0000_s463041"/>
                  </a:ext>
                  <a:ext uri="{FF2B5EF4-FFF2-40B4-BE49-F238E27FC236}">
                    <a16:creationId xmlns:a16="http://schemas.microsoft.com/office/drawing/2014/main" id="{00000000-0008-0000-2F00-0000C1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45</xdr:row>
          <xdr:rowOff>111923</xdr:rowOff>
        </xdr:from>
        <xdr:ext cx="2294286" cy="203716"/>
        <xdr:grpSp>
          <xdr:nvGrpSpPr>
            <xdr:cNvPr id="246" name="Gruppieren 245">
              <a:extLst>
                <a:ext uri="{FF2B5EF4-FFF2-40B4-BE49-F238E27FC236}">
                  <a16:creationId xmlns:a16="http://schemas.microsoft.com/office/drawing/2014/main" id="{00000000-0008-0000-2F00-0000F6000000}"/>
                </a:ext>
              </a:extLst>
            </xdr:cNvPr>
            <xdr:cNvGrpSpPr/>
          </xdr:nvGrpSpPr>
          <xdr:grpSpPr>
            <a:xfrm>
              <a:off x="2851415" y="13614563"/>
              <a:ext cx="2294286" cy="203716"/>
              <a:chOff x="3581387" y="2105144"/>
              <a:chExt cx="2247892" cy="276225"/>
            </a:xfrm>
          </xdr:grpSpPr>
          <xdr:sp macro="" textlink="">
            <xdr:nvSpPr>
              <xdr:cNvPr id="463042" name="Group Box 194" hidden="1">
                <a:extLst>
                  <a:ext uri="{63B3BB69-23CF-44E3-9099-C40C66FF867C}">
                    <a14:compatExt spid="_x0000_s463042"/>
                  </a:ext>
                  <a:ext uri="{FF2B5EF4-FFF2-40B4-BE49-F238E27FC236}">
                    <a16:creationId xmlns:a16="http://schemas.microsoft.com/office/drawing/2014/main" id="{00000000-0008-0000-2F00-0000C21007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63043" name="Option Button 195" hidden="1">
                <a:extLst>
                  <a:ext uri="{63B3BB69-23CF-44E3-9099-C40C66FF867C}">
                    <a14:compatExt spid="_x0000_s463043"/>
                  </a:ext>
                  <a:ext uri="{FF2B5EF4-FFF2-40B4-BE49-F238E27FC236}">
                    <a16:creationId xmlns:a16="http://schemas.microsoft.com/office/drawing/2014/main" id="{00000000-0008-0000-2F00-0000C31007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4" name="Option Button 196" hidden="1">
                <a:extLst>
                  <a:ext uri="{63B3BB69-23CF-44E3-9099-C40C66FF867C}">
                    <a14:compatExt spid="_x0000_s463044"/>
                  </a:ext>
                  <a:ext uri="{FF2B5EF4-FFF2-40B4-BE49-F238E27FC236}">
                    <a16:creationId xmlns:a16="http://schemas.microsoft.com/office/drawing/2014/main" id="{00000000-0008-0000-2F00-0000C41007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5" name="Option Button 197" hidden="1">
                <a:extLst>
                  <a:ext uri="{63B3BB69-23CF-44E3-9099-C40C66FF867C}">
                    <a14:compatExt spid="_x0000_s463045"/>
                  </a:ext>
                  <a:ext uri="{FF2B5EF4-FFF2-40B4-BE49-F238E27FC236}">
                    <a16:creationId xmlns:a16="http://schemas.microsoft.com/office/drawing/2014/main" id="{00000000-0008-0000-2F00-0000C51007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6" name="Option Button 198" hidden="1">
                <a:extLst>
                  <a:ext uri="{63B3BB69-23CF-44E3-9099-C40C66FF867C}">
                    <a14:compatExt spid="_x0000_s463046"/>
                  </a:ext>
                  <a:ext uri="{FF2B5EF4-FFF2-40B4-BE49-F238E27FC236}">
                    <a16:creationId xmlns:a16="http://schemas.microsoft.com/office/drawing/2014/main" id="{00000000-0008-0000-2F00-0000C61007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47" name="Option Button 199" hidden="1">
                <a:extLst>
                  <a:ext uri="{63B3BB69-23CF-44E3-9099-C40C66FF867C}">
                    <a14:compatExt spid="_x0000_s463047"/>
                  </a:ext>
                  <a:ext uri="{FF2B5EF4-FFF2-40B4-BE49-F238E27FC236}">
                    <a16:creationId xmlns:a16="http://schemas.microsoft.com/office/drawing/2014/main" id="{00000000-0008-0000-2F00-0000C71007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46</xdr:row>
          <xdr:rowOff>119744</xdr:rowOff>
        </xdr:from>
        <xdr:ext cx="2294277" cy="203708"/>
        <xdr:grpSp>
          <xdr:nvGrpSpPr>
            <xdr:cNvPr id="253" name="Gruppieren 252">
              <a:extLst>
                <a:ext uri="{FF2B5EF4-FFF2-40B4-BE49-F238E27FC236}">
                  <a16:creationId xmlns:a16="http://schemas.microsoft.com/office/drawing/2014/main" id="{00000000-0008-0000-2F00-0000FD000000}"/>
                </a:ext>
              </a:extLst>
            </xdr:cNvPr>
            <xdr:cNvGrpSpPr/>
          </xdr:nvGrpSpPr>
          <xdr:grpSpPr>
            <a:xfrm>
              <a:off x="2851415" y="13934804"/>
              <a:ext cx="2294277" cy="203708"/>
              <a:chOff x="3581406" y="2103814"/>
              <a:chExt cx="2247901" cy="276223"/>
            </a:xfrm>
          </xdr:grpSpPr>
          <xdr:sp macro="" textlink="">
            <xdr:nvSpPr>
              <xdr:cNvPr id="463048" name="Group Box 200" hidden="1">
                <a:extLst>
                  <a:ext uri="{63B3BB69-23CF-44E3-9099-C40C66FF867C}">
                    <a14:compatExt spid="_x0000_s463048"/>
                  </a:ext>
                  <a:ext uri="{FF2B5EF4-FFF2-40B4-BE49-F238E27FC236}">
                    <a16:creationId xmlns:a16="http://schemas.microsoft.com/office/drawing/2014/main" id="{00000000-0008-0000-2F00-0000C81007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63049" name="Option Button 201" hidden="1">
                <a:extLst>
                  <a:ext uri="{63B3BB69-23CF-44E3-9099-C40C66FF867C}">
                    <a14:compatExt spid="_x0000_s463049"/>
                  </a:ext>
                  <a:ext uri="{FF2B5EF4-FFF2-40B4-BE49-F238E27FC236}">
                    <a16:creationId xmlns:a16="http://schemas.microsoft.com/office/drawing/2014/main" id="{00000000-0008-0000-2F00-0000C91007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0" name="Option Button 202" hidden="1">
                <a:extLst>
                  <a:ext uri="{63B3BB69-23CF-44E3-9099-C40C66FF867C}">
                    <a14:compatExt spid="_x0000_s463050"/>
                  </a:ext>
                  <a:ext uri="{FF2B5EF4-FFF2-40B4-BE49-F238E27FC236}">
                    <a16:creationId xmlns:a16="http://schemas.microsoft.com/office/drawing/2014/main" id="{00000000-0008-0000-2F00-0000CA1007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1" name="Option Button 203" hidden="1">
                <a:extLst>
                  <a:ext uri="{63B3BB69-23CF-44E3-9099-C40C66FF867C}">
                    <a14:compatExt spid="_x0000_s463051"/>
                  </a:ext>
                  <a:ext uri="{FF2B5EF4-FFF2-40B4-BE49-F238E27FC236}">
                    <a16:creationId xmlns:a16="http://schemas.microsoft.com/office/drawing/2014/main" id="{00000000-0008-0000-2F00-0000CB1007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2" name="Option Button 204" hidden="1">
                <a:extLst>
                  <a:ext uri="{63B3BB69-23CF-44E3-9099-C40C66FF867C}">
                    <a14:compatExt spid="_x0000_s463052"/>
                  </a:ext>
                  <a:ext uri="{FF2B5EF4-FFF2-40B4-BE49-F238E27FC236}">
                    <a16:creationId xmlns:a16="http://schemas.microsoft.com/office/drawing/2014/main" id="{00000000-0008-0000-2F00-0000CC1007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3" name="Option Button 205" hidden="1">
                <a:extLst>
                  <a:ext uri="{63B3BB69-23CF-44E3-9099-C40C66FF867C}">
                    <a14:compatExt spid="_x0000_s463053"/>
                  </a:ext>
                  <a:ext uri="{FF2B5EF4-FFF2-40B4-BE49-F238E27FC236}">
                    <a16:creationId xmlns:a16="http://schemas.microsoft.com/office/drawing/2014/main" id="{00000000-0008-0000-2F00-0000CD1007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47</xdr:row>
          <xdr:rowOff>127557</xdr:rowOff>
        </xdr:from>
        <xdr:ext cx="2294286" cy="194005"/>
        <xdr:grpSp>
          <xdr:nvGrpSpPr>
            <xdr:cNvPr id="260" name="Gruppieren 259">
              <a:extLst>
                <a:ext uri="{FF2B5EF4-FFF2-40B4-BE49-F238E27FC236}">
                  <a16:creationId xmlns:a16="http://schemas.microsoft.com/office/drawing/2014/main" id="{00000000-0008-0000-2F00-000004010000}"/>
                </a:ext>
              </a:extLst>
            </xdr:cNvPr>
            <xdr:cNvGrpSpPr/>
          </xdr:nvGrpSpPr>
          <xdr:grpSpPr>
            <a:xfrm>
              <a:off x="2851415" y="14255037"/>
              <a:ext cx="2294286" cy="194005"/>
              <a:chOff x="3581389" y="2105164"/>
              <a:chExt cx="2247895" cy="276225"/>
            </a:xfrm>
          </xdr:grpSpPr>
          <xdr:sp macro="" textlink="">
            <xdr:nvSpPr>
              <xdr:cNvPr id="463054" name="Group Box 206" hidden="1">
                <a:extLst>
                  <a:ext uri="{63B3BB69-23CF-44E3-9099-C40C66FF867C}">
                    <a14:compatExt spid="_x0000_s463054"/>
                  </a:ext>
                  <a:ext uri="{FF2B5EF4-FFF2-40B4-BE49-F238E27FC236}">
                    <a16:creationId xmlns:a16="http://schemas.microsoft.com/office/drawing/2014/main" id="{00000000-0008-0000-2F00-0000CE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55" name="Option Button 207" hidden="1">
                <a:extLst>
                  <a:ext uri="{63B3BB69-23CF-44E3-9099-C40C66FF867C}">
                    <a14:compatExt spid="_x0000_s463055"/>
                  </a:ext>
                  <a:ext uri="{FF2B5EF4-FFF2-40B4-BE49-F238E27FC236}">
                    <a16:creationId xmlns:a16="http://schemas.microsoft.com/office/drawing/2014/main" id="{00000000-0008-0000-2F00-0000CF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6" name="Option Button 208" hidden="1">
                <a:extLst>
                  <a:ext uri="{63B3BB69-23CF-44E3-9099-C40C66FF867C}">
                    <a14:compatExt spid="_x0000_s463056"/>
                  </a:ext>
                  <a:ext uri="{FF2B5EF4-FFF2-40B4-BE49-F238E27FC236}">
                    <a16:creationId xmlns:a16="http://schemas.microsoft.com/office/drawing/2014/main" id="{00000000-0008-0000-2F00-0000D0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7" name="Option Button 209" hidden="1">
                <a:extLst>
                  <a:ext uri="{63B3BB69-23CF-44E3-9099-C40C66FF867C}">
                    <a14:compatExt spid="_x0000_s463057"/>
                  </a:ext>
                  <a:ext uri="{FF2B5EF4-FFF2-40B4-BE49-F238E27FC236}">
                    <a16:creationId xmlns:a16="http://schemas.microsoft.com/office/drawing/2014/main" id="{00000000-0008-0000-2F00-0000D1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8" name="Option Button 210" hidden="1">
                <a:extLst>
                  <a:ext uri="{63B3BB69-23CF-44E3-9099-C40C66FF867C}">
                    <a14:compatExt spid="_x0000_s463058"/>
                  </a:ext>
                  <a:ext uri="{FF2B5EF4-FFF2-40B4-BE49-F238E27FC236}">
                    <a16:creationId xmlns:a16="http://schemas.microsoft.com/office/drawing/2014/main" id="{00000000-0008-0000-2F00-0000D2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59" name="Option Button 211" hidden="1">
                <a:extLst>
                  <a:ext uri="{63B3BB69-23CF-44E3-9099-C40C66FF867C}">
                    <a14:compatExt spid="_x0000_s463059"/>
                  </a:ext>
                  <a:ext uri="{FF2B5EF4-FFF2-40B4-BE49-F238E27FC236}">
                    <a16:creationId xmlns:a16="http://schemas.microsoft.com/office/drawing/2014/main" id="{00000000-0008-0000-2F00-0000D3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44</xdr:row>
          <xdr:rowOff>104677</xdr:rowOff>
        </xdr:from>
        <xdr:ext cx="2303996" cy="203141"/>
        <xdr:grpSp>
          <xdr:nvGrpSpPr>
            <xdr:cNvPr id="267" name="Gruppieren 266">
              <a:extLst>
                <a:ext uri="{FF2B5EF4-FFF2-40B4-BE49-F238E27FC236}">
                  <a16:creationId xmlns:a16="http://schemas.microsoft.com/office/drawing/2014/main" id="{00000000-0008-0000-2F00-00000B010000}"/>
                </a:ext>
              </a:extLst>
            </xdr:cNvPr>
            <xdr:cNvGrpSpPr/>
          </xdr:nvGrpSpPr>
          <xdr:grpSpPr>
            <a:xfrm>
              <a:off x="2851415" y="13294897"/>
              <a:ext cx="2303996" cy="203141"/>
              <a:chOff x="3581395" y="2104255"/>
              <a:chExt cx="2247900" cy="276226"/>
            </a:xfrm>
          </xdr:grpSpPr>
          <xdr:sp macro="" textlink="">
            <xdr:nvSpPr>
              <xdr:cNvPr id="463060" name="Group Box 212" hidden="1">
                <a:extLst>
                  <a:ext uri="{63B3BB69-23CF-44E3-9099-C40C66FF867C}">
                    <a14:compatExt spid="_x0000_s463060"/>
                  </a:ext>
                  <a:ext uri="{FF2B5EF4-FFF2-40B4-BE49-F238E27FC236}">
                    <a16:creationId xmlns:a16="http://schemas.microsoft.com/office/drawing/2014/main" id="{00000000-0008-0000-2F00-0000D41007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63061" name="Option Button 213" hidden="1">
                <a:extLst>
                  <a:ext uri="{63B3BB69-23CF-44E3-9099-C40C66FF867C}">
                    <a14:compatExt spid="_x0000_s463061"/>
                  </a:ext>
                  <a:ext uri="{FF2B5EF4-FFF2-40B4-BE49-F238E27FC236}">
                    <a16:creationId xmlns:a16="http://schemas.microsoft.com/office/drawing/2014/main" id="{00000000-0008-0000-2F00-0000D51007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2" name="Option Button 214" hidden="1">
                <a:extLst>
                  <a:ext uri="{63B3BB69-23CF-44E3-9099-C40C66FF867C}">
                    <a14:compatExt spid="_x0000_s463062"/>
                  </a:ext>
                  <a:ext uri="{FF2B5EF4-FFF2-40B4-BE49-F238E27FC236}">
                    <a16:creationId xmlns:a16="http://schemas.microsoft.com/office/drawing/2014/main" id="{00000000-0008-0000-2F00-0000D61007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3" name="Option Button 215" hidden="1">
                <a:extLst>
                  <a:ext uri="{63B3BB69-23CF-44E3-9099-C40C66FF867C}">
                    <a14:compatExt spid="_x0000_s463063"/>
                  </a:ext>
                  <a:ext uri="{FF2B5EF4-FFF2-40B4-BE49-F238E27FC236}">
                    <a16:creationId xmlns:a16="http://schemas.microsoft.com/office/drawing/2014/main" id="{00000000-0008-0000-2F00-0000D71007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4" name="Option Button 216" hidden="1">
                <a:extLst>
                  <a:ext uri="{63B3BB69-23CF-44E3-9099-C40C66FF867C}">
                    <a14:compatExt spid="_x0000_s463064"/>
                  </a:ext>
                  <a:ext uri="{FF2B5EF4-FFF2-40B4-BE49-F238E27FC236}">
                    <a16:creationId xmlns:a16="http://schemas.microsoft.com/office/drawing/2014/main" id="{00000000-0008-0000-2F00-0000D81007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5" name="Option Button 217" hidden="1">
                <a:extLst>
                  <a:ext uri="{63B3BB69-23CF-44E3-9099-C40C66FF867C}">
                    <a14:compatExt spid="_x0000_s463065"/>
                  </a:ext>
                  <a:ext uri="{FF2B5EF4-FFF2-40B4-BE49-F238E27FC236}">
                    <a16:creationId xmlns:a16="http://schemas.microsoft.com/office/drawing/2014/main" id="{00000000-0008-0000-2F00-0000D91007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48</xdr:row>
          <xdr:rowOff>125667</xdr:rowOff>
        </xdr:from>
        <xdr:ext cx="2294286" cy="194005"/>
        <xdr:grpSp>
          <xdr:nvGrpSpPr>
            <xdr:cNvPr id="274" name="Gruppieren 273">
              <a:extLst>
                <a:ext uri="{FF2B5EF4-FFF2-40B4-BE49-F238E27FC236}">
                  <a16:creationId xmlns:a16="http://schemas.microsoft.com/office/drawing/2014/main" id="{00000000-0008-0000-2F00-000012010000}"/>
                </a:ext>
              </a:extLst>
            </xdr:cNvPr>
            <xdr:cNvGrpSpPr/>
          </xdr:nvGrpSpPr>
          <xdr:grpSpPr>
            <a:xfrm>
              <a:off x="2851415" y="14565567"/>
              <a:ext cx="2294286" cy="194005"/>
              <a:chOff x="3581389" y="2105164"/>
              <a:chExt cx="2247895" cy="276225"/>
            </a:xfrm>
          </xdr:grpSpPr>
          <xdr:sp macro="" textlink="">
            <xdr:nvSpPr>
              <xdr:cNvPr id="463066" name="Group Box 218" hidden="1">
                <a:extLst>
                  <a:ext uri="{63B3BB69-23CF-44E3-9099-C40C66FF867C}">
                    <a14:compatExt spid="_x0000_s463066"/>
                  </a:ext>
                  <a:ext uri="{FF2B5EF4-FFF2-40B4-BE49-F238E27FC236}">
                    <a16:creationId xmlns:a16="http://schemas.microsoft.com/office/drawing/2014/main" id="{00000000-0008-0000-2F00-0000DA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67" name="Option Button 219" hidden="1">
                <a:extLst>
                  <a:ext uri="{63B3BB69-23CF-44E3-9099-C40C66FF867C}">
                    <a14:compatExt spid="_x0000_s463067"/>
                  </a:ext>
                  <a:ext uri="{FF2B5EF4-FFF2-40B4-BE49-F238E27FC236}">
                    <a16:creationId xmlns:a16="http://schemas.microsoft.com/office/drawing/2014/main" id="{00000000-0008-0000-2F00-0000DB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8" name="Option Button 220" hidden="1">
                <a:extLst>
                  <a:ext uri="{63B3BB69-23CF-44E3-9099-C40C66FF867C}">
                    <a14:compatExt spid="_x0000_s463068"/>
                  </a:ext>
                  <a:ext uri="{FF2B5EF4-FFF2-40B4-BE49-F238E27FC236}">
                    <a16:creationId xmlns:a16="http://schemas.microsoft.com/office/drawing/2014/main" id="{00000000-0008-0000-2F00-0000DC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69" name="Option Button 221" hidden="1">
                <a:extLst>
                  <a:ext uri="{63B3BB69-23CF-44E3-9099-C40C66FF867C}">
                    <a14:compatExt spid="_x0000_s463069"/>
                  </a:ext>
                  <a:ext uri="{FF2B5EF4-FFF2-40B4-BE49-F238E27FC236}">
                    <a16:creationId xmlns:a16="http://schemas.microsoft.com/office/drawing/2014/main" id="{00000000-0008-0000-2F00-0000DD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0" name="Option Button 222" hidden="1">
                <a:extLst>
                  <a:ext uri="{63B3BB69-23CF-44E3-9099-C40C66FF867C}">
                    <a14:compatExt spid="_x0000_s463070"/>
                  </a:ext>
                  <a:ext uri="{FF2B5EF4-FFF2-40B4-BE49-F238E27FC236}">
                    <a16:creationId xmlns:a16="http://schemas.microsoft.com/office/drawing/2014/main" id="{00000000-0008-0000-2F00-0000DE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1" name="Option Button 223" hidden="1">
                <a:extLst>
                  <a:ext uri="{63B3BB69-23CF-44E3-9099-C40C66FF867C}">
                    <a14:compatExt spid="_x0000_s463071"/>
                  </a:ext>
                  <a:ext uri="{FF2B5EF4-FFF2-40B4-BE49-F238E27FC236}">
                    <a16:creationId xmlns:a16="http://schemas.microsoft.com/office/drawing/2014/main" id="{00000000-0008-0000-2F00-0000DF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49</xdr:row>
          <xdr:rowOff>123777</xdr:rowOff>
        </xdr:from>
        <xdr:ext cx="2294286" cy="194005"/>
        <xdr:grpSp>
          <xdr:nvGrpSpPr>
            <xdr:cNvPr id="281" name="Gruppieren 280">
              <a:extLst>
                <a:ext uri="{FF2B5EF4-FFF2-40B4-BE49-F238E27FC236}">
                  <a16:creationId xmlns:a16="http://schemas.microsoft.com/office/drawing/2014/main" id="{00000000-0008-0000-2F00-000019010000}"/>
                </a:ext>
              </a:extLst>
            </xdr:cNvPr>
            <xdr:cNvGrpSpPr/>
          </xdr:nvGrpSpPr>
          <xdr:grpSpPr>
            <a:xfrm>
              <a:off x="2851415" y="14876097"/>
              <a:ext cx="2294286" cy="194005"/>
              <a:chOff x="3581389" y="2105164"/>
              <a:chExt cx="2247895" cy="276225"/>
            </a:xfrm>
          </xdr:grpSpPr>
          <xdr:sp macro="" textlink="">
            <xdr:nvSpPr>
              <xdr:cNvPr id="463072" name="Group Box 224" hidden="1">
                <a:extLst>
                  <a:ext uri="{63B3BB69-23CF-44E3-9099-C40C66FF867C}">
                    <a14:compatExt spid="_x0000_s463072"/>
                  </a:ext>
                  <a:ext uri="{FF2B5EF4-FFF2-40B4-BE49-F238E27FC236}">
                    <a16:creationId xmlns:a16="http://schemas.microsoft.com/office/drawing/2014/main" id="{00000000-0008-0000-2F00-0000E0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73" name="Option Button 225" hidden="1">
                <a:extLst>
                  <a:ext uri="{63B3BB69-23CF-44E3-9099-C40C66FF867C}">
                    <a14:compatExt spid="_x0000_s463073"/>
                  </a:ext>
                  <a:ext uri="{FF2B5EF4-FFF2-40B4-BE49-F238E27FC236}">
                    <a16:creationId xmlns:a16="http://schemas.microsoft.com/office/drawing/2014/main" id="{00000000-0008-0000-2F00-0000E1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4" name="Option Button 226" hidden="1">
                <a:extLst>
                  <a:ext uri="{63B3BB69-23CF-44E3-9099-C40C66FF867C}">
                    <a14:compatExt spid="_x0000_s463074"/>
                  </a:ext>
                  <a:ext uri="{FF2B5EF4-FFF2-40B4-BE49-F238E27FC236}">
                    <a16:creationId xmlns:a16="http://schemas.microsoft.com/office/drawing/2014/main" id="{00000000-0008-0000-2F00-0000E2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5" name="Option Button 227" hidden="1">
                <a:extLst>
                  <a:ext uri="{63B3BB69-23CF-44E3-9099-C40C66FF867C}">
                    <a14:compatExt spid="_x0000_s463075"/>
                  </a:ext>
                  <a:ext uri="{FF2B5EF4-FFF2-40B4-BE49-F238E27FC236}">
                    <a16:creationId xmlns:a16="http://schemas.microsoft.com/office/drawing/2014/main" id="{00000000-0008-0000-2F00-0000E3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6" name="Option Button 228" hidden="1">
                <a:extLst>
                  <a:ext uri="{63B3BB69-23CF-44E3-9099-C40C66FF867C}">
                    <a14:compatExt spid="_x0000_s463076"/>
                  </a:ext>
                  <a:ext uri="{FF2B5EF4-FFF2-40B4-BE49-F238E27FC236}">
                    <a16:creationId xmlns:a16="http://schemas.microsoft.com/office/drawing/2014/main" id="{00000000-0008-0000-2F00-0000E4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77" name="Option Button 229" hidden="1">
                <a:extLst>
                  <a:ext uri="{63B3BB69-23CF-44E3-9099-C40C66FF867C}">
                    <a14:compatExt spid="_x0000_s463077"/>
                  </a:ext>
                  <a:ext uri="{FF2B5EF4-FFF2-40B4-BE49-F238E27FC236}">
                    <a16:creationId xmlns:a16="http://schemas.microsoft.com/office/drawing/2014/main" id="{00000000-0008-0000-2F00-0000E5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50</xdr:row>
          <xdr:rowOff>121887</xdr:rowOff>
        </xdr:from>
        <xdr:ext cx="2294286" cy="194005"/>
        <xdr:grpSp>
          <xdr:nvGrpSpPr>
            <xdr:cNvPr id="288" name="Gruppieren 287">
              <a:extLst>
                <a:ext uri="{FF2B5EF4-FFF2-40B4-BE49-F238E27FC236}">
                  <a16:creationId xmlns:a16="http://schemas.microsoft.com/office/drawing/2014/main" id="{00000000-0008-0000-2F00-000020010000}"/>
                </a:ext>
              </a:extLst>
            </xdr:cNvPr>
            <xdr:cNvGrpSpPr/>
          </xdr:nvGrpSpPr>
          <xdr:grpSpPr>
            <a:xfrm>
              <a:off x="2851415" y="15186627"/>
              <a:ext cx="2294286" cy="194005"/>
              <a:chOff x="3581389" y="2105164"/>
              <a:chExt cx="2247895" cy="276225"/>
            </a:xfrm>
          </xdr:grpSpPr>
          <xdr:sp macro="" textlink="">
            <xdr:nvSpPr>
              <xdr:cNvPr id="463078" name="Group Box 230" hidden="1">
                <a:extLst>
                  <a:ext uri="{63B3BB69-23CF-44E3-9099-C40C66FF867C}">
                    <a14:compatExt spid="_x0000_s463078"/>
                  </a:ext>
                  <a:ext uri="{FF2B5EF4-FFF2-40B4-BE49-F238E27FC236}">
                    <a16:creationId xmlns:a16="http://schemas.microsoft.com/office/drawing/2014/main" id="{00000000-0008-0000-2F00-0000E6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79" name="Option Button 231" hidden="1">
                <a:extLst>
                  <a:ext uri="{63B3BB69-23CF-44E3-9099-C40C66FF867C}">
                    <a14:compatExt spid="_x0000_s463079"/>
                  </a:ext>
                  <a:ext uri="{FF2B5EF4-FFF2-40B4-BE49-F238E27FC236}">
                    <a16:creationId xmlns:a16="http://schemas.microsoft.com/office/drawing/2014/main" id="{00000000-0008-0000-2F00-0000E7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0" name="Option Button 232" hidden="1">
                <a:extLst>
                  <a:ext uri="{63B3BB69-23CF-44E3-9099-C40C66FF867C}">
                    <a14:compatExt spid="_x0000_s463080"/>
                  </a:ext>
                  <a:ext uri="{FF2B5EF4-FFF2-40B4-BE49-F238E27FC236}">
                    <a16:creationId xmlns:a16="http://schemas.microsoft.com/office/drawing/2014/main" id="{00000000-0008-0000-2F00-0000E8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1" name="Option Button 233" hidden="1">
                <a:extLst>
                  <a:ext uri="{63B3BB69-23CF-44E3-9099-C40C66FF867C}">
                    <a14:compatExt spid="_x0000_s463081"/>
                  </a:ext>
                  <a:ext uri="{FF2B5EF4-FFF2-40B4-BE49-F238E27FC236}">
                    <a16:creationId xmlns:a16="http://schemas.microsoft.com/office/drawing/2014/main" id="{00000000-0008-0000-2F00-0000E9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2" name="Option Button 234" hidden="1">
                <a:extLst>
                  <a:ext uri="{63B3BB69-23CF-44E3-9099-C40C66FF867C}">
                    <a14:compatExt spid="_x0000_s463082"/>
                  </a:ext>
                  <a:ext uri="{FF2B5EF4-FFF2-40B4-BE49-F238E27FC236}">
                    <a16:creationId xmlns:a16="http://schemas.microsoft.com/office/drawing/2014/main" id="{00000000-0008-0000-2F00-0000EA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3" name="Option Button 235" hidden="1">
                <a:extLst>
                  <a:ext uri="{63B3BB69-23CF-44E3-9099-C40C66FF867C}">
                    <a14:compatExt spid="_x0000_s463083"/>
                  </a:ext>
                  <a:ext uri="{FF2B5EF4-FFF2-40B4-BE49-F238E27FC236}">
                    <a16:creationId xmlns:a16="http://schemas.microsoft.com/office/drawing/2014/main" id="{00000000-0008-0000-2F00-0000EB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51</xdr:row>
          <xdr:rowOff>119997</xdr:rowOff>
        </xdr:from>
        <xdr:ext cx="2294286" cy="194005"/>
        <xdr:grpSp>
          <xdr:nvGrpSpPr>
            <xdr:cNvPr id="295" name="Gruppieren 294">
              <a:extLst>
                <a:ext uri="{FF2B5EF4-FFF2-40B4-BE49-F238E27FC236}">
                  <a16:creationId xmlns:a16="http://schemas.microsoft.com/office/drawing/2014/main" id="{00000000-0008-0000-2F00-000027010000}"/>
                </a:ext>
              </a:extLst>
            </xdr:cNvPr>
            <xdr:cNvGrpSpPr/>
          </xdr:nvGrpSpPr>
          <xdr:grpSpPr>
            <a:xfrm>
              <a:off x="2851415" y="15497157"/>
              <a:ext cx="2294286" cy="194005"/>
              <a:chOff x="3581389" y="2105164"/>
              <a:chExt cx="2247895" cy="276225"/>
            </a:xfrm>
          </xdr:grpSpPr>
          <xdr:sp macro="" textlink="">
            <xdr:nvSpPr>
              <xdr:cNvPr id="463084" name="Group Box 236" hidden="1">
                <a:extLst>
                  <a:ext uri="{63B3BB69-23CF-44E3-9099-C40C66FF867C}">
                    <a14:compatExt spid="_x0000_s463084"/>
                  </a:ext>
                  <a:ext uri="{FF2B5EF4-FFF2-40B4-BE49-F238E27FC236}">
                    <a16:creationId xmlns:a16="http://schemas.microsoft.com/office/drawing/2014/main" id="{00000000-0008-0000-2F00-0000EC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85" name="Option Button 237" hidden="1">
                <a:extLst>
                  <a:ext uri="{63B3BB69-23CF-44E3-9099-C40C66FF867C}">
                    <a14:compatExt spid="_x0000_s463085"/>
                  </a:ext>
                  <a:ext uri="{FF2B5EF4-FFF2-40B4-BE49-F238E27FC236}">
                    <a16:creationId xmlns:a16="http://schemas.microsoft.com/office/drawing/2014/main" id="{00000000-0008-0000-2F00-0000ED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6" name="Option Button 238" hidden="1">
                <a:extLst>
                  <a:ext uri="{63B3BB69-23CF-44E3-9099-C40C66FF867C}">
                    <a14:compatExt spid="_x0000_s463086"/>
                  </a:ext>
                  <a:ext uri="{FF2B5EF4-FFF2-40B4-BE49-F238E27FC236}">
                    <a16:creationId xmlns:a16="http://schemas.microsoft.com/office/drawing/2014/main" id="{00000000-0008-0000-2F00-0000EE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7" name="Option Button 239" hidden="1">
                <a:extLst>
                  <a:ext uri="{63B3BB69-23CF-44E3-9099-C40C66FF867C}">
                    <a14:compatExt spid="_x0000_s463087"/>
                  </a:ext>
                  <a:ext uri="{FF2B5EF4-FFF2-40B4-BE49-F238E27FC236}">
                    <a16:creationId xmlns:a16="http://schemas.microsoft.com/office/drawing/2014/main" id="{00000000-0008-0000-2F00-0000EF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8" name="Option Button 240" hidden="1">
                <a:extLst>
                  <a:ext uri="{63B3BB69-23CF-44E3-9099-C40C66FF867C}">
                    <a14:compatExt spid="_x0000_s463088"/>
                  </a:ext>
                  <a:ext uri="{FF2B5EF4-FFF2-40B4-BE49-F238E27FC236}">
                    <a16:creationId xmlns:a16="http://schemas.microsoft.com/office/drawing/2014/main" id="{00000000-0008-0000-2F00-0000F0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89" name="Option Button 241" hidden="1">
                <a:extLst>
                  <a:ext uri="{63B3BB69-23CF-44E3-9099-C40C66FF867C}">
                    <a14:compatExt spid="_x0000_s463089"/>
                  </a:ext>
                  <a:ext uri="{FF2B5EF4-FFF2-40B4-BE49-F238E27FC236}">
                    <a16:creationId xmlns:a16="http://schemas.microsoft.com/office/drawing/2014/main" id="{00000000-0008-0000-2F00-0000F1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52</xdr:row>
          <xdr:rowOff>118107</xdr:rowOff>
        </xdr:from>
        <xdr:ext cx="2294286" cy="194005"/>
        <xdr:grpSp>
          <xdr:nvGrpSpPr>
            <xdr:cNvPr id="302" name="Gruppieren 301">
              <a:extLst>
                <a:ext uri="{FF2B5EF4-FFF2-40B4-BE49-F238E27FC236}">
                  <a16:creationId xmlns:a16="http://schemas.microsoft.com/office/drawing/2014/main" id="{00000000-0008-0000-2F00-00002E010000}"/>
                </a:ext>
              </a:extLst>
            </xdr:cNvPr>
            <xdr:cNvGrpSpPr/>
          </xdr:nvGrpSpPr>
          <xdr:grpSpPr>
            <a:xfrm>
              <a:off x="2851415" y="15807687"/>
              <a:ext cx="2294286" cy="194005"/>
              <a:chOff x="3581389" y="2105164"/>
              <a:chExt cx="2247895" cy="276225"/>
            </a:xfrm>
          </xdr:grpSpPr>
          <xdr:sp macro="" textlink="">
            <xdr:nvSpPr>
              <xdr:cNvPr id="463090" name="Group Box 242" hidden="1">
                <a:extLst>
                  <a:ext uri="{63B3BB69-23CF-44E3-9099-C40C66FF867C}">
                    <a14:compatExt spid="_x0000_s463090"/>
                  </a:ext>
                  <a:ext uri="{FF2B5EF4-FFF2-40B4-BE49-F238E27FC236}">
                    <a16:creationId xmlns:a16="http://schemas.microsoft.com/office/drawing/2014/main" id="{00000000-0008-0000-2F00-0000F2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91" name="Option Button 243" hidden="1">
                <a:extLst>
                  <a:ext uri="{63B3BB69-23CF-44E3-9099-C40C66FF867C}">
                    <a14:compatExt spid="_x0000_s463091"/>
                  </a:ext>
                  <a:ext uri="{FF2B5EF4-FFF2-40B4-BE49-F238E27FC236}">
                    <a16:creationId xmlns:a16="http://schemas.microsoft.com/office/drawing/2014/main" id="{00000000-0008-0000-2F00-0000F3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2" name="Option Button 244" hidden="1">
                <a:extLst>
                  <a:ext uri="{63B3BB69-23CF-44E3-9099-C40C66FF867C}">
                    <a14:compatExt spid="_x0000_s463092"/>
                  </a:ext>
                  <a:ext uri="{FF2B5EF4-FFF2-40B4-BE49-F238E27FC236}">
                    <a16:creationId xmlns:a16="http://schemas.microsoft.com/office/drawing/2014/main" id="{00000000-0008-0000-2F00-0000F4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3" name="Option Button 245" hidden="1">
                <a:extLst>
                  <a:ext uri="{63B3BB69-23CF-44E3-9099-C40C66FF867C}">
                    <a14:compatExt spid="_x0000_s463093"/>
                  </a:ext>
                  <a:ext uri="{FF2B5EF4-FFF2-40B4-BE49-F238E27FC236}">
                    <a16:creationId xmlns:a16="http://schemas.microsoft.com/office/drawing/2014/main" id="{00000000-0008-0000-2F00-0000F5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4" name="Option Button 246" hidden="1">
                <a:extLst>
                  <a:ext uri="{63B3BB69-23CF-44E3-9099-C40C66FF867C}">
                    <a14:compatExt spid="_x0000_s463094"/>
                  </a:ext>
                  <a:ext uri="{FF2B5EF4-FFF2-40B4-BE49-F238E27FC236}">
                    <a16:creationId xmlns:a16="http://schemas.microsoft.com/office/drawing/2014/main" id="{00000000-0008-0000-2F00-0000F6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5" name="Option Button 247" hidden="1">
                <a:extLst>
                  <a:ext uri="{63B3BB69-23CF-44E3-9099-C40C66FF867C}">
                    <a14:compatExt spid="_x0000_s463095"/>
                  </a:ext>
                  <a:ext uri="{FF2B5EF4-FFF2-40B4-BE49-F238E27FC236}">
                    <a16:creationId xmlns:a16="http://schemas.microsoft.com/office/drawing/2014/main" id="{00000000-0008-0000-2F00-0000F7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53</xdr:row>
          <xdr:rowOff>116217</xdr:rowOff>
        </xdr:from>
        <xdr:ext cx="2294286" cy="194005"/>
        <xdr:grpSp>
          <xdr:nvGrpSpPr>
            <xdr:cNvPr id="309" name="Gruppieren 308">
              <a:extLst>
                <a:ext uri="{FF2B5EF4-FFF2-40B4-BE49-F238E27FC236}">
                  <a16:creationId xmlns:a16="http://schemas.microsoft.com/office/drawing/2014/main" id="{00000000-0008-0000-2F00-000035010000}"/>
                </a:ext>
              </a:extLst>
            </xdr:cNvPr>
            <xdr:cNvGrpSpPr/>
          </xdr:nvGrpSpPr>
          <xdr:grpSpPr>
            <a:xfrm>
              <a:off x="2851415" y="16118217"/>
              <a:ext cx="2294286" cy="194005"/>
              <a:chOff x="3581389" y="2105164"/>
              <a:chExt cx="2247895" cy="276225"/>
            </a:xfrm>
          </xdr:grpSpPr>
          <xdr:sp macro="" textlink="">
            <xdr:nvSpPr>
              <xdr:cNvPr id="463096" name="Group Box 248" hidden="1">
                <a:extLst>
                  <a:ext uri="{63B3BB69-23CF-44E3-9099-C40C66FF867C}">
                    <a14:compatExt spid="_x0000_s463096"/>
                  </a:ext>
                  <a:ext uri="{FF2B5EF4-FFF2-40B4-BE49-F238E27FC236}">
                    <a16:creationId xmlns:a16="http://schemas.microsoft.com/office/drawing/2014/main" id="{00000000-0008-0000-2F00-0000F8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097" name="Option Button 249" hidden="1">
                <a:extLst>
                  <a:ext uri="{63B3BB69-23CF-44E3-9099-C40C66FF867C}">
                    <a14:compatExt spid="_x0000_s463097"/>
                  </a:ext>
                  <a:ext uri="{FF2B5EF4-FFF2-40B4-BE49-F238E27FC236}">
                    <a16:creationId xmlns:a16="http://schemas.microsoft.com/office/drawing/2014/main" id="{00000000-0008-0000-2F00-0000F9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8" name="Option Button 250" hidden="1">
                <a:extLst>
                  <a:ext uri="{63B3BB69-23CF-44E3-9099-C40C66FF867C}">
                    <a14:compatExt spid="_x0000_s463098"/>
                  </a:ext>
                  <a:ext uri="{FF2B5EF4-FFF2-40B4-BE49-F238E27FC236}">
                    <a16:creationId xmlns:a16="http://schemas.microsoft.com/office/drawing/2014/main" id="{00000000-0008-0000-2F00-0000FA10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099" name="Option Button 251" hidden="1">
                <a:extLst>
                  <a:ext uri="{63B3BB69-23CF-44E3-9099-C40C66FF867C}">
                    <a14:compatExt spid="_x0000_s463099"/>
                  </a:ext>
                  <a:ext uri="{FF2B5EF4-FFF2-40B4-BE49-F238E27FC236}">
                    <a16:creationId xmlns:a16="http://schemas.microsoft.com/office/drawing/2014/main" id="{00000000-0008-0000-2F00-0000FB10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0" name="Option Button 252" hidden="1">
                <a:extLst>
                  <a:ext uri="{63B3BB69-23CF-44E3-9099-C40C66FF867C}">
                    <a14:compatExt spid="_x0000_s463100"/>
                  </a:ext>
                  <a:ext uri="{FF2B5EF4-FFF2-40B4-BE49-F238E27FC236}">
                    <a16:creationId xmlns:a16="http://schemas.microsoft.com/office/drawing/2014/main" id="{00000000-0008-0000-2F00-0000FC10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1" name="Option Button 253" hidden="1">
                <a:extLst>
                  <a:ext uri="{63B3BB69-23CF-44E3-9099-C40C66FF867C}">
                    <a14:compatExt spid="_x0000_s463101"/>
                  </a:ext>
                  <a:ext uri="{FF2B5EF4-FFF2-40B4-BE49-F238E27FC236}">
                    <a16:creationId xmlns:a16="http://schemas.microsoft.com/office/drawing/2014/main" id="{00000000-0008-0000-2F00-0000FD10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54</xdr:row>
          <xdr:rowOff>114327</xdr:rowOff>
        </xdr:from>
        <xdr:ext cx="2294286" cy="194005"/>
        <xdr:grpSp>
          <xdr:nvGrpSpPr>
            <xdr:cNvPr id="316" name="Gruppieren 315">
              <a:extLst>
                <a:ext uri="{FF2B5EF4-FFF2-40B4-BE49-F238E27FC236}">
                  <a16:creationId xmlns:a16="http://schemas.microsoft.com/office/drawing/2014/main" id="{00000000-0008-0000-2F00-00003C010000}"/>
                </a:ext>
              </a:extLst>
            </xdr:cNvPr>
            <xdr:cNvGrpSpPr/>
          </xdr:nvGrpSpPr>
          <xdr:grpSpPr>
            <a:xfrm>
              <a:off x="2851415" y="16428747"/>
              <a:ext cx="2294286" cy="194005"/>
              <a:chOff x="3581389" y="2105164"/>
              <a:chExt cx="2247895" cy="276225"/>
            </a:xfrm>
          </xdr:grpSpPr>
          <xdr:sp macro="" textlink="">
            <xdr:nvSpPr>
              <xdr:cNvPr id="463102" name="Group Box 254" hidden="1">
                <a:extLst>
                  <a:ext uri="{63B3BB69-23CF-44E3-9099-C40C66FF867C}">
                    <a14:compatExt spid="_x0000_s463102"/>
                  </a:ext>
                  <a:ext uri="{FF2B5EF4-FFF2-40B4-BE49-F238E27FC236}">
                    <a16:creationId xmlns:a16="http://schemas.microsoft.com/office/drawing/2014/main" id="{00000000-0008-0000-2F00-0000FE10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03" name="Option Button 255" hidden="1">
                <a:extLst>
                  <a:ext uri="{63B3BB69-23CF-44E3-9099-C40C66FF867C}">
                    <a14:compatExt spid="_x0000_s463103"/>
                  </a:ext>
                  <a:ext uri="{FF2B5EF4-FFF2-40B4-BE49-F238E27FC236}">
                    <a16:creationId xmlns:a16="http://schemas.microsoft.com/office/drawing/2014/main" id="{00000000-0008-0000-2F00-0000FF10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4" name="Option Button 256" hidden="1">
                <a:extLst>
                  <a:ext uri="{63B3BB69-23CF-44E3-9099-C40C66FF867C}">
                    <a14:compatExt spid="_x0000_s463104"/>
                  </a:ext>
                  <a:ext uri="{FF2B5EF4-FFF2-40B4-BE49-F238E27FC236}">
                    <a16:creationId xmlns:a16="http://schemas.microsoft.com/office/drawing/2014/main" id="{00000000-0008-0000-2F00-000000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5" name="Option Button 257" hidden="1">
                <a:extLst>
                  <a:ext uri="{63B3BB69-23CF-44E3-9099-C40C66FF867C}">
                    <a14:compatExt spid="_x0000_s463105"/>
                  </a:ext>
                  <a:ext uri="{FF2B5EF4-FFF2-40B4-BE49-F238E27FC236}">
                    <a16:creationId xmlns:a16="http://schemas.microsoft.com/office/drawing/2014/main" id="{00000000-0008-0000-2F00-000001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6" name="Option Button 258" hidden="1">
                <a:extLst>
                  <a:ext uri="{63B3BB69-23CF-44E3-9099-C40C66FF867C}">
                    <a14:compatExt spid="_x0000_s463106"/>
                  </a:ext>
                  <a:ext uri="{FF2B5EF4-FFF2-40B4-BE49-F238E27FC236}">
                    <a16:creationId xmlns:a16="http://schemas.microsoft.com/office/drawing/2014/main" id="{00000000-0008-0000-2F00-000002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07" name="Option Button 259" hidden="1">
                <a:extLst>
                  <a:ext uri="{63B3BB69-23CF-44E3-9099-C40C66FF867C}">
                    <a14:compatExt spid="_x0000_s463107"/>
                  </a:ext>
                  <a:ext uri="{FF2B5EF4-FFF2-40B4-BE49-F238E27FC236}">
                    <a16:creationId xmlns:a16="http://schemas.microsoft.com/office/drawing/2014/main" id="{00000000-0008-0000-2F00-000003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55</xdr:row>
          <xdr:rowOff>112437</xdr:rowOff>
        </xdr:from>
        <xdr:ext cx="2294286" cy="194005"/>
        <xdr:grpSp>
          <xdr:nvGrpSpPr>
            <xdr:cNvPr id="323" name="Gruppieren 322">
              <a:extLst>
                <a:ext uri="{FF2B5EF4-FFF2-40B4-BE49-F238E27FC236}">
                  <a16:creationId xmlns:a16="http://schemas.microsoft.com/office/drawing/2014/main" id="{00000000-0008-0000-2F00-000043010000}"/>
                </a:ext>
              </a:extLst>
            </xdr:cNvPr>
            <xdr:cNvGrpSpPr/>
          </xdr:nvGrpSpPr>
          <xdr:grpSpPr>
            <a:xfrm>
              <a:off x="2851415" y="16739277"/>
              <a:ext cx="2294286" cy="194005"/>
              <a:chOff x="3581389" y="2105164"/>
              <a:chExt cx="2247895" cy="276225"/>
            </a:xfrm>
          </xdr:grpSpPr>
          <xdr:sp macro="" textlink="">
            <xdr:nvSpPr>
              <xdr:cNvPr id="463108" name="Group Box 260" hidden="1">
                <a:extLst>
                  <a:ext uri="{63B3BB69-23CF-44E3-9099-C40C66FF867C}">
                    <a14:compatExt spid="_x0000_s463108"/>
                  </a:ext>
                  <a:ext uri="{FF2B5EF4-FFF2-40B4-BE49-F238E27FC236}">
                    <a16:creationId xmlns:a16="http://schemas.microsoft.com/office/drawing/2014/main" id="{00000000-0008-0000-2F00-000004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09" name="Option Button 261" hidden="1">
                <a:extLst>
                  <a:ext uri="{63B3BB69-23CF-44E3-9099-C40C66FF867C}">
                    <a14:compatExt spid="_x0000_s463109"/>
                  </a:ext>
                  <a:ext uri="{FF2B5EF4-FFF2-40B4-BE49-F238E27FC236}">
                    <a16:creationId xmlns:a16="http://schemas.microsoft.com/office/drawing/2014/main" id="{00000000-0008-0000-2F00-000005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0" name="Option Button 262" hidden="1">
                <a:extLst>
                  <a:ext uri="{63B3BB69-23CF-44E3-9099-C40C66FF867C}">
                    <a14:compatExt spid="_x0000_s463110"/>
                  </a:ext>
                  <a:ext uri="{FF2B5EF4-FFF2-40B4-BE49-F238E27FC236}">
                    <a16:creationId xmlns:a16="http://schemas.microsoft.com/office/drawing/2014/main" id="{00000000-0008-0000-2F00-000006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1" name="Option Button 263" hidden="1">
                <a:extLst>
                  <a:ext uri="{63B3BB69-23CF-44E3-9099-C40C66FF867C}">
                    <a14:compatExt spid="_x0000_s463111"/>
                  </a:ext>
                  <a:ext uri="{FF2B5EF4-FFF2-40B4-BE49-F238E27FC236}">
                    <a16:creationId xmlns:a16="http://schemas.microsoft.com/office/drawing/2014/main" id="{00000000-0008-0000-2F00-000007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2" name="Option Button 264" hidden="1">
                <a:extLst>
                  <a:ext uri="{63B3BB69-23CF-44E3-9099-C40C66FF867C}">
                    <a14:compatExt spid="_x0000_s463112"/>
                  </a:ext>
                  <a:ext uri="{FF2B5EF4-FFF2-40B4-BE49-F238E27FC236}">
                    <a16:creationId xmlns:a16="http://schemas.microsoft.com/office/drawing/2014/main" id="{00000000-0008-0000-2F00-000008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3" name="Option Button 265" hidden="1">
                <a:extLst>
                  <a:ext uri="{63B3BB69-23CF-44E3-9099-C40C66FF867C}">
                    <a14:compatExt spid="_x0000_s463113"/>
                  </a:ext>
                  <a:ext uri="{FF2B5EF4-FFF2-40B4-BE49-F238E27FC236}">
                    <a16:creationId xmlns:a16="http://schemas.microsoft.com/office/drawing/2014/main" id="{00000000-0008-0000-2F00-000009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56</xdr:row>
          <xdr:rowOff>110547</xdr:rowOff>
        </xdr:from>
        <xdr:ext cx="2294286" cy="194005"/>
        <xdr:grpSp>
          <xdr:nvGrpSpPr>
            <xdr:cNvPr id="330" name="Gruppieren 329">
              <a:extLst>
                <a:ext uri="{FF2B5EF4-FFF2-40B4-BE49-F238E27FC236}">
                  <a16:creationId xmlns:a16="http://schemas.microsoft.com/office/drawing/2014/main" id="{00000000-0008-0000-2F00-00004A010000}"/>
                </a:ext>
              </a:extLst>
            </xdr:cNvPr>
            <xdr:cNvGrpSpPr/>
          </xdr:nvGrpSpPr>
          <xdr:grpSpPr>
            <a:xfrm>
              <a:off x="2851415" y="17049807"/>
              <a:ext cx="2294286" cy="194005"/>
              <a:chOff x="3581389" y="2105164"/>
              <a:chExt cx="2247895" cy="276225"/>
            </a:xfrm>
          </xdr:grpSpPr>
          <xdr:sp macro="" textlink="">
            <xdr:nvSpPr>
              <xdr:cNvPr id="463114" name="Group Box 266" hidden="1">
                <a:extLst>
                  <a:ext uri="{63B3BB69-23CF-44E3-9099-C40C66FF867C}">
                    <a14:compatExt spid="_x0000_s463114"/>
                  </a:ext>
                  <a:ext uri="{FF2B5EF4-FFF2-40B4-BE49-F238E27FC236}">
                    <a16:creationId xmlns:a16="http://schemas.microsoft.com/office/drawing/2014/main" id="{00000000-0008-0000-2F00-00000A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15" name="Option Button 267" hidden="1">
                <a:extLst>
                  <a:ext uri="{63B3BB69-23CF-44E3-9099-C40C66FF867C}">
                    <a14:compatExt spid="_x0000_s463115"/>
                  </a:ext>
                  <a:ext uri="{FF2B5EF4-FFF2-40B4-BE49-F238E27FC236}">
                    <a16:creationId xmlns:a16="http://schemas.microsoft.com/office/drawing/2014/main" id="{00000000-0008-0000-2F00-00000B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6" name="Option Button 268" hidden="1">
                <a:extLst>
                  <a:ext uri="{63B3BB69-23CF-44E3-9099-C40C66FF867C}">
                    <a14:compatExt spid="_x0000_s463116"/>
                  </a:ext>
                  <a:ext uri="{FF2B5EF4-FFF2-40B4-BE49-F238E27FC236}">
                    <a16:creationId xmlns:a16="http://schemas.microsoft.com/office/drawing/2014/main" id="{00000000-0008-0000-2F00-00000C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7" name="Option Button 269" hidden="1">
                <a:extLst>
                  <a:ext uri="{63B3BB69-23CF-44E3-9099-C40C66FF867C}">
                    <a14:compatExt spid="_x0000_s463117"/>
                  </a:ext>
                  <a:ext uri="{FF2B5EF4-FFF2-40B4-BE49-F238E27FC236}">
                    <a16:creationId xmlns:a16="http://schemas.microsoft.com/office/drawing/2014/main" id="{00000000-0008-0000-2F00-00000D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8" name="Option Button 270" hidden="1">
                <a:extLst>
                  <a:ext uri="{63B3BB69-23CF-44E3-9099-C40C66FF867C}">
                    <a14:compatExt spid="_x0000_s463118"/>
                  </a:ext>
                  <a:ext uri="{FF2B5EF4-FFF2-40B4-BE49-F238E27FC236}">
                    <a16:creationId xmlns:a16="http://schemas.microsoft.com/office/drawing/2014/main" id="{00000000-0008-0000-2F00-00000E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19" name="Option Button 271" hidden="1">
                <a:extLst>
                  <a:ext uri="{63B3BB69-23CF-44E3-9099-C40C66FF867C}">
                    <a14:compatExt spid="_x0000_s463119"/>
                  </a:ext>
                  <a:ext uri="{FF2B5EF4-FFF2-40B4-BE49-F238E27FC236}">
                    <a16:creationId xmlns:a16="http://schemas.microsoft.com/office/drawing/2014/main" id="{00000000-0008-0000-2F00-00000F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57</xdr:row>
          <xdr:rowOff>108657</xdr:rowOff>
        </xdr:from>
        <xdr:ext cx="2294286" cy="194005"/>
        <xdr:grpSp>
          <xdr:nvGrpSpPr>
            <xdr:cNvPr id="337" name="Gruppieren 336">
              <a:extLst>
                <a:ext uri="{FF2B5EF4-FFF2-40B4-BE49-F238E27FC236}">
                  <a16:creationId xmlns:a16="http://schemas.microsoft.com/office/drawing/2014/main" id="{00000000-0008-0000-2F00-000051010000}"/>
                </a:ext>
              </a:extLst>
            </xdr:cNvPr>
            <xdr:cNvGrpSpPr/>
          </xdr:nvGrpSpPr>
          <xdr:grpSpPr>
            <a:xfrm>
              <a:off x="2851415" y="17360337"/>
              <a:ext cx="2294286" cy="194005"/>
              <a:chOff x="3581389" y="2105164"/>
              <a:chExt cx="2247895" cy="276225"/>
            </a:xfrm>
          </xdr:grpSpPr>
          <xdr:sp macro="" textlink="">
            <xdr:nvSpPr>
              <xdr:cNvPr id="463120" name="Group Box 272" hidden="1">
                <a:extLst>
                  <a:ext uri="{63B3BB69-23CF-44E3-9099-C40C66FF867C}">
                    <a14:compatExt spid="_x0000_s463120"/>
                  </a:ext>
                  <a:ext uri="{FF2B5EF4-FFF2-40B4-BE49-F238E27FC236}">
                    <a16:creationId xmlns:a16="http://schemas.microsoft.com/office/drawing/2014/main" id="{00000000-0008-0000-2F00-000010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21" name="Option Button 273" hidden="1">
                <a:extLst>
                  <a:ext uri="{63B3BB69-23CF-44E3-9099-C40C66FF867C}">
                    <a14:compatExt spid="_x0000_s463121"/>
                  </a:ext>
                  <a:ext uri="{FF2B5EF4-FFF2-40B4-BE49-F238E27FC236}">
                    <a16:creationId xmlns:a16="http://schemas.microsoft.com/office/drawing/2014/main" id="{00000000-0008-0000-2F00-000011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2" name="Option Button 274" hidden="1">
                <a:extLst>
                  <a:ext uri="{63B3BB69-23CF-44E3-9099-C40C66FF867C}">
                    <a14:compatExt spid="_x0000_s463122"/>
                  </a:ext>
                  <a:ext uri="{FF2B5EF4-FFF2-40B4-BE49-F238E27FC236}">
                    <a16:creationId xmlns:a16="http://schemas.microsoft.com/office/drawing/2014/main" id="{00000000-0008-0000-2F00-000012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3" name="Option Button 275" hidden="1">
                <a:extLst>
                  <a:ext uri="{63B3BB69-23CF-44E3-9099-C40C66FF867C}">
                    <a14:compatExt spid="_x0000_s463123"/>
                  </a:ext>
                  <a:ext uri="{FF2B5EF4-FFF2-40B4-BE49-F238E27FC236}">
                    <a16:creationId xmlns:a16="http://schemas.microsoft.com/office/drawing/2014/main" id="{00000000-0008-0000-2F00-000013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4" name="Option Button 276" hidden="1">
                <a:extLst>
                  <a:ext uri="{63B3BB69-23CF-44E3-9099-C40C66FF867C}">
                    <a14:compatExt spid="_x0000_s463124"/>
                  </a:ext>
                  <a:ext uri="{FF2B5EF4-FFF2-40B4-BE49-F238E27FC236}">
                    <a16:creationId xmlns:a16="http://schemas.microsoft.com/office/drawing/2014/main" id="{00000000-0008-0000-2F00-000014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5" name="Option Button 277" hidden="1">
                <a:extLst>
                  <a:ext uri="{63B3BB69-23CF-44E3-9099-C40C66FF867C}">
                    <a14:compatExt spid="_x0000_s463125"/>
                  </a:ext>
                  <a:ext uri="{FF2B5EF4-FFF2-40B4-BE49-F238E27FC236}">
                    <a16:creationId xmlns:a16="http://schemas.microsoft.com/office/drawing/2014/main" id="{00000000-0008-0000-2F00-000015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58</xdr:row>
          <xdr:rowOff>106767</xdr:rowOff>
        </xdr:from>
        <xdr:ext cx="2294286" cy="194005"/>
        <xdr:grpSp>
          <xdr:nvGrpSpPr>
            <xdr:cNvPr id="344" name="Gruppieren 343">
              <a:extLst>
                <a:ext uri="{FF2B5EF4-FFF2-40B4-BE49-F238E27FC236}">
                  <a16:creationId xmlns:a16="http://schemas.microsoft.com/office/drawing/2014/main" id="{00000000-0008-0000-2F00-000058010000}"/>
                </a:ext>
              </a:extLst>
            </xdr:cNvPr>
            <xdr:cNvGrpSpPr/>
          </xdr:nvGrpSpPr>
          <xdr:grpSpPr>
            <a:xfrm>
              <a:off x="2851415" y="17670867"/>
              <a:ext cx="2294286" cy="194005"/>
              <a:chOff x="3581389" y="2105164"/>
              <a:chExt cx="2247895" cy="276225"/>
            </a:xfrm>
          </xdr:grpSpPr>
          <xdr:sp macro="" textlink="">
            <xdr:nvSpPr>
              <xdr:cNvPr id="463126" name="Group Box 278" hidden="1">
                <a:extLst>
                  <a:ext uri="{63B3BB69-23CF-44E3-9099-C40C66FF867C}">
                    <a14:compatExt spid="_x0000_s463126"/>
                  </a:ext>
                  <a:ext uri="{FF2B5EF4-FFF2-40B4-BE49-F238E27FC236}">
                    <a16:creationId xmlns:a16="http://schemas.microsoft.com/office/drawing/2014/main" id="{00000000-0008-0000-2F00-000016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27" name="Option Button 279" hidden="1">
                <a:extLst>
                  <a:ext uri="{63B3BB69-23CF-44E3-9099-C40C66FF867C}">
                    <a14:compatExt spid="_x0000_s463127"/>
                  </a:ext>
                  <a:ext uri="{FF2B5EF4-FFF2-40B4-BE49-F238E27FC236}">
                    <a16:creationId xmlns:a16="http://schemas.microsoft.com/office/drawing/2014/main" id="{00000000-0008-0000-2F00-000017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8" name="Option Button 280" hidden="1">
                <a:extLst>
                  <a:ext uri="{63B3BB69-23CF-44E3-9099-C40C66FF867C}">
                    <a14:compatExt spid="_x0000_s463128"/>
                  </a:ext>
                  <a:ext uri="{FF2B5EF4-FFF2-40B4-BE49-F238E27FC236}">
                    <a16:creationId xmlns:a16="http://schemas.microsoft.com/office/drawing/2014/main" id="{00000000-0008-0000-2F00-000018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29" name="Option Button 281" hidden="1">
                <a:extLst>
                  <a:ext uri="{63B3BB69-23CF-44E3-9099-C40C66FF867C}">
                    <a14:compatExt spid="_x0000_s463129"/>
                  </a:ext>
                  <a:ext uri="{FF2B5EF4-FFF2-40B4-BE49-F238E27FC236}">
                    <a16:creationId xmlns:a16="http://schemas.microsoft.com/office/drawing/2014/main" id="{00000000-0008-0000-2F00-000019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0" name="Option Button 282" hidden="1">
                <a:extLst>
                  <a:ext uri="{63B3BB69-23CF-44E3-9099-C40C66FF867C}">
                    <a14:compatExt spid="_x0000_s463130"/>
                  </a:ext>
                  <a:ext uri="{FF2B5EF4-FFF2-40B4-BE49-F238E27FC236}">
                    <a16:creationId xmlns:a16="http://schemas.microsoft.com/office/drawing/2014/main" id="{00000000-0008-0000-2F00-00001A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1" name="Option Button 283" hidden="1">
                <a:extLst>
                  <a:ext uri="{63B3BB69-23CF-44E3-9099-C40C66FF867C}">
                    <a14:compatExt spid="_x0000_s463131"/>
                  </a:ext>
                  <a:ext uri="{FF2B5EF4-FFF2-40B4-BE49-F238E27FC236}">
                    <a16:creationId xmlns:a16="http://schemas.microsoft.com/office/drawing/2014/main" id="{00000000-0008-0000-2F00-00001B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59</xdr:row>
          <xdr:rowOff>104879</xdr:rowOff>
        </xdr:from>
        <xdr:ext cx="2294286" cy="194005"/>
        <xdr:grpSp>
          <xdr:nvGrpSpPr>
            <xdr:cNvPr id="351" name="Gruppieren 350">
              <a:extLst>
                <a:ext uri="{FF2B5EF4-FFF2-40B4-BE49-F238E27FC236}">
                  <a16:creationId xmlns:a16="http://schemas.microsoft.com/office/drawing/2014/main" id="{00000000-0008-0000-2F00-00005F010000}"/>
                </a:ext>
              </a:extLst>
            </xdr:cNvPr>
            <xdr:cNvGrpSpPr/>
          </xdr:nvGrpSpPr>
          <xdr:grpSpPr>
            <a:xfrm>
              <a:off x="2851415" y="17981399"/>
              <a:ext cx="2294286" cy="194005"/>
              <a:chOff x="3581389" y="2105164"/>
              <a:chExt cx="2247895" cy="276225"/>
            </a:xfrm>
          </xdr:grpSpPr>
          <xdr:sp macro="" textlink="">
            <xdr:nvSpPr>
              <xdr:cNvPr id="463132" name="Group Box 284" hidden="1">
                <a:extLst>
                  <a:ext uri="{63B3BB69-23CF-44E3-9099-C40C66FF867C}">
                    <a14:compatExt spid="_x0000_s463132"/>
                  </a:ext>
                  <a:ext uri="{FF2B5EF4-FFF2-40B4-BE49-F238E27FC236}">
                    <a16:creationId xmlns:a16="http://schemas.microsoft.com/office/drawing/2014/main" id="{00000000-0008-0000-2F00-00001C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33" name="Option Button 285" hidden="1">
                <a:extLst>
                  <a:ext uri="{63B3BB69-23CF-44E3-9099-C40C66FF867C}">
                    <a14:compatExt spid="_x0000_s463133"/>
                  </a:ext>
                  <a:ext uri="{FF2B5EF4-FFF2-40B4-BE49-F238E27FC236}">
                    <a16:creationId xmlns:a16="http://schemas.microsoft.com/office/drawing/2014/main" id="{00000000-0008-0000-2F00-00001D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4" name="Option Button 286" hidden="1">
                <a:extLst>
                  <a:ext uri="{63B3BB69-23CF-44E3-9099-C40C66FF867C}">
                    <a14:compatExt spid="_x0000_s463134"/>
                  </a:ext>
                  <a:ext uri="{FF2B5EF4-FFF2-40B4-BE49-F238E27FC236}">
                    <a16:creationId xmlns:a16="http://schemas.microsoft.com/office/drawing/2014/main" id="{00000000-0008-0000-2F00-00001E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5" name="Option Button 287" hidden="1">
                <a:extLst>
                  <a:ext uri="{63B3BB69-23CF-44E3-9099-C40C66FF867C}">
                    <a14:compatExt spid="_x0000_s463135"/>
                  </a:ext>
                  <a:ext uri="{FF2B5EF4-FFF2-40B4-BE49-F238E27FC236}">
                    <a16:creationId xmlns:a16="http://schemas.microsoft.com/office/drawing/2014/main" id="{00000000-0008-0000-2F00-00001F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6" name="Option Button 288" hidden="1">
                <a:extLst>
                  <a:ext uri="{63B3BB69-23CF-44E3-9099-C40C66FF867C}">
                    <a14:compatExt spid="_x0000_s463136"/>
                  </a:ext>
                  <a:ext uri="{FF2B5EF4-FFF2-40B4-BE49-F238E27FC236}">
                    <a16:creationId xmlns:a16="http://schemas.microsoft.com/office/drawing/2014/main" id="{00000000-0008-0000-2F00-000020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37" name="Option Button 289" hidden="1">
                <a:extLst>
                  <a:ext uri="{63B3BB69-23CF-44E3-9099-C40C66FF867C}">
                    <a14:compatExt spid="_x0000_s463137"/>
                  </a:ext>
                  <a:ext uri="{FF2B5EF4-FFF2-40B4-BE49-F238E27FC236}">
                    <a16:creationId xmlns:a16="http://schemas.microsoft.com/office/drawing/2014/main" id="{00000000-0008-0000-2F00-000021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62</xdr:row>
          <xdr:rowOff>111923</xdr:rowOff>
        </xdr:from>
        <xdr:ext cx="2294286" cy="203716"/>
        <xdr:grpSp>
          <xdr:nvGrpSpPr>
            <xdr:cNvPr id="358" name="Gruppieren 357">
              <a:extLst>
                <a:ext uri="{FF2B5EF4-FFF2-40B4-BE49-F238E27FC236}">
                  <a16:creationId xmlns:a16="http://schemas.microsoft.com/office/drawing/2014/main" id="{00000000-0008-0000-2F00-000066010000}"/>
                </a:ext>
              </a:extLst>
            </xdr:cNvPr>
            <xdr:cNvGrpSpPr/>
          </xdr:nvGrpSpPr>
          <xdr:grpSpPr>
            <a:xfrm>
              <a:off x="2851415" y="19001903"/>
              <a:ext cx="2294286" cy="203716"/>
              <a:chOff x="3581387" y="2105144"/>
              <a:chExt cx="2247892" cy="276225"/>
            </a:xfrm>
          </xdr:grpSpPr>
          <xdr:sp macro="" textlink="">
            <xdr:nvSpPr>
              <xdr:cNvPr id="463138" name="Group Box 290" hidden="1">
                <a:extLst>
                  <a:ext uri="{63B3BB69-23CF-44E3-9099-C40C66FF867C}">
                    <a14:compatExt spid="_x0000_s463138"/>
                  </a:ext>
                  <a:ext uri="{FF2B5EF4-FFF2-40B4-BE49-F238E27FC236}">
                    <a16:creationId xmlns:a16="http://schemas.microsoft.com/office/drawing/2014/main" id="{00000000-0008-0000-2F00-0000221107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463139" name="Option Button 291" hidden="1">
                <a:extLst>
                  <a:ext uri="{63B3BB69-23CF-44E3-9099-C40C66FF867C}">
                    <a14:compatExt spid="_x0000_s463139"/>
                  </a:ext>
                  <a:ext uri="{FF2B5EF4-FFF2-40B4-BE49-F238E27FC236}">
                    <a16:creationId xmlns:a16="http://schemas.microsoft.com/office/drawing/2014/main" id="{00000000-0008-0000-2F00-0000231107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0" name="Option Button 292" hidden="1">
                <a:extLst>
                  <a:ext uri="{63B3BB69-23CF-44E3-9099-C40C66FF867C}">
                    <a14:compatExt spid="_x0000_s463140"/>
                  </a:ext>
                  <a:ext uri="{FF2B5EF4-FFF2-40B4-BE49-F238E27FC236}">
                    <a16:creationId xmlns:a16="http://schemas.microsoft.com/office/drawing/2014/main" id="{00000000-0008-0000-2F00-0000241107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1" name="Option Button 293" hidden="1">
                <a:extLst>
                  <a:ext uri="{63B3BB69-23CF-44E3-9099-C40C66FF867C}">
                    <a14:compatExt spid="_x0000_s463141"/>
                  </a:ext>
                  <a:ext uri="{FF2B5EF4-FFF2-40B4-BE49-F238E27FC236}">
                    <a16:creationId xmlns:a16="http://schemas.microsoft.com/office/drawing/2014/main" id="{00000000-0008-0000-2F00-0000251107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2" name="Option Button 294" hidden="1">
                <a:extLst>
                  <a:ext uri="{63B3BB69-23CF-44E3-9099-C40C66FF867C}">
                    <a14:compatExt spid="_x0000_s463142"/>
                  </a:ext>
                  <a:ext uri="{FF2B5EF4-FFF2-40B4-BE49-F238E27FC236}">
                    <a16:creationId xmlns:a16="http://schemas.microsoft.com/office/drawing/2014/main" id="{00000000-0008-0000-2F00-0000261107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3" name="Option Button 295" hidden="1">
                <a:extLst>
                  <a:ext uri="{63B3BB69-23CF-44E3-9099-C40C66FF867C}">
                    <a14:compatExt spid="_x0000_s463143"/>
                  </a:ext>
                  <a:ext uri="{FF2B5EF4-FFF2-40B4-BE49-F238E27FC236}">
                    <a16:creationId xmlns:a16="http://schemas.microsoft.com/office/drawing/2014/main" id="{00000000-0008-0000-2F00-0000271107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63</xdr:row>
          <xdr:rowOff>119744</xdr:rowOff>
        </xdr:from>
        <xdr:ext cx="2294277" cy="203708"/>
        <xdr:grpSp>
          <xdr:nvGrpSpPr>
            <xdr:cNvPr id="365" name="Gruppieren 364">
              <a:extLst>
                <a:ext uri="{FF2B5EF4-FFF2-40B4-BE49-F238E27FC236}">
                  <a16:creationId xmlns:a16="http://schemas.microsoft.com/office/drawing/2014/main" id="{00000000-0008-0000-2F00-00006D010000}"/>
                </a:ext>
              </a:extLst>
            </xdr:cNvPr>
            <xdr:cNvGrpSpPr/>
          </xdr:nvGrpSpPr>
          <xdr:grpSpPr>
            <a:xfrm>
              <a:off x="2851415" y="19322144"/>
              <a:ext cx="2294277" cy="203708"/>
              <a:chOff x="3581406" y="2103814"/>
              <a:chExt cx="2247901" cy="276223"/>
            </a:xfrm>
          </xdr:grpSpPr>
          <xdr:sp macro="" textlink="">
            <xdr:nvSpPr>
              <xdr:cNvPr id="463144" name="Group Box 296" hidden="1">
                <a:extLst>
                  <a:ext uri="{63B3BB69-23CF-44E3-9099-C40C66FF867C}">
                    <a14:compatExt spid="_x0000_s463144"/>
                  </a:ext>
                  <a:ext uri="{FF2B5EF4-FFF2-40B4-BE49-F238E27FC236}">
                    <a16:creationId xmlns:a16="http://schemas.microsoft.com/office/drawing/2014/main" id="{00000000-0008-0000-2F00-000028110700}"/>
                  </a:ext>
                </a:extLst>
              </xdr:cNvPr>
              <xdr:cNvSpPr/>
            </xdr:nvSpPr>
            <xdr:spPr bwMode="auto">
              <a:xfrm>
                <a:off x="3581406" y="2103814"/>
                <a:ext cx="2247901" cy="276223"/>
              </a:xfrm>
              <a:prstGeom prst="rect">
                <a:avLst/>
              </a:prstGeom>
              <a:noFill/>
              <a:ln w="9525">
                <a:miter lim="800000"/>
                <a:headEnd/>
                <a:tailEnd/>
              </a:ln>
              <a:extLst>
                <a:ext uri="{909E8E84-426E-40DD-AFC4-6F175D3DCCD1}">
                  <a14:hiddenFill>
                    <a:noFill/>
                  </a14:hiddenFill>
                </a:ext>
              </a:extLst>
            </xdr:spPr>
          </xdr:sp>
          <xdr:sp macro="" textlink="">
            <xdr:nvSpPr>
              <xdr:cNvPr id="463145" name="Option Button 297" hidden="1">
                <a:extLst>
                  <a:ext uri="{63B3BB69-23CF-44E3-9099-C40C66FF867C}">
                    <a14:compatExt spid="_x0000_s463145"/>
                  </a:ext>
                  <a:ext uri="{FF2B5EF4-FFF2-40B4-BE49-F238E27FC236}">
                    <a16:creationId xmlns:a16="http://schemas.microsoft.com/office/drawing/2014/main" id="{00000000-0008-0000-2F00-0000291107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6" name="Option Button 298" hidden="1">
                <a:extLst>
                  <a:ext uri="{63B3BB69-23CF-44E3-9099-C40C66FF867C}">
                    <a14:compatExt spid="_x0000_s463146"/>
                  </a:ext>
                  <a:ext uri="{FF2B5EF4-FFF2-40B4-BE49-F238E27FC236}">
                    <a16:creationId xmlns:a16="http://schemas.microsoft.com/office/drawing/2014/main" id="{00000000-0008-0000-2F00-00002A1107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7" name="Option Button 299" hidden="1">
                <a:extLst>
                  <a:ext uri="{63B3BB69-23CF-44E3-9099-C40C66FF867C}">
                    <a14:compatExt spid="_x0000_s463147"/>
                  </a:ext>
                  <a:ext uri="{FF2B5EF4-FFF2-40B4-BE49-F238E27FC236}">
                    <a16:creationId xmlns:a16="http://schemas.microsoft.com/office/drawing/2014/main" id="{00000000-0008-0000-2F00-00002B1107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8" name="Option Button 300" hidden="1">
                <a:extLst>
                  <a:ext uri="{63B3BB69-23CF-44E3-9099-C40C66FF867C}">
                    <a14:compatExt spid="_x0000_s463148"/>
                  </a:ext>
                  <a:ext uri="{FF2B5EF4-FFF2-40B4-BE49-F238E27FC236}">
                    <a16:creationId xmlns:a16="http://schemas.microsoft.com/office/drawing/2014/main" id="{00000000-0008-0000-2F00-00002C1107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49" name="Option Button 301" hidden="1">
                <a:extLst>
                  <a:ext uri="{63B3BB69-23CF-44E3-9099-C40C66FF867C}">
                    <a14:compatExt spid="_x0000_s463149"/>
                  </a:ext>
                  <a:ext uri="{FF2B5EF4-FFF2-40B4-BE49-F238E27FC236}">
                    <a16:creationId xmlns:a16="http://schemas.microsoft.com/office/drawing/2014/main" id="{00000000-0008-0000-2F00-00002D1107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64</xdr:row>
          <xdr:rowOff>127557</xdr:rowOff>
        </xdr:from>
        <xdr:ext cx="2294286" cy="194005"/>
        <xdr:grpSp>
          <xdr:nvGrpSpPr>
            <xdr:cNvPr id="372" name="Gruppieren 371">
              <a:extLst>
                <a:ext uri="{FF2B5EF4-FFF2-40B4-BE49-F238E27FC236}">
                  <a16:creationId xmlns:a16="http://schemas.microsoft.com/office/drawing/2014/main" id="{00000000-0008-0000-2F00-000074010000}"/>
                </a:ext>
              </a:extLst>
            </xdr:cNvPr>
            <xdr:cNvGrpSpPr/>
          </xdr:nvGrpSpPr>
          <xdr:grpSpPr>
            <a:xfrm>
              <a:off x="2851415" y="19642377"/>
              <a:ext cx="2294286" cy="194005"/>
              <a:chOff x="3581389" y="2105164"/>
              <a:chExt cx="2247895" cy="276225"/>
            </a:xfrm>
          </xdr:grpSpPr>
          <xdr:sp macro="" textlink="">
            <xdr:nvSpPr>
              <xdr:cNvPr id="463150" name="Group Box 302" hidden="1">
                <a:extLst>
                  <a:ext uri="{63B3BB69-23CF-44E3-9099-C40C66FF867C}">
                    <a14:compatExt spid="_x0000_s463150"/>
                  </a:ext>
                  <a:ext uri="{FF2B5EF4-FFF2-40B4-BE49-F238E27FC236}">
                    <a16:creationId xmlns:a16="http://schemas.microsoft.com/office/drawing/2014/main" id="{00000000-0008-0000-2F00-00002E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51" name="Option Button 303" hidden="1">
                <a:extLst>
                  <a:ext uri="{63B3BB69-23CF-44E3-9099-C40C66FF867C}">
                    <a14:compatExt spid="_x0000_s463151"/>
                  </a:ext>
                  <a:ext uri="{FF2B5EF4-FFF2-40B4-BE49-F238E27FC236}">
                    <a16:creationId xmlns:a16="http://schemas.microsoft.com/office/drawing/2014/main" id="{00000000-0008-0000-2F00-00002F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2" name="Option Button 304" hidden="1">
                <a:extLst>
                  <a:ext uri="{63B3BB69-23CF-44E3-9099-C40C66FF867C}">
                    <a14:compatExt spid="_x0000_s463152"/>
                  </a:ext>
                  <a:ext uri="{FF2B5EF4-FFF2-40B4-BE49-F238E27FC236}">
                    <a16:creationId xmlns:a16="http://schemas.microsoft.com/office/drawing/2014/main" id="{00000000-0008-0000-2F00-000030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3" name="Option Button 305" hidden="1">
                <a:extLst>
                  <a:ext uri="{63B3BB69-23CF-44E3-9099-C40C66FF867C}">
                    <a14:compatExt spid="_x0000_s463153"/>
                  </a:ext>
                  <a:ext uri="{FF2B5EF4-FFF2-40B4-BE49-F238E27FC236}">
                    <a16:creationId xmlns:a16="http://schemas.microsoft.com/office/drawing/2014/main" id="{00000000-0008-0000-2F00-000031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4" name="Option Button 306" hidden="1">
                <a:extLst>
                  <a:ext uri="{63B3BB69-23CF-44E3-9099-C40C66FF867C}">
                    <a14:compatExt spid="_x0000_s463154"/>
                  </a:ext>
                  <a:ext uri="{FF2B5EF4-FFF2-40B4-BE49-F238E27FC236}">
                    <a16:creationId xmlns:a16="http://schemas.microsoft.com/office/drawing/2014/main" id="{00000000-0008-0000-2F00-000032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5" name="Option Button 307" hidden="1">
                <a:extLst>
                  <a:ext uri="{63B3BB69-23CF-44E3-9099-C40C66FF867C}">
                    <a14:compatExt spid="_x0000_s463155"/>
                  </a:ext>
                  <a:ext uri="{FF2B5EF4-FFF2-40B4-BE49-F238E27FC236}">
                    <a16:creationId xmlns:a16="http://schemas.microsoft.com/office/drawing/2014/main" id="{00000000-0008-0000-2F00-000033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61</xdr:row>
          <xdr:rowOff>104677</xdr:rowOff>
        </xdr:from>
        <xdr:ext cx="2303996" cy="203141"/>
        <xdr:grpSp>
          <xdr:nvGrpSpPr>
            <xdr:cNvPr id="379" name="Gruppieren 378">
              <a:extLst>
                <a:ext uri="{FF2B5EF4-FFF2-40B4-BE49-F238E27FC236}">
                  <a16:creationId xmlns:a16="http://schemas.microsoft.com/office/drawing/2014/main" id="{00000000-0008-0000-2F00-00007B010000}"/>
                </a:ext>
              </a:extLst>
            </xdr:cNvPr>
            <xdr:cNvGrpSpPr/>
          </xdr:nvGrpSpPr>
          <xdr:grpSpPr>
            <a:xfrm>
              <a:off x="2851415" y="18682237"/>
              <a:ext cx="2303996" cy="203141"/>
              <a:chOff x="3581395" y="2104255"/>
              <a:chExt cx="2247900" cy="276226"/>
            </a:xfrm>
          </xdr:grpSpPr>
          <xdr:sp macro="" textlink="">
            <xdr:nvSpPr>
              <xdr:cNvPr id="463156" name="Group Box 308" hidden="1">
                <a:extLst>
                  <a:ext uri="{63B3BB69-23CF-44E3-9099-C40C66FF867C}">
                    <a14:compatExt spid="_x0000_s463156"/>
                  </a:ext>
                  <a:ext uri="{FF2B5EF4-FFF2-40B4-BE49-F238E27FC236}">
                    <a16:creationId xmlns:a16="http://schemas.microsoft.com/office/drawing/2014/main" id="{00000000-0008-0000-2F00-000034110700}"/>
                  </a:ext>
                </a:extLst>
              </xdr:cNvPr>
              <xdr:cNvSpPr/>
            </xdr:nvSpPr>
            <xdr:spPr bwMode="auto">
              <a:xfrm>
                <a:off x="3581395" y="2104255"/>
                <a:ext cx="2247900" cy="276226"/>
              </a:xfrm>
              <a:prstGeom prst="rect">
                <a:avLst/>
              </a:prstGeom>
              <a:noFill/>
              <a:ln w="9525">
                <a:miter lim="800000"/>
                <a:headEnd/>
                <a:tailEnd/>
              </a:ln>
              <a:extLst>
                <a:ext uri="{909E8E84-426E-40DD-AFC4-6F175D3DCCD1}">
                  <a14:hiddenFill>
                    <a:noFill/>
                  </a14:hiddenFill>
                </a:ext>
              </a:extLst>
            </xdr:spPr>
          </xdr:sp>
          <xdr:sp macro="" textlink="">
            <xdr:nvSpPr>
              <xdr:cNvPr id="463157" name="Option Button 309" hidden="1">
                <a:extLst>
                  <a:ext uri="{63B3BB69-23CF-44E3-9099-C40C66FF867C}">
                    <a14:compatExt spid="_x0000_s463157"/>
                  </a:ext>
                  <a:ext uri="{FF2B5EF4-FFF2-40B4-BE49-F238E27FC236}">
                    <a16:creationId xmlns:a16="http://schemas.microsoft.com/office/drawing/2014/main" id="{00000000-0008-0000-2F00-000035110700}"/>
                  </a:ext>
                </a:extLst>
              </xdr:cNvPr>
              <xdr:cNvSpPr/>
            </xdr:nvSpPr>
            <xdr:spPr bwMode="auto">
              <a:xfrm>
                <a:off x="3705225"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8" name="Option Button 310" hidden="1">
                <a:extLst>
                  <a:ext uri="{63B3BB69-23CF-44E3-9099-C40C66FF867C}">
                    <a14:compatExt spid="_x0000_s463158"/>
                  </a:ext>
                  <a:ext uri="{FF2B5EF4-FFF2-40B4-BE49-F238E27FC236}">
                    <a16:creationId xmlns:a16="http://schemas.microsoft.com/office/drawing/2014/main" id="{00000000-0008-0000-2F00-000036110700}"/>
                  </a:ext>
                </a:extLst>
              </xdr:cNvPr>
              <xdr:cNvSpPr/>
            </xdr:nvSpPr>
            <xdr:spPr bwMode="auto">
              <a:xfrm>
                <a:off x="414337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59" name="Option Button 311" hidden="1">
                <a:extLst>
                  <a:ext uri="{63B3BB69-23CF-44E3-9099-C40C66FF867C}">
                    <a14:compatExt spid="_x0000_s463159"/>
                  </a:ext>
                  <a:ext uri="{FF2B5EF4-FFF2-40B4-BE49-F238E27FC236}">
                    <a16:creationId xmlns:a16="http://schemas.microsoft.com/office/drawing/2014/main" id="{00000000-0008-0000-2F00-000037110700}"/>
                  </a:ext>
                </a:extLst>
              </xdr:cNvPr>
              <xdr:cNvSpPr/>
            </xdr:nvSpPr>
            <xdr:spPr bwMode="auto">
              <a:xfrm>
                <a:off x="4581526"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0" name="Option Button 312" hidden="1">
                <a:extLst>
                  <a:ext uri="{63B3BB69-23CF-44E3-9099-C40C66FF867C}">
                    <a14:compatExt spid="_x0000_s463160"/>
                  </a:ext>
                  <a:ext uri="{FF2B5EF4-FFF2-40B4-BE49-F238E27FC236}">
                    <a16:creationId xmlns:a16="http://schemas.microsoft.com/office/drawing/2014/main" id="{00000000-0008-0000-2F00-000038110700}"/>
                  </a:ext>
                </a:extLst>
              </xdr:cNvPr>
              <xdr:cNvSpPr/>
            </xdr:nvSpPr>
            <xdr:spPr bwMode="auto">
              <a:xfrm>
                <a:off x="5019673"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1" name="Option Button 313" hidden="1">
                <a:extLst>
                  <a:ext uri="{63B3BB69-23CF-44E3-9099-C40C66FF867C}">
                    <a14:compatExt spid="_x0000_s463161"/>
                  </a:ext>
                  <a:ext uri="{FF2B5EF4-FFF2-40B4-BE49-F238E27FC236}">
                    <a16:creationId xmlns:a16="http://schemas.microsoft.com/office/drawing/2014/main" id="{00000000-0008-0000-2F00-000039110700}"/>
                  </a:ext>
                </a:extLst>
              </xdr:cNvPr>
              <xdr:cNvSpPr/>
            </xdr:nvSpPr>
            <xdr:spPr bwMode="auto">
              <a:xfrm>
                <a:off x="5457824" y="215267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65</xdr:row>
          <xdr:rowOff>125667</xdr:rowOff>
        </xdr:from>
        <xdr:ext cx="2294286" cy="194005"/>
        <xdr:grpSp>
          <xdr:nvGrpSpPr>
            <xdr:cNvPr id="386" name="Gruppieren 385">
              <a:extLst>
                <a:ext uri="{FF2B5EF4-FFF2-40B4-BE49-F238E27FC236}">
                  <a16:creationId xmlns:a16="http://schemas.microsoft.com/office/drawing/2014/main" id="{00000000-0008-0000-2F00-000082010000}"/>
                </a:ext>
              </a:extLst>
            </xdr:cNvPr>
            <xdr:cNvGrpSpPr/>
          </xdr:nvGrpSpPr>
          <xdr:grpSpPr>
            <a:xfrm>
              <a:off x="2851415" y="19952907"/>
              <a:ext cx="2294286" cy="194005"/>
              <a:chOff x="3581389" y="2105164"/>
              <a:chExt cx="2247895" cy="276225"/>
            </a:xfrm>
          </xdr:grpSpPr>
          <xdr:sp macro="" textlink="">
            <xdr:nvSpPr>
              <xdr:cNvPr id="463162" name="Group Box 314" hidden="1">
                <a:extLst>
                  <a:ext uri="{63B3BB69-23CF-44E3-9099-C40C66FF867C}">
                    <a14:compatExt spid="_x0000_s463162"/>
                  </a:ext>
                  <a:ext uri="{FF2B5EF4-FFF2-40B4-BE49-F238E27FC236}">
                    <a16:creationId xmlns:a16="http://schemas.microsoft.com/office/drawing/2014/main" id="{00000000-0008-0000-2F00-00003A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63" name="Option Button 315" hidden="1">
                <a:extLst>
                  <a:ext uri="{63B3BB69-23CF-44E3-9099-C40C66FF867C}">
                    <a14:compatExt spid="_x0000_s463163"/>
                  </a:ext>
                  <a:ext uri="{FF2B5EF4-FFF2-40B4-BE49-F238E27FC236}">
                    <a16:creationId xmlns:a16="http://schemas.microsoft.com/office/drawing/2014/main" id="{00000000-0008-0000-2F00-00003B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4" name="Option Button 316" hidden="1">
                <a:extLst>
                  <a:ext uri="{63B3BB69-23CF-44E3-9099-C40C66FF867C}">
                    <a14:compatExt spid="_x0000_s463164"/>
                  </a:ext>
                  <a:ext uri="{FF2B5EF4-FFF2-40B4-BE49-F238E27FC236}">
                    <a16:creationId xmlns:a16="http://schemas.microsoft.com/office/drawing/2014/main" id="{00000000-0008-0000-2F00-00003C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5" name="Option Button 317" hidden="1">
                <a:extLst>
                  <a:ext uri="{63B3BB69-23CF-44E3-9099-C40C66FF867C}">
                    <a14:compatExt spid="_x0000_s463165"/>
                  </a:ext>
                  <a:ext uri="{FF2B5EF4-FFF2-40B4-BE49-F238E27FC236}">
                    <a16:creationId xmlns:a16="http://schemas.microsoft.com/office/drawing/2014/main" id="{00000000-0008-0000-2F00-00003D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6" name="Option Button 318" hidden="1">
                <a:extLst>
                  <a:ext uri="{63B3BB69-23CF-44E3-9099-C40C66FF867C}">
                    <a14:compatExt spid="_x0000_s463166"/>
                  </a:ext>
                  <a:ext uri="{FF2B5EF4-FFF2-40B4-BE49-F238E27FC236}">
                    <a16:creationId xmlns:a16="http://schemas.microsoft.com/office/drawing/2014/main" id="{00000000-0008-0000-2F00-00003E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67" name="Option Button 319" hidden="1">
                <a:extLst>
                  <a:ext uri="{63B3BB69-23CF-44E3-9099-C40C66FF867C}">
                    <a14:compatExt spid="_x0000_s463167"/>
                  </a:ext>
                  <a:ext uri="{FF2B5EF4-FFF2-40B4-BE49-F238E27FC236}">
                    <a16:creationId xmlns:a16="http://schemas.microsoft.com/office/drawing/2014/main" id="{00000000-0008-0000-2F00-00003F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66</xdr:row>
          <xdr:rowOff>123777</xdr:rowOff>
        </xdr:from>
        <xdr:ext cx="2294286" cy="194005"/>
        <xdr:grpSp>
          <xdr:nvGrpSpPr>
            <xdr:cNvPr id="393" name="Gruppieren 392">
              <a:extLst>
                <a:ext uri="{FF2B5EF4-FFF2-40B4-BE49-F238E27FC236}">
                  <a16:creationId xmlns:a16="http://schemas.microsoft.com/office/drawing/2014/main" id="{00000000-0008-0000-2F00-000089010000}"/>
                </a:ext>
              </a:extLst>
            </xdr:cNvPr>
            <xdr:cNvGrpSpPr/>
          </xdr:nvGrpSpPr>
          <xdr:grpSpPr>
            <a:xfrm>
              <a:off x="2851415" y="20263437"/>
              <a:ext cx="2294286" cy="194005"/>
              <a:chOff x="3581389" y="2105164"/>
              <a:chExt cx="2247895" cy="276225"/>
            </a:xfrm>
          </xdr:grpSpPr>
          <xdr:sp macro="" textlink="">
            <xdr:nvSpPr>
              <xdr:cNvPr id="463168" name="Group Box 320" hidden="1">
                <a:extLst>
                  <a:ext uri="{63B3BB69-23CF-44E3-9099-C40C66FF867C}">
                    <a14:compatExt spid="_x0000_s463168"/>
                  </a:ext>
                  <a:ext uri="{FF2B5EF4-FFF2-40B4-BE49-F238E27FC236}">
                    <a16:creationId xmlns:a16="http://schemas.microsoft.com/office/drawing/2014/main" id="{00000000-0008-0000-2F00-000040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69" name="Option Button 321" hidden="1">
                <a:extLst>
                  <a:ext uri="{63B3BB69-23CF-44E3-9099-C40C66FF867C}">
                    <a14:compatExt spid="_x0000_s463169"/>
                  </a:ext>
                  <a:ext uri="{FF2B5EF4-FFF2-40B4-BE49-F238E27FC236}">
                    <a16:creationId xmlns:a16="http://schemas.microsoft.com/office/drawing/2014/main" id="{00000000-0008-0000-2F00-000041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0" name="Option Button 322" hidden="1">
                <a:extLst>
                  <a:ext uri="{63B3BB69-23CF-44E3-9099-C40C66FF867C}">
                    <a14:compatExt spid="_x0000_s463170"/>
                  </a:ext>
                  <a:ext uri="{FF2B5EF4-FFF2-40B4-BE49-F238E27FC236}">
                    <a16:creationId xmlns:a16="http://schemas.microsoft.com/office/drawing/2014/main" id="{00000000-0008-0000-2F00-000042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1" name="Option Button 323" hidden="1">
                <a:extLst>
                  <a:ext uri="{63B3BB69-23CF-44E3-9099-C40C66FF867C}">
                    <a14:compatExt spid="_x0000_s463171"/>
                  </a:ext>
                  <a:ext uri="{FF2B5EF4-FFF2-40B4-BE49-F238E27FC236}">
                    <a16:creationId xmlns:a16="http://schemas.microsoft.com/office/drawing/2014/main" id="{00000000-0008-0000-2F00-000043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2" name="Option Button 324" hidden="1">
                <a:extLst>
                  <a:ext uri="{63B3BB69-23CF-44E3-9099-C40C66FF867C}">
                    <a14:compatExt spid="_x0000_s463172"/>
                  </a:ext>
                  <a:ext uri="{FF2B5EF4-FFF2-40B4-BE49-F238E27FC236}">
                    <a16:creationId xmlns:a16="http://schemas.microsoft.com/office/drawing/2014/main" id="{00000000-0008-0000-2F00-000044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3" name="Option Button 325" hidden="1">
                <a:extLst>
                  <a:ext uri="{63B3BB69-23CF-44E3-9099-C40C66FF867C}">
                    <a14:compatExt spid="_x0000_s463173"/>
                  </a:ext>
                  <a:ext uri="{FF2B5EF4-FFF2-40B4-BE49-F238E27FC236}">
                    <a16:creationId xmlns:a16="http://schemas.microsoft.com/office/drawing/2014/main" id="{00000000-0008-0000-2F00-000045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67</xdr:row>
          <xdr:rowOff>121887</xdr:rowOff>
        </xdr:from>
        <xdr:ext cx="2294286" cy="194005"/>
        <xdr:grpSp>
          <xdr:nvGrpSpPr>
            <xdr:cNvPr id="400" name="Gruppieren 399">
              <a:extLst>
                <a:ext uri="{FF2B5EF4-FFF2-40B4-BE49-F238E27FC236}">
                  <a16:creationId xmlns:a16="http://schemas.microsoft.com/office/drawing/2014/main" id="{00000000-0008-0000-2F00-000090010000}"/>
                </a:ext>
              </a:extLst>
            </xdr:cNvPr>
            <xdr:cNvGrpSpPr/>
          </xdr:nvGrpSpPr>
          <xdr:grpSpPr>
            <a:xfrm>
              <a:off x="2851415" y="20573967"/>
              <a:ext cx="2294286" cy="194005"/>
              <a:chOff x="3581389" y="2105164"/>
              <a:chExt cx="2247895" cy="276225"/>
            </a:xfrm>
          </xdr:grpSpPr>
          <xdr:sp macro="" textlink="">
            <xdr:nvSpPr>
              <xdr:cNvPr id="463174" name="Group Box 326" hidden="1">
                <a:extLst>
                  <a:ext uri="{63B3BB69-23CF-44E3-9099-C40C66FF867C}">
                    <a14:compatExt spid="_x0000_s463174"/>
                  </a:ext>
                  <a:ext uri="{FF2B5EF4-FFF2-40B4-BE49-F238E27FC236}">
                    <a16:creationId xmlns:a16="http://schemas.microsoft.com/office/drawing/2014/main" id="{00000000-0008-0000-2F00-000046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75" name="Option Button 327" hidden="1">
                <a:extLst>
                  <a:ext uri="{63B3BB69-23CF-44E3-9099-C40C66FF867C}">
                    <a14:compatExt spid="_x0000_s463175"/>
                  </a:ext>
                  <a:ext uri="{FF2B5EF4-FFF2-40B4-BE49-F238E27FC236}">
                    <a16:creationId xmlns:a16="http://schemas.microsoft.com/office/drawing/2014/main" id="{00000000-0008-0000-2F00-000047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6" name="Option Button 328" hidden="1">
                <a:extLst>
                  <a:ext uri="{63B3BB69-23CF-44E3-9099-C40C66FF867C}">
                    <a14:compatExt spid="_x0000_s463176"/>
                  </a:ext>
                  <a:ext uri="{FF2B5EF4-FFF2-40B4-BE49-F238E27FC236}">
                    <a16:creationId xmlns:a16="http://schemas.microsoft.com/office/drawing/2014/main" id="{00000000-0008-0000-2F00-000048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7" name="Option Button 329" hidden="1">
                <a:extLst>
                  <a:ext uri="{63B3BB69-23CF-44E3-9099-C40C66FF867C}">
                    <a14:compatExt spid="_x0000_s463177"/>
                  </a:ext>
                  <a:ext uri="{FF2B5EF4-FFF2-40B4-BE49-F238E27FC236}">
                    <a16:creationId xmlns:a16="http://schemas.microsoft.com/office/drawing/2014/main" id="{00000000-0008-0000-2F00-000049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8" name="Option Button 330" hidden="1">
                <a:extLst>
                  <a:ext uri="{63B3BB69-23CF-44E3-9099-C40C66FF867C}">
                    <a14:compatExt spid="_x0000_s463178"/>
                  </a:ext>
                  <a:ext uri="{FF2B5EF4-FFF2-40B4-BE49-F238E27FC236}">
                    <a16:creationId xmlns:a16="http://schemas.microsoft.com/office/drawing/2014/main" id="{00000000-0008-0000-2F00-00004A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79" name="Option Button 331" hidden="1">
                <a:extLst>
                  <a:ext uri="{63B3BB69-23CF-44E3-9099-C40C66FF867C}">
                    <a14:compatExt spid="_x0000_s463179"/>
                  </a:ext>
                  <a:ext uri="{FF2B5EF4-FFF2-40B4-BE49-F238E27FC236}">
                    <a16:creationId xmlns:a16="http://schemas.microsoft.com/office/drawing/2014/main" id="{00000000-0008-0000-2F00-00004B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68</xdr:row>
          <xdr:rowOff>119997</xdr:rowOff>
        </xdr:from>
        <xdr:ext cx="2294286" cy="194005"/>
        <xdr:grpSp>
          <xdr:nvGrpSpPr>
            <xdr:cNvPr id="407" name="Gruppieren 406">
              <a:extLst>
                <a:ext uri="{FF2B5EF4-FFF2-40B4-BE49-F238E27FC236}">
                  <a16:creationId xmlns:a16="http://schemas.microsoft.com/office/drawing/2014/main" id="{00000000-0008-0000-2F00-000097010000}"/>
                </a:ext>
              </a:extLst>
            </xdr:cNvPr>
            <xdr:cNvGrpSpPr/>
          </xdr:nvGrpSpPr>
          <xdr:grpSpPr>
            <a:xfrm>
              <a:off x="2851415" y="20884497"/>
              <a:ext cx="2294286" cy="194005"/>
              <a:chOff x="3581389" y="2105164"/>
              <a:chExt cx="2247895" cy="276225"/>
            </a:xfrm>
          </xdr:grpSpPr>
          <xdr:sp macro="" textlink="">
            <xdr:nvSpPr>
              <xdr:cNvPr id="463180" name="Group Box 332" hidden="1">
                <a:extLst>
                  <a:ext uri="{63B3BB69-23CF-44E3-9099-C40C66FF867C}">
                    <a14:compatExt spid="_x0000_s463180"/>
                  </a:ext>
                  <a:ext uri="{FF2B5EF4-FFF2-40B4-BE49-F238E27FC236}">
                    <a16:creationId xmlns:a16="http://schemas.microsoft.com/office/drawing/2014/main" id="{00000000-0008-0000-2F00-00004C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81" name="Option Button 333" hidden="1">
                <a:extLst>
                  <a:ext uri="{63B3BB69-23CF-44E3-9099-C40C66FF867C}">
                    <a14:compatExt spid="_x0000_s463181"/>
                  </a:ext>
                  <a:ext uri="{FF2B5EF4-FFF2-40B4-BE49-F238E27FC236}">
                    <a16:creationId xmlns:a16="http://schemas.microsoft.com/office/drawing/2014/main" id="{00000000-0008-0000-2F00-00004D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2" name="Option Button 334" hidden="1">
                <a:extLst>
                  <a:ext uri="{63B3BB69-23CF-44E3-9099-C40C66FF867C}">
                    <a14:compatExt spid="_x0000_s463182"/>
                  </a:ext>
                  <a:ext uri="{FF2B5EF4-FFF2-40B4-BE49-F238E27FC236}">
                    <a16:creationId xmlns:a16="http://schemas.microsoft.com/office/drawing/2014/main" id="{00000000-0008-0000-2F00-00004E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3" name="Option Button 335" hidden="1">
                <a:extLst>
                  <a:ext uri="{63B3BB69-23CF-44E3-9099-C40C66FF867C}">
                    <a14:compatExt spid="_x0000_s463183"/>
                  </a:ext>
                  <a:ext uri="{FF2B5EF4-FFF2-40B4-BE49-F238E27FC236}">
                    <a16:creationId xmlns:a16="http://schemas.microsoft.com/office/drawing/2014/main" id="{00000000-0008-0000-2F00-00004F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4" name="Option Button 336" hidden="1">
                <a:extLst>
                  <a:ext uri="{63B3BB69-23CF-44E3-9099-C40C66FF867C}">
                    <a14:compatExt spid="_x0000_s463184"/>
                  </a:ext>
                  <a:ext uri="{FF2B5EF4-FFF2-40B4-BE49-F238E27FC236}">
                    <a16:creationId xmlns:a16="http://schemas.microsoft.com/office/drawing/2014/main" id="{00000000-0008-0000-2F00-000050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5" name="Option Button 337" hidden="1">
                <a:extLst>
                  <a:ext uri="{63B3BB69-23CF-44E3-9099-C40C66FF867C}">
                    <a14:compatExt spid="_x0000_s463185"/>
                  </a:ext>
                  <a:ext uri="{FF2B5EF4-FFF2-40B4-BE49-F238E27FC236}">
                    <a16:creationId xmlns:a16="http://schemas.microsoft.com/office/drawing/2014/main" id="{00000000-0008-0000-2F00-000051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69</xdr:row>
          <xdr:rowOff>118107</xdr:rowOff>
        </xdr:from>
        <xdr:ext cx="2294286" cy="194005"/>
        <xdr:grpSp>
          <xdr:nvGrpSpPr>
            <xdr:cNvPr id="414" name="Gruppieren 413">
              <a:extLst>
                <a:ext uri="{FF2B5EF4-FFF2-40B4-BE49-F238E27FC236}">
                  <a16:creationId xmlns:a16="http://schemas.microsoft.com/office/drawing/2014/main" id="{00000000-0008-0000-2F00-00009E010000}"/>
                </a:ext>
              </a:extLst>
            </xdr:cNvPr>
            <xdr:cNvGrpSpPr/>
          </xdr:nvGrpSpPr>
          <xdr:grpSpPr>
            <a:xfrm>
              <a:off x="2851415" y="21195027"/>
              <a:ext cx="2294286" cy="194005"/>
              <a:chOff x="3581389" y="2105164"/>
              <a:chExt cx="2247895" cy="276225"/>
            </a:xfrm>
          </xdr:grpSpPr>
          <xdr:sp macro="" textlink="">
            <xdr:nvSpPr>
              <xdr:cNvPr id="463186" name="Group Box 338" hidden="1">
                <a:extLst>
                  <a:ext uri="{63B3BB69-23CF-44E3-9099-C40C66FF867C}">
                    <a14:compatExt spid="_x0000_s463186"/>
                  </a:ext>
                  <a:ext uri="{FF2B5EF4-FFF2-40B4-BE49-F238E27FC236}">
                    <a16:creationId xmlns:a16="http://schemas.microsoft.com/office/drawing/2014/main" id="{00000000-0008-0000-2F00-000052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87" name="Option Button 339" hidden="1">
                <a:extLst>
                  <a:ext uri="{63B3BB69-23CF-44E3-9099-C40C66FF867C}">
                    <a14:compatExt spid="_x0000_s463187"/>
                  </a:ext>
                  <a:ext uri="{FF2B5EF4-FFF2-40B4-BE49-F238E27FC236}">
                    <a16:creationId xmlns:a16="http://schemas.microsoft.com/office/drawing/2014/main" id="{00000000-0008-0000-2F00-000053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8" name="Option Button 340" hidden="1">
                <a:extLst>
                  <a:ext uri="{63B3BB69-23CF-44E3-9099-C40C66FF867C}">
                    <a14:compatExt spid="_x0000_s463188"/>
                  </a:ext>
                  <a:ext uri="{FF2B5EF4-FFF2-40B4-BE49-F238E27FC236}">
                    <a16:creationId xmlns:a16="http://schemas.microsoft.com/office/drawing/2014/main" id="{00000000-0008-0000-2F00-000054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89" name="Option Button 341" hidden="1">
                <a:extLst>
                  <a:ext uri="{63B3BB69-23CF-44E3-9099-C40C66FF867C}">
                    <a14:compatExt spid="_x0000_s463189"/>
                  </a:ext>
                  <a:ext uri="{FF2B5EF4-FFF2-40B4-BE49-F238E27FC236}">
                    <a16:creationId xmlns:a16="http://schemas.microsoft.com/office/drawing/2014/main" id="{00000000-0008-0000-2F00-000055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0" name="Option Button 342" hidden="1">
                <a:extLst>
                  <a:ext uri="{63B3BB69-23CF-44E3-9099-C40C66FF867C}">
                    <a14:compatExt spid="_x0000_s463190"/>
                  </a:ext>
                  <a:ext uri="{FF2B5EF4-FFF2-40B4-BE49-F238E27FC236}">
                    <a16:creationId xmlns:a16="http://schemas.microsoft.com/office/drawing/2014/main" id="{00000000-0008-0000-2F00-000056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1" name="Option Button 343" hidden="1">
                <a:extLst>
                  <a:ext uri="{63B3BB69-23CF-44E3-9099-C40C66FF867C}">
                    <a14:compatExt spid="_x0000_s463191"/>
                  </a:ext>
                  <a:ext uri="{FF2B5EF4-FFF2-40B4-BE49-F238E27FC236}">
                    <a16:creationId xmlns:a16="http://schemas.microsoft.com/office/drawing/2014/main" id="{00000000-0008-0000-2F00-000057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70</xdr:row>
          <xdr:rowOff>116217</xdr:rowOff>
        </xdr:from>
        <xdr:ext cx="2294286" cy="194005"/>
        <xdr:grpSp>
          <xdr:nvGrpSpPr>
            <xdr:cNvPr id="421" name="Gruppieren 420">
              <a:extLst>
                <a:ext uri="{FF2B5EF4-FFF2-40B4-BE49-F238E27FC236}">
                  <a16:creationId xmlns:a16="http://schemas.microsoft.com/office/drawing/2014/main" id="{00000000-0008-0000-2F00-0000A5010000}"/>
                </a:ext>
              </a:extLst>
            </xdr:cNvPr>
            <xdr:cNvGrpSpPr/>
          </xdr:nvGrpSpPr>
          <xdr:grpSpPr>
            <a:xfrm>
              <a:off x="2851415" y="21505557"/>
              <a:ext cx="2294286" cy="194005"/>
              <a:chOff x="3581389" y="2105164"/>
              <a:chExt cx="2247895" cy="276225"/>
            </a:xfrm>
          </xdr:grpSpPr>
          <xdr:sp macro="" textlink="">
            <xdr:nvSpPr>
              <xdr:cNvPr id="463192" name="Group Box 344" hidden="1">
                <a:extLst>
                  <a:ext uri="{63B3BB69-23CF-44E3-9099-C40C66FF867C}">
                    <a14:compatExt spid="_x0000_s463192"/>
                  </a:ext>
                  <a:ext uri="{FF2B5EF4-FFF2-40B4-BE49-F238E27FC236}">
                    <a16:creationId xmlns:a16="http://schemas.microsoft.com/office/drawing/2014/main" id="{00000000-0008-0000-2F00-000058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93" name="Option Button 345" hidden="1">
                <a:extLst>
                  <a:ext uri="{63B3BB69-23CF-44E3-9099-C40C66FF867C}">
                    <a14:compatExt spid="_x0000_s463193"/>
                  </a:ext>
                  <a:ext uri="{FF2B5EF4-FFF2-40B4-BE49-F238E27FC236}">
                    <a16:creationId xmlns:a16="http://schemas.microsoft.com/office/drawing/2014/main" id="{00000000-0008-0000-2F00-000059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4" name="Option Button 346" hidden="1">
                <a:extLst>
                  <a:ext uri="{63B3BB69-23CF-44E3-9099-C40C66FF867C}">
                    <a14:compatExt spid="_x0000_s463194"/>
                  </a:ext>
                  <a:ext uri="{FF2B5EF4-FFF2-40B4-BE49-F238E27FC236}">
                    <a16:creationId xmlns:a16="http://schemas.microsoft.com/office/drawing/2014/main" id="{00000000-0008-0000-2F00-00005A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5" name="Option Button 347" hidden="1">
                <a:extLst>
                  <a:ext uri="{63B3BB69-23CF-44E3-9099-C40C66FF867C}">
                    <a14:compatExt spid="_x0000_s463195"/>
                  </a:ext>
                  <a:ext uri="{FF2B5EF4-FFF2-40B4-BE49-F238E27FC236}">
                    <a16:creationId xmlns:a16="http://schemas.microsoft.com/office/drawing/2014/main" id="{00000000-0008-0000-2F00-00005B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6" name="Option Button 348" hidden="1">
                <a:extLst>
                  <a:ext uri="{63B3BB69-23CF-44E3-9099-C40C66FF867C}">
                    <a14:compatExt spid="_x0000_s463196"/>
                  </a:ext>
                  <a:ext uri="{FF2B5EF4-FFF2-40B4-BE49-F238E27FC236}">
                    <a16:creationId xmlns:a16="http://schemas.microsoft.com/office/drawing/2014/main" id="{00000000-0008-0000-2F00-00005C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197" name="Option Button 349" hidden="1">
                <a:extLst>
                  <a:ext uri="{63B3BB69-23CF-44E3-9099-C40C66FF867C}">
                    <a14:compatExt spid="_x0000_s463197"/>
                  </a:ext>
                  <a:ext uri="{FF2B5EF4-FFF2-40B4-BE49-F238E27FC236}">
                    <a16:creationId xmlns:a16="http://schemas.microsoft.com/office/drawing/2014/main" id="{00000000-0008-0000-2F00-00005D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71</xdr:row>
          <xdr:rowOff>114327</xdr:rowOff>
        </xdr:from>
        <xdr:ext cx="2294286" cy="194005"/>
        <xdr:grpSp>
          <xdr:nvGrpSpPr>
            <xdr:cNvPr id="428" name="Gruppieren 427">
              <a:extLst>
                <a:ext uri="{FF2B5EF4-FFF2-40B4-BE49-F238E27FC236}">
                  <a16:creationId xmlns:a16="http://schemas.microsoft.com/office/drawing/2014/main" id="{00000000-0008-0000-2F00-0000AC010000}"/>
                </a:ext>
              </a:extLst>
            </xdr:cNvPr>
            <xdr:cNvGrpSpPr/>
          </xdr:nvGrpSpPr>
          <xdr:grpSpPr>
            <a:xfrm>
              <a:off x="2851415" y="21816087"/>
              <a:ext cx="2294286" cy="194005"/>
              <a:chOff x="3581389" y="2105164"/>
              <a:chExt cx="2247895" cy="276225"/>
            </a:xfrm>
          </xdr:grpSpPr>
          <xdr:sp macro="" textlink="">
            <xdr:nvSpPr>
              <xdr:cNvPr id="463198" name="Group Box 350" hidden="1">
                <a:extLst>
                  <a:ext uri="{63B3BB69-23CF-44E3-9099-C40C66FF867C}">
                    <a14:compatExt spid="_x0000_s463198"/>
                  </a:ext>
                  <a:ext uri="{FF2B5EF4-FFF2-40B4-BE49-F238E27FC236}">
                    <a16:creationId xmlns:a16="http://schemas.microsoft.com/office/drawing/2014/main" id="{00000000-0008-0000-2F00-00005E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199" name="Option Button 351" hidden="1">
                <a:extLst>
                  <a:ext uri="{63B3BB69-23CF-44E3-9099-C40C66FF867C}">
                    <a14:compatExt spid="_x0000_s463199"/>
                  </a:ext>
                  <a:ext uri="{FF2B5EF4-FFF2-40B4-BE49-F238E27FC236}">
                    <a16:creationId xmlns:a16="http://schemas.microsoft.com/office/drawing/2014/main" id="{00000000-0008-0000-2F00-00005F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0" name="Option Button 352" hidden="1">
                <a:extLst>
                  <a:ext uri="{63B3BB69-23CF-44E3-9099-C40C66FF867C}">
                    <a14:compatExt spid="_x0000_s463200"/>
                  </a:ext>
                  <a:ext uri="{FF2B5EF4-FFF2-40B4-BE49-F238E27FC236}">
                    <a16:creationId xmlns:a16="http://schemas.microsoft.com/office/drawing/2014/main" id="{00000000-0008-0000-2F00-000060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1" name="Option Button 353" hidden="1">
                <a:extLst>
                  <a:ext uri="{63B3BB69-23CF-44E3-9099-C40C66FF867C}">
                    <a14:compatExt spid="_x0000_s463201"/>
                  </a:ext>
                  <a:ext uri="{FF2B5EF4-FFF2-40B4-BE49-F238E27FC236}">
                    <a16:creationId xmlns:a16="http://schemas.microsoft.com/office/drawing/2014/main" id="{00000000-0008-0000-2F00-000061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2" name="Option Button 354" hidden="1">
                <a:extLst>
                  <a:ext uri="{63B3BB69-23CF-44E3-9099-C40C66FF867C}">
                    <a14:compatExt spid="_x0000_s463202"/>
                  </a:ext>
                  <a:ext uri="{FF2B5EF4-FFF2-40B4-BE49-F238E27FC236}">
                    <a16:creationId xmlns:a16="http://schemas.microsoft.com/office/drawing/2014/main" id="{00000000-0008-0000-2F00-000062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3" name="Option Button 355" hidden="1">
                <a:extLst>
                  <a:ext uri="{63B3BB69-23CF-44E3-9099-C40C66FF867C}">
                    <a14:compatExt spid="_x0000_s463203"/>
                  </a:ext>
                  <a:ext uri="{FF2B5EF4-FFF2-40B4-BE49-F238E27FC236}">
                    <a16:creationId xmlns:a16="http://schemas.microsoft.com/office/drawing/2014/main" id="{00000000-0008-0000-2F00-000063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72</xdr:row>
          <xdr:rowOff>112437</xdr:rowOff>
        </xdr:from>
        <xdr:ext cx="2294286" cy="194005"/>
        <xdr:grpSp>
          <xdr:nvGrpSpPr>
            <xdr:cNvPr id="435" name="Gruppieren 434">
              <a:extLst>
                <a:ext uri="{FF2B5EF4-FFF2-40B4-BE49-F238E27FC236}">
                  <a16:creationId xmlns:a16="http://schemas.microsoft.com/office/drawing/2014/main" id="{00000000-0008-0000-2F00-0000B3010000}"/>
                </a:ext>
              </a:extLst>
            </xdr:cNvPr>
            <xdr:cNvGrpSpPr/>
          </xdr:nvGrpSpPr>
          <xdr:grpSpPr>
            <a:xfrm>
              <a:off x="2851415" y="22126617"/>
              <a:ext cx="2294286" cy="194005"/>
              <a:chOff x="3581389" y="2105164"/>
              <a:chExt cx="2247895" cy="276225"/>
            </a:xfrm>
          </xdr:grpSpPr>
          <xdr:sp macro="" textlink="">
            <xdr:nvSpPr>
              <xdr:cNvPr id="463204" name="Group Box 356" hidden="1">
                <a:extLst>
                  <a:ext uri="{63B3BB69-23CF-44E3-9099-C40C66FF867C}">
                    <a14:compatExt spid="_x0000_s463204"/>
                  </a:ext>
                  <a:ext uri="{FF2B5EF4-FFF2-40B4-BE49-F238E27FC236}">
                    <a16:creationId xmlns:a16="http://schemas.microsoft.com/office/drawing/2014/main" id="{00000000-0008-0000-2F00-000064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205" name="Option Button 357" hidden="1">
                <a:extLst>
                  <a:ext uri="{63B3BB69-23CF-44E3-9099-C40C66FF867C}">
                    <a14:compatExt spid="_x0000_s463205"/>
                  </a:ext>
                  <a:ext uri="{FF2B5EF4-FFF2-40B4-BE49-F238E27FC236}">
                    <a16:creationId xmlns:a16="http://schemas.microsoft.com/office/drawing/2014/main" id="{00000000-0008-0000-2F00-000065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6" name="Option Button 358" hidden="1">
                <a:extLst>
                  <a:ext uri="{63B3BB69-23CF-44E3-9099-C40C66FF867C}">
                    <a14:compatExt spid="_x0000_s463206"/>
                  </a:ext>
                  <a:ext uri="{FF2B5EF4-FFF2-40B4-BE49-F238E27FC236}">
                    <a16:creationId xmlns:a16="http://schemas.microsoft.com/office/drawing/2014/main" id="{00000000-0008-0000-2F00-000066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7" name="Option Button 359" hidden="1">
                <a:extLst>
                  <a:ext uri="{63B3BB69-23CF-44E3-9099-C40C66FF867C}">
                    <a14:compatExt spid="_x0000_s463207"/>
                  </a:ext>
                  <a:ext uri="{FF2B5EF4-FFF2-40B4-BE49-F238E27FC236}">
                    <a16:creationId xmlns:a16="http://schemas.microsoft.com/office/drawing/2014/main" id="{00000000-0008-0000-2F00-000067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8" name="Option Button 360" hidden="1">
                <a:extLst>
                  <a:ext uri="{63B3BB69-23CF-44E3-9099-C40C66FF867C}">
                    <a14:compatExt spid="_x0000_s463208"/>
                  </a:ext>
                  <a:ext uri="{FF2B5EF4-FFF2-40B4-BE49-F238E27FC236}">
                    <a16:creationId xmlns:a16="http://schemas.microsoft.com/office/drawing/2014/main" id="{00000000-0008-0000-2F00-000068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09" name="Option Button 361" hidden="1">
                <a:extLst>
                  <a:ext uri="{63B3BB69-23CF-44E3-9099-C40C66FF867C}">
                    <a14:compatExt spid="_x0000_s463209"/>
                  </a:ext>
                  <a:ext uri="{FF2B5EF4-FFF2-40B4-BE49-F238E27FC236}">
                    <a16:creationId xmlns:a16="http://schemas.microsoft.com/office/drawing/2014/main" id="{00000000-0008-0000-2F00-000069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73</xdr:row>
          <xdr:rowOff>110547</xdr:rowOff>
        </xdr:from>
        <xdr:ext cx="2294286" cy="194005"/>
        <xdr:grpSp>
          <xdr:nvGrpSpPr>
            <xdr:cNvPr id="442" name="Gruppieren 441">
              <a:extLst>
                <a:ext uri="{FF2B5EF4-FFF2-40B4-BE49-F238E27FC236}">
                  <a16:creationId xmlns:a16="http://schemas.microsoft.com/office/drawing/2014/main" id="{00000000-0008-0000-2F00-0000BA010000}"/>
                </a:ext>
              </a:extLst>
            </xdr:cNvPr>
            <xdr:cNvGrpSpPr/>
          </xdr:nvGrpSpPr>
          <xdr:grpSpPr>
            <a:xfrm>
              <a:off x="2851415" y="22437147"/>
              <a:ext cx="2294286" cy="194005"/>
              <a:chOff x="3581389" y="2105164"/>
              <a:chExt cx="2247895" cy="276225"/>
            </a:xfrm>
          </xdr:grpSpPr>
          <xdr:sp macro="" textlink="">
            <xdr:nvSpPr>
              <xdr:cNvPr id="463210" name="Group Box 362" hidden="1">
                <a:extLst>
                  <a:ext uri="{63B3BB69-23CF-44E3-9099-C40C66FF867C}">
                    <a14:compatExt spid="_x0000_s463210"/>
                  </a:ext>
                  <a:ext uri="{FF2B5EF4-FFF2-40B4-BE49-F238E27FC236}">
                    <a16:creationId xmlns:a16="http://schemas.microsoft.com/office/drawing/2014/main" id="{00000000-0008-0000-2F00-00006A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211" name="Option Button 363" hidden="1">
                <a:extLst>
                  <a:ext uri="{63B3BB69-23CF-44E3-9099-C40C66FF867C}">
                    <a14:compatExt spid="_x0000_s463211"/>
                  </a:ext>
                  <a:ext uri="{FF2B5EF4-FFF2-40B4-BE49-F238E27FC236}">
                    <a16:creationId xmlns:a16="http://schemas.microsoft.com/office/drawing/2014/main" id="{00000000-0008-0000-2F00-00006B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2" name="Option Button 364" hidden="1">
                <a:extLst>
                  <a:ext uri="{63B3BB69-23CF-44E3-9099-C40C66FF867C}">
                    <a14:compatExt spid="_x0000_s463212"/>
                  </a:ext>
                  <a:ext uri="{FF2B5EF4-FFF2-40B4-BE49-F238E27FC236}">
                    <a16:creationId xmlns:a16="http://schemas.microsoft.com/office/drawing/2014/main" id="{00000000-0008-0000-2F00-00006C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3" name="Option Button 365" hidden="1">
                <a:extLst>
                  <a:ext uri="{63B3BB69-23CF-44E3-9099-C40C66FF867C}">
                    <a14:compatExt spid="_x0000_s463213"/>
                  </a:ext>
                  <a:ext uri="{FF2B5EF4-FFF2-40B4-BE49-F238E27FC236}">
                    <a16:creationId xmlns:a16="http://schemas.microsoft.com/office/drawing/2014/main" id="{00000000-0008-0000-2F00-00006D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4" name="Option Button 366" hidden="1">
                <a:extLst>
                  <a:ext uri="{63B3BB69-23CF-44E3-9099-C40C66FF867C}">
                    <a14:compatExt spid="_x0000_s463214"/>
                  </a:ext>
                  <a:ext uri="{FF2B5EF4-FFF2-40B4-BE49-F238E27FC236}">
                    <a16:creationId xmlns:a16="http://schemas.microsoft.com/office/drawing/2014/main" id="{00000000-0008-0000-2F00-00006E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5" name="Option Button 367" hidden="1">
                <a:extLst>
                  <a:ext uri="{63B3BB69-23CF-44E3-9099-C40C66FF867C}">
                    <a14:compatExt spid="_x0000_s463215"/>
                  </a:ext>
                  <a:ext uri="{FF2B5EF4-FFF2-40B4-BE49-F238E27FC236}">
                    <a16:creationId xmlns:a16="http://schemas.microsoft.com/office/drawing/2014/main" id="{00000000-0008-0000-2F00-00006F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74</xdr:row>
          <xdr:rowOff>108657</xdr:rowOff>
        </xdr:from>
        <xdr:ext cx="2294286" cy="194005"/>
        <xdr:grpSp>
          <xdr:nvGrpSpPr>
            <xdr:cNvPr id="449" name="Gruppieren 448">
              <a:extLst>
                <a:ext uri="{FF2B5EF4-FFF2-40B4-BE49-F238E27FC236}">
                  <a16:creationId xmlns:a16="http://schemas.microsoft.com/office/drawing/2014/main" id="{00000000-0008-0000-2F00-0000C1010000}"/>
                </a:ext>
              </a:extLst>
            </xdr:cNvPr>
            <xdr:cNvGrpSpPr/>
          </xdr:nvGrpSpPr>
          <xdr:grpSpPr>
            <a:xfrm>
              <a:off x="2851415" y="22747677"/>
              <a:ext cx="2294286" cy="194005"/>
              <a:chOff x="3581389" y="2105164"/>
              <a:chExt cx="2247895" cy="276225"/>
            </a:xfrm>
          </xdr:grpSpPr>
          <xdr:sp macro="" textlink="">
            <xdr:nvSpPr>
              <xdr:cNvPr id="463216" name="Group Box 368" hidden="1">
                <a:extLst>
                  <a:ext uri="{63B3BB69-23CF-44E3-9099-C40C66FF867C}">
                    <a14:compatExt spid="_x0000_s463216"/>
                  </a:ext>
                  <a:ext uri="{FF2B5EF4-FFF2-40B4-BE49-F238E27FC236}">
                    <a16:creationId xmlns:a16="http://schemas.microsoft.com/office/drawing/2014/main" id="{00000000-0008-0000-2F00-000070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217" name="Option Button 369" hidden="1">
                <a:extLst>
                  <a:ext uri="{63B3BB69-23CF-44E3-9099-C40C66FF867C}">
                    <a14:compatExt spid="_x0000_s463217"/>
                  </a:ext>
                  <a:ext uri="{FF2B5EF4-FFF2-40B4-BE49-F238E27FC236}">
                    <a16:creationId xmlns:a16="http://schemas.microsoft.com/office/drawing/2014/main" id="{00000000-0008-0000-2F00-000071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8" name="Option Button 370" hidden="1">
                <a:extLst>
                  <a:ext uri="{63B3BB69-23CF-44E3-9099-C40C66FF867C}">
                    <a14:compatExt spid="_x0000_s463218"/>
                  </a:ext>
                  <a:ext uri="{FF2B5EF4-FFF2-40B4-BE49-F238E27FC236}">
                    <a16:creationId xmlns:a16="http://schemas.microsoft.com/office/drawing/2014/main" id="{00000000-0008-0000-2F00-000072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19" name="Option Button 371" hidden="1">
                <a:extLst>
                  <a:ext uri="{63B3BB69-23CF-44E3-9099-C40C66FF867C}">
                    <a14:compatExt spid="_x0000_s463219"/>
                  </a:ext>
                  <a:ext uri="{FF2B5EF4-FFF2-40B4-BE49-F238E27FC236}">
                    <a16:creationId xmlns:a16="http://schemas.microsoft.com/office/drawing/2014/main" id="{00000000-0008-0000-2F00-000073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0" name="Option Button 372" hidden="1">
                <a:extLst>
                  <a:ext uri="{63B3BB69-23CF-44E3-9099-C40C66FF867C}">
                    <a14:compatExt spid="_x0000_s463220"/>
                  </a:ext>
                  <a:ext uri="{FF2B5EF4-FFF2-40B4-BE49-F238E27FC236}">
                    <a16:creationId xmlns:a16="http://schemas.microsoft.com/office/drawing/2014/main" id="{00000000-0008-0000-2F00-000074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1" name="Option Button 373" hidden="1">
                <a:extLst>
                  <a:ext uri="{63B3BB69-23CF-44E3-9099-C40C66FF867C}">
                    <a14:compatExt spid="_x0000_s463221"/>
                  </a:ext>
                  <a:ext uri="{FF2B5EF4-FFF2-40B4-BE49-F238E27FC236}">
                    <a16:creationId xmlns:a16="http://schemas.microsoft.com/office/drawing/2014/main" id="{00000000-0008-0000-2F00-000075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75</xdr:row>
          <xdr:rowOff>106767</xdr:rowOff>
        </xdr:from>
        <xdr:ext cx="2294286" cy="194005"/>
        <xdr:grpSp>
          <xdr:nvGrpSpPr>
            <xdr:cNvPr id="456" name="Gruppieren 455">
              <a:extLst>
                <a:ext uri="{FF2B5EF4-FFF2-40B4-BE49-F238E27FC236}">
                  <a16:creationId xmlns:a16="http://schemas.microsoft.com/office/drawing/2014/main" id="{00000000-0008-0000-2F00-0000C8010000}"/>
                </a:ext>
              </a:extLst>
            </xdr:cNvPr>
            <xdr:cNvGrpSpPr/>
          </xdr:nvGrpSpPr>
          <xdr:grpSpPr>
            <a:xfrm>
              <a:off x="2851415" y="23058207"/>
              <a:ext cx="2294286" cy="194005"/>
              <a:chOff x="3581389" y="2105164"/>
              <a:chExt cx="2247895" cy="276225"/>
            </a:xfrm>
          </xdr:grpSpPr>
          <xdr:sp macro="" textlink="">
            <xdr:nvSpPr>
              <xdr:cNvPr id="463222" name="Group Box 374" hidden="1">
                <a:extLst>
                  <a:ext uri="{63B3BB69-23CF-44E3-9099-C40C66FF867C}">
                    <a14:compatExt spid="_x0000_s463222"/>
                  </a:ext>
                  <a:ext uri="{FF2B5EF4-FFF2-40B4-BE49-F238E27FC236}">
                    <a16:creationId xmlns:a16="http://schemas.microsoft.com/office/drawing/2014/main" id="{00000000-0008-0000-2F00-000076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223" name="Option Button 375" hidden="1">
                <a:extLst>
                  <a:ext uri="{63B3BB69-23CF-44E3-9099-C40C66FF867C}">
                    <a14:compatExt spid="_x0000_s463223"/>
                  </a:ext>
                  <a:ext uri="{FF2B5EF4-FFF2-40B4-BE49-F238E27FC236}">
                    <a16:creationId xmlns:a16="http://schemas.microsoft.com/office/drawing/2014/main" id="{00000000-0008-0000-2F00-000077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4" name="Option Button 376" hidden="1">
                <a:extLst>
                  <a:ext uri="{63B3BB69-23CF-44E3-9099-C40C66FF867C}">
                    <a14:compatExt spid="_x0000_s463224"/>
                  </a:ext>
                  <a:ext uri="{FF2B5EF4-FFF2-40B4-BE49-F238E27FC236}">
                    <a16:creationId xmlns:a16="http://schemas.microsoft.com/office/drawing/2014/main" id="{00000000-0008-0000-2F00-000078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5" name="Option Button 377" hidden="1">
                <a:extLst>
                  <a:ext uri="{63B3BB69-23CF-44E3-9099-C40C66FF867C}">
                    <a14:compatExt spid="_x0000_s463225"/>
                  </a:ext>
                  <a:ext uri="{FF2B5EF4-FFF2-40B4-BE49-F238E27FC236}">
                    <a16:creationId xmlns:a16="http://schemas.microsoft.com/office/drawing/2014/main" id="{00000000-0008-0000-2F00-000079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6" name="Option Button 378" hidden="1">
                <a:extLst>
                  <a:ext uri="{63B3BB69-23CF-44E3-9099-C40C66FF867C}">
                    <a14:compatExt spid="_x0000_s463226"/>
                  </a:ext>
                  <a:ext uri="{FF2B5EF4-FFF2-40B4-BE49-F238E27FC236}">
                    <a16:creationId xmlns:a16="http://schemas.microsoft.com/office/drawing/2014/main" id="{00000000-0008-0000-2F00-00007A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27" name="Option Button 379" hidden="1">
                <a:extLst>
                  <a:ext uri="{63B3BB69-23CF-44E3-9099-C40C66FF867C}">
                    <a14:compatExt spid="_x0000_s463227"/>
                  </a:ext>
                  <a:ext uri="{FF2B5EF4-FFF2-40B4-BE49-F238E27FC236}">
                    <a16:creationId xmlns:a16="http://schemas.microsoft.com/office/drawing/2014/main" id="{00000000-0008-0000-2F00-00007B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6</xdr:col>
          <xdr:colOff>47255</xdr:colOff>
          <xdr:row>76</xdr:row>
          <xdr:rowOff>104879</xdr:rowOff>
        </xdr:from>
        <xdr:ext cx="2294286" cy="194005"/>
        <xdr:grpSp>
          <xdr:nvGrpSpPr>
            <xdr:cNvPr id="463" name="Gruppieren 462">
              <a:extLst>
                <a:ext uri="{FF2B5EF4-FFF2-40B4-BE49-F238E27FC236}">
                  <a16:creationId xmlns:a16="http://schemas.microsoft.com/office/drawing/2014/main" id="{00000000-0008-0000-2F00-0000CF010000}"/>
                </a:ext>
              </a:extLst>
            </xdr:cNvPr>
            <xdr:cNvGrpSpPr/>
          </xdr:nvGrpSpPr>
          <xdr:grpSpPr>
            <a:xfrm>
              <a:off x="2851415" y="23368739"/>
              <a:ext cx="2294286" cy="194005"/>
              <a:chOff x="3581389" y="2105164"/>
              <a:chExt cx="2247895" cy="276225"/>
            </a:xfrm>
          </xdr:grpSpPr>
          <xdr:sp macro="" textlink="">
            <xdr:nvSpPr>
              <xdr:cNvPr id="463228" name="Group Box 380" hidden="1">
                <a:extLst>
                  <a:ext uri="{63B3BB69-23CF-44E3-9099-C40C66FF867C}">
                    <a14:compatExt spid="_x0000_s463228"/>
                  </a:ext>
                  <a:ext uri="{FF2B5EF4-FFF2-40B4-BE49-F238E27FC236}">
                    <a16:creationId xmlns:a16="http://schemas.microsoft.com/office/drawing/2014/main" id="{00000000-0008-0000-2F00-00007C1107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463229" name="Option Button 381" hidden="1">
                <a:extLst>
                  <a:ext uri="{63B3BB69-23CF-44E3-9099-C40C66FF867C}">
                    <a14:compatExt spid="_x0000_s463229"/>
                  </a:ext>
                  <a:ext uri="{FF2B5EF4-FFF2-40B4-BE49-F238E27FC236}">
                    <a16:creationId xmlns:a16="http://schemas.microsoft.com/office/drawing/2014/main" id="{00000000-0008-0000-2F00-00007D1107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30" name="Option Button 382" hidden="1">
                <a:extLst>
                  <a:ext uri="{63B3BB69-23CF-44E3-9099-C40C66FF867C}">
                    <a14:compatExt spid="_x0000_s463230"/>
                  </a:ext>
                  <a:ext uri="{FF2B5EF4-FFF2-40B4-BE49-F238E27FC236}">
                    <a16:creationId xmlns:a16="http://schemas.microsoft.com/office/drawing/2014/main" id="{00000000-0008-0000-2F00-00007E1107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31" name="Option Button 383" hidden="1">
                <a:extLst>
                  <a:ext uri="{63B3BB69-23CF-44E3-9099-C40C66FF867C}">
                    <a14:compatExt spid="_x0000_s463231"/>
                  </a:ext>
                  <a:ext uri="{FF2B5EF4-FFF2-40B4-BE49-F238E27FC236}">
                    <a16:creationId xmlns:a16="http://schemas.microsoft.com/office/drawing/2014/main" id="{00000000-0008-0000-2F00-00007F1107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32" name="Option Button 384" hidden="1">
                <a:extLst>
                  <a:ext uri="{63B3BB69-23CF-44E3-9099-C40C66FF867C}">
                    <a14:compatExt spid="_x0000_s463232"/>
                  </a:ext>
                  <a:ext uri="{FF2B5EF4-FFF2-40B4-BE49-F238E27FC236}">
                    <a16:creationId xmlns:a16="http://schemas.microsoft.com/office/drawing/2014/main" id="{00000000-0008-0000-2F00-0000801107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463233" name="Option Button 385" hidden="1">
                <a:extLst>
                  <a:ext uri="{63B3BB69-23CF-44E3-9099-C40C66FF867C}">
                    <a14:compatExt spid="_x0000_s463233"/>
                  </a:ext>
                  <a:ext uri="{FF2B5EF4-FFF2-40B4-BE49-F238E27FC236}">
                    <a16:creationId xmlns:a16="http://schemas.microsoft.com/office/drawing/2014/main" id="{00000000-0008-0000-2F00-0000811107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xdr:twoCellAnchor>
    <xdr:from>
      <xdr:col>50</xdr:col>
      <xdr:colOff>1</xdr:colOff>
      <xdr:row>13</xdr:row>
      <xdr:rowOff>47625</xdr:rowOff>
    </xdr:from>
    <xdr:to>
      <xdr:col>58</xdr:col>
      <xdr:colOff>133350</xdr:colOff>
      <xdr:row>17</xdr:row>
      <xdr:rowOff>309563</xdr:rowOff>
    </xdr:to>
    <xdr:graphicFrame macro="">
      <xdr:nvGraphicFramePr>
        <xdr:cNvPr id="470" name="Diagramm 469">
          <a:extLst>
            <a:ext uri="{FF2B5EF4-FFF2-40B4-BE49-F238E27FC236}">
              <a16:creationId xmlns:a16="http://schemas.microsoft.com/office/drawing/2014/main" id="{00000000-0008-0000-2F00-0000D6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PrintsWithSheet="0"/>
  </xdr:twoCellAnchor>
  <xdr:twoCellAnchor>
    <xdr:from>
      <xdr:col>49</xdr:col>
      <xdr:colOff>123826</xdr:colOff>
      <xdr:row>19</xdr:row>
      <xdr:rowOff>28575</xdr:rowOff>
    </xdr:from>
    <xdr:to>
      <xdr:col>58</xdr:col>
      <xdr:colOff>114300</xdr:colOff>
      <xdr:row>23</xdr:row>
      <xdr:rowOff>290513</xdr:rowOff>
    </xdr:to>
    <xdr:graphicFrame macro="">
      <xdr:nvGraphicFramePr>
        <xdr:cNvPr id="471" name="Diagramm 470">
          <a:extLst>
            <a:ext uri="{FF2B5EF4-FFF2-40B4-BE49-F238E27FC236}">
              <a16:creationId xmlns:a16="http://schemas.microsoft.com/office/drawing/2014/main" id="{00000000-0008-0000-2F00-0000D7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PrintsWithSheet="0"/>
  </xdr:twoCellAnchor>
  <xdr:twoCellAnchor>
    <xdr:from>
      <xdr:col>50</xdr:col>
      <xdr:colOff>1</xdr:colOff>
      <xdr:row>25</xdr:row>
      <xdr:rowOff>38100</xdr:rowOff>
    </xdr:from>
    <xdr:to>
      <xdr:col>58</xdr:col>
      <xdr:colOff>133350</xdr:colOff>
      <xdr:row>29</xdr:row>
      <xdr:rowOff>219076</xdr:rowOff>
    </xdr:to>
    <xdr:graphicFrame macro="">
      <xdr:nvGraphicFramePr>
        <xdr:cNvPr id="472" name="Diagramm 471">
          <a:extLst>
            <a:ext uri="{FF2B5EF4-FFF2-40B4-BE49-F238E27FC236}">
              <a16:creationId xmlns:a16="http://schemas.microsoft.com/office/drawing/2014/main" id="{00000000-0008-0000-2F00-0000D8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PrintsWithSheet="0"/>
  </xdr:twoCellAnchor>
  <xdr:twoCellAnchor editAs="oneCell">
    <xdr:from>
      <xdr:col>17</xdr:col>
      <xdr:colOff>38100</xdr:colOff>
      <xdr:row>2</xdr:row>
      <xdr:rowOff>38100</xdr:rowOff>
    </xdr:from>
    <xdr:to>
      <xdr:col>17</xdr:col>
      <xdr:colOff>214908</xdr:colOff>
      <xdr:row>3</xdr:row>
      <xdr:rowOff>75</xdr:rowOff>
    </xdr:to>
    <xdr:grpSp>
      <xdr:nvGrpSpPr>
        <xdr:cNvPr id="476" name="Gruppieren 475">
          <a:hlinkClick xmlns:r="http://schemas.openxmlformats.org/officeDocument/2006/relationships" r:id="rId10"/>
          <a:extLst>
            <a:ext uri="{FF2B5EF4-FFF2-40B4-BE49-F238E27FC236}">
              <a16:creationId xmlns:a16="http://schemas.microsoft.com/office/drawing/2014/main" id="{00000000-0008-0000-2F00-0000DC010000}"/>
            </a:ext>
          </a:extLst>
        </xdr:cNvPr>
        <xdr:cNvGrpSpPr/>
      </xdr:nvGrpSpPr>
      <xdr:grpSpPr>
        <a:xfrm>
          <a:off x="5394960" y="876300"/>
          <a:ext cx="176808" cy="175335"/>
          <a:chOff x="7210425" y="2246850"/>
          <a:chExt cx="176808" cy="181050"/>
        </a:xfrm>
      </xdr:grpSpPr>
      <xdr:sp macro="" textlink="">
        <xdr:nvSpPr>
          <xdr:cNvPr id="477" name="Rechteck 476">
            <a:extLst>
              <a:ext uri="{FF2B5EF4-FFF2-40B4-BE49-F238E27FC236}">
                <a16:creationId xmlns:a16="http://schemas.microsoft.com/office/drawing/2014/main" id="{00000000-0008-0000-2F00-0000DD01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8" name="Textfeld 477">
            <a:extLst>
              <a:ext uri="{FF2B5EF4-FFF2-40B4-BE49-F238E27FC236}">
                <a16:creationId xmlns:a16="http://schemas.microsoft.com/office/drawing/2014/main" id="{00000000-0008-0000-2F00-0000DE01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xdr:from>
      <xdr:col>17</xdr:col>
      <xdr:colOff>123825</xdr:colOff>
      <xdr:row>86</xdr:row>
      <xdr:rowOff>180975</xdr:rowOff>
    </xdr:from>
    <xdr:to>
      <xdr:col>17</xdr:col>
      <xdr:colOff>123825</xdr:colOff>
      <xdr:row>89</xdr:row>
      <xdr:rowOff>133350</xdr:rowOff>
    </xdr:to>
    <xdr:cxnSp macro="">
      <xdr:nvCxnSpPr>
        <xdr:cNvPr id="479" name="Gerade Verbindung mit Pfeil 478">
          <a:hlinkClick xmlns:r="http://schemas.openxmlformats.org/officeDocument/2006/relationships" r:id="rId11"/>
          <a:extLst>
            <a:ext uri="{FF2B5EF4-FFF2-40B4-BE49-F238E27FC236}">
              <a16:creationId xmlns:a16="http://schemas.microsoft.com/office/drawing/2014/main" id="{00000000-0008-0000-2F00-0000DF010000}"/>
            </a:ext>
          </a:extLst>
        </xdr:cNvPr>
        <xdr:cNvCxnSpPr/>
      </xdr:nvCxnSpPr>
      <xdr:spPr>
        <a:xfrm flipV="1">
          <a:off x="5572125" y="33032700"/>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85725</xdr:colOff>
      <xdr:row>89</xdr:row>
      <xdr:rowOff>114300</xdr:rowOff>
    </xdr:from>
    <xdr:to>
      <xdr:col>0</xdr:col>
      <xdr:colOff>409725</xdr:colOff>
      <xdr:row>91</xdr:row>
      <xdr:rowOff>11140</xdr:rowOff>
    </xdr:to>
    <xdr:grpSp>
      <xdr:nvGrpSpPr>
        <xdr:cNvPr id="480" name="Gruppieren 479">
          <a:hlinkClick xmlns:r="http://schemas.openxmlformats.org/officeDocument/2006/relationships" r:id="rId4"/>
          <a:extLst>
            <a:ext uri="{FF2B5EF4-FFF2-40B4-BE49-F238E27FC236}">
              <a16:creationId xmlns:a16="http://schemas.microsoft.com/office/drawing/2014/main" id="{00000000-0008-0000-2F00-0000E0010000}"/>
            </a:ext>
          </a:extLst>
        </xdr:cNvPr>
        <xdr:cNvGrpSpPr/>
      </xdr:nvGrpSpPr>
      <xdr:grpSpPr>
        <a:xfrm>
          <a:off x="85725" y="25664160"/>
          <a:ext cx="324000" cy="308320"/>
          <a:chOff x="66675" y="4972050"/>
          <a:chExt cx="324000" cy="325465"/>
        </a:xfrm>
      </xdr:grpSpPr>
      <xdr:sp macro="" textlink="">
        <xdr:nvSpPr>
          <xdr:cNvPr id="481" name="Rechteck 480">
            <a:extLst>
              <a:ext uri="{FF2B5EF4-FFF2-40B4-BE49-F238E27FC236}">
                <a16:creationId xmlns:a16="http://schemas.microsoft.com/office/drawing/2014/main" id="{00000000-0008-0000-2F00-0000E1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2" name="Pfeil nach oben 481">
            <a:extLst>
              <a:ext uri="{FF2B5EF4-FFF2-40B4-BE49-F238E27FC236}">
                <a16:creationId xmlns:a16="http://schemas.microsoft.com/office/drawing/2014/main" id="{00000000-0008-0000-2F00-0000E2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47624</xdr:colOff>
          <xdr:row>42</xdr:row>
          <xdr:rowOff>264321</xdr:rowOff>
        </xdr:from>
        <xdr:to>
          <xdr:col>19</xdr:col>
          <xdr:colOff>1647824</xdr:colOff>
          <xdr:row>60</xdr:row>
          <xdr:rowOff>245271</xdr:rowOff>
        </xdr:to>
        <xdr:pic>
          <xdr:nvPicPr>
            <xdr:cNvPr id="483" name="Grafik 482">
              <a:extLst>
                <a:ext uri="{FF2B5EF4-FFF2-40B4-BE49-F238E27FC236}">
                  <a16:creationId xmlns:a16="http://schemas.microsoft.com/office/drawing/2014/main" id="{00000000-0008-0000-2F00-0000E3010000}"/>
                </a:ext>
              </a:extLst>
            </xdr:cNvPr>
            <xdr:cNvPicPr>
              <a:picLocks noChangeAspect="1" noChangeArrowheads="1"/>
              <a:extLst>
                <a:ext uri="{84589F7E-364E-4C9E-8A38-B11213B215E9}">
                  <a14:cameraTool cellRange="$AX$26:$BG$30" spid="_x0000_s1074920"/>
                </a:ext>
              </a:extLst>
            </xdr:cNvPicPr>
          </xdr:nvPicPr>
          <xdr:blipFill>
            <a:blip xmlns:r="http://schemas.openxmlformats.org/officeDocument/2006/relationships" r:embed="rId12">
              <a:clrChange>
                <a:clrFrom>
                  <a:srgbClr val="FFFFFF"/>
                </a:clrFrom>
                <a:clrTo>
                  <a:srgbClr val="FFFFFF">
                    <a:alpha val="0"/>
                  </a:srgbClr>
                </a:clrTo>
              </a:clrChange>
            </a:blip>
            <a:srcRect/>
            <a:stretch>
              <a:fillRect/>
            </a:stretch>
          </xdr:blipFill>
          <xdr:spPr bwMode="auto">
            <a:xfrm rot="5400000">
              <a:off x="3509962" y="14861383"/>
              <a:ext cx="5715000" cy="1647825"/>
            </a:xfrm>
            <a:prstGeom prst="rect">
              <a:avLst/>
            </a:prstGeom>
            <a:noFill/>
            <a:ln w="9525">
              <a:noFill/>
              <a:miter lim="800000"/>
              <a:headEnd/>
              <a:tailEnd/>
            </a:ln>
          </xdr:spPr>
        </xdr:pic>
        <xdr:clientData/>
      </xdr:twoCellAnchor>
    </mc:Choice>
    <mc:Fallback/>
  </mc:AlternateContent>
  <xdr:twoCellAnchor>
    <xdr:from>
      <xdr:col>50</xdr:col>
      <xdr:colOff>1</xdr:colOff>
      <xdr:row>31</xdr:row>
      <xdr:rowOff>28575</xdr:rowOff>
    </xdr:from>
    <xdr:to>
      <xdr:col>58</xdr:col>
      <xdr:colOff>133350</xdr:colOff>
      <xdr:row>35</xdr:row>
      <xdr:rowOff>290513</xdr:rowOff>
    </xdr:to>
    <xdr:graphicFrame macro="">
      <xdr:nvGraphicFramePr>
        <xdr:cNvPr id="484" name="Diagramm 483">
          <a:extLst>
            <a:ext uri="{FF2B5EF4-FFF2-40B4-BE49-F238E27FC236}">
              <a16:creationId xmlns:a16="http://schemas.microsoft.com/office/drawing/2014/main" id="{00000000-0008-0000-2F00-0000E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PrintsWithSheet="0"/>
  </xdr:twoCellAnchor>
  <mc:AlternateContent xmlns:mc="http://schemas.openxmlformats.org/markup-compatibility/2006">
    <mc:Choice xmlns:a14="http://schemas.microsoft.com/office/drawing/2010/main" Requires="a14">
      <xdr:twoCellAnchor editAs="oneCell">
        <xdr:from>
          <xdr:col>19</xdr:col>
          <xdr:colOff>33338</xdr:colOff>
          <xdr:row>59</xdr:row>
          <xdr:rowOff>261938</xdr:rowOff>
        </xdr:from>
        <xdr:to>
          <xdr:col>19</xdr:col>
          <xdr:colOff>1614488</xdr:colOff>
          <xdr:row>79</xdr:row>
          <xdr:rowOff>14288</xdr:rowOff>
        </xdr:to>
        <xdr:pic>
          <xdr:nvPicPr>
            <xdr:cNvPr id="485" name="Grafik 484">
              <a:extLst>
                <a:ext uri="{FF2B5EF4-FFF2-40B4-BE49-F238E27FC236}">
                  <a16:creationId xmlns:a16="http://schemas.microsoft.com/office/drawing/2014/main" id="{00000000-0008-0000-2F00-0000E5010000}"/>
                </a:ext>
              </a:extLst>
            </xdr:cNvPr>
            <xdr:cNvPicPr>
              <a:picLocks noChangeAspect="1" noChangeArrowheads="1"/>
              <a:extLst>
                <a:ext uri="{84589F7E-364E-4C9E-8A38-B11213B215E9}">
                  <a14:cameraTool cellRange="$AX$32:$BG$36" spid="_x0000_s1074921"/>
                </a:ext>
              </a:extLst>
            </xdr:cNvPicPr>
          </xdr:nvPicPr>
          <xdr:blipFill>
            <a:blip xmlns:r="http://schemas.openxmlformats.org/officeDocument/2006/relationships" r:embed="rId14">
              <a:clrChange>
                <a:clrFrom>
                  <a:srgbClr val="FFFFFF"/>
                </a:clrFrom>
                <a:clrTo>
                  <a:srgbClr val="FFFFFF">
                    <a:alpha val="0"/>
                  </a:srgbClr>
                </a:clrTo>
              </a:clrChange>
            </a:blip>
            <a:srcRect/>
            <a:stretch>
              <a:fillRect/>
            </a:stretch>
          </xdr:blipFill>
          <xdr:spPr bwMode="auto">
            <a:xfrm rot="5400000">
              <a:off x="3505200" y="20316826"/>
              <a:ext cx="5724525" cy="1581150"/>
            </a:xfrm>
            <a:prstGeom prst="rect">
              <a:avLst/>
            </a:prstGeom>
            <a:noFill/>
            <a:ln w="9525">
              <a:noFill/>
              <a:miter lim="800000"/>
              <a:headEnd/>
              <a:tailEnd/>
            </a:ln>
          </xdr:spPr>
        </xdr:pic>
        <xdr:clientData/>
      </xdr:twoCellAnchor>
    </mc:Choice>
    <mc:Fallback/>
  </mc:AlternateContent>
  <xdr:twoCellAnchor>
    <xdr:from>
      <xdr:col>57</xdr:col>
      <xdr:colOff>828675</xdr:colOff>
      <xdr:row>13</xdr:row>
      <xdr:rowOff>180975</xdr:rowOff>
    </xdr:from>
    <xdr:to>
      <xdr:col>57</xdr:col>
      <xdr:colOff>828675</xdr:colOff>
      <xdr:row>17</xdr:row>
      <xdr:rowOff>171450</xdr:rowOff>
    </xdr:to>
    <xdr:cxnSp macro="">
      <xdr:nvCxnSpPr>
        <xdr:cNvPr id="6" name="Gerader Verbinder 5">
          <a:extLst>
            <a:ext uri="{FF2B5EF4-FFF2-40B4-BE49-F238E27FC236}">
              <a16:creationId xmlns:a16="http://schemas.microsoft.com/office/drawing/2014/main" id="{00000000-0008-0000-2F00-000006000000}"/>
            </a:ext>
          </a:extLst>
        </xdr:cNvPr>
        <xdr:cNvCxnSpPr/>
      </xdr:nvCxnSpPr>
      <xdr:spPr>
        <a:xfrm>
          <a:off x="38700075" y="3552825"/>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809625</xdr:colOff>
      <xdr:row>19</xdr:row>
      <xdr:rowOff>152400</xdr:rowOff>
    </xdr:from>
    <xdr:to>
      <xdr:col>57</xdr:col>
      <xdr:colOff>809625</xdr:colOff>
      <xdr:row>23</xdr:row>
      <xdr:rowOff>142875</xdr:rowOff>
    </xdr:to>
    <xdr:cxnSp macro="">
      <xdr:nvCxnSpPr>
        <xdr:cNvPr id="494" name="Gerader Verbinder 493">
          <a:extLst>
            <a:ext uri="{FF2B5EF4-FFF2-40B4-BE49-F238E27FC236}">
              <a16:creationId xmlns:a16="http://schemas.microsoft.com/office/drawing/2014/main" id="{00000000-0008-0000-2F00-0000EE010000}"/>
            </a:ext>
          </a:extLst>
        </xdr:cNvPr>
        <xdr:cNvCxnSpPr/>
      </xdr:nvCxnSpPr>
      <xdr:spPr>
        <a:xfrm>
          <a:off x="38681025" y="5410200"/>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828675</xdr:colOff>
      <xdr:row>25</xdr:row>
      <xdr:rowOff>161925</xdr:rowOff>
    </xdr:from>
    <xdr:to>
      <xdr:col>57</xdr:col>
      <xdr:colOff>828675</xdr:colOff>
      <xdr:row>29</xdr:row>
      <xdr:rowOff>76200</xdr:rowOff>
    </xdr:to>
    <xdr:cxnSp macro="">
      <xdr:nvCxnSpPr>
        <xdr:cNvPr id="495" name="Gerader Verbinder 494">
          <a:extLst>
            <a:ext uri="{FF2B5EF4-FFF2-40B4-BE49-F238E27FC236}">
              <a16:creationId xmlns:a16="http://schemas.microsoft.com/office/drawing/2014/main" id="{00000000-0008-0000-2F00-0000EF010000}"/>
            </a:ext>
          </a:extLst>
        </xdr:cNvPr>
        <xdr:cNvCxnSpPr/>
      </xdr:nvCxnSpPr>
      <xdr:spPr>
        <a:xfrm>
          <a:off x="38700075" y="7305675"/>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828675</xdr:colOff>
      <xdr:row>31</xdr:row>
      <xdr:rowOff>152400</xdr:rowOff>
    </xdr:from>
    <xdr:to>
      <xdr:col>57</xdr:col>
      <xdr:colOff>828675</xdr:colOff>
      <xdr:row>35</xdr:row>
      <xdr:rowOff>142875</xdr:rowOff>
    </xdr:to>
    <xdr:cxnSp macro="">
      <xdr:nvCxnSpPr>
        <xdr:cNvPr id="497" name="Gerader Verbinder 496">
          <a:extLst>
            <a:ext uri="{FF2B5EF4-FFF2-40B4-BE49-F238E27FC236}">
              <a16:creationId xmlns:a16="http://schemas.microsoft.com/office/drawing/2014/main" id="{00000000-0008-0000-2F00-0000F1010000}"/>
            </a:ext>
          </a:extLst>
        </xdr:cNvPr>
        <xdr:cNvCxnSpPr/>
      </xdr:nvCxnSpPr>
      <xdr:spPr>
        <a:xfrm>
          <a:off x="38700075" y="9258300"/>
          <a:ext cx="0" cy="1247775"/>
        </a:xfrm>
        <a:prstGeom prst="line">
          <a:avLst/>
        </a:prstGeom>
        <a:ln>
          <a:solidFill>
            <a:schemeClr val="tx1">
              <a:lumMod val="50000"/>
              <a:lumOff val="50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228600</xdr:colOff>
      <xdr:row>5</xdr:row>
      <xdr:rowOff>57150</xdr:rowOff>
    </xdr:from>
    <xdr:to>
      <xdr:col>19</xdr:col>
      <xdr:colOff>1428750</xdr:colOff>
      <xdr:row>5</xdr:row>
      <xdr:rowOff>266700</xdr:rowOff>
    </xdr:to>
    <xdr:sp macro="" textlink="' '!A916">
      <xdr:nvSpPr>
        <xdr:cNvPr id="486" name="Rechteck 485">
          <a:extLst>
            <a:ext uri="{FF2B5EF4-FFF2-40B4-BE49-F238E27FC236}">
              <a16:creationId xmlns:a16="http://schemas.microsoft.com/office/drawing/2014/main" id="{00000000-0008-0000-2F00-0000E6010000}"/>
            </a:ext>
          </a:extLst>
        </xdr:cNvPr>
        <xdr:cNvSpPr/>
      </xdr:nvSpPr>
      <xdr:spPr>
        <a:xfrm>
          <a:off x="5810250" y="1533525"/>
          <a:ext cx="1200150" cy="209550"/>
        </a:xfrm>
        <a:prstGeom prst="rect">
          <a:avLst/>
        </a:prstGeom>
        <a:solidFill>
          <a:schemeClr val="tx2">
            <a:alpha val="5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5DF6F54-03B3-400D-BBCB-5E8FDF42BE31}" type="TxLink">
            <a:rPr lang="en-US" sz="1000" b="0" i="0" u="none" strike="noStrike" baseline="0">
              <a:solidFill>
                <a:schemeClr val="bg1"/>
              </a:solidFill>
              <a:latin typeface="Arial"/>
              <a:cs typeface="Arial"/>
            </a:rPr>
            <a:pPr algn="ctr"/>
            <a:t>Image des autres</a:t>
          </a:fld>
          <a:endParaRPr lang="de-CH" sz="1100" baseline="0">
            <a:solidFill>
              <a:schemeClr val="bg1"/>
            </a:solidFill>
          </a:endParaRPr>
        </a:p>
      </xdr:txBody>
    </xdr:sp>
    <xdr:clientData/>
  </xdr:twoCellAnchor>
  <xdr:twoCellAnchor>
    <xdr:from>
      <xdr:col>19</xdr:col>
      <xdr:colOff>228600</xdr:colOff>
      <xdr:row>3</xdr:row>
      <xdr:rowOff>200025</xdr:rowOff>
    </xdr:from>
    <xdr:to>
      <xdr:col>19</xdr:col>
      <xdr:colOff>1428750</xdr:colOff>
      <xdr:row>4</xdr:row>
      <xdr:rowOff>190500</xdr:rowOff>
    </xdr:to>
    <xdr:sp macro="" textlink="' '!A915">
      <xdr:nvSpPr>
        <xdr:cNvPr id="487" name="Rechteck 486">
          <a:hlinkClick xmlns:r="http://schemas.openxmlformats.org/officeDocument/2006/relationships" r:id="rId5"/>
          <a:extLst>
            <a:ext uri="{FF2B5EF4-FFF2-40B4-BE49-F238E27FC236}">
              <a16:creationId xmlns:a16="http://schemas.microsoft.com/office/drawing/2014/main" id="{00000000-0008-0000-2F00-0000E7010000}"/>
            </a:ext>
          </a:extLst>
        </xdr:cNvPr>
        <xdr:cNvSpPr/>
      </xdr:nvSpPr>
      <xdr:spPr>
        <a:xfrm>
          <a:off x="5810250" y="1238250"/>
          <a:ext cx="1200150" cy="209550"/>
        </a:xfrm>
        <a:prstGeom prst="rect">
          <a:avLst/>
        </a:prstGeom>
        <a:solidFill>
          <a:srgbClr val="C00000">
            <a:alpha val="50000"/>
          </a:srgb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85C738C5-1458-42E7-B257-24D1F6A25E67}" type="TxLink">
            <a:rPr lang="en-US" sz="1000" b="0" i="0" u="none" strike="noStrike" baseline="0">
              <a:solidFill>
                <a:schemeClr val="bg1"/>
              </a:solidFill>
              <a:latin typeface="Arial"/>
              <a:cs typeface="Arial"/>
            </a:rPr>
            <a:pPr algn="ctr"/>
            <a:t>Image de soi</a:t>
          </a:fld>
          <a:endParaRPr lang="de-CH" sz="1100" baseline="0">
            <a:solidFill>
              <a:schemeClr val="bg1"/>
            </a:solidFill>
          </a:endParaRPr>
        </a:p>
      </xdr:txBody>
    </xdr:sp>
    <xdr:clientData/>
  </xdr:twoCellAnchor>
  <mc:AlternateContent xmlns:mc="http://schemas.openxmlformats.org/markup-compatibility/2006">
    <mc:Choice xmlns:a14="http://schemas.microsoft.com/office/drawing/2010/main" Requires="a14">
      <xdr:twoCellAnchor editAs="oneCell">
        <xdr:from>
          <xdr:col>20</xdr:col>
          <xdr:colOff>123825</xdr:colOff>
          <xdr:row>0</xdr:row>
          <xdr:rowOff>19050</xdr:rowOff>
        </xdr:from>
        <xdr:to>
          <xdr:col>21</xdr:col>
          <xdr:colOff>9525</xdr:colOff>
          <xdr:row>0</xdr:row>
          <xdr:rowOff>552450</xdr:rowOff>
        </xdr:to>
        <xdr:pic>
          <xdr:nvPicPr>
            <xdr:cNvPr id="488" name="Grafik 59">
              <a:extLst>
                <a:ext uri="{FF2B5EF4-FFF2-40B4-BE49-F238E27FC236}">
                  <a16:creationId xmlns:a16="http://schemas.microsoft.com/office/drawing/2014/main" id="{00000000-0008-0000-2F00-0000E8010000}"/>
                </a:ext>
              </a:extLst>
            </xdr:cNvPr>
            <xdr:cNvPicPr>
              <a:picLocks noChangeAspect="1" noChangeArrowheads="1"/>
              <a:extLst>
                <a:ext uri="{84589F7E-364E-4C9E-8A38-B11213B215E9}">
                  <a14:cameraTool cellRange="Logo!$D$6" spid="_x0000_s1074922"/>
                </a:ext>
              </a:extLst>
            </xdr:cNvPicPr>
          </xdr:nvPicPr>
          <xdr:blipFill>
            <a:blip xmlns:r="http://schemas.openxmlformats.org/officeDocument/2006/relationships" r:embed="rId15"/>
            <a:srcRect/>
            <a:stretch>
              <a:fillRect/>
            </a:stretch>
          </xdr:blipFill>
          <xdr:spPr bwMode="auto">
            <a:xfrm>
              <a:off x="73628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2</xdr:col>
      <xdr:colOff>718049</xdr:colOff>
      <xdr:row>19</xdr:row>
      <xdr:rowOff>158403</xdr:rowOff>
    </xdr:from>
    <xdr:to>
      <xdr:col>4</xdr:col>
      <xdr:colOff>332443</xdr:colOff>
      <xdr:row>32</xdr:row>
      <xdr:rowOff>218649</xdr:rowOff>
    </xdr:to>
    <xdr:sp macro="" textlink="">
      <xdr:nvSpPr>
        <xdr:cNvPr id="2" name="Rechteck 1">
          <a:extLst>
            <a:ext uri="{FF2B5EF4-FFF2-40B4-BE49-F238E27FC236}">
              <a16:creationId xmlns:a16="http://schemas.microsoft.com/office/drawing/2014/main" id="{00000000-0008-0000-3000-000002000000}"/>
            </a:ext>
          </a:extLst>
        </xdr:cNvPr>
        <xdr:cNvSpPr/>
      </xdr:nvSpPr>
      <xdr:spPr>
        <a:xfrm>
          <a:off x="1470524" y="5435253"/>
          <a:ext cx="2890994" cy="2536746"/>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720078</xdr:colOff>
      <xdr:row>33</xdr:row>
      <xdr:rowOff>35386</xdr:rowOff>
    </xdr:from>
    <xdr:to>
      <xdr:col>4</xdr:col>
      <xdr:colOff>334472</xdr:colOff>
      <xdr:row>44</xdr:row>
      <xdr:rowOff>38482</xdr:rowOff>
    </xdr:to>
    <xdr:sp macro="" textlink="">
      <xdr:nvSpPr>
        <xdr:cNvPr id="3" name="Rechteck 2">
          <a:extLst>
            <a:ext uri="{FF2B5EF4-FFF2-40B4-BE49-F238E27FC236}">
              <a16:creationId xmlns:a16="http://schemas.microsoft.com/office/drawing/2014/main" id="{00000000-0008-0000-3000-000003000000}"/>
            </a:ext>
          </a:extLst>
        </xdr:cNvPr>
        <xdr:cNvSpPr/>
      </xdr:nvSpPr>
      <xdr:spPr>
        <a:xfrm>
          <a:off x="1472553" y="8045911"/>
          <a:ext cx="2890994" cy="2622471"/>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376287</xdr:colOff>
      <xdr:row>19</xdr:row>
      <xdr:rowOff>158403</xdr:rowOff>
    </xdr:from>
    <xdr:to>
      <xdr:col>6</xdr:col>
      <xdr:colOff>228806</xdr:colOff>
      <xdr:row>32</xdr:row>
      <xdr:rowOff>218649</xdr:rowOff>
    </xdr:to>
    <xdr:sp macro="" textlink="">
      <xdr:nvSpPr>
        <xdr:cNvPr id="4" name="Rechteck 3">
          <a:extLst>
            <a:ext uri="{FF2B5EF4-FFF2-40B4-BE49-F238E27FC236}">
              <a16:creationId xmlns:a16="http://schemas.microsoft.com/office/drawing/2014/main" id="{00000000-0008-0000-3000-000004000000}"/>
            </a:ext>
          </a:extLst>
        </xdr:cNvPr>
        <xdr:cNvSpPr/>
      </xdr:nvSpPr>
      <xdr:spPr>
        <a:xfrm>
          <a:off x="4405362" y="5435253"/>
          <a:ext cx="2890994" cy="2536746"/>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384672</xdr:colOff>
      <xdr:row>33</xdr:row>
      <xdr:rowOff>35386</xdr:rowOff>
    </xdr:from>
    <xdr:to>
      <xdr:col>6</xdr:col>
      <xdr:colOff>237191</xdr:colOff>
      <xdr:row>44</xdr:row>
      <xdr:rowOff>38482</xdr:rowOff>
    </xdr:to>
    <xdr:sp macro="" textlink="">
      <xdr:nvSpPr>
        <xdr:cNvPr id="5" name="Rechteck 4">
          <a:extLst>
            <a:ext uri="{FF2B5EF4-FFF2-40B4-BE49-F238E27FC236}">
              <a16:creationId xmlns:a16="http://schemas.microsoft.com/office/drawing/2014/main" id="{00000000-0008-0000-3000-000005000000}"/>
            </a:ext>
          </a:extLst>
        </xdr:cNvPr>
        <xdr:cNvSpPr/>
      </xdr:nvSpPr>
      <xdr:spPr>
        <a:xfrm>
          <a:off x="4413747" y="8045911"/>
          <a:ext cx="2890994" cy="2622471"/>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1</xdr:col>
      <xdr:colOff>276230</xdr:colOff>
      <xdr:row>28</xdr:row>
      <xdr:rowOff>60531</xdr:rowOff>
    </xdr:from>
    <xdr:to>
      <xdr:col>2</xdr:col>
      <xdr:colOff>333266</xdr:colOff>
      <xdr:row>37</xdr:row>
      <xdr:rowOff>158724</xdr:rowOff>
    </xdr:to>
    <xdr:sp macro="" textlink="' '!A271">
      <xdr:nvSpPr>
        <xdr:cNvPr id="6" name="Textfeld 5">
          <a:extLst>
            <a:ext uri="{FF2B5EF4-FFF2-40B4-BE49-F238E27FC236}">
              <a16:creationId xmlns:a16="http://schemas.microsoft.com/office/drawing/2014/main" id="{00000000-0008-0000-3000-000006000000}"/>
            </a:ext>
          </a:extLst>
        </xdr:cNvPr>
        <xdr:cNvSpPr txBox="1"/>
      </xdr:nvSpPr>
      <xdr:spPr>
        <a:xfrm rot="16200000">
          <a:off x="-111061" y="7924947"/>
          <a:ext cx="2050818"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94FE328B-8DE3-4791-B057-9B856675F84E}" type="TxLink">
            <a:rPr lang="en-US" sz="1600" b="1">
              <a:solidFill>
                <a:schemeClr val="tx2"/>
              </a:solidFill>
              <a:latin typeface="+mn-lt"/>
              <a:ea typeface="+mn-ea"/>
              <a:cs typeface="+mn-cs"/>
            </a:rPr>
            <a:pPr marL="0" indent="0" algn="ctr"/>
            <a:t>Difficile à substituer</a:t>
          </a:fld>
          <a:endParaRPr lang="de-CH" sz="1600" b="1">
            <a:solidFill>
              <a:schemeClr val="tx2"/>
            </a:solidFill>
            <a:latin typeface="+mn-lt"/>
            <a:ea typeface="+mn-ea"/>
            <a:cs typeface="+mn-cs"/>
          </a:endParaRPr>
        </a:p>
      </xdr:txBody>
    </xdr:sp>
    <xdr:clientData/>
  </xdr:twoCellAnchor>
  <xdr:twoCellAnchor editAs="oneCell">
    <xdr:from>
      <xdr:col>2</xdr:col>
      <xdr:colOff>1431854</xdr:colOff>
      <xdr:row>46</xdr:row>
      <xdr:rowOff>11079</xdr:rowOff>
    </xdr:from>
    <xdr:to>
      <xdr:col>5</xdr:col>
      <xdr:colOff>1772461</xdr:colOff>
      <xdr:row>48</xdr:row>
      <xdr:rowOff>68743</xdr:rowOff>
    </xdr:to>
    <xdr:sp macro="" textlink="' '!A270">
      <xdr:nvSpPr>
        <xdr:cNvPr id="7" name="Textfeld 6">
          <a:extLst>
            <a:ext uri="{FF2B5EF4-FFF2-40B4-BE49-F238E27FC236}">
              <a16:creationId xmlns:a16="http://schemas.microsoft.com/office/drawing/2014/main" id="{00000000-0008-0000-3000-000007000000}"/>
            </a:ext>
          </a:extLst>
        </xdr:cNvPr>
        <xdr:cNvSpPr txBox="1"/>
      </xdr:nvSpPr>
      <xdr:spPr>
        <a:xfrm>
          <a:off x="2184329" y="10917204"/>
          <a:ext cx="4417307" cy="4386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B230C822-ED18-48B3-941E-9F41D1ABF3DB}" type="TxLink">
            <a:rPr lang="en-US" sz="1600" b="1">
              <a:solidFill>
                <a:schemeClr val="tx2"/>
              </a:solidFill>
              <a:latin typeface="+mn-lt"/>
              <a:ea typeface="+mn-ea"/>
              <a:cs typeface="+mn-cs"/>
            </a:rPr>
            <a:pPr marL="0" indent="0" algn="ctr"/>
            <a:t>Plus value pour entrepr.</a:t>
          </a:fld>
          <a:endParaRPr lang="de-CH" sz="1600" b="1">
            <a:solidFill>
              <a:schemeClr val="tx2"/>
            </a:solidFill>
            <a:latin typeface="+mn-lt"/>
            <a:ea typeface="+mn-ea"/>
            <a:cs typeface="+mn-cs"/>
          </a:endParaRPr>
        </a:p>
      </xdr:txBody>
    </xdr:sp>
    <xdr:clientData/>
  </xdr:twoCellAnchor>
  <xdr:oneCellAnchor>
    <xdr:from>
      <xdr:col>2</xdr:col>
      <xdr:colOff>191343</xdr:colOff>
      <xdr:row>20</xdr:row>
      <xdr:rowOff>16085</xdr:rowOff>
    </xdr:from>
    <xdr:ext cx="311496" cy="606384"/>
    <xdr:sp macro="" textlink="' '!A277">
      <xdr:nvSpPr>
        <xdr:cNvPr id="8" name="Textfeld 7">
          <a:extLst>
            <a:ext uri="{FF2B5EF4-FFF2-40B4-BE49-F238E27FC236}">
              <a16:creationId xmlns:a16="http://schemas.microsoft.com/office/drawing/2014/main" id="{00000000-0008-0000-3000-000008000000}"/>
            </a:ext>
          </a:extLst>
        </xdr:cNvPr>
        <xdr:cNvSpPr txBox="1"/>
      </xdr:nvSpPr>
      <xdr:spPr>
        <a:xfrm rot="16200000">
          <a:off x="796374" y="5878529"/>
          <a:ext cx="60638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835E759C-FAE1-48CE-9439-8A9AA7D5370B}" type="TxLink">
            <a:rPr lang="en-US" sz="1400" b="0">
              <a:solidFill>
                <a:schemeClr val="tx1"/>
              </a:solidFill>
              <a:latin typeface="+mn-lt"/>
              <a:ea typeface="+mn-ea"/>
              <a:cs typeface="+mn-cs"/>
            </a:rPr>
            <a:pPr marL="0" indent="0"/>
            <a:t>grand</a:t>
          </a:fld>
          <a:endParaRPr lang="de-CH" sz="1400" b="0">
            <a:solidFill>
              <a:schemeClr val="tx1"/>
            </a:solidFill>
            <a:latin typeface="+mn-lt"/>
            <a:ea typeface="+mn-ea"/>
            <a:cs typeface="+mn-cs"/>
          </a:endParaRPr>
        </a:p>
      </xdr:txBody>
    </xdr:sp>
    <xdr:clientData/>
  </xdr:oneCellAnchor>
  <xdr:oneCellAnchor>
    <xdr:from>
      <xdr:col>2</xdr:col>
      <xdr:colOff>191343</xdr:colOff>
      <xdr:row>41</xdr:row>
      <xdr:rowOff>106423</xdr:rowOff>
    </xdr:from>
    <xdr:ext cx="311496" cy="641138"/>
    <xdr:sp macro="" textlink="' '!A279">
      <xdr:nvSpPr>
        <xdr:cNvPr id="9" name="Textfeld 8">
          <a:extLst>
            <a:ext uri="{FF2B5EF4-FFF2-40B4-BE49-F238E27FC236}">
              <a16:creationId xmlns:a16="http://schemas.microsoft.com/office/drawing/2014/main" id="{00000000-0008-0000-3000-000009000000}"/>
            </a:ext>
          </a:extLst>
        </xdr:cNvPr>
        <xdr:cNvSpPr txBox="1"/>
      </xdr:nvSpPr>
      <xdr:spPr>
        <a:xfrm rot="16200000">
          <a:off x="778997" y="10177244"/>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BCCF89F3-3967-482F-8490-607E67B3D884}" type="TxLink">
            <a:rPr lang="en-US" sz="1400" b="0">
              <a:solidFill>
                <a:schemeClr val="tx1"/>
              </a:solidFill>
              <a:latin typeface="+mn-lt"/>
              <a:ea typeface="+mn-ea"/>
              <a:cs typeface="+mn-cs"/>
            </a:rPr>
            <a:pPr marL="0" indent="0"/>
            <a:t>petite</a:t>
          </a:fld>
          <a:endParaRPr lang="de-CH" sz="1400" b="0">
            <a:solidFill>
              <a:schemeClr val="tx1"/>
            </a:solidFill>
            <a:latin typeface="+mn-lt"/>
            <a:ea typeface="+mn-ea"/>
            <a:cs typeface="+mn-cs"/>
          </a:endParaRPr>
        </a:p>
      </xdr:txBody>
    </xdr:sp>
    <xdr:clientData/>
  </xdr:oneCellAnchor>
  <xdr:oneCellAnchor>
    <xdr:from>
      <xdr:col>5</xdr:col>
      <xdr:colOff>1752600</xdr:colOff>
      <xdr:row>45</xdr:row>
      <xdr:rowOff>89844</xdr:rowOff>
    </xdr:from>
    <xdr:ext cx="771525" cy="311496"/>
    <xdr:sp macro="" textlink="' '!A276">
      <xdr:nvSpPr>
        <xdr:cNvPr id="10" name="Textfeld 9">
          <a:extLst>
            <a:ext uri="{FF2B5EF4-FFF2-40B4-BE49-F238E27FC236}">
              <a16:creationId xmlns:a16="http://schemas.microsoft.com/office/drawing/2014/main" id="{00000000-0008-0000-3000-00000A000000}"/>
            </a:ext>
          </a:extLst>
        </xdr:cNvPr>
        <xdr:cNvSpPr txBox="1"/>
      </xdr:nvSpPr>
      <xdr:spPr>
        <a:xfrm>
          <a:off x="6581775" y="11024544"/>
          <a:ext cx="7715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r"/>
          <a:fld id="{41E88C13-14F7-4DCE-84A3-13B3AC104AF9}" type="TxLink">
            <a:rPr lang="en-US" sz="1400" b="0">
              <a:solidFill>
                <a:schemeClr val="tx1"/>
              </a:solidFill>
              <a:latin typeface="+mn-lt"/>
              <a:ea typeface="+mn-ea"/>
              <a:cs typeface="+mn-cs"/>
            </a:rPr>
            <a:pPr marL="0" indent="0" algn="r"/>
            <a:t>grande</a:t>
          </a:fld>
          <a:endParaRPr lang="de-CH" sz="1400" b="0">
            <a:solidFill>
              <a:schemeClr val="tx1"/>
            </a:solidFill>
            <a:latin typeface="+mn-lt"/>
            <a:ea typeface="+mn-ea"/>
            <a:cs typeface="+mn-cs"/>
          </a:endParaRPr>
        </a:p>
      </xdr:txBody>
    </xdr:sp>
    <xdr:clientData/>
  </xdr:oneCellAnchor>
  <xdr:oneCellAnchor>
    <xdr:from>
      <xdr:col>2</xdr:col>
      <xdr:colOff>753650</xdr:colOff>
      <xdr:row>45</xdr:row>
      <xdr:rowOff>99369</xdr:rowOff>
    </xdr:from>
    <xdr:ext cx="532390" cy="311496"/>
    <xdr:sp macro="" textlink="' '!A280">
      <xdr:nvSpPr>
        <xdr:cNvPr id="11" name="Textfeld 10">
          <a:extLst>
            <a:ext uri="{FF2B5EF4-FFF2-40B4-BE49-F238E27FC236}">
              <a16:creationId xmlns:a16="http://schemas.microsoft.com/office/drawing/2014/main" id="{00000000-0008-0000-3000-00000B000000}"/>
            </a:ext>
          </a:extLst>
        </xdr:cNvPr>
        <xdr:cNvSpPr txBox="1"/>
      </xdr:nvSpPr>
      <xdr:spPr>
        <a:xfrm>
          <a:off x="1506125" y="10910244"/>
          <a:ext cx="53239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576983FF-8B96-4C40-ADD8-0E745271D983}" type="TxLink">
            <a:rPr lang="en-US" sz="1400" b="0">
              <a:solidFill>
                <a:schemeClr val="tx1"/>
              </a:solidFill>
              <a:latin typeface="+mn-lt"/>
              <a:ea typeface="+mn-ea"/>
              <a:cs typeface="+mn-cs"/>
            </a:rPr>
            <a:pPr marL="0" indent="0"/>
            <a:t>petit</a:t>
          </a:fld>
          <a:endParaRPr lang="de-CH" sz="1400" b="0">
            <a:solidFill>
              <a:schemeClr val="tx1"/>
            </a:solidFill>
            <a:latin typeface="+mn-lt"/>
            <a:ea typeface="+mn-ea"/>
            <a:cs typeface="+mn-cs"/>
          </a:endParaRPr>
        </a:p>
      </xdr:txBody>
    </xdr:sp>
    <xdr:clientData/>
  </xdr:oneCellAnchor>
  <xdr:twoCellAnchor editAs="oneCell">
    <xdr:from>
      <xdr:col>7</xdr:col>
      <xdr:colOff>280035</xdr:colOff>
      <xdr:row>1</xdr:row>
      <xdr:rowOff>57150</xdr:rowOff>
    </xdr:from>
    <xdr:to>
      <xdr:col>7</xdr:col>
      <xdr:colOff>452835</xdr:colOff>
      <xdr:row>2</xdr:row>
      <xdr:rowOff>58500</xdr:rowOff>
    </xdr:to>
    <xdr:grpSp>
      <xdr:nvGrpSpPr>
        <xdr:cNvPr id="12" name="Gruppieren 11">
          <a:hlinkClick xmlns:r="http://schemas.openxmlformats.org/officeDocument/2006/relationships" r:id="rId1"/>
          <a:extLst>
            <a:ext uri="{FF2B5EF4-FFF2-40B4-BE49-F238E27FC236}">
              <a16:creationId xmlns:a16="http://schemas.microsoft.com/office/drawing/2014/main" id="{00000000-0008-0000-3000-00000C000000}"/>
            </a:ext>
          </a:extLst>
        </xdr:cNvPr>
        <xdr:cNvGrpSpPr/>
      </xdr:nvGrpSpPr>
      <xdr:grpSpPr>
        <a:xfrm>
          <a:off x="9904095" y="613410"/>
          <a:ext cx="172800" cy="168990"/>
          <a:chOff x="8105775" y="571500"/>
          <a:chExt cx="172800" cy="172800"/>
        </a:xfrm>
      </xdr:grpSpPr>
      <xdr:sp macro="" textlink="">
        <xdr:nvSpPr>
          <xdr:cNvPr id="13" name="Rechteck 12">
            <a:extLst>
              <a:ext uri="{FF2B5EF4-FFF2-40B4-BE49-F238E27FC236}">
                <a16:creationId xmlns:a16="http://schemas.microsoft.com/office/drawing/2014/main" id="{00000000-0008-0000-3000-00000D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Textfeld 13">
            <a:extLst>
              <a:ext uri="{FF2B5EF4-FFF2-40B4-BE49-F238E27FC236}">
                <a16:creationId xmlns:a16="http://schemas.microsoft.com/office/drawing/2014/main" id="{00000000-0008-0000-3000-00000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47</xdr:row>
      <xdr:rowOff>19050</xdr:rowOff>
    </xdr:from>
    <xdr:to>
      <xdr:col>0</xdr:col>
      <xdr:colOff>381150</xdr:colOff>
      <xdr:row>48</xdr:row>
      <xdr:rowOff>154015</xdr:rowOff>
    </xdr:to>
    <xdr:grpSp>
      <xdr:nvGrpSpPr>
        <xdr:cNvPr id="18" name="Gruppieren 17">
          <a:hlinkClick xmlns:r="http://schemas.openxmlformats.org/officeDocument/2006/relationships" r:id="rId2"/>
          <a:extLst>
            <a:ext uri="{FF2B5EF4-FFF2-40B4-BE49-F238E27FC236}">
              <a16:creationId xmlns:a16="http://schemas.microsoft.com/office/drawing/2014/main" id="{00000000-0008-0000-3000-000012000000}"/>
            </a:ext>
          </a:extLst>
        </xdr:cNvPr>
        <xdr:cNvGrpSpPr/>
      </xdr:nvGrpSpPr>
      <xdr:grpSpPr>
        <a:xfrm>
          <a:off x="57150" y="11243310"/>
          <a:ext cx="324000" cy="317845"/>
          <a:chOff x="66675" y="4972050"/>
          <a:chExt cx="324000" cy="325465"/>
        </a:xfrm>
      </xdr:grpSpPr>
      <xdr:sp macro="" textlink="">
        <xdr:nvSpPr>
          <xdr:cNvPr id="19" name="Rechteck 18">
            <a:extLst>
              <a:ext uri="{FF2B5EF4-FFF2-40B4-BE49-F238E27FC236}">
                <a16:creationId xmlns:a16="http://schemas.microsoft.com/office/drawing/2014/main" id="{00000000-0008-0000-3000-00001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Pfeil nach oben 19">
            <a:extLst>
              <a:ext uri="{FF2B5EF4-FFF2-40B4-BE49-F238E27FC236}">
                <a16:creationId xmlns:a16="http://schemas.microsoft.com/office/drawing/2014/main" id="{00000000-0008-0000-3000-00001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absolute">
    <xdr:from>
      <xdr:col>0</xdr:col>
      <xdr:colOff>57150</xdr:colOff>
      <xdr:row>3</xdr:row>
      <xdr:rowOff>104775</xdr:rowOff>
    </xdr:from>
    <xdr:to>
      <xdr:col>0</xdr:col>
      <xdr:colOff>381150</xdr:colOff>
      <xdr:row>4</xdr:row>
      <xdr:rowOff>285900</xdr:rowOff>
    </xdr:to>
    <xdr:grpSp>
      <xdr:nvGrpSpPr>
        <xdr:cNvPr id="21" name="Gruppieren 20">
          <a:hlinkClick xmlns:r="http://schemas.openxmlformats.org/officeDocument/2006/relationships" r:id="rId3"/>
          <a:extLst>
            <a:ext uri="{FF2B5EF4-FFF2-40B4-BE49-F238E27FC236}">
              <a16:creationId xmlns:a16="http://schemas.microsoft.com/office/drawing/2014/main" id="{00000000-0008-0000-3000-000015000000}"/>
            </a:ext>
          </a:extLst>
        </xdr:cNvPr>
        <xdr:cNvGrpSpPr>
          <a:grpSpLocks/>
        </xdr:cNvGrpSpPr>
      </xdr:nvGrpSpPr>
      <xdr:grpSpPr>
        <a:xfrm>
          <a:off x="57150" y="1064895"/>
          <a:ext cx="324000" cy="318285"/>
          <a:chOff x="12382500" y="2152650"/>
          <a:chExt cx="324000" cy="325465"/>
        </a:xfrm>
      </xdr:grpSpPr>
      <xdr:sp macro="" textlink="">
        <xdr:nvSpPr>
          <xdr:cNvPr id="22" name="Rechteck 21">
            <a:extLst>
              <a:ext uri="{FF2B5EF4-FFF2-40B4-BE49-F238E27FC236}">
                <a16:creationId xmlns:a16="http://schemas.microsoft.com/office/drawing/2014/main" id="{00000000-0008-0000-3000-000016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3" name="Grafik 22">
            <a:extLst>
              <a:ext uri="{FF2B5EF4-FFF2-40B4-BE49-F238E27FC236}">
                <a16:creationId xmlns:a16="http://schemas.microsoft.com/office/drawing/2014/main" id="{00000000-0008-0000-3000-000017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1</xdr:col>
      <xdr:colOff>123825</xdr:colOff>
      <xdr:row>18</xdr:row>
      <xdr:rowOff>171451</xdr:rowOff>
    </xdr:from>
    <xdr:to>
      <xdr:col>6</xdr:col>
      <xdr:colOff>542925</xdr:colOff>
      <xdr:row>46</xdr:row>
      <xdr:rowOff>33959</xdr:rowOff>
    </xdr:to>
    <xdr:graphicFrame macro="">
      <xdr:nvGraphicFramePr>
        <xdr:cNvPr id="24" name="Diagramm 23">
          <a:extLst>
            <a:ext uri="{FF2B5EF4-FFF2-40B4-BE49-F238E27FC236}">
              <a16:creationId xmlns:a16="http://schemas.microsoft.com/office/drawing/2014/main" id="{00000000-0008-0000-30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76200</xdr:colOff>
      <xdr:row>0</xdr:row>
      <xdr:rowOff>114300</xdr:rowOff>
    </xdr:from>
    <xdr:to>
      <xdr:col>0</xdr:col>
      <xdr:colOff>400200</xdr:colOff>
      <xdr:row>0</xdr:row>
      <xdr:rowOff>439765</xdr:rowOff>
    </xdr:to>
    <xdr:grpSp>
      <xdr:nvGrpSpPr>
        <xdr:cNvPr id="25" name="Gruppieren 24">
          <a:hlinkClick xmlns:r="http://schemas.openxmlformats.org/officeDocument/2006/relationships" r:id="rId6"/>
          <a:extLst>
            <a:ext uri="{FF2B5EF4-FFF2-40B4-BE49-F238E27FC236}">
              <a16:creationId xmlns:a16="http://schemas.microsoft.com/office/drawing/2014/main" id="{00000000-0008-0000-3000-000019000000}"/>
            </a:ext>
          </a:extLst>
        </xdr:cNvPr>
        <xdr:cNvGrpSpPr/>
      </xdr:nvGrpSpPr>
      <xdr:grpSpPr>
        <a:xfrm>
          <a:off x="76200" y="114300"/>
          <a:ext cx="324000" cy="325465"/>
          <a:chOff x="9191625" y="3009900"/>
          <a:chExt cx="324000" cy="325465"/>
        </a:xfrm>
      </xdr:grpSpPr>
      <xdr:sp macro="" textlink="">
        <xdr:nvSpPr>
          <xdr:cNvPr id="26" name="Rechteck 25">
            <a:extLst>
              <a:ext uri="{FF2B5EF4-FFF2-40B4-BE49-F238E27FC236}">
                <a16:creationId xmlns:a16="http://schemas.microsoft.com/office/drawing/2014/main" id="{00000000-0008-0000-3000-00001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Pfeil nach links 26">
            <a:extLst>
              <a:ext uri="{FF2B5EF4-FFF2-40B4-BE49-F238E27FC236}">
                <a16:creationId xmlns:a16="http://schemas.microsoft.com/office/drawing/2014/main" id="{00000000-0008-0000-3000-00001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561975</xdr:colOff>
          <xdr:row>0</xdr:row>
          <xdr:rowOff>19050</xdr:rowOff>
        </xdr:from>
        <xdr:to>
          <xdr:col>8</xdr:col>
          <xdr:colOff>0</xdr:colOff>
          <xdr:row>0</xdr:row>
          <xdr:rowOff>552450</xdr:rowOff>
        </xdr:to>
        <xdr:pic>
          <xdr:nvPicPr>
            <xdr:cNvPr id="28" name="Grafik 59">
              <a:extLst>
                <a:ext uri="{FF2B5EF4-FFF2-40B4-BE49-F238E27FC236}">
                  <a16:creationId xmlns:a16="http://schemas.microsoft.com/office/drawing/2014/main" id="{00000000-0008-0000-3000-00001C000000}"/>
                </a:ext>
              </a:extLst>
            </xdr:cNvPr>
            <xdr:cNvPicPr>
              <a:picLocks noChangeAspect="1" noChangeArrowheads="1"/>
              <a:extLst>
                <a:ext uri="{84589F7E-364E-4C9E-8A38-B11213B215E9}">
                  <a14:cameraTool cellRange="Logo!$D$6" spid="_x0000_s1075325"/>
                </a:ext>
              </a:extLst>
            </xdr:cNvPicPr>
          </xdr:nvPicPr>
          <xdr:blipFill>
            <a:blip xmlns:r="http://schemas.openxmlformats.org/officeDocument/2006/relationships" r:embed="rId7"/>
            <a:srcRect/>
            <a:stretch>
              <a:fillRect/>
            </a:stretch>
          </xdr:blipFill>
          <xdr:spPr bwMode="auto">
            <a:xfrm>
              <a:off x="76295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11</xdr:col>
      <xdr:colOff>300990</xdr:colOff>
      <xdr:row>1</xdr:row>
      <xdr:rowOff>57150</xdr:rowOff>
    </xdr:from>
    <xdr:to>
      <xdr:col>11</xdr:col>
      <xdr:colOff>473790</xdr:colOff>
      <xdr:row>2</xdr:row>
      <xdr:rowOff>106125</xdr:rowOff>
    </xdr:to>
    <xdr:grpSp>
      <xdr:nvGrpSpPr>
        <xdr:cNvPr id="3" name="Gruppieren 2">
          <a:hlinkClick xmlns:r="http://schemas.openxmlformats.org/officeDocument/2006/relationships" r:id="rId1"/>
          <a:extLst>
            <a:ext uri="{FF2B5EF4-FFF2-40B4-BE49-F238E27FC236}">
              <a16:creationId xmlns:a16="http://schemas.microsoft.com/office/drawing/2014/main" id="{00000000-0008-0000-3100-000003000000}"/>
            </a:ext>
          </a:extLst>
        </xdr:cNvPr>
        <xdr:cNvGrpSpPr/>
      </xdr:nvGrpSpPr>
      <xdr:grpSpPr>
        <a:xfrm>
          <a:off x="13026390" y="613410"/>
          <a:ext cx="172800" cy="170895"/>
          <a:chOff x="8105775" y="571500"/>
          <a:chExt cx="172800" cy="172800"/>
        </a:xfrm>
      </xdr:grpSpPr>
      <xdr:sp macro="" textlink="">
        <xdr:nvSpPr>
          <xdr:cNvPr id="4" name="Rechteck 3">
            <a:extLst>
              <a:ext uri="{FF2B5EF4-FFF2-40B4-BE49-F238E27FC236}">
                <a16:creationId xmlns:a16="http://schemas.microsoft.com/office/drawing/2014/main" id="{00000000-0008-0000-31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31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6" name="Gruppieren 5">
          <a:hlinkClick xmlns:r="http://schemas.openxmlformats.org/officeDocument/2006/relationships" r:id="rId2"/>
          <a:extLst>
            <a:ext uri="{FF2B5EF4-FFF2-40B4-BE49-F238E27FC236}">
              <a16:creationId xmlns:a16="http://schemas.microsoft.com/office/drawing/2014/main" id="{00000000-0008-0000-3100-000006000000}"/>
            </a:ext>
          </a:extLst>
        </xdr:cNvPr>
        <xdr:cNvGrpSpPr/>
      </xdr:nvGrpSpPr>
      <xdr:grpSpPr>
        <a:xfrm>
          <a:off x="76200" y="104775"/>
          <a:ext cx="324000" cy="325465"/>
          <a:chOff x="9191625" y="3009900"/>
          <a:chExt cx="324000" cy="325465"/>
        </a:xfrm>
      </xdr:grpSpPr>
      <xdr:sp macro="" textlink="">
        <xdr:nvSpPr>
          <xdr:cNvPr id="7" name="Rechteck 6">
            <a:extLst>
              <a:ext uri="{FF2B5EF4-FFF2-40B4-BE49-F238E27FC236}">
                <a16:creationId xmlns:a16="http://schemas.microsoft.com/office/drawing/2014/main" id="{00000000-0008-0000-31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7">
            <a:extLst>
              <a:ext uri="{FF2B5EF4-FFF2-40B4-BE49-F238E27FC236}">
                <a16:creationId xmlns:a16="http://schemas.microsoft.com/office/drawing/2014/main" id="{00000000-0008-0000-31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209550</xdr:colOff>
          <xdr:row>0</xdr:row>
          <xdr:rowOff>19050</xdr:rowOff>
        </xdr:from>
        <xdr:to>
          <xdr:col>12</xdr:col>
          <xdr:colOff>0</xdr:colOff>
          <xdr:row>0</xdr:row>
          <xdr:rowOff>552450</xdr:rowOff>
        </xdr:to>
        <xdr:pic>
          <xdr:nvPicPr>
            <xdr:cNvPr id="9" name="Grafik 59">
              <a:extLst>
                <a:ext uri="{FF2B5EF4-FFF2-40B4-BE49-F238E27FC236}">
                  <a16:creationId xmlns:a16="http://schemas.microsoft.com/office/drawing/2014/main" id="{00000000-0008-0000-3100-000009000000}"/>
                </a:ext>
              </a:extLst>
            </xdr:cNvPr>
            <xdr:cNvPicPr>
              <a:picLocks noChangeAspect="1" noChangeArrowheads="1"/>
              <a:extLst>
                <a:ext uri="{84589F7E-364E-4C9E-8A38-B11213B215E9}">
                  <a14:cameraTool cellRange="Logo!$D$6" spid="_x0000_s1076349"/>
                </a:ext>
              </a:extLst>
            </xdr:cNvPicPr>
          </xdr:nvPicPr>
          <xdr:blipFill>
            <a:blip xmlns:r="http://schemas.openxmlformats.org/officeDocument/2006/relationships" r:embed="rId3"/>
            <a:srcRect/>
            <a:stretch>
              <a:fillRect/>
            </a:stretch>
          </xdr:blipFill>
          <xdr:spPr bwMode="auto">
            <a:xfrm>
              <a:off x="106775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0.xml><?xml version="1.0" encoding="utf-8"?>
<xdr:wsDr xmlns:xdr="http://schemas.openxmlformats.org/drawingml/2006/spreadsheetDrawing" xmlns:a="http://schemas.openxmlformats.org/drawingml/2006/main">
  <xdr:oneCellAnchor>
    <xdr:from>
      <xdr:col>16</xdr:col>
      <xdr:colOff>66675</xdr:colOff>
      <xdr:row>1</xdr:row>
      <xdr:rowOff>57150</xdr:rowOff>
    </xdr:from>
    <xdr:ext cx="172800" cy="172800"/>
    <xdr:grpSp>
      <xdr:nvGrpSpPr>
        <xdr:cNvPr id="3" name="Gruppieren 2">
          <a:hlinkClick xmlns:r="http://schemas.openxmlformats.org/officeDocument/2006/relationships" r:id="rId1"/>
          <a:extLst>
            <a:ext uri="{FF2B5EF4-FFF2-40B4-BE49-F238E27FC236}">
              <a16:creationId xmlns:a16="http://schemas.microsoft.com/office/drawing/2014/main" id="{00000000-0008-0000-3200-000003000000}"/>
            </a:ext>
          </a:extLst>
        </xdr:cNvPr>
        <xdr:cNvGrpSpPr/>
      </xdr:nvGrpSpPr>
      <xdr:grpSpPr>
        <a:xfrm>
          <a:off x="9622155" y="613410"/>
          <a:ext cx="172800" cy="172800"/>
          <a:chOff x="8105775" y="571500"/>
          <a:chExt cx="172800" cy="172800"/>
        </a:xfrm>
      </xdr:grpSpPr>
      <xdr:sp macro="" textlink="">
        <xdr:nvSpPr>
          <xdr:cNvPr id="4" name="Rechteck 3">
            <a:extLst>
              <a:ext uri="{FF2B5EF4-FFF2-40B4-BE49-F238E27FC236}">
                <a16:creationId xmlns:a16="http://schemas.microsoft.com/office/drawing/2014/main" id="{00000000-0008-0000-32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32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5</xdr:col>
      <xdr:colOff>627821</xdr:colOff>
      <xdr:row>6</xdr:row>
      <xdr:rowOff>64980</xdr:rowOff>
    </xdr:from>
    <xdr:to>
      <xdr:col>7</xdr:col>
      <xdr:colOff>171263</xdr:colOff>
      <xdr:row>8</xdr:row>
      <xdr:rowOff>198523</xdr:rowOff>
    </xdr:to>
    <xdr:sp macro="" textlink="">
      <xdr:nvSpPr>
        <xdr:cNvPr id="6" name="Freihandform 5">
          <a:extLst>
            <a:ext uri="{FF2B5EF4-FFF2-40B4-BE49-F238E27FC236}">
              <a16:creationId xmlns:a16="http://schemas.microsoft.com/office/drawing/2014/main" id="{00000000-0008-0000-3200-000006000000}"/>
            </a:ext>
          </a:extLst>
        </xdr:cNvPr>
        <xdr:cNvSpPr/>
      </xdr:nvSpPr>
      <xdr:spPr>
        <a:xfrm>
          <a:off x="3561521" y="1693755"/>
          <a:ext cx="1067442" cy="533593"/>
        </a:xfrm>
        <a:custGeom>
          <a:avLst/>
          <a:gdLst>
            <a:gd name="connsiteX0" fmla="*/ 0 w 1067442"/>
            <a:gd name="connsiteY0" fmla="*/ 0 h 533593"/>
            <a:gd name="connsiteX1" fmla="*/ 1067442 w 1067442"/>
            <a:gd name="connsiteY1" fmla="*/ 0 h 533593"/>
            <a:gd name="connsiteX2" fmla="*/ 1067442 w 1067442"/>
            <a:gd name="connsiteY2" fmla="*/ 533593 h 533593"/>
            <a:gd name="connsiteX3" fmla="*/ 0 w 1067442"/>
            <a:gd name="connsiteY3" fmla="*/ 533593 h 533593"/>
            <a:gd name="connsiteX4" fmla="*/ 0 w 1067442"/>
            <a:gd name="connsiteY4" fmla="*/ 0 h 53359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7442" h="533593">
              <a:moveTo>
                <a:pt x="0" y="0"/>
              </a:moveTo>
              <a:lnTo>
                <a:pt x="1067442" y="0"/>
              </a:lnTo>
              <a:lnTo>
                <a:pt x="1067442" y="533593"/>
              </a:lnTo>
              <a:lnTo>
                <a:pt x="0" y="533593"/>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22225" tIns="22225" rIns="22225" bIns="22225" numCol="1" spcCol="1270" anchor="ctr" anchorCtr="0">
          <a:noAutofit/>
        </a:bodyPr>
        <a:lstStyle/>
        <a:p>
          <a:pPr lvl="0" algn="ctr" defTabSz="1555750">
            <a:lnSpc>
              <a:spcPct val="90000"/>
            </a:lnSpc>
            <a:spcBef>
              <a:spcPct val="0"/>
            </a:spcBef>
            <a:spcAft>
              <a:spcPct val="35000"/>
            </a:spcAft>
          </a:pPr>
          <a:endParaRPr lang="de-CH" sz="3500" kern="1200"/>
        </a:p>
      </xdr:txBody>
    </xdr:sp>
    <xdr:clientData/>
  </xdr:twoCellAnchor>
  <xdr:twoCellAnchor editAs="oneCell">
    <xdr:from>
      <xdr:col>0</xdr:col>
      <xdr:colOff>66675</xdr:colOff>
      <xdr:row>0</xdr:row>
      <xdr:rowOff>114300</xdr:rowOff>
    </xdr:from>
    <xdr:to>
      <xdr:col>0</xdr:col>
      <xdr:colOff>390675</xdr:colOff>
      <xdr:row>0</xdr:row>
      <xdr:rowOff>439765</xdr:rowOff>
    </xdr:to>
    <xdr:grpSp>
      <xdr:nvGrpSpPr>
        <xdr:cNvPr id="7" name="Gruppieren 6">
          <a:hlinkClick xmlns:r="http://schemas.openxmlformats.org/officeDocument/2006/relationships" r:id="rId2"/>
          <a:extLst>
            <a:ext uri="{FF2B5EF4-FFF2-40B4-BE49-F238E27FC236}">
              <a16:creationId xmlns:a16="http://schemas.microsoft.com/office/drawing/2014/main" id="{00000000-0008-0000-3200-000007000000}"/>
            </a:ext>
          </a:extLst>
        </xdr:cNvPr>
        <xdr:cNvGrpSpPr/>
      </xdr:nvGrpSpPr>
      <xdr:grpSpPr>
        <a:xfrm>
          <a:off x="66675" y="114300"/>
          <a:ext cx="324000" cy="325465"/>
          <a:chOff x="9191625" y="3009900"/>
          <a:chExt cx="324000" cy="325465"/>
        </a:xfrm>
      </xdr:grpSpPr>
      <xdr:sp macro="" textlink="">
        <xdr:nvSpPr>
          <xdr:cNvPr id="8" name="Rechteck 7">
            <a:extLst>
              <a:ext uri="{FF2B5EF4-FFF2-40B4-BE49-F238E27FC236}">
                <a16:creationId xmlns:a16="http://schemas.microsoft.com/office/drawing/2014/main" id="{00000000-0008-0000-3200-000008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 name="Pfeil nach links 8">
            <a:extLst>
              <a:ext uri="{FF2B5EF4-FFF2-40B4-BE49-F238E27FC236}">
                <a16:creationId xmlns:a16="http://schemas.microsoft.com/office/drawing/2014/main" id="{00000000-0008-0000-3200-000009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141514</xdr:colOff>
      <xdr:row>4</xdr:row>
      <xdr:rowOff>156793</xdr:rowOff>
    </xdr:from>
    <xdr:to>
      <xdr:col>16</xdr:col>
      <xdr:colOff>95250</xdr:colOff>
      <xdr:row>17</xdr:row>
      <xdr:rowOff>175377</xdr:rowOff>
    </xdr:to>
    <xdr:grpSp>
      <xdr:nvGrpSpPr>
        <xdr:cNvPr id="72" name="Gruppieren 71">
          <a:hlinkClick xmlns:r="http://schemas.openxmlformats.org/officeDocument/2006/relationships" r:id="rId2"/>
          <a:extLst>
            <a:ext uri="{FF2B5EF4-FFF2-40B4-BE49-F238E27FC236}">
              <a16:creationId xmlns:a16="http://schemas.microsoft.com/office/drawing/2014/main" id="{00000000-0008-0000-3200-000048000000}"/>
            </a:ext>
          </a:extLst>
        </xdr:cNvPr>
        <xdr:cNvGrpSpPr/>
      </xdr:nvGrpSpPr>
      <xdr:grpSpPr>
        <a:xfrm>
          <a:off x="141514" y="1398853"/>
          <a:ext cx="9509216" cy="2517944"/>
          <a:chOff x="141514" y="1385518"/>
          <a:chExt cx="9240611" cy="2571284"/>
        </a:xfrm>
      </xdr:grpSpPr>
      <xdr:grpSp>
        <xdr:nvGrpSpPr>
          <xdr:cNvPr id="67" name="Gruppieren 66">
            <a:extLst>
              <a:ext uri="{FF2B5EF4-FFF2-40B4-BE49-F238E27FC236}">
                <a16:creationId xmlns:a16="http://schemas.microsoft.com/office/drawing/2014/main" id="{00000000-0008-0000-3200-000043000000}"/>
              </a:ext>
            </a:extLst>
          </xdr:cNvPr>
          <xdr:cNvGrpSpPr/>
        </xdr:nvGrpSpPr>
        <xdr:grpSpPr>
          <a:xfrm>
            <a:off x="141514" y="1385518"/>
            <a:ext cx="9158604" cy="2571284"/>
            <a:chOff x="198664" y="4347793"/>
            <a:chExt cx="9158604" cy="2571284"/>
          </a:xfrm>
        </xdr:grpSpPr>
        <xdr:pic>
          <xdr:nvPicPr>
            <xdr:cNvPr id="38" name="Grafik 37">
              <a:extLst>
                <a:ext uri="{FF2B5EF4-FFF2-40B4-BE49-F238E27FC236}">
                  <a16:creationId xmlns:a16="http://schemas.microsoft.com/office/drawing/2014/main" id="{00000000-0008-0000-3200-000026000000}"/>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247503" y="5561173"/>
              <a:ext cx="958415" cy="435494"/>
            </a:xfrm>
            <a:prstGeom prst="rect">
              <a:avLst/>
            </a:prstGeom>
          </xdr:spPr>
        </xdr:pic>
        <xdr:sp macro="" textlink="">
          <xdr:nvSpPr>
            <xdr:cNvPr id="50" name="Textfeld 49">
              <a:extLst>
                <a:ext uri="{FF2B5EF4-FFF2-40B4-BE49-F238E27FC236}">
                  <a16:creationId xmlns:a16="http://schemas.microsoft.com/office/drawing/2014/main" id="{00000000-0008-0000-3200-000032000000}"/>
                </a:ext>
              </a:extLst>
            </xdr:cNvPr>
            <xdr:cNvSpPr txBox="1"/>
          </xdr:nvSpPr>
          <xdr:spPr>
            <a:xfrm>
              <a:off x="3546479" y="6701517"/>
              <a:ext cx="234937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CH" sz="800" b="0">
                  <a:solidFill>
                    <a:schemeClr val="tx1">
                      <a:lumMod val="50000"/>
                      <a:lumOff val="50000"/>
                    </a:schemeClr>
                  </a:solidFill>
                </a:rPr>
                <a:t>Kommunikationsquadrat   Quelle: Schulz von Thun</a:t>
              </a:r>
            </a:p>
          </xdr:txBody>
        </xdr:sp>
        <xdr:grpSp>
          <xdr:nvGrpSpPr>
            <xdr:cNvPr id="66" name="Gruppieren 65">
              <a:extLst>
                <a:ext uri="{FF2B5EF4-FFF2-40B4-BE49-F238E27FC236}">
                  <a16:creationId xmlns:a16="http://schemas.microsoft.com/office/drawing/2014/main" id="{00000000-0008-0000-3200-000042000000}"/>
                </a:ext>
              </a:extLst>
            </xdr:cNvPr>
            <xdr:cNvGrpSpPr/>
          </xdr:nvGrpSpPr>
          <xdr:grpSpPr>
            <a:xfrm>
              <a:off x="198664" y="4347793"/>
              <a:ext cx="9158604" cy="2382299"/>
              <a:chOff x="198664" y="4347793"/>
              <a:chExt cx="9158604" cy="2382299"/>
            </a:xfrm>
          </xdr:grpSpPr>
          <xdr:sp macro="" textlink="">
            <xdr:nvSpPr>
              <xdr:cNvPr id="36" name="Freihandform 35">
                <a:extLst>
                  <a:ext uri="{FF2B5EF4-FFF2-40B4-BE49-F238E27FC236}">
                    <a16:creationId xmlns:a16="http://schemas.microsoft.com/office/drawing/2014/main" id="{00000000-0008-0000-3200-000024000000}"/>
                  </a:ext>
                </a:extLst>
              </xdr:cNvPr>
              <xdr:cNvSpPr/>
            </xdr:nvSpPr>
            <xdr:spPr>
              <a:xfrm>
                <a:off x="1253990" y="4996542"/>
                <a:ext cx="7016738" cy="1447800"/>
              </a:xfrm>
              <a:custGeom>
                <a:avLst/>
                <a:gdLst>
                  <a:gd name="connsiteX0" fmla="*/ 0 w 7048500"/>
                  <a:gd name="connsiteY0" fmla="*/ 609600 h 1447800"/>
                  <a:gd name="connsiteX1" fmla="*/ 180975 w 7048500"/>
                  <a:gd name="connsiteY1" fmla="*/ 619125 h 1447800"/>
                  <a:gd name="connsiteX2" fmla="*/ 285750 w 7048500"/>
                  <a:gd name="connsiteY2" fmla="*/ 0 h 1447800"/>
                  <a:gd name="connsiteX3" fmla="*/ 314325 w 7048500"/>
                  <a:gd name="connsiteY3" fmla="*/ 828675 h 1447800"/>
                  <a:gd name="connsiteX4" fmla="*/ 485775 w 7048500"/>
                  <a:gd name="connsiteY4" fmla="*/ 152400 h 1447800"/>
                  <a:gd name="connsiteX5" fmla="*/ 552450 w 7048500"/>
                  <a:gd name="connsiteY5" fmla="*/ 1447800 h 1447800"/>
                  <a:gd name="connsiteX6" fmla="*/ 762000 w 7048500"/>
                  <a:gd name="connsiteY6" fmla="*/ 428625 h 1447800"/>
                  <a:gd name="connsiteX7" fmla="*/ 866775 w 7048500"/>
                  <a:gd name="connsiteY7" fmla="*/ 1114425 h 1447800"/>
                  <a:gd name="connsiteX8" fmla="*/ 971550 w 7048500"/>
                  <a:gd name="connsiteY8" fmla="*/ 28575 h 1447800"/>
                  <a:gd name="connsiteX9" fmla="*/ 1152525 w 7048500"/>
                  <a:gd name="connsiteY9" fmla="*/ 1028700 h 1447800"/>
                  <a:gd name="connsiteX10" fmla="*/ 1228725 w 7048500"/>
                  <a:gd name="connsiteY10" fmla="*/ 533400 h 1447800"/>
                  <a:gd name="connsiteX11" fmla="*/ 1295400 w 7048500"/>
                  <a:gd name="connsiteY11" fmla="*/ 742950 h 1447800"/>
                  <a:gd name="connsiteX12" fmla="*/ 1371600 w 7048500"/>
                  <a:gd name="connsiteY12" fmla="*/ 447675 h 1447800"/>
                  <a:gd name="connsiteX13" fmla="*/ 1409700 w 7048500"/>
                  <a:gd name="connsiteY13" fmla="*/ 723900 h 1447800"/>
                  <a:gd name="connsiteX14" fmla="*/ 1457325 w 7048500"/>
                  <a:gd name="connsiteY14" fmla="*/ 495300 h 1447800"/>
                  <a:gd name="connsiteX15" fmla="*/ 1533525 w 7048500"/>
                  <a:gd name="connsiteY15" fmla="*/ 704850 h 1447800"/>
                  <a:gd name="connsiteX16" fmla="*/ 1581150 w 7048500"/>
                  <a:gd name="connsiteY16" fmla="*/ 466725 h 1447800"/>
                  <a:gd name="connsiteX17" fmla="*/ 1343025 w 7048500"/>
                  <a:gd name="connsiteY17" fmla="*/ 561975 h 1447800"/>
                  <a:gd name="connsiteX18" fmla="*/ 1495425 w 7048500"/>
                  <a:gd name="connsiteY18" fmla="*/ 638175 h 1447800"/>
                  <a:gd name="connsiteX19" fmla="*/ 1685925 w 7048500"/>
                  <a:gd name="connsiteY19" fmla="*/ 476250 h 1447800"/>
                  <a:gd name="connsiteX20" fmla="*/ 1733550 w 7048500"/>
                  <a:gd name="connsiteY20" fmla="*/ 704850 h 1447800"/>
                  <a:gd name="connsiteX21" fmla="*/ 1295400 w 7048500"/>
                  <a:gd name="connsiteY21" fmla="*/ 638175 h 1447800"/>
                  <a:gd name="connsiteX22" fmla="*/ 1457325 w 7048500"/>
                  <a:gd name="connsiteY22" fmla="*/ 390525 h 1447800"/>
                  <a:gd name="connsiteX23" fmla="*/ 1838325 w 7048500"/>
                  <a:gd name="connsiteY23" fmla="*/ 676275 h 1447800"/>
                  <a:gd name="connsiteX24" fmla="*/ 1885950 w 7048500"/>
                  <a:gd name="connsiteY24" fmla="*/ 447675 h 1447800"/>
                  <a:gd name="connsiteX25" fmla="*/ 1933575 w 7048500"/>
                  <a:gd name="connsiteY25" fmla="*/ 695325 h 1447800"/>
                  <a:gd name="connsiteX26" fmla="*/ 2105025 w 7048500"/>
                  <a:gd name="connsiteY26" fmla="*/ 466725 h 1447800"/>
                  <a:gd name="connsiteX27" fmla="*/ 2105025 w 7048500"/>
                  <a:gd name="connsiteY27" fmla="*/ 647700 h 1447800"/>
                  <a:gd name="connsiteX28" fmla="*/ 1790700 w 7048500"/>
                  <a:gd name="connsiteY28" fmla="*/ 552450 h 1447800"/>
                  <a:gd name="connsiteX29" fmla="*/ 2057400 w 7048500"/>
                  <a:gd name="connsiteY29" fmla="*/ 704850 h 1447800"/>
                  <a:gd name="connsiteX30" fmla="*/ 2247900 w 7048500"/>
                  <a:gd name="connsiteY30" fmla="*/ 438150 h 1447800"/>
                  <a:gd name="connsiteX31" fmla="*/ 2266950 w 7048500"/>
                  <a:gd name="connsiteY31" fmla="*/ 704850 h 1447800"/>
                  <a:gd name="connsiteX32" fmla="*/ 2362200 w 7048500"/>
                  <a:gd name="connsiteY32" fmla="*/ 409575 h 1447800"/>
                  <a:gd name="connsiteX33" fmla="*/ 2495550 w 7048500"/>
                  <a:gd name="connsiteY33" fmla="*/ 704850 h 1447800"/>
                  <a:gd name="connsiteX34" fmla="*/ 2200275 w 7048500"/>
                  <a:gd name="connsiteY34" fmla="*/ 590550 h 1447800"/>
                  <a:gd name="connsiteX35" fmla="*/ 2466975 w 7048500"/>
                  <a:gd name="connsiteY35" fmla="*/ 438150 h 1447800"/>
                  <a:gd name="connsiteX36" fmla="*/ 2543175 w 7048500"/>
                  <a:gd name="connsiteY36" fmla="*/ 381000 h 1447800"/>
                  <a:gd name="connsiteX37" fmla="*/ 2619375 w 7048500"/>
                  <a:gd name="connsiteY37" fmla="*/ 742950 h 1447800"/>
                  <a:gd name="connsiteX38" fmla="*/ 2667000 w 7048500"/>
                  <a:gd name="connsiteY38" fmla="*/ 542925 h 1447800"/>
                  <a:gd name="connsiteX39" fmla="*/ 2724150 w 7048500"/>
                  <a:gd name="connsiteY39" fmla="*/ 666750 h 1447800"/>
                  <a:gd name="connsiteX40" fmla="*/ 2733675 w 7048500"/>
                  <a:gd name="connsiteY40" fmla="*/ 438150 h 1447800"/>
                  <a:gd name="connsiteX41" fmla="*/ 2800350 w 7048500"/>
                  <a:gd name="connsiteY41" fmla="*/ 685800 h 1447800"/>
                  <a:gd name="connsiteX42" fmla="*/ 2914650 w 7048500"/>
                  <a:gd name="connsiteY42" fmla="*/ 504825 h 1447800"/>
                  <a:gd name="connsiteX43" fmla="*/ 2933700 w 7048500"/>
                  <a:gd name="connsiteY43" fmla="*/ 647700 h 1447800"/>
                  <a:gd name="connsiteX44" fmla="*/ 3009900 w 7048500"/>
                  <a:gd name="connsiteY44" fmla="*/ 476250 h 1447800"/>
                  <a:gd name="connsiteX45" fmla="*/ 2667000 w 7048500"/>
                  <a:gd name="connsiteY45" fmla="*/ 504825 h 1447800"/>
                  <a:gd name="connsiteX46" fmla="*/ 2809875 w 7048500"/>
                  <a:gd name="connsiteY46" fmla="*/ 647700 h 1447800"/>
                  <a:gd name="connsiteX47" fmla="*/ 2886075 w 7048500"/>
                  <a:gd name="connsiteY47" fmla="*/ 447675 h 1447800"/>
                  <a:gd name="connsiteX48" fmla="*/ 3086100 w 7048500"/>
                  <a:gd name="connsiteY48" fmla="*/ 666750 h 1447800"/>
                  <a:gd name="connsiteX49" fmla="*/ 3267075 w 7048500"/>
                  <a:gd name="connsiteY49" fmla="*/ 409575 h 1447800"/>
                  <a:gd name="connsiteX50" fmla="*/ 3305175 w 7048500"/>
                  <a:gd name="connsiteY50" fmla="*/ 647700 h 1447800"/>
                  <a:gd name="connsiteX51" fmla="*/ 3114675 w 7048500"/>
                  <a:gd name="connsiteY51" fmla="*/ 533400 h 1447800"/>
                  <a:gd name="connsiteX52" fmla="*/ 3448050 w 7048500"/>
                  <a:gd name="connsiteY52" fmla="*/ 676275 h 1447800"/>
                  <a:gd name="connsiteX53" fmla="*/ 3495675 w 7048500"/>
                  <a:gd name="connsiteY53" fmla="*/ 371475 h 1447800"/>
                  <a:gd name="connsiteX54" fmla="*/ 3524250 w 7048500"/>
                  <a:gd name="connsiteY54" fmla="*/ 657225 h 1447800"/>
                  <a:gd name="connsiteX55" fmla="*/ 3648075 w 7048500"/>
                  <a:gd name="connsiteY55" fmla="*/ 447675 h 1447800"/>
                  <a:gd name="connsiteX56" fmla="*/ 3848100 w 7048500"/>
                  <a:gd name="connsiteY56" fmla="*/ 657225 h 1447800"/>
                  <a:gd name="connsiteX57" fmla="*/ 3905250 w 7048500"/>
                  <a:gd name="connsiteY57" fmla="*/ 466725 h 1447800"/>
                  <a:gd name="connsiteX58" fmla="*/ 4114800 w 7048500"/>
                  <a:gd name="connsiteY58" fmla="*/ 676275 h 1447800"/>
                  <a:gd name="connsiteX59" fmla="*/ 4114800 w 7048500"/>
                  <a:gd name="connsiteY59" fmla="*/ 476250 h 1447800"/>
                  <a:gd name="connsiteX60" fmla="*/ 3962400 w 7048500"/>
                  <a:gd name="connsiteY60" fmla="*/ 561975 h 1447800"/>
                  <a:gd name="connsiteX61" fmla="*/ 3924300 w 7048500"/>
                  <a:gd name="connsiteY61" fmla="*/ 657225 h 1447800"/>
                  <a:gd name="connsiteX62" fmla="*/ 4095750 w 7048500"/>
                  <a:gd name="connsiteY62" fmla="*/ 542925 h 1447800"/>
                  <a:gd name="connsiteX63" fmla="*/ 4171950 w 7048500"/>
                  <a:gd name="connsiteY63" fmla="*/ 457200 h 1447800"/>
                  <a:gd name="connsiteX64" fmla="*/ 4324350 w 7048500"/>
                  <a:gd name="connsiteY64" fmla="*/ 742950 h 1447800"/>
                  <a:gd name="connsiteX65" fmla="*/ 4419600 w 7048500"/>
                  <a:gd name="connsiteY65" fmla="*/ 457200 h 1447800"/>
                  <a:gd name="connsiteX66" fmla="*/ 4486275 w 7048500"/>
                  <a:gd name="connsiteY66" fmla="*/ 685800 h 1447800"/>
                  <a:gd name="connsiteX67" fmla="*/ 4552950 w 7048500"/>
                  <a:gd name="connsiteY67" fmla="*/ 504825 h 1447800"/>
                  <a:gd name="connsiteX68" fmla="*/ 4410075 w 7048500"/>
                  <a:gd name="connsiteY68" fmla="*/ 600075 h 1447800"/>
                  <a:gd name="connsiteX69" fmla="*/ 4657725 w 7048500"/>
                  <a:gd name="connsiteY69" fmla="*/ 695325 h 1447800"/>
                  <a:gd name="connsiteX70" fmla="*/ 4686300 w 7048500"/>
                  <a:gd name="connsiteY70" fmla="*/ 485775 h 1447800"/>
                  <a:gd name="connsiteX71" fmla="*/ 4819650 w 7048500"/>
                  <a:gd name="connsiteY71" fmla="*/ 714375 h 1447800"/>
                  <a:gd name="connsiteX72" fmla="*/ 4829175 w 7048500"/>
                  <a:gd name="connsiteY72" fmla="*/ 447675 h 1447800"/>
                  <a:gd name="connsiteX73" fmla="*/ 5029200 w 7048500"/>
                  <a:gd name="connsiteY73" fmla="*/ 685800 h 1447800"/>
                  <a:gd name="connsiteX74" fmla="*/ 4762500 w 7048500"/>
                  <a:gd name="connsiteY74" fmla="*/ 514350 h 1447800"/>
                  <a:gd name="connsiteX75" fmla="*/ 4857750 w 7048500"/>
                  <a:gd name="connsiteY75" fmla="*/ 704850 h 1447800"/>
                  <a:gd name="connsiteX76" fmla="*/ 4972050 w 7048500"/>
                  <a:gd name="connsiteY76" fmla="*/ 476250 h 1447800"/>
                  <a:gd name="connsiteX77" fmla="*/ 5038725 w 7048500"/>
                  <a:gd name="connsiteY77" fmla="*/ 581025 h 1447800"/>
                  <a:gd name="connsiteX78" fmla="*/ 4933950 w 7048500"/>
                  <a:gd name="connsiteY78" fmla="*/ 485775 h 1447800"/>
                  <a:gd name="connsiteX79" fmla="*/ 5124450 w 7048500"/>
                  <a:gd name="connsiteY79" fmla="*/ 723900 h 1447800"/>
                  <a:gd name="connsiteX80" fmla="*/ 5200650 w 7048500"/>
                  <a:gd name="connsiteY80" fmla="*/ 552450 h 1447800"/>
                  <a:gd name="connsiteX81" fmla="*/ 5238750 w 7048500"/>
                  <a:gd name="connsiteY81" fmla="*/ 685800 h 1447800"/>
                  <a:gd name="connsiteX82" fmla="*/ 5114925 w 7048500"/>
                  <a:gd name="connsiteY82" fmla="*/ 552450 h 1447800"/>
                  <a:gd name="connsiteX83" fmla="*/ 5286375 w 7048500"/>
                  <a:gd name="connsiteY83" fmla="*/ 457200 h 1447800"/>
                  <a:gd name="connsiteX84" fmla="*/ 5381625 w 7048500"/>
                  <a:gd name="connsiteY84" fmla="*/ 781050 h 1447800"/>
                  <a:gd name="connsiteX85" fmla="*/ 5410200 w 7048500"/>
                  <a:gd name="connsiteY85" fmla="*/ 400050 h 1447800"/>
                  <a:gd name="connsiteX86" fmla="*/ 5610225 w 7048500"/>
                  <a:gd name="connsiteY86" fmla="*/ 819150 h 1447800"/>
                  <a:gd name="connsiteX87" fmla="*/ 5705475 w 7048500"/>
                  <a:gd name="connsiteY87" fmla="*/ 95250 h 1447800"/>
                  <a:gd name="connsiteX88" fmla="*/ 5829300 w 7048500"/>
                  <a:gd name="connsiteY88" fmla="*/ 933450 h 1447800"/>
                  <a:gd name="connsiteX89" fmla="*/ 5981700 w 7048500"/>
                  <a:gd name="connsiteY89" fmla="*/ 238125 h 1447800"/>
                  <a:gd name="connsiteX90" fmla="*/ 6057900 w 7048500"/>
                  <a:gd name="connsiteY90" fmla="*/ 790575 h 1447800"/>
                  <a:gd name="connsiteX91" fmla="*/ 6191250 w 7048500"/>
                  <a:gd name="connsiteY91" fmla="*/ 123825 h 1447800"/>
                  <a:gd name="connsiteX92" fmla="*/ 6334125 w 7048500"/>
                  <a:gd name="connsiteY92" fmla="*/ 1209675 h 1447800"/>
                  <a:gd name="connsiteX93" fmla="*/ 6457950 w 7048500"/>
                  <a:gd name="connsiteY93" fmla="*/ 57150 h 1447800"/>
                  <a:gd name="connsiteX94" fmla="*/ 6677025 w 7048500"/>
                  <a:gd name="connsiteY94" fmla="*/ 790575 h 1447800"/>
                  <a:gd name="connsiteX95" fmla="*/ 6810375 w 7048500"/>
                  <a:gd name="connsiteY95" fmla="*/ 180975 h 1447800"/>
                  <a:gd name="connsiteX96" fmla="*/ 6896100 w 7048500"/>
                  <a:gd name="connsiteY96" fmla="*/ 723900 h 1447800"/>
                  <a:gd name="connsiteX97" fmla="*/ 6934200 w 7048500"/>
                  <a:gd name="connsiteY97" fmla="*/ 485775 h 1447800"/>
                  <a:gd name="connsiteX98" fmla="*/ 6981825 w 7048500"/>
                  <a:gd name="connsiteY98" fmla="*/ 619125 h 1447800"/>
                  <a:gd name="connsiteX99" fmla="*/ 7048500 w 7048500"/>
                  <a:gd name="connsiteY99" fmla="*/ 600075 h 14478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Lst>
                <a:rect l="l" t="t" r="r" b="b"/>
                <a:pathLst>
                  <a:path w="7048500" h="1447800">
                    <a:moveTo>
                      <a:pt x="0" y="609600"/>
                    </a:moveTo>
                    <a:lnTo>
                      <a:pt x="180975" y="619125"/>
                    </a:lnTo>
                    <a:lnTo>
                      <a:pt x="285750" y="0"/>
                    </a:lnTo>
                    <a:lnTo>
                      <a:pt x="314325" y="828675"/>
                    </a:lnTo>
                    <a:lnTo>
                      <a:pt x="485775" y="152400"/>
                    </a:lnTo>
                    <a:lnTo>
                      <a:pt x="552450" y="1447800"/>
                    </a:lnTo>
                    <a:lnTo>
                      <a:pt x="762000" y="428625"/>
                    </a:lnTo>
                    <a:lnTo>
                      <a:pt x="866775" y="1114425"/>
                    </a:lnTo>
                    <a:lnTo>
                      <a:pt x="971550" y="28575"/>
                    </a:lnTo>
                    <a:lnTo>
                      <a:pt x="1152525" y="1028700"/>
                    </a:lnTo>
                    <a:lnTo>
                      <a:pt x="1228725" y="533400"/>
                    </a:lnTo>
                    <a:lnTo>
                      <a:pt x="1295400" y="742950"/>
                    </a:lnTo>
                    <a:lnTo>
                      <a:pt x="1371600" y="447675"/>
                    </a:lnTo>
                    <a:lnTo>
                      <a:pt x="1409700" y="723900"/>
                    </a:lnTo>
                    <a:lnTo>
                      <a:pt x="1457325" y="495300"/>
                    </a:lnTo>
                    <a:lnTo>
                      <a:pt x="1533525" y="704850"/>
                    </a:lnTo>
                    <a:lnTo>
                      <a:pt x="1581150" y="466725"/>
                    </a:lnTo>
                    <a:lnTo>
                      <a:pt x="1343025" y="561975"/>
                    </a:lnTo>
                    <a:lnTo>
                      <a:pt x="1495425" y="638175"/>
                    </a:lnTo>
                    <a:lnTo>
                      <a:pt x="1685925" y="476250"/>
                    </a:lnTo>
                    <a:lnTo>
                      <a:pt x="1733550" y="704850"/>
                    </a:lnTo>
                    <a:lnTo>
                      <a:pt x="1295400" y="638175"/>
                    </a:lnTo>
                    <a:lnTo>
                      <a:pt x="1457325" y="390525"/>
                    </a:lnTo>
                    <a:lnTo>
                      <a:pt x="1838325" y="676275"/>
                    </a:lnTo>
                    <a:lnTo>
                      <a:pt x="1885950" y="447675"/>
                    </a:lnTo>
                    <a:lnTo>
                      <a:pt x="1933575" y="695325"/>
                    </a:lnTo>
                    <a:lnTo>
                      <a:pt x="2105025" y="466725"/>
                    </a:lnTo>
                    <a:lnTo>
                      <a:pt x="2105025" y="647700"/>
                    </a:lnTo>
                    <a:lnTo>
                      <a:pt x="1790700" y="552450"/>
                    </a:lnTo>
                    <a:lnTo>
                      <a:pt x="2057400" y="704850"/>
                    </a:lnTo>
                    <a:lnTo>
                      <a:pt x="2247900" y="438150"/>
                    </a:lnTo>
                    <a:lnTo>
                      <a:pt x="2266950" y="704850"/>
                    </a:lnTo>
                    <a:lnTo>
                      <a:pt x="2362200" y="409575"/>
                    </a:lnTo>
                    <a:lnTo>
                      <a:pt x="2495550" y="704850"/>
                    </a:lnTo>
                    <a:lnTo>
                      <a:pt x="2200275" y="590550"/>
                    </a:lnTo>
                    <a:lnTo>
                      <a:pt x="2466975" y="438150"/>
                    </a:lnTo>
                    <a:lnTo>
                      <a:pt x="2543175" y="381000"/>
                    </a:lnTo>
                    <a:lnTo>
                      <a:pt x="2619375" y="742950"/>
                    </a:lnTo>
                    <a:lnTo>
                      <a:pt x="2667000" y="542925"/>
                    </a:lnTo>
                    <a:lnTo>
                      <a:pt x="2724150" y="666750"/>
                    </a:lnTo>
                    <a:lnTo>
                      <a:pt x="2733675" y="438150"/>
                    </a:lnTo>
                    <a:lnTo>
                      <a:pt x="2800350" y="685800"/>
                    </a:lnTo>
                    <a:lnTo>
                      <a:pt x="2914650" y="504825"/>
                    </a:lnTo>
                    <a:lnTo>
                      <a:pt x="2933700" y="647700"/>
                    </a:lnTo>
                    <a:lnTo>
                      <a:pt x="3009900" y="476250"/>
                    </a:lnTo>
                    <a:lnTo>
                      <a:pt x="2667000" y="504825"/>
                    </a:lnTo>
                    <a:lnTo>
                      <a:pt x="2809875" y="647700"/>
                    </a:lnTo>
                    <a:lnTo>
                      <a:pt x="2886075" y="447675"/>
                    </a:lnTo>
                    <a:lnTo>
                      <a:pt x="3086100" y="666750"/>
                    </a:lnTo>
                    <a:lnTo>
                      <a:pt x="3267075" y="409575"/>
                    </a:lnTo>
                    <a:lnTo>
                      <a:pt x="3305175" y="647700"/>
                    </a:lnTo>
                    <a:lnTo>
                      <a:pt x="3114675" y="533400"/>
                    </a:lnTo>
                    <a:lnTo>
                      <a:pt x="3448050" y="676275"/>
                    </a:lnTo>
                    <a:lnTo>
                      <a:pt x="3495675" y="371475"/>
                    </a:lnTo>
                    <a:lnTo>
                      <a:pt x="3524250" y="657225"/>
                    </a:lnTo>
                    <a:lnTo>
                      <a:pt x="3648075" y="447675"/>
                    </a:lnTo>
                    <a:lnTo>
                      <a:pt x="3848100" y="657225"/>
                    </a:lnTo>
                    <a:lnTo>
                      <a:pt x="3905250" y="466725"/>
                    </a:lnTo>
                    <a:lnTo>
                      <a:pt x="4114800" y="676275"/>
                    </a:lnTo>
                    <a:lnTo>
                      <a:pt x="4114800" y="476250"/>
                    </a:lnTo>
                    <a:lnTo>
                      <a:pt x="3962400" y="561975"/>
                    </a:lnTo>
                    <a:lnTo>
                      <a:pt x="3924300" y="657225"/>
                    </a:lnTo>
                    <a:lnTo>
                      <a:pt x="4095750" y="542925"/>
                    </a:lnTo>
                    <a:lnTo>
                      <a:pt x="4171950" y="457200"/>
                    </a:lnTo>
                    <a:lnTo>
                      <a:pt x="4324350" y="742950"/>
                    </a:lnTo>
                    <a:lnTo>
                      <a:pt x="4419600" y="457200"/>
                    </a:lnTo>
                    <a:lnTo>
                      <a:pt x="4486275" y="685800"/>
                    </a:lnTo>
                    <a:lnTo>
                      <a:pt x="4552950" y="504825"/>
                    </a:lnTo>
                    <a:lnTo>
                      <a:pt x="4410075" y="600075"/>
                    </a:lnTo>
                    <a:lnTo>
                      <a:pt x="4657725" y="695325"/>
                    </a:lnTo>
                    <a:lnTo>
                      <a:pt x="4686300" y="485775"/>
                    </a:lnTo>
                    <a:lnTo>
                      <a:pt x="4819650" y="714375"/>
                    </a:lnTo>
                    <a:lnTo>
                      <a:pt x="4829175" y="447675"/>
                    </a:lnTo>
                    <a:lnTo>
                      <a:pt x="5029200" y="685800"/>
                    </a:lnTo>
                    <a:lnTo>
                      <a:pt x="4762500" y="514350"/>
                    </a:lnTo>
                    <a:lnTo>
                      <a:pt x="4857750" y="704850"/>
                    </a:lnTo>
                    <a:lnTo>
                      <a:pt x="4972050" y="476250"/>
                    </a:lnTo>
                    <a:lnTo>
                      <a:pt x="5038725" y="581025"/>
                    </a:lnTo>
                    <a:lnTo>
                      <a:pt x="4933950" y="485775"/>
                    </a:lnTo>
                    <a:lnTo>
                      <a:pt x="5124450" y="723900"/>
                    </a:lnTo>
                    <a:lnTo>
                      <a:pt x="5200650" y="552450"/>
                    </a:lnTo>
                    <a:lnTo>
                      <a:pt x="5238750" y="685800"/>
                    </a:lnTo>
                    <a:lnTo>
                      <a:pt x="5114925" y="552450"/>
                    </a:lnTo>
                    <a:lnTo>
                      <a:pt x="5286375" y="457200"/>
                    </a:lnTo>
                    <a:lnTo>
                      <a:pt x="5381625" y="781050"/>
                    </a:lnTo>
                    <a:lnTo>
                      <a:pt x="5410200" y="400050"/>
                    </a:lnTo>
                    <a:lnTo>
                      <a:pt x="5610225" y="819150"/>
                    </a:lnTo>
                    <a:lnTo>
                      <a:pt x="5705475" y="95250"/>
                    </a:lnTo>
                    <a:lnTo>
                      <a:pt x="5829300" y="933450"/>
                    </a:lnTo>
                    <a:lnTo>
                      <a:pt x="5981700" y="238125"/>
                    </a:lnTo>
                    <a:lnTo>
                      <a:pt x="6057900" y="790575"/>
                    </a:lnTo>
                    <a:lnTo>
                      <a:pt x="6191250" y="123825"/>
                    </a:lnTo>
                    <a:lnTo>
                      <a:pt x="6334125" y="1209675"/>
                    </a:lnTo>
                    <a:lnTo>
                      <a:pt x="6457950" y="57150"/>
                    </a:lnTo>
                    <a:lnTo>
                      <a:pt x="6677025" y="790575"/>
                    </a:lnTo>
                    <a:lnTo>
                      <a:pt x="6810375" y="180975"/>
                    </a:lnTo>
                    <a:lnTo>
                      <a:pt x="6896100" y="723900"/>
                    </a:lnTo>
                    <a:lnTo>
                      <a:pt x="6934200" y="485775"/>
                    </a:lnTo>
                    <a:lnTo>
                      <a:pt x="6981825" y="619125"/>
                    </a:lnTo>
                    <a:lnTo>
                      <a:pt x="7048500" y="600075"/>
                    </a:lnTo>
                  </a:path>
                </a:pathLst>
              </a:custGeom>
              <a:noFill/>
              <a:ln>
                <a:solidFill>
                  <a:schemeClr val="accent1">
                    <a:lumMod val="40000"/>
                    <a:lumOff val="60000"/>
                  </a:schemeClr>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pic>
            <xdr:nvPicPr>
              <xdr:cNvPr id="37" name="Grafik 36" descr="Key in black">
                <a:extLst>
                  <a:ext uri="{FF2B5EF4-FFF2-40B4-BE49-F238E27FC236}">
                    <a16:creationId xmlns:a16="http://schemas.microsoft.com/office/drawing/2014/main" id="{00000000-0008-0000-3200-000025000000}"/>
                  </a:ext>
                </a:extLst>
              </xdr:cNvPr>
              <xdr:cNvPicPr>
                <a:picLocks noChangeAspect="1" noChangeArrowheads="1"/>
              </xdr:cNvPicPr>
            </xdr:nvPicPr>
            <xdr:blipFill>
              <a:blip xmlns:r="http://schemas.openxmlformats.org/officeDocument/2006/relationships" r:embed="rId4"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flipH="1">
                <a:off x="2032535" y="4929865"/>
                <a:ext cx="1269423" cy="1276351"/>
              </a:xfrm>
              <a:prstGeom prst="rect">
                <a:avLst/>
              </a:prstGeom>
              <a:noFill/>
              <a:extLst>
                <a:ext uri="{909E8E84-426E-40DD-AFC4-6F175D3DCCD1}">
                  <a14:hiddenFill xmlns:a14="http://schemas.microsoft.com/office/drawing/2010/main">
                    <a:solidFill>
                      <a:srgbClr val="FFFFFF"/>
                    </a:solidFill>
                  </a14:hiddenFill>
                </a:ext>
              </a:extLst>
            </xdr:spPr>
          </xdr:pic>
          <xdr:grpSp>
            <xdr:nvGrpSpPr>
              <xdr:cNvPr id="39" name="Gruppieren 38">
                <a:extLst>
                  <a:ext uri="{FF2B5EF4-FFF2-40B4-BE49-F238E27FC236}">
                    <a16:creationId xmlns:a16="http://schemas.microsoft.com/office/drawing/2014/main" id="{00000000-0008-0000-3200-000027000000}"/>
                  </a:ext>
                </a:extLst>
              </xdr:cNvPr>
              <xdr:cNvGrpSpPr/>
            </xdr:nvGrpSpPr>
            <xdr:grpSpPr>
              <a:xfrm>
                <a:off x="3542520" y="4347793"/>
                <a:ext cx="2375302" cy="2382299"/>
                <a:chOff x="3542520" y="4347793"/>
                <a:chExt cx="2375302" cy="2382299"/>
              </a:xfrm>
            </xdr:grpSpPr>
            <xdr:grpSp>
              <xdr:nvGrpSpPr>
                <xdr:cNvPr id="40" name="Gruppieren 39">
                  <a:extLst>
                    <a:ext uri="{FF2B5EF4-FFF2-40B4-BE49-F238E27FC236}">
                      <a16:creationId xmlns:a16="http://schemas.microsoft.com/office/drawing/2014/main" id="{00000000-0008-0000-3200-000028000000}"/>
                    </a:ext>
                  </a:extLst>
                </xdr:cNvPr>
                <xdr:cNvGrpSpPr/>
              </xdr:nvGrpSpPr>
              <xdr:grpSpPr>
                <a:xfrm>
                  <a:off x="3542520" y="4347793"/>
                  <a:ext cx="2375302" cy="2381250"/>
                  <a:chOff x="3542520" y="4347793"/>
                  <a:chExt cx="2375302" cy="2381250"/>
                </a:xfrm>
              </xdr:grpSpPr>
              <xdr:sp macro="" textlink="">
                <xdr:nvSpPr>
                  <xdr:cNvPr id="46" name="Trapezoid 45">
                    <a:extLst>
                      <a:ext uri="{FF2B5EF4-FFF2-40B4-BE49-F238E27FC236}">
                        <a16:creationId xmlns:a16="http://schemas.microsoft.com/office/drawing/2014/main" id="{00000000-0008-0000-3200-00002E000000}"/>
                      </a:ext>
                    </a:extLst>
                  </xdr:cNvPr>
                  <xdr:cNvSpPr/>
                </xdr:nvSpPr>
                <xdr:spPr>
                  <a:xfrm>
                    <a:off x="3542520" y="6128968"/>
                    <a:ext cx="2368324" cy="600075"/>
                  </a:xfrm>
                  <a:prstGeom prst="trapezoid">
                    <a:avLst>
                      <a:gd name="adj" fmla="val 100093"/>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47" name="Trapezoid 46">
                    <a:extLst>
                      <a:ext uri="{FF2B5EF4-FFF2-40B4-BE49-F238E27FC236}">
                        <a16:creationId xmlns:a16="http://schemas.microsoft.com/office/drawing/2014/main" id="{00000000-0008-0000-3200-00002F000000}"/>
                      </a:ext>
                    </a:extLst>
                  </xdr:cNvPr>
                  <xdr:cNvSpPr/>
                </xdr:nvSpPr>
                <xdr:spPr>
                  <a:xfrm rot="16200000">
                    <a:off x="4419314" y="5240009"/>
                    <a:ext cx="2381250" cy="596818"/>
                  </a:xfrm>
                  <a:prstGeom prst="trapezoid">
                    <a:avLst>
                      <a:gd name="adj" fmla="val 100093"/>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48" name="Trapezoid 47">
                    <a:extLst>
                      <a:ext uri="{FF2B5EF4-FFF2-40B4-BE49-F238E27FC236}">
                        <a16:creationId xmlns:a16="http://schemas.microsoft.com/office/drawing/2014/main" id="{00000000-0008-0000-3200-000030000000}"/>
                      </a:ext>
                    </a:extLst>
                  </xdr:cNvPr>
                  <xdr:cNvSpPr/>
                </xdr:nvSpPr>
                <xdr:spPr>
                  <a:xfrm rot="5400000" flipH="1">
                    <a:off x="2659005" y="5240009"/>
                    <a:ext cx="2381250" cy="596818"/>
                  </a:xfrm>
                  <a:prstGeom prst="trapezoid">
                    <a:avLst>
                      <a:gd name="adj" fmla="val 100093"/>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49" name="Trapezoid 48">
                    <a:extLst>
                      <a:ext uri="{FF2B5EF4-FFF2-40B4-BE49-F238E27FC236}">
                        <a16:creationId xmlns:a16="http://schemas.microsoft.com/office/drawing/2014/main" id="{00000000-0008-0000-3200-000031000000}"/>
                      </a:ext>
                    </a:extLst>
                  </xdr:cNvPr>
                  <xdr:cNvSpPr/>
                </xdr:nvSpPr>
                <xdr:spPr>
                  <a:xfrm flipV="1">
                    <a:off x="3549498" y="4350823"/>
                    <a:ext cx="2368324" cy="600075"/>
                  </a:xfrm>
                  <a:prstGeom prst="trapezoid">
                    <a:avLst>
                      <a:gd name="adj" fmla="val 100093"/>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sp macro="" textlink="' '!A1677">
              <xdr:nvSpPr>
                <xdr:cNvPr id="41" name="Textfeld 40">
                  <a:extLst>
                    <a:ext uri="{FF2B5EF4-FFF2-40B4-BE49-F238E27FC236}">
                      <a16:creationId xmlns:a16="http://schemas.microsoft.com/office/drawing/2014/main" id="{00000000-0008-0000-3200-000029000000}"/>
                    </a:ext>
                  </a:extLst>
                </xdr:cNvPr>
                <xdr:cNvSpPr txBox="1"/>
              </xdr:nvSpPr>
              <xdr:spPr>
                <a:xfrm>
                  <a:off x="3925412" y="6130017"/>
                  <a:ext cx="1629407"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374373D5-6FDB-4E45-9D65-20D096326173}" type="TxLink">
                    <a:rPr lang="en-US" sz="1400">
                      <a:solidFill>
                        <a:schemeClr val="tx1"/>
                      </a:solidFill>
                      <a:latin typeface="+mn-lt"/>
                      <a:ea typeface="+mn-ea"/>
                      <a:cs typeface="+mn-cs"/>
                    </a:rPr>
                    <a:pPr marL="0" indent="0" algn="ctr"/>
                    <a:t>Niveau relationnel</a:t>
                  </a:fld>
                  <a:endParaRPr lang="de-CH" sz="1400">
                    <a:solidFill>
                      <a:schemeClr val="tx1"/>
                    </a:solidFill>
                    <a:latin typeface="+mn-lt"/>
                    <a:ea typeface="+mn-ea"/>
                    <a:cs typeface="+mn-cs"/>
                  </a:endParaRPr>
                </a:p>
              </xdr:txBody>
            </xdr:sp>
            <xdr:sp macro="" textlink="' '!A1679">
              <xdr:nvSpPr>
                <xdr:cNvPr id="42" name="Textfeld 41">
                  <a:extLst>
                    <a:ext uri="{FF2B5EF4-FFF2-40B4-BE49-F238E27FC236}">
                      <a16:creationId xmlns:a16="http://schemas.microsoft.com/office/drawing/2014/main" id="{00000000-0008-0000-3200-00002A000000}"/>
                    </a:ext>
                  </a:extLst>
                </xdr:cNvPr>
                <xdr:cNvSpPr txBox="1"/>
              </xdr:nvSpPr>
              <xdr:spPr>
                <a:xfrm>
                  <a:off x="3944359" y="4348842"/>
                  <a:ext cx="1629407"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B6B5094E-DD3D-4E99-9020-AB96019A5B50}" type="TxLink">
                    <a:rPr lang="en-US" sz="1400">
                      <a:solidFill>
                        <a:schemeClr val="tx1"/>
                      </a:solidFill>
                      <a:latin typeface="+mn-lt"/>
                      <a:ea typeface="+mn-ea"/>
                      <a:cs typeface="+mn-cs"/>
                    </a:rPr>
                    <a:pPr marL="0" indent="0" algn="ctr"/>
                    <a:t>Niveau factuel</a:t>
                  </a:fld>
                  <a:endParaRPr lang="de-CH" sz="1400">
                    <a:solidFill>
                      <a:schemeClr val="tx1"/>
                    </a:solidFill>
                    <a:latin typeface="+mn-lt"/>
                    <a:ea typeface="+mn-ea"/>
                    <a:cs typeface="+mn-cs"/>
                  </a:endParaRPr>
                </a:p>
              </xdr:txBody>
            </xdr:sp>
            <xdr:sp macro="" textlink="' '!A1680">
              <xdr:nvSpPr>
                <xdr:cNvPr id="43" name="Textfeld 42">
                  <a:extLst>
                    <a:ext uri="{FF2B5EF4-FFF2-40B4-BE49-F238E27FC236}">
                      <a16:creationId xmlns:a16="http://schemas.microsoft.com/office/drawing/2014/main" id="{00000000-0008-0000-3200-00002B000000}"/>
                    </a:ext>
                  </a:extLst>
                </xdr:cNvPr>
                <xdr:cNvSpPr txBox="1"/>
              </xdr:nvSpPr>
              <xdr:spPr>
                <a:xfrm rot="16200000">
                  <a:off x="3030529" y="5236296"/>
                  <a:ext cx="1638300" cy="596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82EADB4-3122-439C-98F7-C4F905344413}" type="TxLink">
                    <a:rPr lang="en-US" sz="1400">
                      <a:solidFill>
                        <a:schemeClr val="tx1"/>
                      </a:solidFill>
                      <a:latin typeface="+mn-lt"/>
                      <a:ea typeface="+mn-ea"/>
                      <a:cs typeface="+mn-cs"/>
                    </a:rPr>
                    <a:pPr marL="0" indent="0" algn="ctr"/>
                    <a:t>Autorévélation</a:t>
                  </a:fld>
                  <a:endParaRPr lang="de-CH" sz="1400">
                    <a:solidFill>
                      <a:schemeClr val="tx1"/>
                    </a:solidFill>
                    <a:latin typeface="+mn-lt"/>
                    <a:ea typeface="+mn-ea"/>
                    <a:cs typeface="+mn-cs"/>
                  </a:endParaRPr>
                </a:p>
              </xdr:txBody>
            </xdr:sp>
            <xdr:sp macro="" textlink="' '!A1678">
              <xdr:nvSpPr>
                <xdr:cNvPr id="44" name="Textfeld 43">
                  <a:extLst>
                    <a:ext uri="{FF2B5EF4-FFF2-40B4-BE49-F238E27FC236}">
                      <a16:creationId xmlns:a16="http://schemas.microsoft.com/office/drawing/2014/main" id="{00000000-0008-0000-3200-00002C000000}"/>
                    </a:ext>
                  </a:extLst>
                </xdr:cNvPr>
                <xdr:cNvSpPr txBox="1"/>
              </xdr:nvSpPr>
              <xdr:spPr>
                <a:xfrm rot="5400000" flipH="1">
                  <a:off x="4792512" y="5255348"/>
                  <a:ext cx="1638300" cy="596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C8C12C03-1606-41FB-BCDF-9CE0241C4159}" type="TxLink">
                    <a:rPr lang="en-US" sz="1400">
                      <a:solidFill>
                        <a:schemeClr val="tx1"/>
                      </a:solidFill>
                      <a:latin typeface="+mn-lt"/>
                      <a:ea typeface="+mn-ea"/>
                      <a:cs typeface="+mn-cs"/>
                    </a:rPr>
                    <a:pPr marL="0" indent="0" algn="ctr"/>
                    <a:t>Appel</a:t>
                  </a:fld>
                  <a:endParaRPr lang="de-CH" sz="1400">
                    <a:solidFill>
                      <a:schemeClr val="tx1"/>
                    </a:solidFill>
                    <a:latin typeface="+mn-lt"/>
                    <a:ea typeface="+mn-ea"/>
                    <a:cs typeface="+mn-cs"/>
                  </a:endParaRPr>
                </a:p>
              </xdr:txBody>
            </xdr:sp>
            <xdr:sp macro="" textlink="' '!A1681">
              <xdr:nvSpPr>
                <xdr:cNvPr id="45" name="Textfeld 44">
                  <a:extLst>
                    <a:ext uri="{FF2B5EF4-FFF2-40B4-BE49-F238E27FC236}">
                      <a16:creationId xmlns:a16="http://schemas.microsoft.com/office/drawing/2014/main" id="{00000000-0008-0000-3200-00002D000000}"/>
                    </a:ext>
                  </a:extLst>
                </xdr:cNvPr>
                <xdr:cNvSpPr txBox="1"/>
              </xdr:nvSpPr>
              <xdr:spPr>
                <a:xfrm>
                  <a:off x="4147177" y="4952631"/>
                  <a:ext cx="1165216"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191877FB-9ED5-4E30-80FF-3D6EE2DD0393}" type="TxLink">
                    <a:rPr lang="en-US" sz="1400" b="1">
                      <a:solidFill>
                        <a:schemeClr val="tx1"/>
                      </a:solidFill>
                      <a:latin typeface="+mn-lt"/>
                      <a:ea typeface="+mn-ea"/>
                      <a:cs typeface="+mn-cs"/>
                    </a:rPr>
                    <a:pPr marL="0" indent="0" algn="ctr"/>
                    <a:t>Déclaration</a:t>
                  </a:fld>
                  <a:endParaRPr lang="de-CH" sz="1400" b="1">
                    <a:solidFill>
                      <a:schemeClr val="tx1"/>
                    </a:solidFill>
                    <a:latin typeface="+mn-lt"/>
                    <a:ea typeface="+mn-ea"/>
                    <a:cs typeface="+mn-cs"/>
                  </a:endParaRPr>
                </a:p>
              </xdr:txBody>
            </xdr:sp>
          </xdr:grpSp>
          <xdr:pic>
            <xdr:nvPicPr>
              <xdr:cNvPr id="51" name="Grafik 50">
                <a:extLst>
                  <a:ext uri="{FF2B5EF4-FFF2-40B4-BE49-F238E27FC236}">
                    <a16:creationId xmlns:a16="http://schemas.microsoft.com/office/drawing/2014/main" id="{00000000-0008-0000-3200-000033000000}"/>
                  </a:ext>
                </a:extLst>
              </xdr:cNvPr>
              <xdr:cNvPicPr>
                <a:picLocks noChangeAspect="1"/>
              </xdr:cNvPicPr>
            </xdr:nvPicPr>
            <xdr:blipFill>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flipH="1">
                <a:off x="215747" y="5125677"/>
                <a:ext cx="669393" cy="719776"/>
              </a:xfrm>
              <a:prstGeom prst="rect">
                <a:avLst/>
              </a:prstGeom>
            </xdr:spPr>
          </xdr:pic>
          <xdr:sp macro="" textlink="">
            <xdr:nvSpPr>
              <xdr:cNvPr id="52" name="Gleichschenkliges Dreieck 51">
                <a:extLst>
                  <a:ext uri="{FF2B5EF4-FFF2-40B4-BE49-F238E27FC236}">
                    <a16:creationId xmlns:a16="http://schemas.microsoft.com/office/drawing/2014/main" id="{00000000-0008-0000-3200-000034000000}"/>
                  </a:ext>
                </a:extLst>
              </xdr:cNvPr>
              <xdr:cNvSpPr/>
            </xdr:nvSpPr>
            <xdr:spPr>
              <a:xfrm rot="14509597">
                <a:off x="1104306" y="5011692"/>
                <a:ext cx="251287" cy="809999"/>
              </a:xfrm>
              <a:prstGeom prst="triangle">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53" name="Gleichschenkliges Dreieck 52">
                <a:extLst>
                  <a:ext uri="{FF2B5EF4-FFF2-40B4-BE49-F238E27FC236}">
                    <a16:creationId xmlns:a16="http://schemas.microsoft.com/office/drawing/2014/main" id="{00000000-0008-0000-3200-000035000000}"/>
                  </a:ext>
                </a:extLst>
              </xdr:cNvPr>
              <xdr:cNvSpPr/>
            </xdr:nvSpPr>
            <xdr:spPr>
              <a:xfrm rot="15631801">
                <a:off x="1141447" y="5122858"/>
                <a:ext cx="251272" cy="808413"/>
              </a:xfrm>
              <a:prstGeom prst="triangle">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54" name="Gleichschenkliges Dreieck 53">
                <a:extLst>
                  <a:ext uri="{FF2B5EF4-FFF2-40B4-BE49-F238E27FC236}">
                    <a16:creationId xmlns:a16="http://schemas.microsoft.com/office/drawing/2014/main" id="{00000000-0008-0000-3200-000036000000}"/>
                  </a:ext>
                </a:extLst>
              </xdr:cNvPr>
              <xdr:cNvSpPr/>
            </xdr:nvSpPr>
            <xdr:spPr>
              <a:xfrm rot="16734708">
                <a:off x="1145161" y="5240778"/>
                <a:ext cx="251272" cy="808413"/>
              </a:xfrm>
              <a:prstGeom prst="triangle">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55" name="Gleichschenkliges Dreieck 54">
                <a:extLst>
                  <a:ext uri="{FF2B5EF4-FFF2-40B4-BE49-F238E27FC236}">
                    <a16:creationId xmlns:a16="http://schemas.microsoft.com/office/drawing/2014/main" id="{00000000-0008-0000-3200-000037000000}"/>
                  </a:ext>
                </a:extLst>
              </xdr:cNvPr>
              <xdr:cNvSpPr/>
            </xdr:nvSpPr>
            <xdr:spPr>
              <a:xfrm rot="17799705">
                <a:off x="1108326" y="5357021"/>
                <a:ext cx="251272" cy="808413"/>
              </a:xfrm>
              <a:prstGeom prst="triangle">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A1682">
            <xdr:nvSpPr>
              <xdr:cNvPr id="56" name="Textfeld 55">
                <a:extLst>
                  <a:ext uri="{FF2B5EF4-FFF2-40B4-BE49-F238E27FC236}">
                    <a16:creationId xmlns:a16="http://schemas.microsoft.com/office/drawing/2014/main" id="{00000000-0008-0000-3200-000038000000}"/>
                  </a:ext>
                </a:extLst>
              </xdr:cNvPr>
              <xdr:cNvSpPr txBox="1"/>
            </xdr:nvSpPr>
            <xdr:spPr>
              <a:xfrm>
                <a:off x="2107583" y="4625067"/>
                <a:ext cx="1119328"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6C06DF36-1A32-4B56-8EE9-B6A8D766CDA2}" type="TxLink">
                  <a:rPr lang="en-US" sz="1000" b="0" i="0" u="none" strike="noStrike">
                    <a:solidFill>
                      <a:srgbClr val="000000"/>
                    </a:solidFill>
                    <a:latin typeface="Arial"/>
                    <a:cs typeface="Arial"/>
                  </a:rPr>
                  <a:pPr/>
                  <a:t>Cryptage</a:t>
                </a:fld>
                <a:endParaRPr lang="de-CH" sz="1100"/>
              </a:p>
            </xdr:txBody>
          </xdr:sp>
          <xdr:pic>
            <xdr:nvPicPr>
              <xdr:cNvPr id="57" name="Grafik 56" descr="Key in black">
                <a:extLst>
                  <a:ext uri="{FF2B5EF4-FFF2-40B4-BE49-F238E27FC236}">
                    <a16:creationId xmlns:a16="http://schemas.microsoft.com/office/drawing/2014/main" id="{00000000-0008-0000-3200-000039000000}"/>
                  </a:ext>
                </a:extLst>
              </xdr:cNvPr>
              <xdr:cNvPicPr>
                <a:picLocks noChangeAspect="1" noChangeArrowheads="1"/>
              </xdr:cNvPicPr>
            </xdr:nvPicPr>
            <xdr:blipFill>
              <a:blip xmlns:r="http://schemas.openxmlformats.org/officeDocument/2006/relationships" r:embed="rId4">
                <a:duotone>
                  <a:schemeClr val="accent3">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138661" y="4929865"/>
                <a:ext cx="1271063" cy="1278000"/>
              </a:xfrm>
              <a:prstGeom prst="rect">
                <a:avLst/>
              </a:prstGeom>
              <a:noFill/>
              <a:extLst>
                <a:ext uri="{909E8E84-426E-40DD-AFC4-6F175D3DCCD1}">
                  <a14:hiddenFill xmlns:a14="http://schemas.microsoft.com/office/drawing/2010/main">
                    <a:solidFill>
                      <a:srgbClr val="FFFFFF"/>
                    </a:solidFill>
                  </a14:hiddenFill>
                </a:ext>
              </a:extLst>
            </xdr:spPr>
          </xdr:pic>
          <xdr:sp macro="" textlink="' '!A1684">
            <xdr:nvSpPr>
              <xdr:cNvPr id="58" name="Textfeld 57">
                <a:extLst>
                  <a:ext uri="{FF2B5EF4-FFF2-40B4-BE49-F238E27FC236}">
                    <a16:creationId xmlns:a16="http://schemas.microsoft.com/office/drawing/2014/main" id="{00000000-0008-0000-3200-00003A000000}"/>
                  </a:ext>
                </a:extLst>
              </xdr:cNvPr>
              <xdr:cNvSpPr txBox="1"/>
            </xdr:nvSpPr>
            <xdr:spPr>
              <a:xfrm>
                <a:off x="198664" y="4625067"/>
                <a:ext cx="598656"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2D33CEA1-3305-41A0-A4B7-C76A7421FC40}" type="TxLink">
                  <a:rPr lang="en-US" sz="1000" b="0" i="0" u="none" strike="noStrike">
                    <a:solidFill>
                      <a:srgbClr val="000000"/>
                    </a:solidFill>
                    <a:latin typeface="Arial"/>
                    <a:cs typeface="Arial"/>
                  </a:rPr>
                  <a:pPr/>
                  <a:t>Émetteur</a:t>
                </a:fld>
                <a:endParaRPr lang="de-CH" sz="1100"/>
              </a:p>
            </xdr:txBody>
          </xdr:sp>
          <xdr:sp macro="" textlink="' '!A1685">
            <xdr:nvSpPr>
              <xdr:cNvPr id="59" name="Textfeld 58">
                <a:extLst>
                  <a:ext uri="{FF2B5EF4-FFF2-40B4-BE49-F238E27FC236}">
                    <a16:creationId xmlns:a16="http://schemas.microsoft.com/office/drawing/2014/main" id="{00000000-0008-0000-3200-00003B000000}"/>
                  </a:ext>
                </a:extLst>
              </xdr:cNvPr>
              <xdr:cNvSpPr txBox="1"/>
            </xdr:nvSpPr>
            <xdr:spPr>
              <a:xfrm>
                <a:off x="8549244" y="4625067"/>
                <a:ext cx="808024"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2524F517-73AC-4A51-84A6-0D936708E22B}" type="TxLink">
                  <a:rPr lang="en-US" sz="1000" b="0" i="0" u="none" strike="noStrike">
                    <a:solidFill>
                      <a:srgbClr val="000000"/>
                    </a:solidFill>
                    <a:latin typeface="Arial"/>
                    <a:cs typeface="Arial"/>
                  </a:rPr>
                  <a:pPr/>
                  <a:t>Récepteur</a:t>
                </a:fld>
                <a:endParaRPr lang="de-CH" sz="1100"/>
              </a:p>
            </xdr:txBody>
          </xdr:sp>
          <xdr:sp macro="" textlink="' '!A1683">
            <xdr:nvSpPr>
              <xdr:cNvPr id="60" name="Textfeld 59">
                <a:extLst>
                  <a:ext uri="{FF2B5EF4-FFF2-40B4-BE49-F238E27FC236}">
                    <a16:creationId xmlns:a16="http://schemas.microsoft.com/office/drawing/2014/main" id="{00000000-0008-0000-3200-00003C000000}"/>
                  </a:ext>
                </a:extLst>
              </xdr:cNvPr>
              <xdr:cNvSpPr txBox="1"/>
            </xdr:nvSpPr>
            <xdr:spPr>
              <a:xfrm>
                <a:off x="6214529" y="4625067"/>
                <a:ext cx="1119328"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FE83C75D-660A-414C-A567-2C8F935D8E7D}" type="TxLink">
                  <a:rPr lang="en-US" sz="1000" b="0" i="0" u="none" strike="noStrike">
                    <a:solidFill>
                      <a:srgbClr val="000000"/>
                    </a:solidFill>
                    <a:latin typeface="Arial"/>
                    <a:cs typeface="Arial"/>
                  </a:rPr>
                  <a:pPr/>
                  <a:t>Décryptage</a:t>
                </a:fld>
                <a:endParaRPr lang="de-CH" sz="1100"/>
              </a:p>
            </xdr:txBody>
          </xdr:sp>
          <xdr:grpSp>
            <xdr:nvGrpSpPr>
              <xdr:cNvPr id="61" name="Gruppieren 60">
                <a:extLst>
                  <a:ext uri="{FF2B5EF4-FFF2-40B4-BE49-F238E27FC236}">
                    <a16:creationId xmlns:a16="http://schemas.microsoft.com/office/drawing/2014/main" id="{00000000-0008-0000-3200-00003D000000}"/>
                  </a:ext>
                </a:extLst>
              </xdr:cNvPr>
              <xdr:cNvGrpSpPr/>
            </xdr:nvGrpSpPr>
            <xdr:grpSpPr>
              <a:xfrm>
                <a:off x="8193392" y="5195303"/>
                <a:ext cx="838153" cy="596542"/>
                <a:chOff x="8168854" y="5201291"/>
                <a:chExt cx="850389" cy="596542"/>
              </a:xfrm>
            </xdr:grpSpPr>
            <xdr:sp macro="" textlink="">
              <xdr:nvSpPr>
                <xdr:cNvPr id="62" name="Gleichschenkliges Dreieck 61">
                  <a:extLst>
                    <a:ext uri="{FF2B5EF4-FFF2-40B4-BE49-F238E27FC236}">
                      <a16:creationId xmlns:a16="http://schemas.microsoft.com/office/drawing/2014/main" id="{00000000-0008-0000-3200-00003E000000}"/>
                    </a:ext>
                  </a:extLst>
                </xdr:cNvPr>
                <xdr:cNvSpPr/>
              </xdr:nvSpPr>
              <xdr:spPr>
                <a:xfrm rot="7090403" flipH="1">
                  <a:off x="8488243" y="4922291"/>
                  <a:ext cx="252000" cy="810000"/>
                </a:xfrm>
                <a:prstGeom prst="triangle">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63" name="Gleichschenkliges Dreieck 62">
                  <a:extLst>
                    <a:ext uri="{FF2B5EF4-FFF2-40B4-BE49-F238E27FC236}">
                      <a16:creationId xmlns:a16="http://schemas.microsoft.com/office/drawing/2014/main" id="{00000000-0008-0000-3200-00003F000000}"/>
                    </a:ext>
                  </a:extLst>
                </xdr:cNvPr>
                <xdr:cNvSpPr/>
              </xdr:nvSpPr>
              <xdr:spPr>
                <a:xfrm rot="5968199" flipH="1">
                  <a:off x="8452006" y="5029808"/>
                  <a:ext cx="252000" cy="810479"/>
                </a:xfrm>
                <a:prstGeom prst="triangle">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64" name="Gleichschenkliges Dreieck 63">
                  <a:extLst>
                    <a:ext uri="{FF2B5EF4-FFF2-40B4-BE49-F238E27FC236}">
                      <a16:creationId xmlns:a16="http://schemas.microsoft.com/office/drawing/2014/main" id="{00000000-0008-0000-3200-000040000000}"/>
                    </a:ext>
                  </a:extLst>
                </xdr:cNvPr>
                <xdr:cNvSpPr/>
              </xdr:nvSpPr>
              <xdr:spPr>
                <a:xfrm rot="4865292" flipH="1">
                  <a:off x="8448094" y="5145500"/>
                  <a:ext cx="252000" cy="810479"/>
                </a:xfrm>
                <a:prstGeom prst="triangle">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65" name="Gleichschenkliges Dreieck 64">
                  <a:extLst>
                    <a:ext uri="{FF2B5EF4-FFF2-40B4-BE49-F238E27FC236}">
                      <a16:creationId xmlns:a16="http://schemas.microsoft.com/office/drawing/2014/main" id="{00000000-0008-0000-3200-000041000000}"/>
                    </a:ext>
                  </a:extLst>
                </xdr:cNvPr>
                <xdr:cNvSpPr/>
              </xdr:nvSpPr>
              <xdr:spPr>
                <a:xfrm rot="3800295" flipH="1">
                  <a:off x="8479025" y="5266593"/>
                  <a:ext cx="252000" cy="810479"/>
                </a:xfrm>
                <a:prstGeom prst="triangle">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grpSp>
      </xdr:grpSp>
      <xdr:pic>
        <xdr:nvPicPr>
          <xdr:cNvPr id="71" name="Grafik 70">
            <a:extLst>
              <a:ext uri="{FF2B5EF4-FFF2-40B4-BE49-F238E27FC236}">
                <a16:creationId xmlns:a16="http://schemas.microsoft.com/office/drawing/2014/main" id="{00000000-0008-0000-3200-000047000000}"/>
              </a:ext>
            </a:extLst>
          </xdr:cNvPr>
          <xdr:cNvPicPr>
            <a:picLocks noChangeAspect="1"/>
          </xdr:cNvPicPr>
        </xdr:nvPicPr>
        <xdr:blipFill rotWithShape="1">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l="22105" t="4737" r="15790" b="4211"/>
          <a:stretch/>
        </xdr:blipFill>
        <xdr:spPr>
          <a:xfrm>
            <a:off x="8829675" y="2133600"/>
            <a:ext cx="552450" cy="809948"/>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10</xdr:col>
          <xdr:colOff>581025</xdr:colOff>
          <xdr:row>0</xdr:row>
          <xdr:rowOff>19050</xdr:rowOff>
        </xdr:from>
        <xdr:to>
          <xdr:col>17</xdr:col>
          <xdr:colOff>9525</xdr:colOff>
          <xdr:row>0</xdr:row>
          <xdr:rowOff>552450</xdr:rowOff>
        </xdr:to>
        <xdr:pic>
          <xdr:nvPicPr>
            <xdr:cNvPr id="68" name="Grafik 59">
              <a:extLst>
                <a:ext uri="{FF2B5EF4-FFF2-40B4-BE49-F238E27FC236}">
                  <a16:creationId xmlns:a16="http://schemas.microsoft.com/office/drawing/2014/main" id="{00000000-0008-0000-3200-000044000000}"/>
                </a:ext>
              </a:extLst>
            </xdr:cNvPr>
            <xdr:cNvPicPr>
              <a:picLocks noChangeAspect="1" noChangeArrowheads="1"/>
              <a:extLst>
                <a:ext uri="{84589F7E-364E-4C9E-8A38-B11213B215E9}">
                  <a14:cameraTool cellRange="Logo!$D$6" spid="_x0000_s1077373"/>
                </a:ext>
              </a:extLst>
            </xdr:cNvPicPr>
          </xdr:nvPicPr>
          <xdr:blipFill>
            <a:blip xmlns:r="http://schemas.openxmlformats.org/officeDocument/2006/relationships" r:embed="rId7"/>
            <a:srcRect/>
            <a:stretch>
              <a:fillRect/>
            </a:stretch>
          </xdr:blipFill>
          <xdr:spPr bwMode="auto">
            <a:xfrm>
              <a:off x="73247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33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33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33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45720</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3300-000005000000}"/>
            </a:ext>
          </a:extLst>
        </xdr:cNvPr>
        <xdr:cNvGrpSpPr/>
      </xdr:nvGrpSpPr>
      <xdr:grpSpPr>
        <a:xfrm>
          <a:off x="649224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33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33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2876551</xdr:colOff>
      <xdr:row>13</xdr:row>
      <xdr:rowOff>9525</xdr:rowOff>
    </xdr:from>
    <xdr:ext cx="3238500" cy="468013"/>
    <xdr:sp macro="" textlink="">
      <xdr:nvSpPr>
        <xdr:cNvPr id="12" name="Textfeld 11">
          <a:extLst>
            <a:ext uri="{FF2B5EF4-FFF2-40B4-BE49-F238E27FC236}">
              <a16:creationId xmlns:a16="http://schemas.microsoft.com/office/drawing/2014/main" id="{00000000-0008-0000-3300-00000C000000}"/>
            </a:ext>
          </a:extLst>
        </xdr:cNvPr>
        <xdr:cNvSpPr txBox="1"/>
      </xdr:nvSpPr>
      <xdr:spPr>
        <a:xfrm>
          <a:off x="3457576" y="5124450"/>
          <a:ext cx="323850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800">
              <a:solidFill>
                <a:schemeClr val="tx1">
                  <a:lumMod val="50000"/>
                  <a:lumOff val="50000"/>
                </a:schemeClr>
              </a:solidFill>
              <a:effectLst/>
              <a:latin typeface="+mn-lt"/>
              <a:ea typeface="+mn-ea"/>
              <a:cs typeface="+mn-cs"/>
            </a:rPr>
            <a:t>[Quelle: Steiger, Thomas; Lippmann, Eric (Hrsg.). Handbuch angewandte Psychologie für Führungskräfte – Führungskompetenz und Führungswissen, 2003]</a:t>
          </a:r>
          <a:endParaRPr lang="de-CH" sz="800">
            <a:solidFill>
              <a:schemeClr val="tx1">
                <a:lumMod val="50000"/>
                <a:lumOff val="50000"/>
              </a:schemeClr>
            </a:solidFill>
          </a:endParaRPr>
        </a:p>
      </xdr:txBody>
    </xdr:sp>
    <xdr:clientData/>
  </xdr:oneCellAnchor>
  <mc:AlternateContent xmlns:mc="http://schemas.openxmlformats.org/markup-compatibility/2006">
    <mc:Choice xmlns:a14="http://schemas.microsoft.com/office/drawing/2010/main" Requires="a14">
      <xdr:twoCellAnchor editAs="oneCell">
        <xdr:from>
          <xdr:col>2</xdr:col>
          <xdr:colOff>533400</xdr:colOff>
          <xdr:row>0</xdr:row>
          <xdr:rowOff>19050</xdr:rowOff>
        </xdr:from>
        <xdr:to>
          <xdr:col>5</xdr:col>
          <xdr:colOff>9525</xdr:colOff>
          <xdr:row>0</xdr:row>
          <xdr:rowOff>552450</xdr:rowOff>
        </xdr:to>
        <xdr:pic>
          <xdr:nvPicPr>
            <xdr:cNvPr id="9" name="Grafik 59">
              <a:extLst>
                <a:ext uri="{FF2B5EF4-FFF2-40B4-BE49-F238E27FC236}">
                  <a16:creationId xmlns:a16="http://schemas.microsoft.com/office/drawing/2014/main" id="{00000000-0008-0000-3300-000009000000}"/>
                </a:ext>
              </a:extLst>
            </xdr:cNvPr>
            <xdr:cNvPicPr>
              <a:picLocks noChangeAspect="1" noChangeArrowheads="1"/>
              <a:extLst>
                <a:ext uri="{84589F7E-364E-4C9E-8A38-B11213B215E9}">
                  <a14:cameraTool cellRange="Logo!$D$6" spid="_x0000_s1078410"/>
                </a:ext>
              </a:extLst>
            </xdr:cNvPicPr>
          </xdr:nvPicPr>
          <xdr:blipFill>
            <a:blip xmlns:r="http://schemas.openxmlformats.org/officeDocument/2006/relationships" r:embed="rId3"/>
            <a:srcRect/>
            <a:stretch>
              <a:fillRect/>
            </a:stretch>
          </xdr:blipFill>
          <xdr:spPr bwMode="auto">
            <a:xfrm>
              <a:off x="43148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2.xml><?xml version="1.0" encoding="utf-8"?>
<xdr:wsDr xmlns:xdr="http://schemas.openxmlformats.org/drawingml/2006/spreadsheetDrawing" xmlns:a="http://schemas.openxmlformats.org/drawingml/2006/main">
  <xdr:oneCellAnchor>
    <xdr:from>
      <xdr:col>11</xdr:col>
      <xdr:colOff>295275</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3400-000002000000}"/>
            </a:ext>
          </a:extLst>
        </xdr:cNvPr>
        <xdr:cNvGrpSpPr/>
      </xdr:nvGrpSpPr>
      <xdr:grpSpPr>
        <a:xfrm>
          <a:off x="8121015"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34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34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34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34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34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85725</xdr:colOff>
      <xdr:row>2</xdr:row>
      <xdr:rowOff>161925</xdr:rowOff>
    </xdr:from>
    <xdr:to>
      <xdr:col>11</xdr:col>
      <xdr:colOff>476250</xdr:colOff>
      <xdr:row>30</xdr:row>
      <xdr:rowOff>57150</xdr:rowOff>
    </xdr:to>
    <xdr:grpSp>
      <xdr:nvGrpSpPr>
        <xdr:cNvPr id="11" name="Gruppieren 10">
          <a:hlinkClick xmlns:r="http://schemas.openxmlformats.org/officeDocument/2006/relationships" r:id="rId3"/>
          <a:extLst>
            <a:ext uri="{FF2B5EF4-FFF2-40B4-BE49-F238E27FC236}">
              <a16:creationId xmlns:a16="http://schemas.microsoft.com/office/drawing/2014/main" id="{00000000-0008-0000-3400-00000B000000}"/>
            </a:ext>
          </a:extLst>
        </xdr:cNvPr>
        <xdr:cNvGrpSpPr/>
      </xdr:nvGrpSpPr>
      <xdr:grpSpPr>
        <a:xfrm>
          <a:off x="664845" y="1007745"/>
          <a:ext cx="7637145" cy="5015865"/>
          <a:chOff x="647700" y="990600"/>
          <a:chExt cx="7429500" cy="5229225"/>
        </a:xfrm>
      </xdr:grpSpPr>
      <xdr:cxnSp macro="">
        <xdr:nvCxnSpPr>
          <xdr:cNvPr id="8" name="Gerader Verbinder 7">
            <a:extLst>
              <a:ext uri="{FF2B5EF4-FFF2-40B4-BE49-F238E27FC236}">
                <a16:creationId xmlns:a16="http://schemas.microsoft.com/office/drawing/2014/main" id="{00000000-0008-0000-3400-000008000000}"/>
              </a:ext>
            </a:extLst>
          </xdr:cNvPr>
          <xdr:cNvCxnSpPr/>
        </xdr:nvCxnSpPr>
        <xdr:spPr>
          <a:xfrm>
            <a:off x="647700" y="3605213"/>
            <a:ext cx="7429500" cy="0"/>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cxnSp macro="">
        <xdr:nvCxnSpPr>
          <xdr:cNvPr id="9" name="Gerader Verbinder 8">
            <a:extLst>
              <a:ext uri="{FF2B5EF4-FFF2-40B4-BE49-F238E27FC236}">
                <a16:creationId xmlns:a16="http://schemas.microsoft.com/office/drawing/2014/main" id="{00000000-0008-0000-3400-000009000000}"/>
              </a:ext>
            </a:extLst>
          </xdr:cNvPr>
          <xdr:cNvCxnSpPr/>
        </xdr:nvCxnSpPr>
        <xdr:spPr>
          <a:xfrm>
            <a:off x="4362450" y="990600"/>
            <a:ext cx="0" cy="5229225"/>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sp macro="" textlink="">
        <xdr:nvSpPr>
          <xdr:cNvPr id="10" name="Textfeld 16">
            <a:extLst>
              <a:ext uri="{FF2B5EF4-FFF2-40B4-BE49-F238E27FC236}">
                <a16:creationId xmlns:a16="http://schemas.microsoft.com/office/drawing/2014/main" id="{00000000-0008-0000-3400-00000A000000}"/>
              </a:ext>
            </a:extLst>
          </xdr:cNvPr>
          <xdr:cNvSpPr txBox="1"/>
        </xdr:nvSpPr>
        <xdr:spPr>
          <a:xfrm>
            <a:off x="775991" y="5536641"/>
            <a:ext cx="3034009" cy="584775"/>
          </a:xfrm>
          <a:prstGeom prst="rect">
            <a:avLst/>
          </a:prstGeom>
          <a:noFill/>
        </xdr:spPr>
        <xdr:txBody>
          <a:bodyPr wrap="square" rtlCol="0">
            <a:noAutofit/>
          </a:bodyPr>
          <a:lstStyle/>
          <a:p>
            <a:pPr marL="0" indent="0" algn="l" rtl="0" fontAlgn="base">
              <a:spcBef>
                <a:spcPct val="0"/>
              </a:spcBef>
              <a:spcAft>
                <a:spcPct val="0"/>
              </a:spcAft>
              <a:buFont typeface="Times" pitchFamily="18" charset="0"/>
            </a:pPr>
            <a:r>
              <a:rPr lang="en-US" sz="3200" b="1" i="0" u="none" strike="noStrike" kern="1200">
                <a:solidFill>
                  <a:schemeClr val="tx1">
                    <a:lumMod val="65000"/>
                    <a:lumOff val="35000"/>
                  </a:schemeClr>
                </a:solidFill>
                <a:latin typeface="Arial" pitchFamily="34" charset="0"/>
                <a:ea typeface="+mn-ea"/>
                <a:cs typeface="+mn-cs"/>
              </a:rPr>
              <a:t>Loose - Loose</a:t>
            </a:r>
          </a:p>
        </xdr:txBody>
      </xdr:sp>
      <xdr:sp macro="" textlink="">
        <xdr:nvSpPr>
          <xdr:cNvPr id="12" name="Textfeld 11">
            <a:extLst>
              <a:ext uri="{FF2B5EF4-FFF2-40B4-BE49-F238E27FC236}">
                <a16:creationId xmlns:a16="http://schemas.microsoft.com/office/drawing/2014/main" id="{00000000-0008-0000-3400-00000C000000}"/>
              </a:ext>
            </a:extLst>
          </xdr:cNvPr>
          <xdr:cNvSpPr txBox="1"/>
        </xdr:nvSpPr>
        <xdr:spPr>
          <a:xfrm>
            <a:off x="775992" y="1113668"/>
            <a:ext cx="2948283" cy="584775"/>
          </a:xfrm>
          <a:prstGeom prst="rect">
            <a:avLst/>
          </a:prstGeom>
          <a:noFill/>
        </xdr:spPr>
        <xdr:txBody>
          <a:bodyPr wrap="square" rtlCol="0">
            <a:noAutofit/>
          </a:bodyPr>
          <a:lstStyle/>
          <a:p>
            <a:pPr marL="0" indent="0" algn="l" rtl="0" fontAlgn="base">
              <a:spcBef>
                <a:spcPct val="0"/>
              </a:spcBef>
              <a:spcAft>
                <a:spcPct val="0"/>
              </a:spcAft>
              <a:buFont typeface="Times" pitchFamily="18" charset="0"/>
            </a:pPr>
            <a:r>
              <a:rPr lang="en-US" sz="3200" b="1" i="0" u="none" strike="noStrike" kern="1200">
                <a:solidFill>
                  <a:schemeClr val="tx1">
                    <a:lumMod val="65000"/>
                    <a:lumOff val="35000"/>
                  </a:schemeClr>
                </a:solidFill>
                <a:latin typeface="Arial" pitchFamily="34" charset="0"/>
                <a:ea typeface="+mn-ea"/>
                <a:cs typeface="+mn-cs"/>
              </a:rPr>
              <a:t>Loose - Win</a:t>
            </a:r>
          </a:p>
        </xdr:txBody>
      </xdr:sp>
      <xdr:sp macro="" textlink="">
        <xdr:nvSpPr>
          <xdr:cNvPr id="15" name="Textfeld 17">
            <a:extLst>
              <a:ext uri="{FF2B5EF4-FFF2-40B4-BE49-F238E27FC236}">
                <a16:creationId xmlns:a16="http://schemas.microsoft.com/office/drawing/2014/main" id="{00000000-0008-0000-3400-00000F000000}"/>
              </a:ext>
            </a:extLst>
          </xdr:cNvPr>
          <xdr:cNvSpPr txBox="1"/>
        </xdr:nvSpPr>
        <xdr:spPr>
          <a:xfrm>
            <a:off x="5172076" y="5536641"/>
            <a:ext cx="2771502" cy="584775"/>
          </a:xfrm>
          <a:prstGeom prst="rect">
            <a:avLst/>
          </a:prstGeom>
          <a:noFill/>
        </xdr:spPr>
        <xdr:txBody>
          <a:bodyPr wrap="square" rtlCol="0">
            <a:noAutofit/>
          </a:bodyPr>
          <a:lstStyle/>
          <a:p>
            <a:pPr marL="0" indent="0" algn="r" rtl="0" fontAlgn="base">
              <a:spcBef>
                <a:spcPct val="0"/>
              </a:spcBef>
              <a:spcAft>
                <a:spcPct val="0"/>
              </a:spcAft>
              <a:buFont typeface="Times" pitchFamily="18" charset="0"/>
            </a:pPr>
            <a:r>
              <a:rPr lang="en-US" sz="3200" b="1" i="0" u="none" strike="noStrike" kern="1200">
                <a:solidFill>
                  <a:schemeClr val="tx1">
                    <a:lumMod val="65000"/>
                    <a:lumOff val="35000"/>
                  </a:schemeClr>
                </a:solidFill>
                <a:latin typeface="Arial" pitchFamily="34" charset="0"/>
                <a:ea typeface="+mn-ea"/>
                <a:cs typeface="+mn-cs"/>
              </a:rPr>
              <a:t>Win - Loose</a:t>
            </a:r>
          </a:p>
        </xdr:txBody>
      </xdr:sp>
      <xdr:sp macro="" textlink="">
        <xdr:nvSpPr>
          <xdr:cNvPr id="18" name="Textfeld 14">
            <a:extLst>
              <a:ext uri="{FF2B5EF4-FFF2-40B4-BE49-F238E27FC236}">
                <a16:creationId xmlns:a16="http://schemas.microsoft.com/office/drawing/2014/main" id="{00000000-0008-0000-3400-000012000000}"/>
              </a:ext>
            </a:extLst>
          </xdr:cNvPr>
          <xdr:cNvSpPr txBox="1"/>
        </xdr:nvSpPr>
        <xdr:spPr>
          <a:xfrm>
            <a:off x="4829176" y="1113668"/>
            <a:ext cx="3114402" cy="584775"/>
          </a:xfrm>
          <a:prstGeom prst="rect">
            <a:avLst/>
          </a:prstGeom>
          <a:noFill/>
        </xdr:spPr>
        <xdr:txBody>
          <a:bodyPr wrap="square" rtlCol="0">
            <a:noAutofit/>
          </a:bodyPr>
          <a:lstStyle/>
          <a:p>
            <a:pPr marL="0" indent="0" algn="r" rtl="0" fontAlgn="base">
              <a:spcBef>
                <a:spcPct val="0"/>
              </a:spcBef>
              <a:spcAft>
                <a:spcPct val="0"/>
              </a:spcAft>
              <a:buFont typeface="Times" pitchFamily="18" charset="0"/>
            </a:pPr>
            <a:r>
              <a:rPr lang="en-US" sz="3200" b="1" i="0" u="none" strike="noStrike" kern="1200">
                <a:solidFill>
                  <a:schemeClr val="tx1">
                    <a:lumMod val="65000"/>
                    <a:lumOff val="35000"/>
                  </a:schemeClr>
                </a:solidFill>
                <a:latin typeface="Arial" pitchFamily="34" charset="0"/>
                <a:ea typeface="+mn-ea"/>
                <a:cs typeface="+mn-cs"/>
              </a:rPr>
              <a:t>Win - Win</a:t>
            </a:r>
          </a:p>
        </xdr:txBody>
      </xdr:sp>
      <xdr:sp macro="" textlink="' '!A1490">
        <xdr:nvSpPr>
          <xdr:cNvPr id="46" name="Textfeld 45">
            <a:extLst>
              <a:ext uri="{FF2B5EF4-FFF2-40B4-BE49-F238E27FC236}">
                <a16:creationId xmlns:a16="http://schemas.microsoft.com/office/drawing/2014/main" id="{00000000-0008-0000-3400-00002E000000}"/>
              </a:ext>
            </a:extLst>
          </xdr:cNvPr>
          <xdr:cNvSpPr txBox="1"/>
        </xdr:nvSpPr>
        <xdr:spPr>
          <a:xfrm>
            <a:off x="4414543" y="3075818"/>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6B5EA868-2B06-48EE-BE5E-6B85F524F5C5}" type="TxLink">
              <a:rPr lang="en-US" sz="1400" b="0" i="0" u="none" strike="noStrike" kern="1200">
                <a:solidFill>
                  <a:schemeClr val="tx1">
                    <a:lumMod val="65000"/>
                    <a:lumOff val="35000"/>
                  </a:schemeClr>
                </a:solidFill>
                <a:latin typeface="Arial"/>
                <a:ea typeface="+mn-ea"/>
                <a:cs typeface="Arial"/>
              </a:rPr>
              <a:pPr marL="0" indent="0" algn="l" rtl="0" fontAlgn="base">
                <a:spcBef>
                  <a:spcPct val="0"/>
                </a:spcBef>
                <a:spcAft>
                  <a:spcPct val="0"/>
                </a:spcAft>
                <a:buFont typeface="Times" pitchFamily="18" charset="0"/>
              </a:pPr>
              <a:t>Consensus</a:t>
            </a:fld>
            <a:endParaRPr lang="de-CH" sz="1400" b="0" i="0" u="none" strike="noStrike" kern="1200">
              <a:solidFill>
                <a:schemeClr val="tx1">
                  <a:lumMod val="65000"/>
                  <a:lumOff val="35000"/>
                </a:schemeClr>
              </a:solidFill>
              <a:latin typeface="Arial"/>
              <a:ea typeface="+mn-ea"/>
              <a:cs typeface="Arial"/>
            </a:endParaRPr>
          </a:p>
        </xdr:txBody>
      </xdr:sp>
      <xdr:sp macro="" textlink="' '!A1491">
        <xdr:nvSpPr>
          <xdr:cNvPr id="48" name="Textfeld 47">
            <a:extLst>
              <a:ext uri="{FF2B5EF4-FFF2-40B4-BE49-F238E27FC236}">
                <a16:creationId xmlns:a16="http://schemas.microsoft.com/office/drawing/2014/main" id="{00000000-0008-0000-3400-000030000000}"/>
              </a:ext>
            </a:extLst>
          </xdr:cNvPr>
          <xdr:cNvSpPr txBox="1"/>
        </xdr:nvSpPr>
        <xdr:spPr>
          <a:xfrm>
            <a:off x="2804818" y="3075818"/>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6D61ADB9-D72A-4CAC-B1C8-552238F6517B}" type="TxLink">
              <a:rPr lang="en-US" sz="1400" b="0" i="0" u="none" strike="noStrike" kern="1200">
                <a:solidFill>
                  <a:schemeClr val="tx1">
                    <a:lumMod val="65000"/>
                    <a:lumOff val="35000"/>
                  </a:schemeClr>
                </a:solidFill>
                <a:latin typeface="Arial"/>
                <a:ea typeface="+mn-ea"/>
                <a:cs typeface="Arial"/>
              </a:rPr>
              <a:pPr marL="0" indent="0" algn="r" rtl="0" fontAlgn="base">
                <a:spcBef>
                  <a:spcPct val="0"/>
                </a:spcBef>
                <a:spcAft>
                  <a:spcPct val="0"/>
                </a:spcAft>
                <a:buFont typeface="Times" pitchFamily="18" charset="0"/>
              </a:pPr>
              <a:t>Compromis</a:t>
            </a:fld>
            <a:endParaRPr lang="de-CH" sz="1400" b="0" i="0" u="none" strike="noStrike" kern="1200">
              <a:solidFill>
                <a:schemeClr val="tx1">
                  <a:lumMod val="65000"/>
                  <a:lumOff val="35000"/>
                </a:schemeClr>
              </a:solidFill>
              <a:latin typeface="Arial"/>
              <a:ea typeface="+mn-ea"/>
              <a:cs typeface="Arial"/>
            </a:endParaRPr>
          </a:p>
        </xdr:txBody>
      </xdr:sp>
      <xdr:sp macro="" textlink="' '!A1492">
        <xdr:nvSpPr>
          <xdr:cNvPr id="51" name="Textfeld 50">
            <a:extLst>
              <a:ext uri="{FF2B5EF4-FFF2-40B4-BE49-F238E27FC236}">
                <a16:creationId xmlns:a16="http://schemas.microsoft.com/office/drawing/2014/main" id="{00000000-0008-0000-3400-000033000000}"/>
              </a:ext>
            </a:extLst>
          </xdr:cNvPr>
          <xdr:cNvSpPr txBox="1"/>
        </xdr:nvSpPr>
        <xdr:spPr>
          <a:xfrm>
            <a:off x="2804818" y="3780668"/>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ACB9B0ED-36C0-442F-8845-2B4EF4132152}" type="TxLink">
              <a:rPr lang="en-US" sz="1400" b="0" i="0" u="none" strike="noStrike" kern="1200">
                <a:solidFill>
                  <a:schemeClr val="tx1">
                    <a:lumMod val="65000"/>
                    <a:lumOff val="35000"/>
                  </a:schemeClr>
                </a:solidFill>
                <a:latin typeface="Arial"/>
                <a:ea typeface="+mn-ea"/>
                <a:cs typeface="Arial"/>
              </a:rPr>
              <a:pPr marL="0" indent="0" algn="r" rtl="0" fontAlgn="base">
                <a:spcBef>
                  <a:spcPct val="0"/>
                </a:spcBef>
                <a:spcAft>
                  <a:spcPct val="0"/>
                </a:spcAft>
                <a:buFont typeface="Times" pitchFamily="18" charset="0"/>
              </a:pPr>
              <a:t>Aucune solution</a:t>
            </a:fld>
            <a:endParaRPr lang="de-CH" sz="1400" b="0" i="0" u="none" strike="noStrike" kern="1200">
              <a:solidFill>
                <a:schemeClr val="tx1">
                  <a:lumMod val="65000"/>
                  <a:lumOff val="35000"/>
                </a:schemeClr>
              </a:solidFill>
              <a:latin typeface="Arial"/>
              <a:ea typeface="+mn-ea"/>
              <a:cs typeface="Arial"/>
            </a:endParaRPr>
          </a:p>
        </xdr:txBody>
      </xdr:sp>
      <xdr:sp macro="" textlink="' '!A1491">
        <xdr:nvSpPr>
          <xdr:cNvPr id="52" name="Textfeld 51">
            <a:extLst>
              <a:ext uri="{FF2B5EF4-FFF2-40B4-BE49-F238E27FC236}">
                <a16:creationId xmlns:a16="http://schemas.microsoft.com/office/drawing/2014/main" id="{00000000-0008-0000-3400-000034000000}"/>
              </a:ext>
            </a:extLst>
          </xdr:cNvPr>
          <xdr:cNvSpPr txBox="1"/>
        </xdr:nvSpPr>
        <xdr:spPr>
          <a:xfrm>
            <a:off x="4414543" y="3780668"/>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71DC5039-2C4E-4820-8F93-E978BA932824}" type="TxLink">
              <a:rPr lang="en-US" sz="1400" b="0" i="0" u="none" strike="noStrike" kern="1200">
                <a:solidFill>
                  <a:schemeClr val="tx1">
                    <a:lumMod val="65000"/>
                    <a:lumOff val="35000"/>
                  </a:schemeClr>
                </a:solidFill>
                <a:latin typeface="Arial"/>
                <a:ea typeface="+mn-ea"/>
                <a:cs typeface="Arial"/>
              </a:rPr>
              <a:pPr marL="0" indent="0" algn="l" rtl="0" fontAlgn="base">
                <a:spcBef>
                  <a:spcPct val="0"/>
                </a:spcBef>
                <a:spcAft>
                  <a:spcPct val="0"/>
                </a:spcAft>
                <a:buFont typeface="Times" pitchFamily="18" charset="0"/>
              </a:pPr>
              <a:t>Compromis</a:t>
            </a:fld>
            <a:endParaRPr lang="de-CH" sz="1400" b="0" i="0" u="none" strike="noStrike" kern="1200">
              <a:solidFill>
                <a:schemeClr val="tx1">
                  <a:lumMod val="65000"/>
                  <a:lumOff val="35000"/>
                </a:schemeClr>
              </a:solidFill>
              <a:latin typeface="Arial"/>
              <a:ea typeface="+mn-ea"/>
              <a:cs typeface="Arial"/>
            </a:endParaRPr>
          </a:p>
        </xdr:txBody>
      </xdr:sp>
      <xdr:pic>
        <xdr:nvPicPr>
          <xdr:cNvPr id="73" name="Grafik 72">
            <a:extLst>
              <a:ext uri="{FF2B5EF4-FFF2-40B4-BE49-F238E27FC236}">
                <a16:creationId xmlns:a16="http://schemas.microsoft.com/office/drawing/2014/main" id="{00000000-0008-0000-3400-000049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267326" y="1958731"/>
            <a:ext cx="1047750" cy="994019"/>
          </a:xfrm>
          <a:prstGeom prst="rect">
            <a:avLst/>
          </a:prstGeom>
        </xdr:spPr>
      </xdr:pic>
      <xdr:pic>
        <xdr:nvPicPr>
          <xdr:cNvPr id="75" name="Grafik 74">
            <a:extLst>
              <a:ext uri="{FF2B5EF4-FFF2-40B4-BE49-F238E27FC236}">
                <a16:creationId xmlns:a16="http://schemas.microsoft.com/office/drawing/2014/main" id="{00000000-0008-0000-3400-00004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6300" y="1895475"/>
            <a:ext cx="1114425" cy="1057275"/>
          </a:xfrm>
          <a:prstGeom prst="rect">
            <a:avLst/>
          </a:prstGeom>
        </xdr:spPr>
      </xdr:pic>
      <xdr:pic>
        <xdr:nvPicPr>
          <xdr:cNvPr id="76" name="Grafik 75">
            <a:extLst>
              <a:ext uri="{FF2B5EF4-FFF2-40B4-BE49-F238E27FC236}">
                <a16:creationId xmlns:a16="http://schemas.microsoft.com/office/drawing/2014/main" id="{00000000-0008-0000-3400-00004C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447925" y="1895475"/>
            <a:ext cx="1047750" cy="1057275"/>
          </a:xfrm>
          <a:prstGeom prst="rect">
            <a:avLst/>
          </a:prstGeom>
        </xdr:spPr>
      </xdr:pic>
      <xdr:pic>
        <xdr:nvPicPr>
          <xdr:cNvPr id="77" name="Grafik 76">
            <a:extLst>
              <a:ext uri="{FF2B5EF4-FFF2-40B4-BE49-F238E27FC236}">
                <a16:creationId xmlns:a16="http://schemas.microsoft.com/office/drawing/2014/main" id="{00000000-0008-0000-3400-00004D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762751" y="1958731"/>
            <a:ext cx="1047750" cy="994019"/>
          </a:xfrm>
          <a:prstGeom prst="rect">
            <a:avLst/>
          </a:prstGeom>
        </xdr:spPr>
      </xdr:pic>
      <xdr:pic>
        <xdr:nvPicPr>
          <xdr:cNvPr id="78" name="Grafik 77">
            <a:extLst>
              <a:ext uri="{FF2B5EF4-FFF2-40B4-BE49-F238E27FC236}">
                <a16:creationId xmlns:a16="http://schemas.microsoft.com/office/drawing/2014/main" id="{00000000-0008-0000-3400-00004E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6300" y="4343400"/>
            <a:ext cx="1114425" cy="1057275"/>
          </a:xfrm>
          <a:prstGeom prst="rect">
            <a:avLst/>
          </a:prstGeom>
        </xdr:spPr>
      </xdr:pic>
      <xdr:pic>
        <xdr:nvPicPr>
          <xdr:cNvPr id="79" name="Grafik 78">
            <a:extLst>
              <a:ext uri="{FF2B5EF4-FFF2-40B4-BE49-F238E27FC236}">
                <a16:creationId xmlns:a16="http://schemas.microsoft.com/office/drawing/2014/main" id="{00000000-0008-0000-3400-00004F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2447925" y="4343400"/>
            <a:ext cx="1114425" cy="1057275"/>
          </a:xfrm>
          <a:prstGeom prst="rect">
            <a:avLst/>
          </a:prstGeom>
        </xdr:spPr>
      </xdr:pic>
      <xdr:pic>
        <xdr:nvPicPr>
          <xdr:cNvPr id="80" name="Grafik 79">
            <a:extLst>
              <a:ext uri="{FF2B5EF4-FFF2-40B4-BE49-F238E27FC236}">
                <a16:creationId xmlns:a16="http://schemas.microsoft.com/office/drawing/2014/main" id="{00000000-0008-0000-3400-000050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267326" y="4343400"/>
            <a:ext cx="1047750" cy="1057275"/>
          </a:xfrm>
          <a:prstGeom prst="rect">
            <a:avLst/>
          </a:prstGeom>
        </xdr:spPr>
      </xdr:pic>
      <xdr:pic>
        <xdr:nvPicPr>
          <xdr:cNvPr id="81" name="Grafik 80">
            <a:extLst>
              <a:ext uri="{FF2B5EF4-FFF2-40B4-BE49-F238E27FC236}">
                <a16:creationId xmlns:a16="http://schemas.microsoft.com/office/drawing/2014/main" id="{00000000-0008-0000-3400-000051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6762751" y="4343400"/>
            <a:ext cx="1114425" cy="1057275"/>
          </a:xfrm>
          <a:prstGeom prst="rect">
            <a:avLst/>
          </a:prstGeom>
        </xdr:spPr>
      </xdr:pic>
      <xdr:grpSp>
        <xdr:nvGrpSpPr>
          <xdr:cNvPr id="86" name="Gruppieren 85">
            <a:extLst>
              <a:ext uri="{FF2B5EF4-FFF2-40B4-BE49-F238E27FC236}">
                <a16:creationId xmlns:a16="http://schemas.microsoft.com/office/drawing/2014/main" id="{00000000-0008-0000-3400-000056000000}"/>
              </a:ext>
            </a:extLst>
          </xdr:cNvPr>
          <xdr:cNvGrpSpPr/>
        </xdr:nvGrpSpPr>
        <xdr:grpSpPr>
          <a:xfrm rot="10800000" flipV="1">
            <a:off x="2019300" y="2933537"/>
            <a:ext cx="1086976" cy="1120431"/>
            <a:chOff x="10141990" y="1273111"/>
            <a:chExt cx="1097718" cy="1116807"/>
          </a:xfrm>
        </xdr:grpSpPr>
        <xdr:cxnSp macro="">
          <xdr:nvCxnSpPr>
            <xdr:cNvPr id="87" name="Gerader Verbinder 86">
              <a:extLst>
                <a:ext uri="{FF2B5EF4-FFF2-40B4-BE49-F238E27FC236}">
                  <a16:creationId xmlns:a16="http://schemas.microsoft.com/office/drawing/2014/main" id="{00000000-0008-0000-3400-000057000000}"/>
                </a:ext>
              </a:extLst>
            </xdr:cNvPr>
            <xdr:cNvCxnSpPr/>
          </xdr:nvCxnSpPr>
          <xdr:spPr>
            <a:xfrm rot="5400000" flipV="1">
              <a:off x="10880658" y="1607149"/>
              <a:ext cx="0" cy="707689"/>
            </a:xfrm>
            <a:prstGeom prst="line">
              <a:avLst/>
            </a:prstGeom>
            <a:noFill/>
            <a:ln w="92075">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88" name="Gerader Verbinder 87">
              <a:extLst>
                <a:ext uri="{FF2B5EF4-FFF2-40B4-BE49-F238E27FC236}">
                  <a16:creationId xmlns:a16="http://schemas.microsoft.com/office/drawing/2014/main" id="{00000000-0008-0000-3400-000058000000}"/>
                </a:ext>
              </a:extLst>
            </xdr:cNvPr>
            <xdr:cNvCxnSpPr/>
          </xdr:nvCxnSpPr>
          <xdr:spPr>
            <a:xfrm rot="5400000" flipH="1" flipV="1">
              <a:off x="10465102" y="1414175"/>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89" name="Bogen 88">
              <a:extLst>
                <a:ext uri="{FF2B5EF4-FFF2-40B4-BE49-F238E27FC236}">
                  <a16:creationId xmlns:a16="http://schemas.microsoft.com/office/drawing/2014/main" id="{00000000-0008-0000-3400-000059000000}"/>
                </a:ext>
              </a:extLst>
            </xdr:cNvPr>
            <xdr:cNvSpPr>
              <a:spLocks noChangeAspect="1"/>
            </xdr:cNvSpPr>
          </xdr:nvSpPr>
          <xdr:spPr>
            <a:xfrm rot="20565898">
              <a:off x="10141990" y="1273111"/>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90" name="Gruppieren 89">
            <a:extLst>
              <a:ext uri="{FF2B5EF4-FFF2-40B4-BE49-F238E27FC236}">
                <a16:creationId xmlns:a16="http://schemas.microsoft.com/office/drawing/2014/main" id="{00000000-0008-0000-3400-00005A000000}"/>
              </a:ext>
            </a:extLst>
          </xdr:cNvPr>
          <xdr:cNvGrpSpPr/>
        </xdr:nvGrpSpPr>
        <xdr:grpSpPr>
          <a:xfrm rot="5400000">
            <a:off x="3951839" y="4038788"/>
            <a:ext cx="1086976" cy="1119189"/>
            <a:chOff x="10141990" y="1282605"/>
            <a:chExt cx="1097718" cy="1116807"/>
          </a:xfrm>
        </xdr:grpSpPr>
        <xdr:cxnSp macro="">
          <xdr:nvCxnSpPr>
            <xdr:cNvPr id="91" name="Gerader Verbinder 90">
              <a:extLst>
                <a:ext uri="{FF2B5EF4-FFF2-40B4-BE49-F238E27FC236}">
                  <a16:creationId xmlns:a16="http://schemas.microsoft.com/office/drawing/2014/main" id="{00000000-0008-0000-3400-00005B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92" name="Gerader Verbinder 91">
              <a:extLst>
                <a:ext uri="{FF2B5EF4-FFF2-40B4-BE49-F238E27FC236}">
                  <a16:creationId xmlns:a16="http://schemas.microsoft.com/office/drawing/2014/main" id="{00000000-0008-0000-3400-00005C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93" name="Bogen 92">
              <a:extLst>
                <a:ext uri="{FF2B5EF4-FFF2-40B4-BE49-F238E27FC236}">
                  <a16:creationId xmlns:a16="http://schemas.microsoft.com/office/drawing/2014/main" id="{00000000-0008-0000-3400-00005D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98" name="Gruppieren 97">
            <a:extLst>
              <a:ext uri="{FF2B5EF4-FFF2-40B4-BE49-F238E27FC236}">
                <a16:creationId xmlns:a16="http://schemas.microsoft.com/office/drawing/2014/main" id="{00000000-0008-0000-3400-000062000000}"/>
              </a:ext>
            </a:extLst>
          </xdr:cNvPr>
          <xdr:cNvGrpSpPr/>
        </xdr:nvGrpSpPr>
        <xdr:grpSpPr>
          <a:xfrm rot="5400000">
            <a:off x="3951839" y="1552764"/>
            <a:ext cx="1086976" cy="1119189"/>
            <a:chOff x="10141990" y="1282605"/>
            <a:chExt cx="1097718" cy="1116807"/>
          </a:xfrm>
        </xdr:grpSpPr>
        <xdr:cxnSp macro="">
          <xdr:nvCxnSpPr>
            <xdr:cNvPr id="99" name="Gerader Verbinder 98">
              <a:extLst>
                <a:ext uri="{FF2B5EF4-FFF2-40B4-BE49-F238E27FC236}">
                  <a16:creationId xmlns:a16="http://schemas.microsoft.com/office/drawing/2014/main" id="{00000000-0008-0000-3400-000063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100" name="Gerader Verbinder 99">
              <a:extLst>
                <a:ext uri="{FF2B5EF4-FFF2-40B4-BE49-F238E27FC236}">
                  <a16:creationId xmlns:a16="http://schemas.microsoft.com/office/drawing/2014/main" id="{00000000-0008-0000-3400-000064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101" name="Bogen 100">
              <a:extLst>
                <a:ext uri="{FF2B5EF4-FFF2-40B4-BE49-F238E27FC236}">
                  <a16:creationId xmlns:a16="http://schemas.microsoft.com/office/drawing/2014/main" id="{00000000-0008-0000-3400-000065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102" name="Gruppieren 101">
            <a:extLst>
              <a:ext uri="{FF2B5EF4-FFF2-40B4-BE49-F238E27FC236}">
                <a16:creationId xmlns:a16="http://schemas.microsoft.com/office/drawing/2014/main" id="{00000000-0008-0000-3400-000066000000}"/>
              </a:ext>
            </a:extLst>
          </xdr:cNvPr>
          <xdr:cNvGrpSpPr/>
        </xdr:nvGrpSpPr>
        <xdr:grpSpPr>
          <a:xfrm>
            <a:off x="5675864" y="2933889"/>
            <a:ext cx="1086976" cy="1119189"/>
            <a:chOff x="10141990" y="1282605"/>
            <a:chExt cx="1097718" cy="1116807"/>
          </a:xfrm>
        </xdr:grpSpPr>
        <xdr:cxnSp macro="">
          <xdr:nvCxnSpPr>
            <xdr:cNvPr id="103" name="Gerader Verbinder 102">
              <a:extLst>
                <a:ext uri="{FF2B5EF4-FFF2-40B4-BE49-F238E27FC236}">
                  <a16:creationId xmlns:a16="http://schemas.microsoft.com/office/drawing/2014/main" id="{00000000-0008-0000-3400-000067000000}"/>
                </a:ext>
              </a:extLst>
            </xdr:cNvPr>
            <xdr:cNvCxnSpPr/>
          </xdr:nvCxnSpPr>
          <xdr:spPr>
            <a:xfrm rot="5400000" flipV="1">
              <a:off x="10880658" y="1616643"/>
              <a:ext cx="0" cy="707689"/>
            </a:xfrm>
            <a:prstGeom prst="line">
              <a:avLst/>
            </a:prstGeom>
            <a:noFill/>
            <a:ln w="92075">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104" name="Gerader Verbinder 103">
              <a:extLst>
                <a:ext uri="{FF2B5EF4-FFF2-40B4-BE49-F238E27FC236}">
                  <a16:creationId xmlns:a16="http://schemas.microsoft.com/office/drawing/2014/main" id="{00000000-0008-0000-3400-000068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105" name="Bogen 104">
              <a:extLst>
                <a:ext uri="{FF2B5EF4-FFF2-40B4-BE49-F238E27FC236}">
                  <a16:creationId xmlns:a16="http://schemas.microsoft.com/office/drawing/2014/main" id="{00000000-0008-0000-3400-000069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sp macro="" textlink="">
        <xdr:nvSpPr>
          <xdr:cNvPr id="106" name="Pfeil nach rechts 105">
            <a:extLst>
              <a:ext uri="{FF2B5EF4-FFF2-40B4-BE49-F238E27FC236}">
                <a16:creationId xmlns:a16="http://schemas.microsoft.com/office/drawing/2014/main" id="{00000000-0008-0000-3400-00006A000000}"/>
              </a:ext>
            </a:extLst>
          </xdr:cNvPr>
          <xdr:cNvSpPr/>
        </xdr:nvSpPr>
        <xdr:spPr>
          <a:xfrm>
            <a:off x="3838575" y="2162175"/>
            <a:ext cx="400050" cy="361950"/>
          </a:xfrm>
          <a:prstGeom prst="rightArrow">
            <a:avLst/>
          </a:prstGeom>
          <a:solidFill>
            <a:schemeClr val="bg1">
              <a:lumMod val="7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7" name="Pfeil nach rechts 106">
            <a:extLst>
              <a:ext uri="{FF2B5EF4-FFF2-40B4-BE49-F238E27FC236}">
                <a16:creationId xmlns:a16="http://schemas.microsoft.com/office/drawing/2014/main" id="{00000000-0008-0000-3400-00006B000000}"/>
              </a:ext>
            </a:extLst>
          </xdr:cNvPr>
          <xdr:cNvSpPr/>
        </xdr:nvSpPr>
        <xdr:spPr>
          <a:xfrm rot="16200000">
            <a:off x="6229350" y="3752850"/>
            <a:ext cx="400050" cy="361950"/>
          </a:xfrm>
          <a:prstGeom prst="rightArrow">
            <a:avLst/>
          </a:prstGeom>
          <a:solidFill>
            <a:schemeClr val="bg1">
              <a:lumMod val="7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8" name="Pfeil nach rechts 107">
            <a:extLst>
              <a:ext uri="{FF2B5EF4-FFF2-40B4-BE49-F238E27FC236}">
                <a16:creationId xmlns:a16="http://schemas.microsoft.com/office/drawing/2014/main" id="{00000000-0008-0000-3400-00006C000000}"/>
              </a:ext>
            </a:extLst>
          </xdr:cNvPr>
          <xdr:cNvSpPr/>
        </xdr:nvSpPr>
        <xdr:spPr>
          <a:xfrm>
            <a:off x="3876675" y="4591050"/>
            <a:ext cx="400050" cy="361950"/>
          </a:xfrm>
          <a:prstGeom prst="rightArrow">
            <a:avLst/>
          </a:prstGeom>
          <a:solidFill>
            <a:schemeClr val="bg1">
              <a:lumMod val="7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9" name="Pfeil nach rechts 108">
            <a:extLst>
              <a:ext uri="{FF2B5EF4-FFF2-40B4-BE49-F238E27FC236}">
                <a16:creationId xmlns:a16="http://schemas.microsoft.com/office/drawing/2014/main" id="{00000000-0008-0000-3400-00006D000000}"/>
              </a:ext>
            </a:extLst>
          </xdr:cNvPr>
          <xdr:cNvSpPr/>
        </xdr:nvSpPr>
        <xdr:spPr>
          <a:xfrm rot="16200000">
            <a:off x="2162175" y="3743325"/>
            <a:ext cx="400050" cy="361950"/>
          </a:xfrm>
          <a:prstGeom prst="rightArrow">
            <a:avLst/>
          </a:prstGeom>
          <a:solidFill>
            <a:schemeClr val="bg1">
              <a:lumMod val="7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xdr:twoCellAnchor>
  <xdr:twoCellAnchor editAs="oneCell">
    <xdr:from>
      <xdr:col>0</xdr:col>
      <xdr:colOff>66675</xdr:colOff>
      <xdr:row>1</xdr:row>
      <xdr:rowOff>190500</xdr:rowOff>
    </xdr:from>
    <xdr:to>
      <xdr:col>0</xdr:col>
      <xdr:colOff>390675</xdr:colOff>
      <xdr:row>3</xdr:row>
      <xdr:rowOff>30190</xdr:rowOff>
    </xdr:to>
    <xdr:grpSp>
      <xdr:nvGrpSpPr>
        <xdr:cNvPr id="110" name="Gruppieren 109">
          <a:hlinkClick xmlns:r="http://schemas.openxmlformats.org/officeDocument/2006/relationships" r:id="rId7"/>
          <a:extLst>
            <a:ext uri="{FF2B5EF4-FFF2-40B4-BE49-F238E27FC236}">
              <a16:creationId xmlns:a16="http://schemas.microsoft.com/office/drawing/2014/main" id="{00000000-0008-0000-3400-00006E000000}"/>
            </a:ext>
          </a:extLst>
        </xdr:cNvPr>
        <xdr:cNvGrpSpPr/>
      </xdr:nvGrpSpPr>
      <xdr:grpSpPr>
        <a:xfrm>
          <a:off x="66675" y="746760"/>
          <a:ext cx="324000" cy="312130"/>
          <a:chOff x="12020550" y="2171700"/>
          <a:chExt cx="324000" cy="325465"/>
        </a:xfrm>
      </xdr:grpSpPr>
      <xdr:sp macro="" textlink="">
        <xdr:nvSpPr>
          <xdr:cNvPr id="111" name="Rechteck 110">
            <a:extLst>
              <a:ext uri="{FF2B5EF4-FFF2-40B4-BE49-F238E27FC236}">
                <a16:creationId xmlns:a16="http://schemas.microsoft.com/office/drawing/2014/main" id="{00000000-0008-0000-3400-00006F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2" name="Pfeil nach rechts 111">
            <a:extLst>
              <a:ext uri="{FF2B5EF4-FFF2-40B4-BE49-F238E27FC236}">
                <a16:creationId xmlns:a16="http://schemas.microsoft.com/office/drawing/2014/main" id="{00000000-0008-0000-3400-000070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3</xdr:row>
      <xdr:rowOff>38100</xdr:rowOff>
    </xdr:from>
    <xdr:ext cx="419100" cy="125227"/>
    <xdr:sp macro="" textlink="' '!A1505">
      <xdr:nvSpPr>
        <xdr:cNvPr id="113" name="Textfeld 112">
          <a:extLst>
            <a:ext uri="{FF2B5EF4-FFF2-40B4-BE49-F238E27FC236}">
              <a16:creationId xmlns:a16="http://schemas.microsoft.com/office/drawing/2014/main" id="{00000000-0008-0000-3400-000071000000}"/>
            </a:ext>
          </a:extLst>
        </xdr:cNvPr>
        <xdr:cNvSpPr txBox="1"/>
      </xdr:nvSpPr>
      <xdr:spPr>
        <a:xfrm>
          <a:off x="66675" y="1057275"/>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8EB349BE-7D0F-4E8A-8675-3235788EDDA7}" type="TxLink">
            <a:rPr lang="en-US" sz="800" b="0" i="0" u="none" strike="noStrike">
              <a:solidFill>
                <a:schemeClr val="tx1">
                  <a:lumMod val="50000"/>
                  <a:lumOff val="50000"/>
                </a:schemeClr>
              </a:solidFill>
              <a:latin typeface="Arial"/>
              <a:cs typeface="Arial"/>
            </a:rPr>
            <a:pPr algn="l"/>
            <a:t>Règles</a:t>
          </a:fld>
          <a:endParaRPr lang="de-CH" sz="800" b="0">
            <a:solidFill>
              <a:schemeClr val="tx1">
                <a:lumMod val="50000"/>
                <a:lumOff val="50000"/>
              </a:schemeClr>
            </a:solidFill>
            <a:latin typeface="+mn-lt"/>
          </a:endParaRPr>
        </a:p>
      </xdr:txBody>
    </xdr:sp>
    <xdr:clientData/>
  </xdr:oneCellAnchor>
  <xdr:twoCellAnchor editAs="oneCell">
    <xdr:from>
      <xdr:col>0</xdr:col>
      <xdr:colOff>66675</xdr:colOff>
      <xdr:row>4</xdr:row>
      <xdr:rowOff>38100</xdr:rowOff>
    </xdr:from>
    <xdr:to>
      <xdr:col>0</xdr:col>
      <xdr:colOff>390675</xdr:colOff>
      <xdr:row>5</xdr:row>
      <xdr:rowOff>173065</xdr:rowOff>
    </xdr:to>
    <xdr:grpSp>
      <xdr:nvGrpSpPr>
        <xdr:cNvPr id="53" name="Gruppieren 52">
          <a:hlinkClick xmlns:r="http://schemas.openxmlformats.org/officeDocument/2006/relationships" r:id="rId8"/>
          <a:extLst>
            <a:ext uri="{FF2B5EF4-FFF2-40B4-BE49-F238E27FC236}">
              <a16:creationId xmlns:a16="http://schemas.microsoft.com/office/drawing/2014/main" id="{00000000-0008-0000-3400-000035000000}"/>
            </a:ext>
          </a:extLst>
        </xdr:cNvPr>
        <xdr:cNvGrpSpPr/>
      </xdr:nvGrpSpPr>
      <xdr:grpSpPr>
        <a:xfrm>
          <a:off x="66675" y="1249680"/>
          <a:ext cx="324000" cy="317845"/>
          <a:chOff x="12020550" y="2171700"/>
          <a:chExt cx="324000" cy="325465"/>
        </a:xfrm>
      </xdr:grpSpPr>
      <xdr:sp macro="" textlink="">
        <xdr:nvSpPr>
          <xdr:cNvPr id="54" name="Rechteck 53">
            <a:extLst>
              <a:ext uri="{FF2B5EF4-FFF2-40B4-BE49-F238E27FC236}">
                <a16:creationId xmlns:a16="http://schemas.microsoft.com/office/drawing/2014/main" id="{00000000-0008-0000-3400-000036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5" name="Pfeil nach rechts 54">
            <a:extLst>
              <a:ext uri="{FF2B5EF4-FFF2-40B4-BE49-F238E27FC236}">
                <a16:creationId xmlns:a16="http://schemas.microsoft.com/office/drawing/2014/main" id="{00000000-0008-0000-3400-000037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5</xdr:row>
      <xdr:rowOff>180975</xdr:rowOff>
    </xdr:from>
    <xdr:ext cx="571500" cy="117917"/>
    <xdr:sp macro="" textlink="' '!A1686">
      <xdr:nvSpPr>
        <xdr:cNvPr id="56" name="Textfeld 55">
          <a:extLst>
            <a:ext uri="{FF2B5EF4-FFF2-40B4-BE49-F238E27FC236}">
              <a16:creationId xmlns:a16="http://schemas.microsoft.com/office/drawing/2014/main" id="{00000000-0008-0000-3400-000038000000}"/>
            </a:ext>
          </a:extLst>
        </xdr:cNvPr>
        <xdr:cNvSpPr txBox="1"/>
      </xdr:nvSpPr>
      <xdr:spPr>
        <a:xfrm>
          <a:off x="66675" y="1581150"/>
          <a:ext cx="571500" cy="117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l"/>
          <a:fld id="{561FDDAD-ACED-4396-94CD-448AE31F780C}" type="TxLink">
            <a:rPr lang="en-US" sz="800" b="0" i="0" u="none" strike="noStrike">
              <a:solidFill>
                <a:schemeClr val="tx1">
                  <a:lumMod val="50000"/>
                  <a:lumOff val="50000"/>
                </a:schemeClr>
              </a:solidFill>
              <a:latin typeface="Arial"/>
              <a:ea typeface="+mn-ea"/>
              <a:cs typeface="Arial"/>
            </a:rPr>
            <a:pPr marL="0" indent="0" algn="l"/>
            <a:t>Entretien</a:t>
          </a:fld>
          <a:endParaRPr lang="de-CH" sz="800" b="0" i="0" u="none" strike="noStrike">
            <a:solidFill>
              <a:schemeClr val="tx1">
                <a:lumMod val="50000"/>
                <a:lumOff val="50000"/>
              </a:schemeClr>
            </a:solidFill>
            <a:latin typeface="Arial"/>
            <a:ea typeface="+mn-ea"/>
            <a:cs typeface="Arial"/>
          </a:endParaRPr>
        </a:p>
      </xdr:txBody>
    </xdr:sp>
    <xdr:clientData/>
  </xdr:oneCellAnchor>
  <xdr:twoCellAnchor editAs="oneCell">
    <xdr:from>
      <xdr:col>0</xdr:col>
      <xdr:colOff>66675</xdr:colOff>
      <xdr:row>7</xdr:row>
      <xdr:rowOff>9525</xdr:rowOff>
    </xdr:from>
    <xdr:to>
      <xdr:col>0</xdr:col>
      <xdr:colOff>390675</xdr:colOff>
      <xdr:row>8</xdr:row>
      <xdr:rowOff>144490</xdr:rowOff>
    </xdr:to>
    <xdr:grpSp>
      <xdr:nvGrpSpPr>
        <xdr:cNvPr id="57" name="Gruppieren 56">
          <a:hlinkClick xmlns:r="http://schemas.openxmlformats.org/officeDocument/2006/relationships" r:id="rId9"/>
          <a:extLst>
            <a:ext uri="{FF2B5EF4-FFF2-40B4-BE49-F238E27FC236}">
              <a16:creationId xmlns:a16="http://schemas.microsoft.com/office/drawing/2014/main" id="{00000000-0008-0000-3400-000039000000}"/>
            </a:ext>
          </a:extLst>
        </xdr:cNvPr>
        <xdr:cNvGrpSpPr/>
      </xdr:nvGrpSpPr>
      <xdr:grpSpPr>
        <a:xfrm>
          <a:off x="66675" y="1769745"/>
          <a:ext cx="324000" cy="317845"/>
          <a:chOff x="12020550" y="2171700"/>
          <a:chExt cx="324000" cy="325465"/>
        </a:xfrm>
      </xdr:grpSpPr>
      <xdr:sp macro="" textlink="">
        <xdr:nvSpPr>
          <xdr:cNvPr id="58" name="Rechteck 57">
            <a:extLst>
              <a:ext uri="{FF2B5EF4-FFF2-40B4-BE49-F238E27FC236}">
                <a16:creationId xmlns:a16="http://schemas.microsoft.com/office/drawing/2014/main" id="{00000000-0008-0000-3400-00003A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9" name="Pfeil nach rechts 58">
            <a:extLst>
              <a:ext uri="{FF2B5EF4-FFF2-40B4-BE49-F238E27FC236}">
                <a16:creationId xmlns:a16="http://schemas.microsoft.com/office/drawing/2014/main" id="{00000000-0008-0000-3400-00003B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8</xdr:row>
      <xdr:rowOff>152400</xdr:rowOff>
    </xdr:from>
    <xdr:ext cx="571500" cy="117917"/>
    <xdr:sp macro="" textlink="' '!A1257">
      <xdr:nvSpPr>
        <xdr:cNvPr id="60" name="Textfeld 59">
          <a:extLst>
            <a:ext uri="{FF2B5EF4-FFF2-40B4-BE49-F238E27FC236}">
              <a16:creationId xmlns:a16="http://schemas.microsoft.com/office/drawing/2014/main" id="{00000000-0008-0000-3400-00003C000000}"/>
            </a:ext>
          </a:extLst>
        </xdr:cNvPr>
        <xdr:cNvSpPr txBox="1"/>
      </xdr:nvSpPr>
      <xdr:spPr>
        <a:xfrm>
          <a:off x="66675" y="2124075"/>
          <a:ext cx="571500" cy="1179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l"/>
          <a:fld id="{5EC9311E-9786-47BC-B9CC-033CDC7B1923}" type="TxLink">
            <a:rPr lang="en-US" sz="800" b="0" i="0" u="none" strike="noStrike">
              <a:solidFill>
                <a:schemeClr val="tx1">
                  <a:lumMod val="50000"/>
                  <a:lumOff val="50000"/>
                </a:schemeClr>
              </a:solidFill>
              <a:latin typeface="Arial"/>
              <a:ea typeface="+mn-ea"/>
              <a:cs typeface="Arial"/>
            </a:rPr>
            <a:pPr marL="0" indent="0" algn="l"/>
            <a:t>Formulaire</a:t>
          </a:fld>
          <a:endParaRPr lang="de-CH" sz="800" b="0" i="0" u="none" strike="noStrike">
            <a:solidFill>
              <a:schemeClr val="tx1">
                <a:lumMod val="50000"/>
                <a:lumOff val="50000"/>
              </a:schemeClr>
            </a:solidFill>
            <a:latin typeface="Arial"/>
            <a:ea typeface="+mn-ea"/>
            <a:cs typeface="Arial"/>
          </a:endParaRPr>
        </a:p>
      </xdr:txBody>
    </xdr:sp>
    <xdr:clientData/>
  </xdr:oneCellAnchor>
  <mc:AlternateContent xmlns:mc="http://schemas.openxmlformats.org/markup-compatibility/2006">
    <mc:Choice xmlns:a14="http://schemas.microsoft.com/office/drawing/2010/main" Requires="a14">
      <xdr:twoCellAnchor editAs="oneCell">
        <xdr:from>
          <xdr:col>9</xdr:col>
          <xdr:colOff>0</xdr:colOff>
          <xdr:row>0</xdr:row>
          <xdr:rowOff>19050</xdr:rowOff>
        </xdr:from>
        <xdr:to>
          <xdr:col>12</xdr:col>
          <xdr:colOff>190500</xdr:colOff>
          <xdr:row>0</xdr:row>
          <xdr:rowOff>552450</xdr:rowOff>
        </xdr:to>
        <xdr:pic>
          <xdr:nvPicPr>
            <xdr:cNvPr id="61" name="Grafik 59">
              <a:extLst>
                <a:ext uri="{FF2B5EF4-FFF2-40B4-BE49-F238E27FC236}">
                  <a16:creationId xmlns:a16="http://schemas.microsoft.com/office/drawing/2014/main" id="{00000000-0008-0000-3400-00003D000000}"/>
                </a:ext>
              </a:extLst>
            </xdr:cNvPr>
            <xdr:cNvPicPr>
              <a:picLocks noChangeAspect="1" noChangeArrowheads="1"/>
              <a:extLst>
                <a:ext uri="{84589F7E-364E-4C9E-8A38-B11213B215E9}">
                  <a14:cameraTool cellRange="Logo!$D$6" spid="_x0000_s1079421"/>
                </a:ext>
              </a:extLst>
            </xdr:cNvPicPr>
          </xdr:nvPicPr>
          <xdr:blipFill>
            <a:blip xmlns:r="http://schemas.openxmlformats.org/officeDocument/2006/relationships" r:embed="rId10"/>
            <a:srcRect/>
            <a:stretch>
              <a:fillRect/>
            </a:stretch>
          </xdr:blipFill>
          <xdr:spPr bwMode="auto">
            <a:xfrm>
              <a:off x="60769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3.xml><?xml version="1.0" encoding="utf-8"?>
<xdr:wsDr xmlns:xdr="http://schemas.openxmlformats.org/drawingml/2006/spreadsheetDrawing" xmlns:a="http://schemas.openxmlformats.org/drawingml/2006/main">
  <xdr:oneCellAnchor>
    <xdr:from>
      <xdr:col>11</xdr:col>
      <xdr:colOff>361950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3500-000002000000}"/>
            </a:ext>
          </a:extLst>
        </xdr:cNvPr>
        <xdr:cNvGrpSpPr/>
      </xdr:nvGrpSpPr>
      <xdr:grpSpPr>
        <a:xfrm>
          <a:off x="818769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35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35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35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35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35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513750</xdr:colOff>
      <xdr:row>2</xdr:row>
      <xdr:rowOff>38100</xdr:rowOff>
    </xdr:from>
    <xdr:to>
      <xdr:col>13</xdr:col>
      <xdr:colOff>2119</xdr:colOff>
      <xdr:row>32</xdr:row>
      <xdr:rowOff>15419</xdr:rowOff>
    </xdr:to>
    <xdr:grpSp>
      <xdr:nvGrpSpPr>
        <xdr:cNvPr id="9" name="Gruppieren 8">
          <a:extLst>
            <a:ext uri="{FF2B5EF4-FFF2-40B4-BE49-F238E27FC236}">
              <a16:creationId xmlns:a16="http://schemas.microsoft.com/office/drawing/2014/main" id="{00000000-0008-0000-3500-000009000000}"/>
            </a:ext>
          </a:extLst>
        </xdr:cNvPr>
        <xdr:cNvGrpSpPr/>
      </xdr:nvGrpSpPr>
      <xdr:grpSpPr>
        <a:xfrm>
          <a:off x="513750" y="883920"/>
          <a:ext cx="8647609" cy="5463719"/>
          <a:chOff x="513750" y="866775"/>
          <a:chExt cx="8384719" cy="5692319"/>
        </a:xfrm>
      </xdr:grpSpPr>
      <xdr:cxnSp macro="">
        <xdr:nvCxnSpPr>
          <xdr:cNvPr id="10" name="Gerader Verbinder 9">
            <a:extLst>
              <a:ext uri="{FF2B5EF4-FFF2-40B4-BE49-F238E27FC236}">
                <a16:creationId xmlns:a16="http://schemas.microsoft.com/office/drawing/2014/main" id="{00000000-0008-0000-3500-00000A000000}"/>
              </a:ext>
            </a:extLst>
          </xdr:cNvPr>
          <xdr:cNvCxnSpPr>
            <a:stCxn id="21" idx="1"/>
            <a:endCxn id="21" idx="3"/>
          </xdr:cNvCxnSpPr>
        </xdr:nvCxnSpPr>
        <xdr:spPr>
          <a:xfrm>
            <a:off x="647700" y="3605213"/>
            <a:ext cx="7429500" cy="0"/>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cxnSp macro="">
        <xdr:nvCxnSpPr>
          <xdr:cNvPr id="11" name="Gerader Verbinder 10">
            <a:extLst>
              <a:ext uri="{FF2B5EF4-FFF2-40B4-BE49-F238E27FC236}">
                <a16:creationId xmlns:a16="http://schemas.microsoft.com/office/drawing/2014/main" id="{00000000-0008-0000-3500-00000B000000}"/>
              </a:ext>
            </a:extLst>
          </xdr:cNvPr>
          <xdr:cNvCxnSpPr>
            <a:stCxn id="21" idx="0"/>
            <a:endCxn id="21" idx="2"/>
          </xdr:cNvCxnSpPr>
        </xdr:nvCxnSpPr>
        <xdr:spPr>
          <a:xfrm>
            <a:off x="4362450" y="990600"/>
            <a:ext cx="0" cy="5229225"/>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sp macro="" textlink="' '!A1451">
        <xdr:nvSpPr>
          <xdr:cNvPr id="13" name="Textfeld 16">
            <a:extLst>
              <a:ext uri="{FF2B5EF4-FFF2-40B4-BE49-F238E27FC236}">
                <a16:creationId xmlns:a16="http://schemas.microsoft.com/office/drawing/2014/main" id="{00000000-0008-0000-3500-00000D000000}"/>
              </a:ext>
            </a:extLst>
          </xdr:cNvPr>
          <xdr:cNvSpPr txBox="1"/>
        </xdr:nvSpPr>
        <xdr:spPr>
          <a:xfrm>
            <a:off x="756941" y="5536641"/>
            <a:ext cx="2767309"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1439DC9A-65FF-47D1-9B47-C5C309645295}" type="TxLink">
              <a:rPr lang="en-US" sz="3200" b="1" kern="1200">
                <a:solidFill>
                  <a:schemeClr val="tx1">
                    <a:lumMod val="65000"/>
                    <a:lumOff val="35000"/>
                  </a:schemeClr>
                </a:solidFill>
                <a:latin typeface="Arial" pitchFamily="34" charset="0"/>
                <a:ea typeface="+mn-ea"/>
                <a:cs typeface="+mn-cs"/>
              </a:rPr>
              <a:pPr marL="0" indent="0" algn="l" rtl="0" fontAlgn="base">
                <a:spcBef>
                  <a:spcPct val="0"/>
                </a:spcBef>
                <a:spcAft>
                  <a:spcPct val="0"/>
                </a:spcAft>
                <a:buFont typeface="Times" pitchFamily="18" charset="0"/>
              </a:pPr>
              <a:t>confusion</a:t>
            </a:fld>
            <a:endParaRPr lang="de-CH" sz="3200" b="1" kern="1200">
              <a:solidFill>
                <a:schemeClr val="tx1">
                  <a:lumMod val="65000"/>
                  <a:lumOff val="35000"/>
                </a:schemeClr>
              </a:solidFill>
              <a:latin typeface="Arial" pitchFamily="34" charset="0"/>
              <a:ea typeface="+mn-ea"/>
              <a:cs typeface="+mn-cs"/>
            </a:endParaRPr>
          </a:p>
        </xdr:txBody>
      </xdr:sp>
      <xdr:pic>
        <xdr:nvPicPr>
          <xdr:cNvPr id="14" name="Grafik 13" descr="Pfeile_3811252.jpg">
            <a:extLst>
              <a:ext uri="{FF2B5EF4-FFF2-40B4-BE49-F238E27FC236}">
                <a16:creationId xmlns:a16="http://schemas.microsoft.com/office/drawing/2014/main" id="{00000000-0008-0000-3500-00000E000000}"/>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rot="16200000">
            <a:off x="638010" y="3486518"/>
            <a:ext cx="1218462" cy="720000"/>
          </a:xfrm>
          <a:prstGeom prst="rect">
            <a:avLst/>
          </a:prstGeom>
        </xdr:spPr>
      </xdr:pic>
      <xdr:sp macro="" textlink="' '!A1450">
        <xdr:nvSpPr>
          <xdr:cNvPr id="16" name="Textfeld 15">
            <a:extLst>
              <a:ext uri="{FF2B5EF4-FFF2-40B4-BE49-F238E27FC236}">
                <a16:creationId xmlns:a16="http://schemas.microsoft.com/office/drawing/2014/main" id="{00000000-0008-0000-3500-000010000000}"/>
              </a:ext>
            </a:extLst>
          </xdr:cNvPr>
          <xdr:cNvSpPr txBox="1"/>
        </xdr:nvSpPr>
        <xdr:spPr>
          <a:xfrm>
            <a:off x="756942" y="1113668"/>
            <a:ext cx="2948283"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89195032-DD42-4DFB-BA9B-452CD2A44FF5}" type="TxLink">
              <a:rPr lang="en-US" sz="3200" b="1" kern="1200">
                <a:solidFill>
                  <a:schemeClr val="tx1">
                    <a:lumMod val="65000"/>
                    <a:lumOff val="35000"/>
                  </a:schemeClr>
                </a:solidFill>
                <a:latin typeface="Arial" pitchFamily="34" charset="0"/>
                <a:ea typeface="+mn-ea"/>
                <a:cs typeface="+mn-cs"/>
              </a:rPr>
              <a:pPr marL="0" indent="0" algn="l" rtl="0" fontAlgn="base">
                <a:spcBef>
                  <a:spcPct val="0"/>
                </a:spcBef>
                <a:spcAft>
                  <a:spcPct val="0"/>
                </a:spcAft>
                <a:buFont typeface="Times" pitchFamily="18" charset="0"/>
              </a:pPr>
              <a:t>déni</a:t>
            </a:fld>
            <a:endParaRPr lang="de-CH" sz="3200" b="1" kern="1200">
              <a:solidFill>
                <a:schemeClr val="tx1">
                  <a:lumMod val="65000"/>
                  <a:lumOff val="35000"/>
                </a:schemeClr>
              </a:solidFill>
              <a:latin typeface="Arial" pitchFamily="34" charset="0"/>
              <a:ea typeface="+mn-ea"/>
              <a:cs typeface="+mn-cs"/>
            </a:endParaRPr>
          </a:p>
        </xdr:txBody>
      </xdr:sp>
      <xdr:pic>
        <xdr:nvPicPr>
          <xdr:cNvPr id="17" name="Grafik 16" descr="Pfeile_3811252.jpg">
            <a:extLst>
              <a:ext uri="{FF2B5EF4-FFF2-40B4-BE49-F238E27FC236}">
                <a16:creationId xmlns:a16="http://schemas.microsoft.com/office/drawing/2014/main" id="{00000000-0008-0000-3500-000011000000}"/>
              </a:ext>
            </a:extLst>
          </xdr:cNvPr>
          <xdr:cNvPicPr>
            <a:picLocks noChangeAspect="1"/>
          </xdr:cNvPicPr>
        </xdr:nvPicPr>
        <xdr:blipFill>
          <a:blip xmlns:r="http://schemas.openxmlformats.org/officeDocument/2006/relationships" r:embed="rId3" cstate="print">
            <a:duotone>
              <a:schemeClr val="accent1">
                <a:shade val="45000"/>
                <a:satMod val="135000"/>
              </a:schemeClr>
              <a:prstClr val="white"/>
            </a:duotone>
            <a:clrChange>
              <a:clrFrom>
                <a:srgbClr val="FFFFFF"/>
              </a:clrFrom>
              <a:clrTo>
                <a:srgbClr val="FFFFFF">
                  <a:alpha val="0"/>
                </a:srgbClr>
              </a:clrTo>
            </a:clrChange>
          </a:blip>
          <a:srcRect l="3191" t="68435" r="73407" b="13131"/>
          <a:stretch>
            <a:fillRect/>
          </a:stretch>
        </xdr:blipFill>
        <xdr:spPr>
          <a:xfrm>
            <a:off x="3554591" y="1185676"/>
            <a:ext cx="1218462" cy="720000"/>
          </a:xfrm>
          <a:prstGeom prst="rect">
            <a:avLst/>
          </a:prstGeom>
        </xdr:spPr>
      </xdr:pic>
      <xdr:pic>
        <xdr:nvPicPr>
          <xdr:cNvPr id="18" name="Grafik 17" descr="Pfeile_3811252.jpg">
            <a:extLst>
              <a:ext uri="{FF2B5EF4-FFF2-40B4-BE49-F238E27FC236}">
                <a16:creationId xmlns:a16="http://schemas.microsoft.com/office/drawing/2014/main" id="{00000000-0008-0000-3500-000012000000}"/>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flipH="1">
            <a:off x="3917682" y="5258134"/>
            <a:ext cx="1218462" cy="720000"/>
          </a:xfrm>
          <a:prstGeom prst="rect">
            <a:avLst/>
          </a:prstGeom>
        </xdr:spPr>
      </xdr:pic>
      <xdr:sp macro="" textlink="' '!A1452">
        <xdr:nvSpPr>
          <xdr:cNvPr id="20" name="Textfeld 17">
            <a:extLst>
              <a:ext uri="{FF2B5EF4-FFF2-40B4-BE49-F238E27FC236}">
                <a16:creationId xmlns:a16="http://schemas.microsoft.com/office/drawing/2014/main" id="{00000000-0008-0000-3500-000014000000}"/>
              </a:ext>
            </a:extLst>
          </xdr:cNvPr>
          <xdr:cNvSpPr txBox="1"/>
        </xdr:nvSpPr>
        <xdr:spPr>
          <a:xfrm>
            <a:off x="4886325" y="5536641"/>
            <a:ext cx="3095353"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B4718951-3F1C-42D0-954D-E7D2759F8878}" type="TxLink">
              <a:rPr lang="en-US" sz="3200" b="1" kern="1200">
                <a:solidFill>
                  <a:schemeClr val="tx1">
                    <a:lumMod val="65000"/>
                    <a:lumOff val="35000"/>
                  </a:schemeClr>
                </a:solidFill>
                <a:latin typeface="Arial" pitchFamily="34" charset="0"/>
                <a:ea typeface="+mn-ea"/>
                <a:cs typeface="+mn-cs"/>
              </a:rPr>
              <a:pPr marL="0" indent="0" algn="r" rtl="0" fontAlgn="base">
                <a:spcBef>
                  <a:spcPct val="0"/>
                </a:spcBef>
                <a:spcAft>
                  <a:spcPct val="0"/>
                </a:spcAft>
                <a:buFont typeface="Times" pitchFamily="18" charset="0"/>
              </a:pPr>
              <a:t>renouvèlement</a:t>
            </a:fld>
            <a:endParaRPr lang="de-CH" sz="3200" b="1" kern="1200">
              <a:solidFill>
                <a:schemeClr val="tx1">
                  <a:lumMod val="65000"/>
                  <a:lumOff val="35000"/>
                </a:schemeClr>
              </a:solidFill>
              <a:latin typeface="Arial" pitchFamily="34" charset="0"/>
              <a:ea typeface="+mn-ea"/>
              <a:cs typeface="+mn-cs"/>
            </a:endParaRPr>
          </a:p>
        </xdr:txBody>
      </xdr:sp>
      <xdr:sp macro="" textlink="">
        <xdr:nvSpPr>
          <xdr:cNvPr id="21" name="Rechteck 20">
            <a:extLst>
              <a:ext uri="{FF2B5EF4-FFF2-40B4-BE49-F238E27FC236}">
                <a16:creationId xmlns:a16="http://schemas.microsoft.com/office/drawing/2014/main" id="{00000000-0008-0000-3500-000015000000}"/>
              </a:ext>
            </a:extLst>
          </xdr:cNvPr>
          <xdr:cNvSpPr/>
        </xdr:nvSpPr>
        <xdr:spPr>
          <a:xfrm>
            <a:off x="647700" y="990600"/>
            <a:ext cx="7429500" cy="5229225"/>
          </a:xfrm>
          <a:prstGeom prst="rect">
            <a:avLst/>
          </a:prstGeom>
          <a:noFill/>
          <a:ln w="152400">
            <a:solidFill>
              <a:schemeClr val="bg1">
                <a:lumMod val="50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pic>
        <xdr:nvPicPr>
          <xdr:cNvPr id="22" name="Grafik 21" descr="Pfeile_3811252.jpg">
            <a:extLst>
              <a:ext uri="{FF2B5EF4-FFF2-40B4-BE49-F238E27FC236}">
                <a16:creationId xmlns:a16="http://schemas.microsoft.com/office/drawing/2014/main" id="{00000000-0008-0000-3500-000016000000}"/>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a:off x="7265099" y="2702036"/>
            <a:ext cx="1218462" cy="720000"/>
          </a:xfrm>
          <a:prstGeom prst="rect">
            <a:avLst/>
          </a:prstGeom>
        </xdr:spPr>
      </xdr:pic>
      <xdr:sp macro="" textlink="' '!A1449">
        <xdr:nvSpPr>
          <xdr:cNvPr id="24" name="Textfeld 14">
            <a:extLst>
              <a:ext uri="{FF2B5EF4-FFF2-40B4-BE49-F238E27FC236}">
                <a16:creationId xmlns:a16="http://schemas.microsoft.com/office/drawing/2014/main" id="{00000000-0008-0000-3500-000018000000}"/>
              </a:ext>
            </a:extLst>
          </xdr:cNvPr>
          <xdr:cNvSpPr txBox="1"/>
        </xdr:nvSpPr>
        <xdr:spPr>
          <a:xfrm>
            <a:off x="4867275" y="1113668"/>
            <a:ext cx="3114402"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037C772C-EA68-4E67-AEDE-6CD19524D723}" type="TxLink">
              <a:rPr lang="en-US" sz="3200" b="1" kern="1200">
                <a:solidFill>
                  <a:schemeClr val="tx1">
                    <a:lumMod val="65000"/>
                    <a:lumOff val="35000"/>
                  </a:schemeClr>
                </a:solidFill>
                <a:latin typeface="Arial" pitchFamily="34" charset="0"/>
                <a:ea typeface="+mn-ea"/>
                <a:cs typeface="+mn-cs"/>
              </a:rPr>
              <a:pPr marL="0" indent="0" algn="r" rtl="0" fontAlgn="base">
                <a:spcBef>
                  <a:spcPct val="0"/>
                </a:spcBef>
                <a:spcAft>
                  <a:spcPct val="0"/>
                </a:spcAft>
                <a:buFont typeface="Times" pitchFamily="18" charset="0"/>
              </a:pPr>
              <a:t>satisfaction</a:t>
            </a:fld>
            <a:endParaRPr lang="de-CH" sz="3200" b="1" kern="1200">
              <a:solidFill>
                <a:schemeClr val="tx1">
                  <a:lumMod val="65000"/>
                  <a:lumOff val="35000"/>
                </a:schemeClr>
              </a:solidFill>
              <a:latin typeface="Arial" pitchFamily="34" charset="0"/>
              <a:ea typeface="+mn-ea"/>
              <a:cs typeface="+mn-cs"/>
            </a:endParaRPr>
          </a:p>
        </xdr:txBody>
      </xdr:sp>
      <xdr:grpSp>
        <xdr:nvGrpSpPr>
          <xdr:cNvPr id="25" name="Gruppieren 24">
            <a:extLst>
              <a:ext uri="{FF2B5EF4-FFF2-40B4-BE49-F238E27FC236}">
                <a16:creationId xmlns:a16="http://schemas.microsoft.com/office/drawing/2014/main" id="{00000000-0008-0000-3500-000019000000}"/>
              </a:ext>
            </a:extLst>
          </xdr:cNvPr>
          <xdr:cNvGrpSpPr/>
        </xdr:nvGrpSpPr>
        <xdr:grpSpPr>
          <a:xfrm rot="16200000">
            <a:off x="3688419" y="1996048"/>
            <a:ext cx="1090703" cy="1119189"/>
            <a:chOff x="10141990" y="1282605"/>
            <a:chExt cx="1097718" cy="1116807"/>
          </a:xfrm>
        </xdr:grpSpPr>
        <xdr:cxnSp macro="">
          <xdr:nvCxnSpPr>
            <xdr:cNvPr id="47" name="Gerader Verbinder 46">
              <a:extLst>
                <a:ext uri="{FF2B5EF4-FFF2-40B4-BE49-F238E27FC236}">
                  <a16:creationId xmlns:a16="http://schemas.microsoft.com/office/drawing/2014/main" id="{00000000-0008-0000-3500-00002F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48" name="Gerader Verbinder 47">
              <a:extLst>
                <a:ext uri="{FF2B5EF4-FFF2-40B4-BE49-F238E27FC236}">
                  <a16:creationId xmlns:a16="http://schemas.microsoft.com/office/drawing/2014/main" id="{00000000-0008-0000-3500-000030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49" name="Bogen 48">
              <a:extLst>
                <a:ext uri="{FF2B5EF4-FFF2-40B4-BE49-F238E27FC236}">
                  <a16:creationId xmlns:a16="http://schemas.microsoft.com/office/drawing/2014/main" id="{00000000-0008-0000-3500-000031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26" name="Gruppieren 25">
            <a:extLst>
              <a:ext uri="{FF2B5EF4-FFF2-40B4-BE49-F238E27FC236}">
                <a16:creationId xmlns:a16="http://schemas.microsoft.com/office/drawing/2014/main" id="{00000000-0008-0000-3500-00001A000000}"/>
              </a:ext>
            </a:extLst>
          </xdr:cNvPr>
          <xdr:cNvGrpSpPr/>
        </xdr:nvGrpSpPr>
        <xdr:grpSpPr>
          <a:xfrm rot="16200000">
            <a:off x="7403792" y="1995427"/>
            <a:ext cx="1090703" cy="1120431"/>
            <a:chOff x="10141990" y="1282605"/>
            <a:chExt cx="1097718" cy="1116807"/>
          </a:xfrm>
        </xdr:grpSpPr>
        <xdr:cxnSp macro="">
          <xdr:nvCxnSpPr>
            <xdr:cNvPr id="44" name="Gerader Verbinder 43">
              <a:extLst>
                <a:ext uri="{FF2B5EF4-FFF2-40B4-BE49-F238E27FC236}">
                  <a16:creationId xmlns:a16="http://schemas.microsoft.com/office/drawing/2014/main" id="{00000000-0008-0000-3500-00002C000000}"/>
                </a:ext>
              </a:extLst>
            </xdr:cNvPr>
            <xdr:cNvCxnSpPr/>
          </xdr:nvCxnSpPr>
          <xdr:spPr>
            <a:xfrm rot="5400000" flipV="1">
              <a:off x="10880658" y="1616643"/>
              <a:ext cx="0" cy="707689"/>
            </a:xfrm>
            <a:prstGeom prst="line">
              <a:avLst/>
            </a:prstGeom>
            <a:noFill/>
            <a:ln w="1524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45" name="Gerader Verbinder 44">
              <a:extLst>
                <a:ext uri="{FF2B5EF4-FFF2-40B4-BE49-F238E27FC236}">
                  <a16:creationId xmlns:a16="http://schemas.microsoft.com/office/drawing/2014/main" id="{00000000-0008-0000-3500-00002D000000}"/>
                </a:ext>
              </a:extLst>
            </xdr:cNvPr>
            <xdr:cNvCxnSpPr/>
          </xdr:nvCxnSpPr>
          <xdr:spPr>
            <a:xfrm rot="5400000" flipH="1" flipV="1">
              <a:off x="10492431" y="1410349"/>
              <a:ext cx="530348" cy="434349"/>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46" name="Bogen 45">
              <a:extLst>
                <a:ext uri="{FF2B5EF4-FFF2-40B4-BE49-F238E27FC236}">
                  <a16:creationId xmlns:a16="http://schemas.microsoft.com/office/drawing/2014/main" id="{00000000-0008-0000-3500-00002E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27" name="Gruppieren 26">
            <a:extLst>
              <a:ext uri="{FF2B5EF4-FFF2-40B4-BE49-F238E27FC236}">
                <a16:creationId xmlns:a16="http://schemas.microsoft.com/office/drawing/2014/main" id="{00000000-0008-0000-3500-00001B000000}"/>
              </a:ext>
            </a:extLst>
          </xdr:cNvPr>
          <xdr:cNvGrpSpPr/>
        </xdr:nvGrpSpPr>
        <xdr:grpSpPr>
          <a:xfrm rot="10800000">
            <a:off x="2262156" y="3191228"/>
            <a:ext cx="1086976" cy="1120431"/>
            <a:chOff x="10141990" y="1273111"/>
            <a:chExt cx="1097718" cy="1116807"/>
          </a:xfrm>
        </xdr:grpSpPr>
        <xdr:cxnSp macro="">
          <xdr:nvCxnSpPr>
            <xdr:cNvPr id="41" name="Gerader Verbinder 40">
              <a:extLst>
                <a:ext uri="{FF2B5EF4-FFF2-40B4-BE49-F238E27FC236}">
                  <a16:creationId xmlns:a16="http://schemas.microsoft.com/office/drawing/2014/main" id="{00000000-0008-0000-3500-000029000000}"/>
                </a:ext>
              </a:extLst>
            </xdr:cNvPr>
            <xdr:cNvCxnSpPr/>
          </xdr:nvCxnSpPr>
          <xdr:spPr>
            <a:xfrm rot="5400000" flipV="1">
              <a:off x="10880658" y="1607149"/>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42" name="Gerader Verbinder 41">
              <a:extLst>
                <a:ext uri="{FF2B5EF4-FFF2-40B4-BE49-F238E27FC236}">
                  <a16:creationId xmlns:a16="http://schemas.microsoft.com/office/drawing/2014/main" id="{00000000-0008-0000-3500-00002A000000}"/>
                </a:ext>
              </a:extLst>
            </xdr:cNvPr>
            <xdr:cNvCxnSpPr/>
          </xdr:nvCxnSpPr>
          <xdr:spPr>
            <a:xfrm rot="5400000" flipH="1" flipV="1">
              <a:off x="10465102" y="1414175"/>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43" name="Bogen 42">
              <a:extLst>
                <a:ext uri="{FF2B5EF4-FFF2-40B4-BE49-F238E27FC236}">
                  <a16:creationId xmlns:a16="http://schemas.microsoft.com/office/drawing/2014/main" id="{00000000-0008-0000-3500-00002B000000}"/>
                </a:ext>
              </a:extLst>
            </xdr:cNvPr>
            <xdr:cNvSpPr>
              <a:spLocks noChangeAspect="1"/>
            </xdr:cNvSpPr>
          </xdr:nvSpPr>
          <xdr:spPr>
            <a:xfrm rot="20565898">
              <a:off x="10141990" y="1273111"/>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28" name="Gruppieren 27">
            <a:extLst>
              <a:ext uri="{FF2B5EF4-FFF2-40B4-BE49-F238E27FC236}">
                <a16:creationId xmlns:a16="http://schemas.microsoft.com/office/drawing/2014/main" id="{00000000-0008-0000-3500-00001C000000}"/>
              </a:ext>
            </a:extLst>
          </xdr:cNvPr>
          <xdr:cNvGrpSpPr/>
        </xdr:nvGrpSpPr>
        <xdr:grpSpPr>
          <a:xfrm rot="5400000">
            <a:off x="3947045" y="4048829"/>
            <a:ext cx="1086976" cy="1119189"/>
            <a:chOff x="10141990" y="1282605"/>
            <a:chExt cx="1097718" cy="1116807"/>
          </a:xfrm>
        </xdr:grpSpPr>
        <xdr:cxnSp macro="">
          <xdr:nvCxnSpPr>
            <xdr:cNvPr id="38" name="Gerader Verbinder 37">
              <a:extLst>
                <a:ext uri="{FF2B5EF4-FFF2-40B4-BE49-F238E27FC236}">
                  <a16:creationId xmlns:a16="http://schemas.microsoft.com/office/drawing/2014/main" id="{00000000-0008-0000-3500-000026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39" name="Gerader Verbinder 38">
              <a:extLst>
                <a:ext uri="{FF2B5EF4-FFF2-40B4-BE49-F238E27FC236}">
                  <a16:creationId xmlns:a16="http://schemas.microsoft.com/office/drawing/2014/main" id="{00000000-0008-0000-3500-000027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40" name="Bogen 39">
              <a:extLst>
                <a:ext uri="{FF2B5EF4-FFF2-40B4-BE49-F238E27FC236}">
                  <a16:creationId xmlns:a16="http://schemas.microsoft.com/office/drawing/2014/main" id="{00000000-0008-0000-3500-000028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29" name="Gruppieren 28">
            <a:extLst>
              <a:ext uri="{FF2B5EF4-FFF2-40B4-BE49-F238E27FC236}">
                <a16:creationId xmlns:a16="http://schemas.microsoft.com/office/drawing/2014/main" id="{00000000-0008-0000-3500-00001D000000}"/>
              </a:ext>
            </a:extLst>
          </xdr:cNvPr>
          <xdr:cNvGrpSpPr/>
        </xdr:nvGrpSpPr>
        <xdr:grpSpPr>
          <a:xfrm rot="5400000">
            <a:off x="7663273" y="4047351"/>
            <a:ext cx="1086976" cy="1122145"/>
            <a:chOff x="10141990" y="1282605"/>
            <a:chExt cx="1097718" cy="1116807"/>
          </a:xfrm>
        </xdr:grpSpPr>
        <xdr:cxnSp macro="">
          <xdr:nvCxnSpPr>
            <xdr:cNvPr id="35" name="Gerader Verbinder 34">
              <a:extLst>
                <a:ext uri="{FF2B5EF4-FFF2-40B4-BE49-F238E27FC236}">
                  <a16:creationId xmlns:a16="http://schemas.microsoft.com/office/drawing/2014/main" id="{00000000-0008-0000-3500-000023000000}"/>
                </a:ext>
              </a:extLst>
            </xdr:cNvPr>
            <xdr:cNvCxnSpPr/>
          </xdr:nvCxnSpPr>
          <xdr:spPr>
            <a:xfrm rot="5400000" flipV="1">
              <a:off x="10880658" y="1616643"/>
              <a:ext cx="0" cy="707689"/>
            </a:xfrm>
            <a:prstGeom prst="line">
              <a:avLst/>
            </a:prstGeom>
            <a:noFill/>
            <a:ln w="1524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36" name="Gerader Verbinder 35">
              <a:extLst>
                <a:ext uri="{FF2B5EF4-FFF2-40B4-BE49-F238E27FC236}">
                  <a16:creationId xmlns:a16="http://schemas.microsoft.com/office/drawing/2014/main" id="{00000000-0008-0000-3500-000024000000}"/>
                </a:ext>
              </a:extLst>
            </xdr:cNvPr>
            <xdr:cNvCxnSpPr/>
          </xdr:nvCxnSpPr>
          <xdr:spPr>
            <a:xfrm rot="16200000">
              <a:off x="10476534" y="1414830"/>
              <a:ext cx="550728" cy="445762"/>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37" name="Bogen 36">
              <a:extLst>
                <a:ext uri="{FF2B5EF4-FFF2-40B4-BE49-F238E27FC236}">
                  <a16:creationId xmlns:a16="http://schemas.microsoft.com/office/drawing/2014/main" id="{00000000-0008-0000-3500-000025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pic>
        <xdr:nvPicPr>
          <xdr:cNvPr id="30" name="Grafik 29" descr="Pfeile_3811252.jpg">
            <a:extLst>
              <a:ext uri="{FF2B5EF4-FFF2-40B4-BE49-F238E27FC236}">
                <a16:creationId xmlns:a16="http://schemas.microsoft.com/office/drawing/2014/main" id="{00000000-0008-0000-3500-00001E000000}"/>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flipH="1">
            <a:off x="7680007" y="4170771"/>
            <a:ext cx="1218462" cy="720000"/>
          </a:xfrm>
          <a:prstGeom prst="rect">
            <a:avLst/>
          </a:prstGeom>
        </xdr:spPr>
      </xdr:pic>
      <xdr:grpSp>
        <xdr:nvGrpSpPr>
          <xdr:cNvPr id="31" name="Gruppieren 30">
            <a:extLst>
              <a:ext uri="{FF2B5EF4-FFF2-40B4-BE49-F238E27FC236}">
                <a16:creationId xmlns:a16="http://schemas.microsoft.com/office/drawing/2014/main" id="{00000000-0008-0000-3500-00001F000000}"/>
              </a:ext>
            </a:extLst>
          </xdr:cNvPr>
          <xdr:cNvGrpSpPr/>
        </xdr:nvGrpSpPr>
        <xdr:grpSpPr>
          <a:xfrm rot="10800000">
            <a:off x="6615081" y="3191228"/>
            <a:ext cx="1086976" cy="1120431"/>
            <a:chOff x="10141990" y="1273111"/>
            <a:chExt cx="1097718" cy="1116807"/>
          </a:xfrm>
        </xdr:grpSpPr>
        <xdr:cxnSp macro="">
          <xdr:nvCxnSpPr>
            <xdr:cNvPr id="32" name="Gerader Verbinder 31">
              <a:extLst>
                <a:ext uri="{FF2B5EF4-FFF2-40B4-BE49-F238E27FC236}">
                  <a16:creationId xmlns:a16="http://schemas.microsoft.com/office/drawing/2014/main" id="{00000000-0008-0000-3500-000020000000}"/>
                </a:ext>
              </a:extLst>
            </xdr:cNvPr>
            <xdr:cNvCxnSpPr/>
          </xdr:nvCxnSpPr>
          <xdr:spPr>
            <a:xfrm rot="5400000" flipV="1">
              <a:off x="10880658" y="1607149"/>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33" name="Gerader Verbinder 32">
              <a:extLst>
                <a:ext uri="{FF2B5EF4-FFF2-40B4-BE49-F238E27FC236}">
                  <a16:creationId xmlns:a16="http://schemas.microsoft.com/office/drawing/2014/main" id="{00000000-0008-0000-3500-000021000000}"/>
                </a:ext>
              </a:extLst>
            </xdr:cNvPr>
            <xdr:cNvCxnSpPr/>
          </xdr:nvCxnSpPr>
          <xdr:spPr>
            <a:xfrm rot="5400000" flipH="1" flipV="1">
              <a:off x="10465102" y="1414175"/>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34" name="Bogen 33">
              <a:extLst>
                <a:ext uri="{FF2B5EF4-FFF2-40B4-BE49-F238E27FC236}">
                  <a16:creationId xmlns:a16="http://schemas.microsoft.com/office/drawing/2014/main" id="{00000000-0008-0000-3500-000022000000}"/>
                </a:ext>
              </a:extLst>
            </xdr:cNvPr>
            <xdr:cNvSpPr>
              <a:spLocks noChangeAspect="1"/>
            </xdr:cNvSpPr>
          </xdr:nvSpPr>
          <xdr:spPr>
            <a:xfrm rot="20565898">
              <a:off x="10141990" y="1273111"/>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sp macro="" textlink="">
        <xdr:nvSpPr>
          <xdr:cNvPr id="54" name="Textfeld 64">
            <a:extLst>
              <a:ext uri="{FF2B5EF4-FFF2-40B4-BE49-F238E27FC236}">
                <a16:creationId xmlns:a16="http://schemas.microsoft.com/office/drawing/2014/main" id="{00000000-0008-0000-3500-000036000000}"/>
              </a:ext>
            </a:extLst>
          </xdr:cNvPr>
          <xdr:cNvSpPr txBox="1">
            <a:spLocks noChangeArrowheads="1"/>
          </xdr:cNvSpPr>
        </xdr:nvSpPr>
        <xdr:spPr bwMode="auto">
          <a:xfrm>
            <a:off x="5267325" y="6343650"/>
            <a:ext cx="2932176" cy="215444"/>
          </a:xfrm>
          <a:prstGeom prst="rect">
            <a:avLst/>
          </a:prstGeom>
          <a:noFill/>
          <a:ln w="9525">
            <a:noFill/>
            <a:miter lim="800000"/>
            <a:headEnd/>
            <a:tailEnd/>
          </a:ln>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r>
              <a:rPr lang="de-CH" sz="800" b="0" kern="1200">
                <a:solidFill>
                  <a:schemeClr val="tx1">
                    <a:lumMod val="50000"/>
                    <a:lumOff val="50000"/>
                  </a:schemeClr>
                </a:solidFill>
                <a:latin typeface="Arial" pitchFamily="34" charset="0"/>
                <a:ea typeface="+mn-ea"/>
                <a:cs typeface="+mn-cs"/>
              </a:rPr>
              <a:t>Quelle: Hansueli Eugster,</a:t>
            </a:r>
            <a:r>
              <a:rPr lang="de-CH" sz="800" b="0" kern="1200" baseline="0">
                <a:solidFill>
                  <a:schemeClr val="tx1">
                    <a:lumMod val="50000"/>
                    <a:lumOff val="50000"/>
                  </a:schemeClr>
                </a:solidFill>
                <a:latin typeface="Arial" pitchFamily="34" charset="0"/>
                <a:ea typeface="+mn-ea"/>
                <a:cs typeface="+mn-cs"/>
              </a:rPr>
              <a:t> Jahr unbekannt</a:t>
            </a:r>
            <a:endParaRPr lang="de-CH" sz="800" b="0" kern="1200">
              <a:solidFill>
                <a:schemeClr val="tx1">
                  <a:lumMod val="50000"/>
                  <a:lumOff val="50000"/>
                </a:schemeClr>
              </a:solidFill>
              <a:latin typeface="Arial" pitchFamily="34" charset="0"/>
              <a:ea typeface="+mn-ea"/>
              <a:cs typeface="+mn-cs"/>
            </a:endParaRPr>
          </a:p>
        </xdr:txBody>
      </xdr:sp>
      <xdr:pic>
        <xdr:nvPicPr>
          <xdr:cNvPr id="55" name="Grafik 54" descr="http://herweijer.files.wordpress.com/2010/03/4rooms-bmp.jpg">
            <a:extLst>
              <a:ext uri="{FF2B5EF4-FFF2-40B4-BE49-F238E27FC236}">
                <a16:creationId xmlns:a16="http://schemas.microsoft.com/office/drawing/2014/main" id="{00000000-0008-0000-3500-000037000000}"/>
              </a:ext>
            </a:extLst>
          </xdr:cNvPr>
          <xdr:cNvPicPr>
            <a:picLocks noChangeAspect="1" noChangeArrowheads="1"/>
          </xdr:cNvPicPr>
        </xdr:nvPicPr>
        <xdr:blipFill rotWithShape="1">
          <a:blip xmlns:r="http://schemas.openxmlformats.org/officeDocument/2006/relationships" r:embed="rId4" cstate="print">
            <a:clrChange>
              <a:clrFrom>
                <a:srgbClr val="FFFFFF"/>
              </a:clrFrom>
              <a:clrTo>
                <a:srgbClr val="FFFFFF">
                  <a:alpha val="0"/>
                </a:srgbClr>
              </a:clrTo>
            </a:clrChange>
            <a:duotone>
              <a:schemeClr val="accent3">
                <a:shade val="45000"/>
                <a:satMod val="135000"/>
              </a:schemeClr>
              <a:prstClr val="white"/>
            </a:duotone>
            <a:extLst>
              <a:ext uri="{28A0092B-C50C-407E-A947-70E740481C1C}">
                <a14:useLocalDpi xmlns:a14="http://schemas.microsoft.com/office/drawing/2010/main" val="0"/>
              </a:ext>
            </a:extLst>
          </a:blip>
          <a:srcRect l="55346" t="8651" r="24528" b="62151"/>
          <a:stretch/>
        </xdr:blipFill>
        <xdr:spPr bwMode="auto">
          <a:xfrm>
            <a:off x="5205412" y="3771899"/>
            <a:ext cx="1866900" cy="1968997"/>
          </a:xfrm>
          <a:prstGeom prst="rect">
            <a:avLst/>
          </a:prstGeom>
          <a:noFill/>
          <a:extLst>
            <a:ext uri="{909E8E84-426E-40DD-AFC4-6F175D3DCCD1}">
              <a14:hiddenFill xmlns:a14="http://schemas.microsoft.com/office/drawing/2010/main">
                <a:solidFill>
                  <a:srgbClr val="FFFFFF"/>
                </a:solidFill>
              </a14:hiddenFill>
            </a:ext>
          </a:extLst>
        </xdr:spPr>
      </xdr:pic>
      <xdr:sp macro="" textlink="' '!A1453">
        <xdr:nvSpPr>
          <xdr:cNvPr id="61" name="Textfeld 60">
            <a:extLst>
              <a:ext uri="{FF2B5EF4-FFF2-40B4-BE49-F238E27FC236}">
                <a16:creationId xmlns:a16="http://schemas.microsoft.com/office/drawing/2014/main" id="{00000000-0008-0000-3500-00003D000000}"/>
              </a:ext>
            </a:extLst>
          </xdr:cNvPr>
          <xdr:cNvSpPr txBox="1"/>
        </xdr:nvSpPr>
        <xdr:spPr>
          <a:xfrm>
            <a:off x="4414543" y="3142493"/>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31B8F789-2D5C-4638-8CC4-F41F71836632}" type="TxLink">
              <a:rPr lang="en-US" sz="1400" b="0" i="0" u="none" strike="noStrike" kern="1200">
                <a:solidFill>
                  <a:schemeClr val="accent6">
                    <a:lumMod val="50000"/>
                  </a:schemeClr>
                </a:solidFill>
                <a:latin typeface="Arial"/>
                <a:ea typeface="+mn-ea"/>
                <a:cs typeface="Arial"/>
              </a:rPr>
              <a:pPr marL="0" indent="0" algn="l" rtl="0" fontAlgn="base">
                <a:spcBef>
                  <a:spcPct val="0"/>
                </a:spcBef>
                <a:spcAft>
                  <a:spcPct val="0"/>
                </a:spcAft>
                <a:buFont typeface="Times" pitchFamily="18" charset="0"/>
              </a:pPr>
              <a:t>savourer</a:t>
            </a:fld>
            <a:endParaRPr lang="de-CH" sz="1400" b="0" i="0" u="none" strike="noStrike" kern="1200">
              <a:solidFill>
                <a:schemeClr val="accent6">
                  <a:lumMod val="50000"/>
                </a:schemeClr>
              </a:solidFill>
              <a:latin typeface="Arial"/>
              <a:ea typeface="+mn-ea"/>
              <a:cs typeface="Arial"/>
            </a:endParaRPr>
          </a:p>
        </xdr:txBody>
      </xdr:sp>
      <xdr:pic>
        <xdr:nvPicPr>
          <xdr:cNvPr id="56" name="Grafik 55" descr="http://herweijer.files.wordpress.com/2010/03/4rooms-bmp.jpg">
            <a:extLst>
              <a:ext uri="{FF2B5EF4-FFF2-40B4-BE49-F238E27FC236}">
                <a16:creationId xmlns:a16="http://schemas.microsoft.com/office/drawing/2014/main" id="{00000000-0008-0000-3500-000038000000}"/>
              </a:ext>
            </a:extLst>
          </xdr:cNvPr>
          <xdr:cNvPicPr>
            <a:picLocks noChangeAspect="1" noChangeArrowheads="1"/>
          </xdr:cNvPicPr>
        </xdr:nvPicPr>
        <xdr:blipFill rotWithShape="1">
          <a:blip xmlns:r="http://schemas.openxmlformats.org/officeDocument/2006/relationships" r:embed="rId4" cstate="print">
            <a:clrChange>
              <a:clrFrom>
                <a:srgbClr val="FFFFFF"/>
              </a:clrFrom>
              <a:clrTo>
                <a:srgbClr val="FFFFFF">
                  <a:alpha val="0"/>
                </a:srgbClr>
              </a:clrTo>
            </a:clrChange>
            <a:duotone>
              <a:schemeClr val="accent6">
                <a:shade val="45000"/>
                <a:satMod val="135000"/>
              </a:schemeClr>
              <a:prstClr val="white"/>
            </a:duotone>
            <a:extLst>
              <a:ext uri="{28A0092B-C50C-407E-A947-70E740481C1C}">
                <a14:useLocalDpi xmlns:a14="http://schemas.microsoft.com/office/drawing/2010/main" val="0"/>
              </a:ext>
            </a:extLst>
          </a:blip>
          <a:srcRect l="18396" t="16437" r="57862" b="59123"/>
          <a:stretch/>
        </xdr:blipFill>
        <xdr:spPr bwMode="auto">
          <a:xfrm>
            <a:off x="5257799" y="1476375"/>
            <a:ext cx="2314576" cy="1732099"/>
          </a:xfrm>
          <a:prstGeom prst="rect">
            <a:avLst/>
          </a:prstGeom>
          <a:noFill/>
          <a:extLst>
            <a:ext uri="{909E8E84-426E-40DD-AFC4-6F175D3DCCD1}">
              <a14:hiddenFill xmlns:a14="http://schemas.microsoft.com/office/drawing/2010/main">
                <a:solidFill>
                  <a:srgbClr val="FFFFFF"/>
                </a:solidFill>
              </a14:hiddenFill>
            </a:ext>
          </a:extLst>
        </xdr:spPr>
      </xdr:pic>
      <xdr:sp macro="" textlink="' '!A1454">
        <xdr:nvSpPr>
          <xdr:cNvPr id="60" name="Textfeld 59">
            <a:extLst>
              <a:ext uri="{FF2B5EF4-FFF2-40B4-BE49-F238E27FC236}">
                <a16:creationId xmlns:a16="http://schemas.microsoft.com/office/drawing/2014/main" id="{00000000-0008-0000-3500-00003C000000}"/>
              </a:ext>
            </a:extLst>
          </xdr:cNvPr>
          <xdr:cNvSpPr txBox="1"/>
        </xdr:nvSpPr>
        <xdr:spPr>
          <a:xfrm>
            <a:off x="2804818" y="3161543"/>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C964EF4F-2BF7-41FF-895D-E72BD38F2D8A}" type="TxLink">
              <a:rPr lang="en-US" sz="1400" b="0" i="0" u="none" strike="noStrike" kern="1200">
                <a:solidFill>
                  <a:schemeClr val="tx1">
                    <a:lumMod val="65000"/>
                    <a:lumOff val="35000"/>
                  </a:schemeClr>
                </a:solidFill>
                <a:latin typeface="Arial"/>
                <a:ea typeface="+mn-ea"/>
                <a:cs typeface="Arial"/>
              </a:rPr>
              <a:pPr marL="0" indent="0" algn="r" rtl="0" fontAlgn="base">
                <a:spcBef>
                  <a:spcPct val="0"/>
                </a:spcBef>
                <a:spcAft>
                  <a:spcPct val="0"/>
                </a:spcAft>
                <a:buFont typeface="Times" pitchFamily="18" charset="0"/>
              </a:pPr>
              <a:t>s'accrocher</a:t>
            </a:fld>
            <a:endParaRPr lang="de-CH" sz="1400" b="1" kern="1200">
              <a:solidFill>
                <a:schemeClr val="tx1">
                  <a:lumMod val="65000"/>
                  <a:lumOff val="35000"/>
                </a:schemeClr>
              </a:solidFill>
              <a:latin typeface="Arial" pitchFamily="34" charset="0"/>
              <a:ea typeface="+mn-ea"/>
              <a:cs typeface="+mn-cs"/>
            </a:endParaRPr>
          </a:p>
        </xdr:txBody>
      </xdr:sp>
      <xdr:pic>
        <xdr:nvPicPr>
          <xdr:cNvPr id="57" name="Grafik 56" descr="http://herweijer.files.wordpress.com/2010/03/4rooms-bmp.jpg">
            <a:extLst>
              <a:ext uri="{FF2B5EF4-FFF2-40B4-BE49-F238E27FC236}">
                <a16:creationId xmlns:a16="http://schemas.microsoft.com/office/drawing/2014/main" id="{00000000-0008-0000-3500-000039000000}"/>
              </a:ext>
            </a:extLst>
          </xdr:cNvPr>
          <xdr:cNvPicPr>
            <a:picLocks noChangeAspect="1" noChangeArrowheads="1"/>
          </xdr:cNvPicPr>
        </xdr:nvPicPr>
        <xdr:blipFill rotWithShape="1">
          <a:blip xmlns:r="http://schemas.openxmlformats.org/officeDocument/2006/relationships" r:embed="rId5" cstate="print">
            <a:clrChange>
              <a:clrFrom>
                <a:srgbClr val="FFFFFF"/>
              </a:clrFrom>
              <a:clrTo>
                <a:srgbClr val="FFFFFF">
                  <a:alpha val="0"/>
                </a:srgbClr>
              </a:clrTo>
            </a:clrChange>
            <a:duotone>
              <a:schemeClr val="bg2">
                <a:shade val="45000"/>
                <a:satMod val="135000"/>
              </a:schemeClr>
              <a:prstClr val="white"/>
            </a:duotone>
            <a:extLst>
              <a:ext uri="{BEBA8EAE-BF5A-486C-A8C5-ECC9F3942E4B}">
                <a14:imgProps xmlns:a14="http://schemas.microsoft.com/office/drawing/2010/main">
                  <a14:imgLayer r:embed="rId6">
                    <a14:imgEffect>
                      <a14:saturation sat="400000"/>
                    </a14:imgEffect>
                  </a14:imgLayer>
                </a14:imgProps>
              </a:ext>
              <a:ext uri="{28A0092B-C50C-407E-A947-70E740481C1C}">
                <a14:useLocalDpi xmlns:a14="http://schemas.microsoft.com/office/drawing/2010/main" val="0"/>
              </a:ext>
            </a:extLst>
          </a:blip>
          <a:srcRect l="18868" t="52555" r="57390" b="23222"/>
          <a:stretch/>
        </xdr:blipFill>
        <xdr:spPr bwMode="auto">
          <a:xfrm>
            <a:off x="1200150" y="1619250"/>
            <a:ext cx="2183096" cy="161925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8" name="Grafik 57" descr="http://herweijer.files.wordpress.com/2010/03/4rooms-bmp.jpg">
            <a:extLst>
              <a:ext uri="{FF2B5EF4-FFF2-40B4-BE49-F238E27FC236}">
                <a16:creationId xmlns:a16="http://schemas.microsoft.com/office/drawing/2014/main" id="{00000000-0008-0000-3500-00003A000000}"/>
              </a:ext>
            </a:extLst>
          </xdr:cNvPr>
          <xdr:cNvPicPr>
            <a:picLocks noChangeAspect="1" noChangeArrowheads="1"/>
          </xdr:cNvPicPr>
        </xdr:nvPicPr>
        <xdr:blipFill rotWithShape="1">
          <a:blip xmlns:r="http://schemas.openxmlformats.org/officeDocument/2006/relationships" r:embed="rId4" cstate="print">
            <a:clrChange>
              <a:clrFrom>
                <a:srgbClr val="FFFFFF"/>
              </a:clrFrom>
              <a:clrTo>
                <a:srgbClr val="FFFFFF">
                  <a:alpha val="0"/>
                </a:srgbClr>
              </a:clrTo>
            </a:clrChange>
            <a:duotone>
              <a:schemeClr val="accent4">
                <a:shade val="45000"/>
                <a:satMod val="135000"/>
              </a:schemeClr>
              <a:prstClr val="white"/>
            </a:duotone>
            <a:extLst>
              <a:ext uri="{28A0092B-C50C-407E-A947-70E740481C1C}">
                <a14:useLocalDpi xmlns:a14="http://schemas.microsoft.com/office/drawing/2010/main" val="0"/>
              </a:ext>
            </a:extLst>
          </a:blip>
          <a:srcRect l="51887" t="51041" r="23113" b="23438"/>
          <a:stretch/>
        </xdr:blipFill>
        <xdr:spPr bwMode="auto">
          <a:xfrm>
            <a:off x="1247774" y="3977915"/>
            <a:ext cx="2276475" cy="1689460"/>
          </a:xfrm>
          <a:prstGeom prst="rect">
            <a:avLst/>
          </a:prstGeom>
          <a:noFill/>
          <a:extLst>
            <a:ext uri="{909E8E84-426E-40DD-AFC4-6F175D3DCCD1}">
              <a14:hiddenFill xmlns:a14="http://schemas.microsoft.com/office/drawing/2010/main">
                <a:solidFill>
                  <a:srgbClr val="FFFFFF"/>
                </a:solidFill>
              </a14:hiddenFill>
            </a:ext>
          </a:extLst>
        </xdr:spPr>
      </xdr:pic>
      <xdr:sp macro="" textlink="' '!A1455">
        <xdr:nvSpPr>
          <xdr:cNvPr id="63" name="Textfeld 62">
            <a:extLst>
              <a:ext uri="{FF2B5EF4-FFF2-40B4-BE49-F238E27FC236}">
                <a16:creationId xmlns:a16="http://schemas.microsoft.com/office/drawing/2014/main" id="{00000000-0008-0000-3500-00003F000000}"/>
              </a:ext>
            </a:extLst>
          </xdr:cNvPr>
          <xdr:cNvSpPr txBox="1"/>
        </xdr:nvSpPr>
        <xdr:spPr>
          <a:xfrm>
            <a:off x="2804818" y="3847343"/>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96882744-3DBB-44DE-A7F1-7FC7E1F6F4EB}" type="TxLink">
              <a:rPr lang="en-US" sz="1400" b="0" i="0" u="none" strike="noStrike" kern="1200">
                <a:solidFill>
                  <a:schemeClr val="accent4">
                    <a:lumMod val="50000"/>
                  </a:schemeClr>
                </a:solidFill>
                <a:latin typeface="Arial"/>
                <a:ea typeface="+mn-ea"/>
                <a:cs typeface="Arial"/>
              </a:rPr>
              <a:pPr marL="0" indent="0" algn="r" rtl="0" fontAlgn="base">
                <a:spcBef>
                  <a:spcPct val="0"/>
                </a:spcBef>
                <a:spcAft>
                  <a:spcPct val="0"/>
                </a:spcAft>
                <a:buFont typeface="Times" pitchFamily="18" charset="0"/>
              </a:pPr>
              <a:t>lâcher prise</a:t>
            </a:fld>
            <a:endParaRPr lang="de-CH" sz="1400" b="1" kern="1200">
              <a:solidFill>
                <a:schemeClr val="accent4">
                  <a:lumMod val="50000"/>
                </a:schemeClr>
              </a:solidFill>
              <a:latin typeface="Arial" pitchFamily="34" charset="0"/>
              <a:ea typeface="+mn-ea"/>
              <a:cs typeface="+mn-cs"/>
            </a:endParaRPr>
          </a:p>
        </xdr:txBody>
      </xdr:sp>
      <xdr:sp macro="" textlink="' '!A1456">
        <xdr:nvSpPr>
          <xdr:cNvPr id="64" name="Textfeld 63">
            <a:extLst>
              <a:ext uri="{FF2B5EF4-FFF2-40B4-BE49-F238E27FC236}">
                <a16:creationId xmlns:a16="http://schemas.microsoft.com/office/drawing/2014/main" id="{00000000-0008-0000-3500-000040000000}"/>
              </a:ext>
            </a:extLst>
          </xdr:cNvPr>
          <xdr:cNvSpPr txBox="1"/>
        </xdr:nvSpPr>
        <xdr:spPr>
          <a:xfrm>
            <a:off x="4414543" y="3847343"/>
            <a:ext cx="1510008" cy="324607"/>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FCBEEA34-BD13-447A-B2E2-C252A31541A9}" type="TxLink">
              <a:rPr lang="en-US" sz="1400" b="0" i="0" u="none" strike="noStrike" kern="1200">
                <a:solidFill>
                  <a:schemeClr val="accent3">
                    <a:lumMod val="50000"/>
                  </a:schemeClr>
                </a:solidFill>
                <a:latin typeface="Arial"/>
                <a:ea typeface="+mn-ea"/>
                <a:cs typeface="Arial"/>
              </a:rPr>
              <a:pPr marL="0" indent="0" algn="l" rtl="0" fontAlgn="base">
                <a:spcBef>
                  <a:spcPct val="0"/>
                </a:spcBef>
                <a:spcAft>
                  <a:spcPct val="0"/>
                </a:spcAft>
                <a:buFont typeface="Times" pitchFamily="18" charset="0"/>
              </a:pPr>
              <a:t>relever le défi</a:t>
            </a:fld>
            <a:endParaRPr lang="de-CH" sz="1400" b="1" kern="1200">
              <a:solidFill>
                <a:schemeClr val="accent3">
                  <a:lumMod val="50000"/>
                </a:schemeClr>
              </a:solidFill>
              <a:latin typeface="Arial" pitchFamily="34" charset="0"/>
              <a:ea typeface="+mn-ea"/>
              <a:cs typeface="+mn-cs"/>
            </a:endParaRPr>
          </a:p>
        </xdr:txBody>
      </xdr:sp>
      <xdr:grpSp>
        <xdr:nvGrpSpPr>
          <xdr:cNvPr id="77" name="Gruppieren 76">
            <a:extLst>
              <a:ext uri="{FF2B5EF4-FFF2-40B4-BE49-F238E27FC236}">
                <a16:creationId xmlns:a16="http://schemas.microsoft.com/office/drawing/2014/main" id="{00000000-0008-0000-3500-00004D000000}"/>
              </a:ext>
            </a:extLst>
          </xdr:cNvPr>
          <xdr:cNvGrpSpPr/>
        </xdr:nvGrpSpPr>
        <xdr:grpSpPr>
          <a:xfrm>
            <a:off x="4343400" y="866775"/>
            <a:ext cx="3733800" cy="248851"/>
            <a:chOff x="4343400" y="866775"/>
            <a:chExt cx="3733800" cy="248851"/>
          </a:xfrm>
        </xdr:grpSpPr>
        <xdr:sp macro="" textlink="' '!A1457">
          <xdr:nvSpPr>
            <xdr:cNvPr id="69" name="Textfeld 68">
              <a:extLst>
                <a:ext uri="{FF2B5EF4-FFF2-40B4-BE49-F238E27FC236}">
                  <a16:creationId xmlns:a16="http://schemas.microsoft.com/office/drawing/2014/main" id="{00000000-0008-0000-3500-000045000000}"/>
                </a:ext>
              </a:extLst>
            </xdr:cNvPr>
            <xdr:cNvSpPr txBox="1"/>
          </xdr:nvSpPr>
          <xdr:spPr>
            <a:xfrm>
              <a:off x="4343400" y="866775"/>
              <a:ext cx="13335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4E68D1A-1C2A-4EA0-9260-204C3FD5E0A2}" type="TxLink">
                <a:rPr lang="en-US" sz="1000" b="0" i="0" u="none" strike="noStrike">
                  <a:solidFill>
                    <a:schemeClr val="bg1"/>
                  </a:solidFill>
                  <a:latin typeface="Arial"/>
                  <a:ea typeface="+mn-ea"/>
                  <a:cs typeface="Arial"/>
                </a:rPr>
                <a:pPr marL="0" indent="0" algn="ctr"/>
                <a:t>fierté &amp; joie</a:t>
              </a:fld>
              <a:endParaRPr lang="de-CH" sz="1000" b="0" i="0" u="none" strike="noStrike">
                <a:solidFill>
                  <a:schemeClr val="bg1"/>
                </a:solidFill>
                <a:latin typeface="Arial"/>
                <a:ea typeface="+mn-ea"/>
                <a:cs typeface="Arial"/>
              </a:endParaRPr>
            </a:p>
          </xdr:txBody>
        </xdr:sp>
        <xdr:sp macro="" textlink="' '!A1458">
          <xdr:nvSpPr>
            <xdr:cNvPr id="70" name="Textfeld 69">
              <a:extLst>
                <a:ext uri="{FF2B5EF4-FFF2-40B4-BE49-F238E27FC236}">
                  <a16:creationId xmlns:a16="http://schemas.microsoft.com/office/drawing/2014/main" id="{00000000-0008-0000-3500-000046000000}"/>
                </a:ext>
              </a:extLst>
            </xdr:cNvPr>
            <xdr:cNvSpPr txBox="1"/>
          </xdr:nvSpPr>
          <xdr:spPr>
            <a:xfrm>
              <a:off x="5457825" y="866775"/>
              <a:ext cx="158115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409F45F-437A-4330-9CAD-6DAD2AA42591}" type="TxLink">
                <a:rPr lang="en-US" sz="1000" b="0" i="0" u="none" strike="noStrike">
                  <a:solidFill>
                    <a:schemeClr val="bg1"/>
                  </a:solidFill>
                  <a:latin typeface="Arial"/>
                  <a:ea typeface="+mn-ea"/>
                  <a:cs typeface="Arial"/>
                </a:rPr>
                <a:pPr marL="0" indent="0" algn="ctr"/>
                <a:t>routine &amp; sécurité</a:t>
              </a:fld>
              <a:endParaRPr lang="de-CH" sz="1000" b="0" i="0" u="none" strike="noStrike">
                <a:solidFill>
                  <a:schemeClr val="bg1"/>
                </a:solidFill>
                <a:latin typeface="Arial"/>
                <a:ea typeface="+mn-ea"/>
                <a:cs typeface="Arial"/>
              </a:endParaRPr>
            </a:p>
          </xdr:txBody>
        </xdr:sp>
        <xdr:sp macro="" textlink="' '!A1459">
          <xdr:nvSpPr>
            <xdr:cNvPr id="71" name="Textfeld 70">
              <a:extLst>
                <a:ext uri="{FF2B5EF4-FFF2-40B4-BE49-F238E27FC236}">
                  <a16:creationId xmlns:a16="http://schemas.microsoft.com/office/drawing/2014/main" id="{00000000-0008-0000-3500-000047000000}"/>
                </a:ext>
              </a:extLst>
            </xdr:cNvPr>
            <xdr:cNvSpPr txBox="1"/>
          </xdr:nvSpPr>
          <xdr:spPr>
            <a:xfrm>
              <a:off x="6800849" y="866775"/>
              <a:ext cx="127635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6F46A5C4-E6C9-4421-9DF2-CA78C935926F}" type="TxLink">
                <a:rPr lang="en-US" sz="1000" b="0" i="0" u="none" strike="noStrike">
                  <a:solidFill>
                    <a:schemeClr val="bg1"/>
                  </a:solidFill>
                  <a:latin typeface="Arial"/>
                  <a:ea typeface="+mn-ea"/>
                  <a:cs typeface="Arial"/>
                </a:rPr>
                <a:pPr marL="0" indent="0" algn="ctr"/>
                <a:t>assurance</a:t>
              </a:fld>
              <a:endParaRPr lang="de-CH" sz="1000" b="0" i="0" u="none" strike="noStrike">
                <a:solidFill>
                  <a:schemeClr val="bg1"/>
                </a:solidFill>
                <a:latin typeface="Arial"/>
                <a:ea typeface="+mn-ea"/>
                <a:cs typeface="Arial"/>
              </a:endParaRPr>
            </a:p>
          </xdr:txBody>
        </xdr:sp>
      </xdr:grpSp>
      <xdr:sp macro="" textlink="' '!A1461">
        <xdr:nvSpPr>
          <xdr:cNvPr id="74" name="Textfeld 73">
            <a:extLst>
              <a:ext uri="{FF2B5EF4-FFF2-40B4-BE49-F238E27FC236}">
                <a16:creationId xmlns:a16="http://schemas.microsoft.com/office/drawing/2014/main" id="{00000000-0008-0000-3500-00004A000000}"/>
              </a:ext>
            </a:extLst>
          </xdr:cNvPr>
          <xdr:cNvSpPr txBox="1"/>
        </xdr:nvSpPr>
        <xdr:spPr>
          <a:xfrm rot="16200000">
            <a:off x="-704850" y="2133000"/>
            <a:ext cx="268605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A681A88-1A42-4C97-A6EF-0D024DBAF168}" type="TxLink">
              <a:rPr lang="en-US" sz="1000" b="0" i="0" u="none" strike="noStrike">
                <a:solidFill>
                  <a:schemeClr val="bg1"/>
                </a:solidFill>
                <a:latin typeface="Arial"/>
                <a:ea typeface="+mn-ea"/>
                <a:cs typeface="Arial"/>
              </a:rPr>
              <a:pPr marL="0" indent="0" algn="ctr"/>
              <a:t>inquiétude &amp; stupeur</a:t>
            </a:fld>
            <a:endParaRPr lang="de-CH" sz="1000" b="0" i="0" u="none" strike="noStrike">
              <a:solidFill>
                <a:schemeClr val="bg1"/>
              </a:solidFill>
              <a:latin typeface="Arial"/>
              <a:ea typeface="+mn-ea"/>
              <a:cs typeface="Arial"/>
            </a:endParaRPr>
          </a:p>
        </xdr:txBody>
      </xdr:sp>
      <xdr:grpSp>
        <xdr:nvGrpSpPr>
          <xdr:cNvPr id="78" name="Gruppieren 77">
            <a:extLst>
              <a:ext uri="{FF2B5EF4-FFF2-40B4-BE49-F238E27FC236}">
                <a16:creationId xmlns:a16="http://schemas.microsoft.com/office/drawing/2014/main" id="{00000000-0008-0000-3500-00004E000000}"/>
              </a:ext>
            </a:extLst>
          </xdr:cNvPr>
          <xdr:cNvGrpSpPr/>
        </xdr:nvGrpSpPr>
        <xdr:grpSpPr>
          <a:xfrm>
            <a:off x="962025" y="866775"/>
            <a:ext cx="3143250" cy="248851"/>
            <a:chOff x="962025" y="866775"/>
            <a:chExt cx="3143250" cy="248851"/>
          </a:xfrm>
        </xdr:grpSpPr>
        <xdr:sp macro="" textlink="' '!A1462">
          <xdr:nvSpPr>
            <xdr:cNvPr id="75" name="Textfeld 74">
              <a:extLst>
                <a:ext uri="{FF2B5EF4-FFF2-40B4-BE49-F238E27FC236}">
                  <a16:creationId xmlns:a16="http://schemas.microsoft.com/office/drawing/2014/main" id="{00000000-0008-0000-3500-00004B000000}"/>
                </a:ext>
              </a:extLst>
            </xdr:cNvPr>
            <xdr:cNvSpPr txBox="1"/>
          </xdr:nvSpPr>
          <xdr:spPr>
            <a:xfrm>
              <a:off x="962025" y="866775"/>
              <a:ext cx="158115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D00EA1DD-481A-4AF0-9812-BC0F662A9E0F}" type="TxLink">
                <a:rPr lang="en-US" sz="1000" b="0" i="0" u="none" strike="noStrike">
                  <a:solidFill>
                    <a:schemeClr val="bg1"/>
                  </a:solidFill>
                  <a:latin typeface="Arial"/>
                  <a:ea typeface="+mn-ea"/>
                  <a:cs typeface="Arial"/>
                </a:rPr>
                <a:pPr marL="0" indent="0" algn="ctr"/>
                <a:t>résistance &amp; contrariété</a:t>
              </a:fld>
              <a:endParaRPr lang="de-CH" sz="1000" b="0" i="0" u="none" strike="noStrike">
                <a:solidFill>
                  <a:schemeClr val="bg1"/>
                </a:solidFill>
                <a:latin typeface="Arial"/>
                <a:ea typeface="+mn-ea"/>
                <a:cs typeface="Arial"/>
              </a:endParaRPr>
            </a:p>
          </xdr:txBody>
        </xdr:sp>
        <xdr:sp macro="" textlink="' '!A1463">
          <xdr:nvSpPr>
            <xdr:cNvPr id="76" name="Textfeld 75">
              <a:extLst>
                <a:ext uri="{FF2B5EF4-FFF2-40B4-BE49-F238E27FC236}">
                  <a16:creationId xmlns:a16="http://schemas.microsoft.com/office/drawing/2014/main" id="{00000000-0008-0000-3500-00004C000000}"/>
                </a:ext>
              </a:extLst>
            </xdr:cNvPr>
            <xdr:cNvSpPr txBox="1"/>
          </xdr:nvSpPr>
          <xdr:spPr>
            <a:xfrm>
              <a:off x="2828924" y="866775"/>
              <a:ext cx="127635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C1E63A7C-A481-45A8-BC1E-57EABAD9E40E}" type="TxLink">
                <a:rPr lang="en-US" sz="1000" b="0" i="0" u="none" strike="noStrike">
                  <a:solidFill>
                    <a:schemeClr val="bg1"/>
                  </a:solidFill>
                  <a:latin typeface="Arial"/>
                  <a:ea typeface="+mn-ea"/>
                  <a:cs typeface="Arial"/>
                </a:rPr>
                <a:pPr marL="0" indent="0" algn="ctr"/>
                <a:t>mépris &amp; colère</a:t>
              </a:fld>
              <a:endParaRPr lang="de-CH" sz="1000" b="0" i="0" u="none" strike="noStrike">
                <a:solidFill>
                  <a:schemeClr val="bg1"/>
                </a:solidFill>
                <a:latin typeface="Arial"/>
                <a:ea typeface="+mn-ea"/>
                <a:cs typeface="Arial"/>
              </a:endParaRPr>
            </a:p>
          </xdr:txBody>
        </xdr:sp>
      </xdr:grpSp>
      <xdr:sp macro="" textlink="' '!A1465">
        <xdr:nvSpPr>
          <xdr:cNvPr id="80" name="Textfeld 79">
            <a:extLst>
              <a:ext uri="{FF2B5EF4-FFF2-40B4-BE49-F238E27FC236}">
                <a16:creationId xmlns:a16="http://schemas.microsoft.com/office/drawing/2014/main" id="{00000000-0008-0000-3500-000050000000}"/>
              </a:ext>
            </a:extLst>
          </xdr:cNvPr>
          <xdr:cNvSpPr txBox="1"/>
        </xdr:nvSpPr>
        <xdr:spPr>
          <a:xfrm>
            <a:off x="676274" y="6096000"/>
            <a:ext cx="199072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F2E39DC2-CDA9-425E-A0A9-6D27D4052802}" type="TxLink">
              <a:rPr lang="en-US" sz="1000" b="0" i="0" u="none" strike="noStrike">
                <a:solidFill>
                  <a:schemeClr val="bg1"/>
                </a:solidFill>
                <a:latin typeface="Arial"/>
                <a:cs typeface="Arial"/>
              </a:rPr>
              <a:pPr algn="ctr"/>
              <a:t>angoisse &amp; insomnies</a:t>
            </a:fld>
            <a:endParaRPr lang="de-CH" sz="1000">
              <a:solidFill>
                <a:schemeClr val="bg1"/>
              </a:solidFill>
              <a:latin typeface="+mn-lt"/>
            </a:endParaRPr>
          </a:p>
        </xdr:txBody>
      </xdr:sp>
      <xdr:sp macro="" textlink="' '!A1466">
        <xdr:nvSpPr>
          <xdr:cNvPr id="82" name="Textfeld 81">
            <a:extLst>
              <a:ext uri="{FF2B5EF4-FFF2-40B4-BE49-F238E27FC236}">
                <a16:creationId xmlns:a16="http://schemas.microsoft.com/office/drawing/2014/main" id="{00000000-0008-0000-3500-000052000000}"/>
              </a:ext>
            </a:extLst>
          </xdr:cNvPr>
          <xdr:cNvSpPr txBox="1"/>
        </xdr:nvSpPr>
        <xdr:spPr>
          <a:xfrm>
            <a:off x="2867024" y="6096000"/>
            <a:ext cx="127635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134F50F4-84D1-44A4-8727-9DCB434A4695}" type="TxLink">
              <a:rPr lang="en-US" sz="1000" b="0" i="0" u="none" strike="noStrike">
                <a:solidFill>
                  <a:schemeClr val="bg1"/>
                </a:solidFill>
                <a:latin typeface="Arial"/>
                <a:ea typeface="+mn-ea"/>
                <a:cs typeface="Arial"/>
              </a:rPr>
              <a:pPr marL="0" indent="0" algn="ctr"/>
              <a:t>nostalgie &amp; affliction</a:t>
            </a:fld>
            <a:endParaRPr lang="de-CH" sz="1000" b="0" i="0" u="none" strike="noStrike">
              <a:solidFill>
                <a:schemeClr val="bg1"/>
              </a:solidFill>
              <a:latin typeface="+mn-lt"/>
              <a:ea typeface="+mn-ea"/>
              <a:cs typeface="Arial"/>
            </a:endParaRPr>
          </a:p>
        </xdr:txBody>
      </xdr:sp>
      <xdr:sp macro="" textlink="' '!A1464">
        <xdr:nvSpPr>
          <xdr:cNvPr id="83" name="Textfeld 82">
            <a:extLst>
              <a:ext uri="{FF2B5EF4-FFF2-40B4-BE49-F238E27FC236}">
                <a16:creationId xmlns:a16="http://schemas.microsoft.com/office/drawing/2014/main" id="{00000000-0008-0000-3500-000053000000}"/>
              </a:ext>
            </a:extLst>
          </xdr:cNvPr>
          <xdr:cNvSpPr txBox="1"/>
        </xdr:nvSpPr>
        <xdr:spPr>
          <a:xfrm rot="16200000">
            <a:off x="-704851" y="4838100"/>
            <a:ext cx="268605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3CA58BF3-C596-4A1C-86DA-E94037C7574C}" type="TxLink">
              <a:rPr lang="en-US" sz="1000" b="0" i="0" u="none" strike="noStrike">
                <a:solidFill>
                  <a:schemeClr val="bg1"/>
                </a:solidFill>
                <a:latin typeface="Arial"/>
                <a:ea typeface="+mn-ea"/>
                <a:cs typeface="Arial"/>
              </a:rPr>
              <a:pPr marL="0" indent="0" algn="ctr"/>
              <a:t>paralysie &amp; frustration</a:t>
            </a:fld>
            <a:endParaRPr lang="de-CH" sz="1000" b="0" i="0" u="none" strike="noStrike">
              <a:solidFill>
                <a:schemeClr val="bg1"/>
              </a:solidFill>
              <a:latin typeface="+mn-lt"/>
              <a:ea typeface="+mn-ea"/>
              <a:cs typeface="Arial"/>
            </a:endParaRPr>
          </a:p>
        </xdr:txBody>
      </xdr:sp>
      <xdr:sp macro="" textlink="' '!A1467">
        <xdr:nvSpPr>
          <xdr:cNvPr id="84" name="Textfeld 83">
            <a:extLst>
              <a:ext uri="{FF2B5EF4-FFF2-40B4-BE49-F238E27FC236}">
                <a16:creationId xmlns:a16="http://schemas.microsoft.com/office/drawing/2014/main" id="{00000000-0008-0000-3500-000054000000}"/>
              </a:ext>
            </a:extLst>
          </xdr:cNvPr>
          <xdr:cNvSpPr txBox="1"/>
        </xdr:nvSpPr>
        <xdr:spPr>
          <a:xfrm>
            <a:off x="4057649" y="6096000"/>
            <a:ext cx="199072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DCD684CE-7C87-4D90-9708-E0FE85F8573B}" type="TxLink">
              <a:rPr lang="en-US" sz="1000" b="0" i="0" u="none" strike="noStrike">
                <a:solidFill>
                  <a:schemeClr val="bg1"/>
                </a:solidFill>
                <a:latin typeface="Arial"/>
                <a:ea typeface="+mn-ea"/>
                <a:cs typeface="Arial"/>
              </a:rPr>
              <a:pPr marL="0" indent="0" algn="ctr"/>
              <a:t>curiosité &amp; plaisir</a:t>
            </a:fld>
            <a:endParaRPr lang="de-CH" sz="1000" b="0" i="0" u="none" strike="noStrike">
              <a:solidFill>
                <a:schemeClr val="bg1"/>
              </a:solidFill>
              <a:latin typeface="Arial"/>
              <a:ea typeface="+mn-ea"/>
              <a:cs typeface="Arial"/>
            </a:endParaRPr>
          </a:p>
        </xdr:txBody>
      </xdr:sp>
      <xdr:sp macro="" textlink="' '!A1469">
        <xdr:nvSpPr>
          <xdr:cNvPr id="85" name="Textfeld 84">
            <a:extLst>
              <a:ext uri="{FF2B5EF4-FFF2-40B4-BE49-F238E27FC236}">
                <a16:creationId xmlns:a16="http://schemas.microsoft.com/office/drawing/2014/main" id="{00000000-0008-0000-3500-000055000000}"/>
              </a:ext>
            </a:extLst>
          </xdr:cNvPr>
          <xdr:cNvSpPr txBox="1"/>
        </xdr:nvSpPr>
        <xdr:spPr>
          <a:xfrm>
            <a:off x="5743575" y="6096000"/>
            <a:ext cx="230504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430C85A-A32E-4971-81A7-35A89A63B57D}" type="TxLink">
              <a:rPr lang="en-US" sz="1000" b="0" i="0" u="none" strike="noStrike">
                <a:solidFill>
                  <a:schemeClr val="bg1"/>
                </a:solidFill>
                <a:latin typeface="Arial"/>
                <a:ea typeface="+mn-ea"/>
                <a:cs typeface="Arial"/>
              </a:rPr>
              <a:pPr marL="0" indent="0" algn="ctr"/>
              <a:t>mais aussi revers &amp; frustration</a:t>
            </a:fld>
            <a:endParaRPr lang="de-CH" sz="1000" b="0" i="0" u="none" strike="noStrike">
              <a:solidFill>
                <a:schemeClr val="bg1"/>
              </a:solidFill>
              <a:latin typeface="Arial"/>
              <a:ea typeface="+mn-ea"/>
              <a:cs typeface="Arial"/>
            </a:endParaRPr>
          </a:p>
        </xdr:txBody>
      </xdr:sp>
      <xdr:sp macro="" textlink="' '!A1468">
        <xdr:nvSpPr>
          <xdr:cNvPr id="86" name="Textfeld 85">
            <a:extLst>
              <a:ext uri="{FF2B5EF4-FFF2-40B4-BE49-F238E27FC236}">
                <a16:creationId xmlns:a16="http://schemas.microsoft.com/office/drawing/2014/main" id="{00000000-0008-0000-3500-000056000000}"/>
              </a:ext>
            </a:extLst>
          </xdr:cNvPr>
          <xdr:cNvSpPr txBox="1"/>
        </xdr:nvSpPr>
        <xdr:spPr>
          <a:xfrm rot="5400000">
            <a:off x="7343774" y="3618902"/>
            <a:ext cx="1504952"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CA94355F-2F04-4054-AFE2-5DA6934E8068}" type="TxLink">
              <a:rPr lang="en-US" sz="1000" b="0" i="0" u="none" strike="noStrike">
                <a:solidFill>
                  <a:schemeClr val="bg1"/>
                </a:solidFill>
                <a:latin typeface="Arial"/>
                <a:ea typeface="+mn-ea"/>
                <a:cs typeface="Arial"/>
              </a:rPr>
              <a:pPr marL="0" indent="0" algn="ctr"/>
              <a:t>esprit de découverte</a:t>
            </a:fld>
            <a:endParaRPr lang="de-CH" sz="1000" b="0" i="0" u="none" strike="noStrike">
              <a:solidFill>
                <a:schemeClr val="bg1"/>
              </a:solidFill>
              <a:latin typeface="+mn-lt"/>
              <a:ea typeface="+mn-ea"/>
              <a:cs typeface="Arial"/>
            </a:endParaRPr>
          </a:p>
        </xdr:txBody>
      </xdr:sp>
      <xdr:sp macro="" textlink="' '!A1470">
        <xdr:nvSpPr>
          <xdr:cNvPr id="72" name="Textfeld 71">
            <a:extLst>
              <a:ext uri="{FF2B5EF4-FFF2-40B4-BE49-F238E27FC236}">
                <a16:creationId xmlns:a16="http://schemas.microsoft.com/office/drawing/2014/main" id="{00000000-0008-0000-3500-000048000000}"/>
              </a:ext>
            </a:extLst>
          </xdr:cNvPr>
          <xdr:cNvSpPr txBox="1"/>
        </xdr:nvSpPr>
        <xdr:spPr>
          <a:xfrm rot="5400000">
            <a:off x="7558088" y="5557238"/>
            <a:ext cx="107632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82BA983-E787-4FEB-8DEF-9DCC05D06B29}" type="TxLink">
              <a:rPr lang="en-US" sz="1000" b="0" i="0" u="none" strike="noStrike">
                <a:solidFill>
                  <a:schemeClr val="bg1"/>
                </a:solidFill>
                <a:latin typeface="Arial"/>
                <a:ea typeface="+mn-ea"/>
                <a:cs typeface="Arial"/>
              </a:rPr>
              <a:pPr marL="0" indent="0" algn="ctr"/>
              <a:t>Motivation</a:t>
            </a:fld>
            <a:endParaRPr lang="de-CH" sz="1000" b="0" i="0" u="none" strike="noStrike">
              <a:solidFill>
                <a:schemeClr val="bg1"/>
              </a:solidFill>
              <a:latin typeface="Arial"/>
              <a:ea typeface="+mn-ea"/>
              <a:cs typeface="Arial"/>
            </a:endParaRPr>
          </a:p>
        </xdr:txBody>
      </xdr:sp>
    </xdr:grpSp>
    <xdr:clientData/>
  </xdr:twoCellAnchor>
  <mc:AlternateContent xmlns:mc="http://schemas.openxmlformats.org/markup-compatibility/2006">
    <mc:Choice xmlns:a14="http://schemas.microsoft.com/office/drawing/2010/main" Requires="a14">
      <xdr:twoCellAnchor editAs="oneCell">
        <xdr:from>
          <xdr:col>8</xdr:col>
          <xdr:colOff>619125</xdr:colOff>
          <xdr:row>0</xdr:row>
          <xdr:rowOff>19050</xdr:rowOff>
        </xdr:from>
        <xdr:to>
          <xdr:col>12</xdr:col>
          <xdr:colOff>0</xdr:colOff>
          <xdr:row>0</xdr:row>
          <xdr:rowOff>552450</xdr:rowOff>
        </xdr:to>
        <xdr:pic>
          <xdr:nvPicPr>
            <xdr:cNvPr id="73" name="Grafik 59">
              <a:extLst>
                <a:ext uri="{FF2B5EF4-FFF2-40B4-BE49-F238E27FC236}">
                  <a16:creationId xmlns:a16="http://schemas.microsoft.com/office/drawing/2014/main" id="{00000000-0008-0000-3500-000049000000}"/>
                </a:ext>
              </a:extLst>
            </xdr:cNvPr>
            <xdr:cNvPicPr>
              <a:picLocks noChangeAspect="1" noChangeArrowheads="1"/>
              <a:extLst>
                <a:ext uri="{84589F7E-364E-4C9E-8A38-B11213B215E9}">
                  <a14:cameraTool cellRange="Logo!$D$6" spid="_x0000_s1080445"/>
                </a:ext>
              </a:extLst>
            </xdr:cNvPicPr>
          </xdr:nvPicPr>
          <xdr:blipFill>
            <a:blip xmlns:r="http://schemas.openxmlformats.org/officeDocument/2006/relationships" r:embed="rId7"/>
            <a:srcRect/>
            <a:stretch>
              <a:fillRect/>
            </a:stretch>
          </xdr:blipFill>
          <xdr:spPr bwMode="auto">
            <a:xfrm>
              <a:off x="59340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4.xml><?xml version="1.0" encoding="utf-8"?>
<xdr:wsDr xmlns:xdr="http://schemas.openxmlformats.org/drawingml/2006/spreadsheetDrawing" xmlns:a="http://schemas.openxmlformats.org/drawingml/2006/main">
  <xdr:oneCellAnchor>
    <xdr:from>
      <xdr:col>16</xdr:col>
      <xdr:colOff>66675</xdr:colOff>
      <xdr:row>1</xdr:row>
      <xdr:rowOff>57150</xdr:rowOff>
    </xdr:from>
    <xdr:ext cx="172800" cy="172800"/>
    <xdr:grpSp>
      <xdr:nvGrpSpPr>
        <xdr:cNvPr id="3" name="Gruppieren 2">
          <a:hlinkClick xmlns:r="http://schemas.openxmlformats.org/officeDocument/2006/relationships" r:id="rId1"/>
          <a:extLst>
            <a:ext uri="{FF2B5EF4-FFF2-40B4-BE49-F238E27FC236}">
              <a16:creationId xmlns:a16="http://schemas.microsoft.com/office/drawing/2014/main" id="{00000000-0008-0000-3600-000003000000}"/>
            </a:ext>
          </a:extLst>
        </xdr:cNvPr>
        <xdr:cNvGrpSpPr/>
      </xdr:nvGrpSpPr>
      <xdr:grpSpPr>
        <a:xfrm>
          <a:off x="9622155" y="613410"/>
          <a:ext cx="172800" cy="172800"/>
          <a:chOff x="8105775" y="571500"/>
          <a:chExt cx="172800" cy="172800"/>
        </a:xfrm>
      </xdr:grpSpPr>
      <xdr:sp macro="" textlink="">
        <xdr:nvSpPr>
          <xdr:cNvPr id="4" name="Rechteck 3">
            <a:extLst>
              <a:ext uri="{FF2B5EF4-FFF2-40B4-BE49-F238E27FC236}">
                <a16:creationId xmlns:a16="http://schemas.microsoft.com/office/drawing/2014/main" id="{00000000-0008-0000-36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36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5</xdr:col>
      <xdr:colOff>627821</xdr:colOff>
      <xdr:row>6</xdr:row>
      <xdr:rowOff>64980</xdr:rowOff>
    </xdr:from>
    <xdr:to>
      <xdr:col>7</xdr:col>
      <xdr:colOff>171263</xdr:colOff>
      <xdr:row>8</xdr:row>
      <xdr:rowOff>198523</xdr:rowOff>
    </xdr:to>
    <xdr:sp macro="" textlink="">
      <xdr:nvSpPr>
        <xdr:cNvPr id="6" name="Freihandform 5">
          <a:extLst>
            <a:ext uri="{FF2B5EF4-FFF2-40B4-BE49-F238E27FC236}">
              <a16:creationId xmlns:a16="http://schemas.microsoft.com/office/drawing/2014/main" id="{00000000-0008-0000-3600-000006000000}"/>
            </a:ext>
          </a:extLst>
        </xdr:cNvPr>
        <xdr:cNvSpPr/>
      </xdr:nvSpPr>
      <xdr:spPr>
        <a:xfrm>
          <a:off x="3561521" y="1693755"/>
          <a:ext cx="1067442" cy="533593"/>
        </a:xfrm>
        <a:custGeom>
          <a:avLst/>
          <a:gdLst>
            <a:gd name="connsiteX0" fmla="*/ 0 w 1067442"/>
            <a:gd name="connsiteY0" fmla="*/ 0 h 533593"/>
            <a:gd name="connsiteX1" fmla="*/ 1067442 w 1067442"/>
            <a:gd name="connsiteY1" fmla="*/ 0 h 533593"/>
            <a:gd name="connsiteX2" fmla="*/ 1067442 w 1067442"/>
            <a:gd name="connsiteY2" fmla="*/ 533593 h 533593"/>
            <a:gd name="connsiteX3" fmla="*/ 0 w 1067442"/>
            <a:gd name="connsiteY3" fmla="*/ 533593 h 533593"/>
            <a:gd name="connsiteX4" fmla="*/ 0 w 1067442"/>
            <a:gd name="connsiteY4" fmla="*/ 0 h 53359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67442" h="533593">
              <a:moveTo>
                <a:pt x="0" y="0"/>
              </a:moveTo>
              <a:lnTo>
                <a:pt x="1067442" y="0"/>
              </a:lnTo>
              <a:lnTo>
                <a:pt x="1067442" y="533593"/>
              </a:lnTo>
              <a:lnTo>
                <a:pt x="0" y="533593"/>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22225" tIns="22225" rIns="22225" bIns="22225" numCol="1" spcCol="1270" anchor="ctr" anchorCtr="0">
          <a:noAutofit/>
        </a:bodyPr>
        <a:lstStyle/>
        <a:p>
          <a:pPr lvl="0" algn="ctr" defTabSz="1555750">
            <a:lnSpc>
              <a:spcPct val="90000"/>
            </a:lnSpc>
            <a:spcBef>
              <a:spcPct val="0"/>
            </a:spcBef>
            <a:spcAft>
              <a:spcPct val="35000"/>
            </a:spcAft>
          </a:pPr>
          <a:endParaRPr lang="de-CH" sz="3500" kern="1200"/>
        </a:p>
      </xdr:txBody>
    </xdr:sp>
    <xdr:clientData/>
  </xdr:twoCellAnchor>
  <xdr:twoCellAnchor editAs="oneCell">
    <xdr:from>
      <xdr:col>0</xdr:col>
      <xdr:colOff>66675</xdr:colOff>
      <xdr:row>0</xdr:row>
      <xdr:rowOff>114300</xdr:rowOff>
    </xdr:from>
    <xdr:to>
      <xdr:col>0</xdr:col>
      <xdr:colOff>390675</xdr:colOff>
      <xdr:row>0</xdr:row>
      <xdr:rowOff>439765</xdr:rowOff>
    </xdr:to>
    <xdr:grpSp>
      <xdr:nvGrpSpPr>
        <xdr:cNvPr id="16" name="Gruppieren 15">
          <a:hlinkClick xmlns:r="http://schemas.openxmlformats.org/officeDocument/2006/relationships" r:id="rId2"/>
          <a:extLst>
            <a:ext uri="{FF2B5EF4-FFF2-40B4-BE49-F238E27FC236}">
              <a16:creationId xmlns:a16="http://schemas.microsoft.com/office/drawing/2014/main" id="{00000000-0008-0000-3600-000010000000}"/>
            </a:ext>
          </a:extLst>
        </xdr:cNvPr>
        <xdr:cNvGrpSpPr/>
      </xdr:nvGrpSpPr>
      <xdr:grpSpPr>
        <a:xfrm>
          <a:off x="66675" y="114300"/>
          <a:ext cx="324000" cy="325465"/>
          <a:chOff x="9191625" y="3009900"/>
          <a:chExt cx="324000" cy="325465"/>
        </a:xfrm>
      </xdr:grpSpPr>
      <xdr:sp macro="" textlink="">
        <xdr:nvSpPr>
          <xdr:cNvPr id="17" name="Rechteck 16">
            <a:extLst>
              <a:ext uri="{FF2B5EF4-FFF2-40B4-BE49-F238E27FC236}">
                <a16:creationId xmlns:a16="http://schemas.microsoft.com/office/drawing/2014/main" id="{00000000-0008-0000-3600-000011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 name="Pfeil nach links 17">
            <a:extLst>
              <a:ext uri="{FF2B5EF4-FFF2-40B4-BE49-F238E27FC236}">
                <a16:creationId xmlns:a16="http://schemas.microsoft.com/office/drawing/2014/main" id="{00000000-0008-0000-3600-00001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10</xdr:col>
      <xdr:colOff>26519</xdr:colOff>
      <xdr:row>2</xdr:row>
      <xdr:rowOff>56911</xdr:rowOff>
    </xdr:from>
    <xdr:to>
      <xdr:col>12</xdr:col>
      <xdr:colOff>170388</xdr:colOff>
      <xdr:row>15</xdr:row>
      <xdr:rowOff>143112</xdr:rowOff>
    </xdr:to>
    <xdr:sp macro="" textlink="">
      <xdr:nvSpPr>
        <xdr:cNvPr id="47" name="Freihandform 46">
          <a:extLst>
            <a:ext uri="{FF2B5EF4-FFF2-40B4-BE49-F238E27FC236}">
              <a16:creationId xmlns:a16="http://schemas.microsoft.com/office/drawing/2014/main" id="{00000000-0008-0000-3600-00002F000000}"/>
            </a:ext>
          </a:extLst>
        </xdr:cNvPr>
        <xdr:cNvSpPr/>
      </xdr:nvSpPr>
      <xdr:spPr>
        <a:xfrm>
          <a:off x="6770219" y="885586"/>
          <a:ext cx="1277344" cy="2657951"/>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lvl="0" algn="l" defTabSz="622300">
            <a:lnSpc>
              <a:spcPct val="90000"/>
            </a:lnSpc>
            <a:spcBef>
              <a:spcPct val="0"/>
            </a:spcBef>
            <a:spcAft>
              <a:spcPct val="35000"/>
            </a:spcAft>
          </a:pPr>
          <a:r>
            <a:rPr lang="de-DE" sz="1000" kern="1200" dirty="0"/>
            <a:t>Rahmenbedingungen klären und Ziele definieren; </a:t>
          </a:r>
        </a:p>
        <a:p>
          <a:pPr lvl="0" algn="l" defTabSz="622300">
            <a:lnSpc>
              <a:spcPct val="90000"/>
            </a:lnSpc>
            <a:spcBef>
              <a:spcPct val="0"/>
            </a:spcBef>
            <a:spcAft>
              <a:spcPct val="35000"/>
            </a:spcAft>
          </a:pPr>
          <a:r>
            <a:rPr lang="de-DE" sz="1000" kern="1200" dirty="0"/>
            <a:t>eigene Haltung zum Gesprächspartner klären;</a:t>
          </a:r>
          <a:endParaRPr lang="de-CH" sz="1000" kern="1200"/>
        </a:p>
        <a:p>
          <a:pPr lvl="0" algn="l" defTabSz="622300">
            <a:lnSpc>
              <a:spcPct val="90000"/>
            </a:lnSpc>
            <a:spcBef>
              <a:spcPct val="0"/>
            </a:spcBef>
            <a:spcAft>
              <a:spcPct val="35000"/>
            </a:spcAft>
          </a:pPr>
          <a:r>
            <a:rPr lang="de-DE" sz="1000" kern="1200" dirty="0"/>
            <a:t>Rettungsanker einbauen</a:t>
          </a:r>
        </a:p>
      </xdr:txBody>
    </xdr:sp>
    <xdr:clientData/>
  </xdr:twoCellAnchor>
  <xdr:twoCellAnchor>
    <xdr:from>
      <xdr:col>5</xdr:col>
      <xdr:colOff>486532</xdr:colOff>
      <xdr:row>2</xdr:row>
      <xdr:rowOff>56911</xdr:rowOff>
    </xdr:from>
    <xdr:to>
      <xdr:col>7</xdr:col>
      <xdr:colOff>239876</xdr:colOff>
      <xdr:row>15</xdr:row>
      <xdr:rowOff>143112</xdr:rowOff>
    </xdr:to>
    <xdr:sp macro="" textlink="">
      <xdr:nvSpPr>
        <xdr:cNvPr id="39" name="Freihandform 38">
          <a:extLst>
            <a:ext uri="{FF2B5EF4-FFF2-40B4-BE49-F238E27FC236}">
              <a16:creationId xmlns:a16="http://schemas.microsoft.com/office/drawing/2014/main" id="{00000000-0008-0000-3600-000027000000}"/>
            </a:ext>
          </a:extLst>
        </xdr:cNvPr>
        <xdr:cNvSpPr/>
      </xdr:nvSpPr>
      <xdr:spPr>
        <a:xfrm>
          <a:off x="3420232" y="885586"/>
          <a:ext cx="1277344" cy="2657951"/>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lvl="0" algn="l" defTabSz="622300">
            <a:lnSpc>
              <a:spcPct val="90000"/>
            </a:lnSpc>
            <a:spcBef>
              <a:spcPct val="0"/>
            </a:spcBef>
            <a:spcAft>
              <a:spcPct val="35000"/>
            </a:spcAft>
          </a:pPr>
          <a:r>
            <a:rPr lang="de-DE" sz="1000" kern="1200" dirty="0"/>
            <a:t>Rahmenbedingungen klären und Ziele definieren; </a:t>
          </a:r>
        </a:p>
        <a:p>
          <a:pPr lvl="0" algn="l" defTabSz="622300">
            <a:lnSpc>
              <a:spcPct val="90000"/>
            </a:lnSpc>
            <a:spcBef>
              <a:spcPct val="0"/>
            </a:spcBef>
            <a:spcAft>
              <a:spcPct val="35000"/>
            </a:spcAft>
          </a:pPr>
          <a:r>
            <a:rPr lang="de-DE" sz="1000" kern="1200" dirty="0"/>
            <a:t>eigene Haltung zum Gesprächspartner klären;</a:t>
          </a:r>
          <a:endParaRPr lang="de-CH" sz="1000" kern="1200"/>
        </a:p>
        <a:p>
          <a:pPr lvl="0" algn="l" defTabSz="622300">
            <a:lnSpc>
              <a:spcPct val="90000"/>
            </a:lnSpc>
            <a:spcBef>
              <a:spcPct val="0"/>
            </a:spcBef>
            <a:spcAft>
              <a:spcPct val="35000"/>
            </a:spcAft>
          </a:pPr>
          <a:r>
            <a:rPr lang="de-DE" sz="1000" kern="1200" dirty="0"/>
            <a:t>Rettungsanker einbauen</a:t>
          </a:r>
        </a:p>
      </xdr:txBody>
    </xdr:sp>
    <xdr:clientData/>
  </xdr:twoCellAnchor>
  <xdr:twoCellAnchor>
    <xdr:from>
      <xdr:col>0</xdr:col>
      <xdr:colOff>158229</xdr:colOff>
      <xdr:row>2</xdr:row>
      <xdr:rowOff>9285</xdr:rowOff>
    </xdr:from>
    <xdr:to>
      <xdr:col>17</xdr:col>
      <xdr:colOff>57151</xdr:colOff>
      <xdr:row>17</xdr:row>
      <xdr:rowOff>142875</xdr:rowOff>
    </xdr:to>
    <xdr:grpSp>
      <xdr:nvGrpSpPr>
        <xdr:cNvPr id="9" name="Gruppieren 8">
          <a:extLst>
            <a:ext uri="{FF2B5EF4-FFF2-40B4-BE49-F238E27FC236}">
              <a16:creationId xmlns:a16="http://schemas.microsoft.com/office/drawing/2014/main" id="{00000000-0008-0000-3600-000009000000}"/>
            </a:ext>
          </a:extLst>
        </xdr:cNvPr>
        <xdr:cNvGrpSpPr/>
      </xdr:nvGrpSpPr>
      <xdr:grpSpPr>
        <a:xfrm>
          <a:off x="158229" y="855105"/>
          <a:ext cx="9690622" cy="3029190"/>
          <a:chOff x="158229" y="837960"/>
          <a:chExt cx="9414397" cy="3086340"/>
        </a:xfrm>
      </xdr:grpSpPr>
      <xdr:grpSp>
        <xdr:nvGrpSpPr>
          <xdr:cNvPr id="94" name="Gruppieren 93">
            <a:extLst>
              <a:ext uri="{FF2B5EF4-FFF2-40B4-BE49-F238E27FC236}">
                <a16:creationId xmlns:a16="http://schemas.microsoft.com/office/drawing/2014/main" id="{00000000-0008-0000-3600-00005E000000}"/>
              </a:ext>
            </a:extLst>
          </xdr:cNvPr>
          <xdr:cNvGrpSpPr/>
        </xdr:nvGrpSpPr>
        <xdr:grpSpPr>
          <a:xfrm>
            <a:off x="8035404" y="837960"/>
            <a:ext cx="1537222" cy="3086340"/>
            <a:chOff x="8035404" y="704610"/>
            <a:chExt cx="1537222" cy="3086340"/>
          </a:xfrm>
        </xdr:grpSpPr>
        <xdr:sp macro="" textlink="' '!A1675">
          <xdr:nvSpPr>
            <xdr:cNvPr id="80" name="Freihandform 79">
              <a:extLst>
                <a:ext uri="{FF2B5EF4-FFF2-40B4-BE49-F238E27FC236}">
                  <a16:creationId xmlns:a16="http://schemas.microsoft.com/office/drawing/2014/main" id="{00000000-0008-0000-3600-000050000000}"/>
                </a:ext>
              </a:extLst>
            </xdr:cNvPr>
            <xdr:cNvSpPr/>
          </xdr:nvSpPr>
          <xdr:spPr>
            <a:xfrm rot="16200000">
              <a:off x="7260845" y="147916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lumMod val="50000"/>
              </a:schemeClr>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80000" tIns="72000" rIns="144000" bIns="0" numCol="1" spcCol="1270" anchor="t" anchorCtr="0">
              <a:noAutofit/>
            </a:bodyPr>
            <a:lstStyle/>
            <a:p>
              <a:pPr lvl="0" algn="r" defTabSz="533400">
                <a:lnSpc>
                  <a:spcPct val="90000"/>
                </a:lnSpc>
                <a:spcBef>
                  <a:spcPct val="0"/>
                </a:spcBef>
                <a:spcAft>
                  <a:spcPct val="35000"/>
                </a:spcAft>
              </a:pPr>
              <a:fld id="{FC9EEF95-4086-4996-9A52-E0858BA83B37}" type="TxLink">
                <a:rPr lang="en-US" sz="1400" b="0" i="0" u="none" strike="noStrike" kern="1200">
                  <a:solidFill>
                    <a:schemeClr val="bg1"/>
                  </a:solidFill>
                  <a:latin typeface="+mn-lt"/>
                  <a:cs typeface="Arial"/>
                </a:rPr>
                <a:pPr lvl="0" algn="r" defTabSz="533400">
                  <a:lnSpc>
                    <a:spcPct val="90000"/>
                  </a:lnSpc>
                  <a:spcBef>
                    <a:spcPct val="0"/>
                  </a:spcBef>
                  <a:spcAft>
                    <a:spcPct val="35000"/>
                  </a:spcAft>
                </a:pPr>
                <a:t>6. Clôture et suivi</a:t>
              </a:fld>
              <a:endParaRPr lang="de-CH" sz="1400" kern="1200">
                <a:solidFill>
                  <a:schemeClr val="bg1"/>
                </a:solidFill>
                <a:latin typeface="+mn-lt"/>
              </a:endParaRPr>
            </a:p>
          </xdr:txBody>
        </xdr:sp>
        <xdr:sp macro="" textlink="' '!A1676">
          <xdr:nvSpPr>
            <xdr:cNvPr id="81" name="Freihandform 80">
              <a:extLst>
                <a:ext uri="{FF2B5EF4-FFF2-40B4-BE49-F238E27FC236}">
                  <a16:creationId xmlns:a16="http://schemas.microsoft.com/office/drawing/2014/main" id="{00000000-0008-0000-3600-000051000000}"/>
                </a:ext>
              </a:extLst>
            </xdr:cNvPr>
            <xdr:cNvSpPr/>
          </xdr:nvSpPr>
          <xdr:spPr>
            <a:xfrm>
              <a:off x="8332947" y="78094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marL="0" lvl="0" indent="0" algn="l" defTabSz="622300">
                <a:lnSpc>
                  <a:spcPct val="90000"/>
                </a:lnSpc>
                <a:spcBef>
                  <a:spcPct val="0"/>
                </a:spcBef>
                <a:spcAft>
                  <a:spcPct val="35000"/>
                </a:spcAft>
              </a:pPr>
              <a:fld id="{10729B21-1297-40FE-AEBA-969CAF3B6D27}" type="TxLink">
                <a:rPr lang="en-US" sz="1000" b="0" i="0" u="none" strike="noStrike" kern="1200" dirty="0">
                  <a:solidFill>
                    <a:schemeClr val="bg1"/>
                  </a:solidFill>
                  <a:latin typeface="+mn-lt"/>
                  <a:ea typeface="+mn-ea"/>
                  <a:cs typeface="Arial"/>
                </a:rPr>
                <a:pPr marL="0" lvl="0" indent="0" algn="l" defTabSz="622300">
                  <a:lnSpc>
                    <a:spcPct val="90000"/>
                  </a:lnSpc>
                  <a:spcBef>
                    <a:spcPct val="0"/>
                  </a:spcBef>
                  <a:spcAft>
                    <a:spcPct val="35000"/>
                  </a:spcAft>
                </a:pPr>
                <a:t>Suivi relationnel ;
adresser ses remerciements pour l’entretien et pour la franchise des propos
réflexion, voire documentation </a:t>
              </a:fld>
              <a:endParaRPr lang="de-DE" sz="1000" b="0" i="0" u="none" strike="noStrike" kern="1200" dirty="0">
                <a:solidFill>
                  <a:schemeClr val="bg1"/>
                </a:solidFill>
                <a:latin typeface="+mn-lt"/>
                <a:ea typeface="+mn-ea"/>
                <a:cs typeface="Arial"/>
              </a:endParaRPr>
            </a:p>
          </xdr:txBody>
        </xdr:sp>
      </xdr:grpSp>
      <xdr:grpSp>
        <xdr:nvGrpSpPr>
          <xdr:cNvPr id="93" name="Gruppieren 92">
            <a:extLst>
              <a:ext uri="{FF2B5EF4-FFF2-40B4-BE49-F238E27FC236}">
                <a16:creationId xmlns:a16="http://schemas.microsoft.com/office/drawing/2014/main" id="{00000000-0008-0000-3600-00005D000000}"/>
              </a:ext>
            </a:extLst>
          </xdr:cNvPr>
          <xdr:cNvGrpSpPr/>
        </xdr:nvGrpSpPr>
        <xdr:grpSpPr>
          <a:xfrm>
            <a:off x="6459969" y="837960"/>
            <a:ext cx="1674602" cy="3086340"/>
            <a:chOff x="6459969" y="704610"/>
            <a:chExt cx="1674602" cy="3086340"/>
          </a:xfrm>
        </xdr:grpSpPr>
        <xdr:sp macro="" textlink="' '!A1673">
          <xdr:nvSpPr>
            <xdr:cNvPr id="77" name="Freihandform 76">
              <a:extLst>
                <a:ext uri="{FF2B5EF4-FFF2-40B4-BE49-F238E27FC236}">
                  <a16:creationId xmlns:a16="http://schemas.microsoft.com/office/drawing/2014/main" id="{00000000-0008-0000-3600-00004D000000}"/>
                </a:ext>
              </a:extLst>
            </xdr:cNvPr>
            <xdr:cNvSpPr/>
          </xdr:nvSpPr>
          <xdr:spPr>
            <a:xfrm rot="16200000">
              <a:off x="5685410" y="147916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lumMod val="75000"/>
              </a:schemeClr>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0" tIns="72000" rIns="144000" bIns="0" numCol="1" spcCol="1270" anchor="t" anchorCtr="0">
              <a:noAutofit/>
            </a:bodyPr>
            <a:lstStyle/>
            <a:p>
              <a:pPr lvl="0" algn="r" defTabSz="533400">
                <a:lnSpc>
                  <a:spcPct val="90000"/>
                </a:lnSpc>
                <a:spcBef>
                  <a:spcPct val="0"/>
                </a:spcBef>
                <a:spcAft>
                  <a:spcPct val="35000"/>
                </a:spcAft>
              </a:pPr>
              <a:fld id="{E4E679CC-F16C-4FB7-8BCA-6F1FE5F3B8D2}" type="TxLink">
                <a:rPr lang="en-US" sz="1300" b="0" i="0" u="none" strike="noStrike" kern="1200">
                  <a:solidFill>
                    <a:schemeClr val="bg1"/>
                  </a:solidFill>
                  <a:latin typeface="+mn-lt"/>
                  <a:cs typeface="Arial"/>
                </a:rPr>
                <a:pPr lvl="0" algn="r" defTabSz="533400">
                  <a:lnSpc>
                    <a:spcPct val="90000"/>
                  </a:lnSpc>
                  <a:spcBef>
                    <a:spcPct val="0"/>
                  </a:spcBef>
                  <a:spcAft>
                    <a:spcPct val="35000"/>
                  </a:spcAft>
                </a:pPr>
                <a:t>5. Planif. conjointe de la marche à suivre</a:t>
              </a:fld>
              <a:endParaRPr lang="de-CH" sz="1300" kern="1200">
                <a:solidFill>
                  <a:schemeClr val="bg1"/>
                </a:solidFill>
                <a:latin typeface="+mn-lt"/>
              </a:endParaRPr>
            </a:p>
          </xdr:txBody>
        </xdr:sp>
        <xdr:sp macro="" textlink="' '!A1674">
          <xdr:nvSpPr>
            <xdr:cNvPr id="78" name="Freihandform 77">
              <a:extLst>
                <a:ext uri="{FF2B5EF4-FFF2-40B4-BE49-F238E27FC236}">
                  <a16:creationId xmlns:a16="http://schemas.microsoft.com/office/drawing/2014/main" id="{00000000-0008-0000-3600-00004E000000}"/>
                </a:ext>
              </a:extLst>
            </xdr:cNvPr>
            <xdr:cNvSpPr/>
          </xdr:nvSpPr>
          <xdr:spPr>
            <a:xfrm>
              <a:off x="6757512" y="78094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marL="0" lvl="0" indent="0" algn="l" defTabSz="622300">
                <a:lnSpc>
                  <a:spcPct val="90000"/>
                </a:lnSpc>
                <a:spcBef>
                  <a:spcPct val="0"/>
                </a:spcBef>
                <a:spcAft>
                  <a:spcPct val="35000"/>
                </a:spcAft>
              </a:pPr>
              <a:fld id="{D3C5C7AD-882E-4E63-B2DF-B9E2378BFCD9}" type="TxLink">
                <a:rPr lang="en-US" sz="1000" b="0" i="0" u="none" strike="noStrike" kern="1200" dirty="0">
                  <a:solidFill>
                    <a:schemeClr val="bg1"/>
                  </a:solidFill>
                  <a:latin typeface="+mn-lt"/>
                  <a:ea typeface="+mn-ea"/>
                  <a:cs typeface="Arial"/>
                </a:rPr>
                <a:pPr marL="0" lvl="0" indent="0" algn="l" defTabSz="622300">
                  <a:lnSpc>
                    <a:spcPct val="90000"/>
                  </a:lnSpc>
                  <a:spcBef>
                    <a:spcPct val="0"/>
                  </a:spcBef>
                  <a:spcAft>
                    <a:spcPct val="35000"/>
                  </a:spcAft>
                </a:pPr>
                <a:t>Récapituler le résultat de l’entretien ;
planification commune de l’action</a:t>
              </a:fld>
              <a:endParaRPr lang="de-DE" sz="1000" b="0" i="0" u="none" strike="noStrike" kern="1200" dirty="0">
                <a:solidFill>
                  <a:schemeClr val="bg1"/>
                </a:solidFill>
                <a:latin typeface="+mn-lt"/>
                <a:ea typeface="+mn-ea"/>
                <a:cs typeface="Arial"/>
              </a:endParaRPr>
            </a:p>
          </xdr:txBody>
        </xdr:sp>
        <xdr:sp macro="" textlink="">
          <xdr:nvSpPr>
            <xdr:cNvPr id="48" name="Flussdiagramm: Auszug 47">
              <a:extLst>
                <a:ext uri="{FF2B5EF4-FFF2-40B4-BE49-F238E27FC236}">
                  <a16:creationId xmlns:a16="http://schemas.microsoft.com/office/drawing/2014/main" id="{00000000-0008-0000-3600-000030000000}"/>
                </a:ext>
              </a:extLst>
            </xdr:cNvPr>
            <xdr:cNvSpPr/>
          </xdr:nvSpPr>
          <xdr:spPr>
            <a:xfrm rot="5400000">
              <a:off x="7785946" y="3201815"/>
              <a:ext cx="390687" cy="306562"/>
            </a:xfrm>
            <a:prstGeom prst="flowChartExtract">
              <a:avLst/>
            </a:prstGeom>
            <a:ln w="15875"/>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sp>
      </xdr:grpSp>
      <xdr:grpSp>
        <xdr:nvGrpSpPr>
          <xdr:cNvPr id="92" name="Gruppieren 91">
            <a:extLst>
              <a:ext uri="{FF2B5EF4-FFF2-40B4-BE49-F238E27FC236}">
                <a16:creationId xmlns:a16="http://schemas.microsoft.com/office/drawing/2014/main" id="{00000000-0008-0000-3600-00005C000000}"/>
              </a:ext>
            </a:extLst>
          </xdr:cNvPr>
          <xdr:cNvGrpSpPr/>
        </xdr:nvGrpSpPr>
        <xdr:grpSpPr>
          <a:xfrm>
            <a:off x="4884534" y="837960"/>
            <a:ext cx="1670192" cy="3086340"/>
            <a:chOff x="4884534" y="704610"/>
            <a:chExt cx="1670192" cy="3086340"/>
          </a:xfrm>
        </xdr:grpSpPr>
        <xdr:sp macro="" textlink="' '!A1671">
          <xdr:nvSpPr>
            <xdr:cNvPr id="74" name="Freihandform 73">
              <a:extLst>
                <a:ext uri="{FF2B5EF4-FFF2-40B4-BE49-F238E27FC236}">
                  <a16:creationId xmlns:a16="http://schemas.microsoft.com/office/drawing/2014/main" id="{00000000-0008-0000-3600-00004A000000}"/>
                </a:ext>
              </a:extLst>
            </xdr:cNvPr>
            <xdr:cNvSpPr/>
          </xdr:nvSpPr>
          <xdr:spPr>
            <a:xfrm rot="16200000">
              <a:off x="4109975" y="147916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80000" tIns="72000" rIns="144000" bIns="0" numCol="1" spcCol="1270" anchor="t" anchorCtr="0">
              <a:noAutofit/>
            </a:bodyPr>
            <a:lstStyle/>
            <a:p>
              <a:pPr lvl="0" algn="r" defTabSz="533400">
                <a:lnSpc>
                  <a:spcPct val="90000"/>
                </a:lnSpc>
                <a:spcBef>
                  <a:spcPct val="0"/>
                </a:spcBef>
                <a:spcAft>
                  <a:spcPct val="35000"/>
                </a:spcAft>
              </a:pPr>
              <a:fld id="{A60DCF06-36B6-4B03-BC58-D7BD6E198A2F}" type="TxLink">
                <a:rPr lang="en-US" sz="1400" b="0" i="0" u="none" strike="noStrike" kern="1200">
                  <a:solidFill>
                    <a:schemeClr val="bg1"/>
                  </a:solidFill>
                  <a:latin typeface="+mn-lt"/>
                  <a:cs typeface="Arial"/>
                </a:rPr>
                <a:pPr lvl="0" algn="r" defTabSz="533400">
                  <a:lnSpc>
                    <a:spcPct val="90000"/>
                  </a:lnSpc>
                  <a:spcBef>
                    <a:spcPct val="0"/>
                  </a:spcBef>
                  <a:spcAft>
                    <a:spcPct val="35000"/>
                  </a:spcAft>
                </a:pPr>
                <a:t>4. Rebondir sur les réactions</a:t>
              </a:fld>
              <a:endParaRPr lang="de-CH" sz="1400" kern="1200">
                <a:solidFill>
                  <a:schemeClr val="bg1"/>
                </a:solidFill>
                <a:latin typeface="+mn-lt"/>
              </a:endParaRPr>
            </a:p>
          </xdr:txBody>
        </xdr:sp>
        <xdr:sp macro="" textlink="' '!A1672">
          <xdr:nvSpPr>
            <xdr:cNvPr id="75" name="Freihandform 74">
              <a:extLst>
                <a:ext uri="{FF2B5EF4-FFF2-40B4-BE49-F238E27FC236}">
                  <a16:creationId xmlns:a16="http://schemas.microsoft.com/office/drawing/2014/main" id="{00000000-0008-0000-3600-00004B000000}"/>
                </a:ext>
              </a:extLst>
            </xdr:cNvPr>
            <xdr:cNvSpPr/>
          </xdr:nvSpPr>
          <xdr:spPr>
            <a:xfrm>
              <a:off x="5182077" y="78094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lvl="0" algn="l" defTabSz="622300">
                <a:lnSpc>
                  <a:spcPct val="90000"/>
                </a:lnSpc>
                <a:spcBef>
                  <a:spcPct val="0"/>
                </a:spcBef>
                <a:spcAft>
                  <a:spcPct val="35000"/>
                </a:spcAft>
              </a:pPr>
              <a:fld id="{63DAB812-6A6E-4F06-806E-266CE58E543D}" type="TxLink">
                <a:rPr lang="en-US" sz="1000" b="0" i="0" u="none" strike="noStrike" kern="1200" dirty="0">
                  <a:solidFill>
                    <a:schemeClr val="bg1"/>
                  </a:solidFill>
                  <a:latin typeface="+mn-lt"/>
                  <a:cs typeface="Arial"/>
                </a:rPr>
                <a:pPr lvl="0" algn="l" defTabSz="622300">
                  <a:lnSpc>
                    <a:spcPct val="90000"/>
                  </a:lnSpc>
                  <a:spcBef>
                    <a:spcPct val="0"/>
                  </a:spcBef>
                  <a:spcAft>
                    <a:spcPct val="35000"/>
                  </a:spcAft>
                </a:pPr>
                <a:t>Identifier et aborder les réactions discordantes ;
ne pas provoquer de justification ;
questionner sur les doutes et sur les retombées négatives ;
souligner l’objectif positif de l’entretien</a:t>
              </a:fld>
              <a:endParaRPr lang="de-DE" sz="1000" kern="1200" dirty="0">
                <a:solidFill>
                  <a:schemeClr val="bg1"/>
                </a:solidFill>
                <a:latin typeface="+mn-lt"/>
              </a:endParaRPr>
            </a:p>
          </xdr:txBody>
        </xdr:sp>
        <xdr:sp macro="" textlink="">
          <xdr:nvSpPr>
            <xdr:cNvPr id="52" name="Flussdiagramm: Auszug 51">
              <a:extLst>
                <a:ext uri="{FF2B5EF4-FFF2-40B4-BE49-F238E27FC236}">
                  <a16:creationId xmlns:a16="http://schemas.microsoft.com/office/drawing/2014/main" id="{00000000-0008-0000-3600-000034000000}"/>
                </a:ext>
              </a:extLst>
            </xdr:cNvPr>
            <xdr:cNvSpPr/>
          </xdr:nvSpPr>
          <xdr:spPr>
            <a:xfrm rot="5400000">
              <a:off x="6206101" y="3201815"/>
              <a:ext cx="390687" cy="306562"/>
            </a:xfrm>
            <a:prstGeom prst="flowChartExtract">
              <a:avLst/>
            </a:prstGeom>
            <a:ln w="15875"/>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sp>
      </xdr:grpSp>
      <xdr:grpSp>
        <xdr:nvGrpSpPr>
          <xdr:cNvPr id="91" name="Gruppieren 90">
            <a:extLst>
              <a:ext uri="{FF2B5EF4-FFF2-40B4-BE49-F238E27FC236}">
                <a16:creationId xmlns:a16="http://schemas.microsoft.com/office/drawing/2014/main" id="{00000000-0008-0000-3600-00005B000000}"/>
              </a:ext>
            </a:extLst>
          </xdr:cNvPr>
          <xdr:cNvGrpSpPr/>
        </xdr:nvGrpSpPr>
        <xdr:grpSpPr>
          <a:xfrm>
            <a:off x="3309099" y="837960"/>
            <a:ext cx="1665782" cy="3086340"/>
            <a:chOff x="3309099" y="704610"/>
            <a:chExt cx="1665782" cy="3086340"/>
          </a:xfrm>
        </xdr:grpSpPr>
        <xdr:sp macro="" textlink="' '!A1669">
          <xdr:nvSpPr>
            <xdr:cNvPr id="71" name="Freihandform 70">
              <a:extLst>
                <a:ext uri="{FF2B5EF4-FFF2-40B4-BE49-F238E27FC236}">
                  <a16:creationId xmlns:a16="http://schemas.microsoft.com/office/drawing/2014/main" id="{00000000-0008-0000-3600-000047000000}"/>
                </a:ext>
              </a:extLst>
            </xdr:cNvPr>
            <xdr:cNvSpPr/>
          </xdr:nvSpPr>
          <xdr:spPr>
            <a:xfrm rot="16200000">
              <a:off x="2534540" y="147916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lumMod val="60000"/>
                <a:lumOff val="40000"/>
              </a:schemeClr>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80000" tIns="72000" rIns="144000" bIns="0" numCol="1" spcCol="1270" anchor="t" anchorCtr="0">
              <a:noAutofit/>
            </a:bodyPr>
            <a:lstStyle/>
            <a:p>
              <a:pPr lvl="0" algn="r" defTabSz="533400">
                <a:lnSpc>
                  <a:spcPct val="90000"/>
                </a:lnSpc>
                <a:spcBef>
                  <a:spcPct val="0"/>
                </a:spcBef>
                <a:spcAft>
                  <a:spcPct val="35000"/>
                </a:spcAft>
              </a:pPr>
              <a:fld id="{D378F5BE-8BA7-488C-95E7-634F65E164EE}" type="TxLink">
                <a:rPr lang="en-US" sz="1400" b="0" i="0" u="none" strike="noStrike" kern="1200">
                  <a:solidFill>
                    <a:srgbClr val="000000"/>
                  </a:solidFill>
                  <a:latin typeface="+mn-lt"/>
                  <a:cs typeface="Arial"/>
                </a:rPr>
                <a:pPr lvl="0" algn="r" defTabSz="533400">
                  <a:lnSpc>
                    <a:spcPct val="90000"/>
                  </a:lnSpc>
                  <a:spcBef>
                    <a:spcPct val="0"/>
                  </a:spcBef>
                  <a:spcAft>
                    <a:spcPct val="35000"/>
                  </a:spcAft>
                </a:pPr>
                <a:t>3. Entrée dans le vif du sujet</a:t>
              </a:fld>
              <a:endParaRPr lang="de-CH" sz="1400" kern="1200">
                <a:solidFill>
                  <a:sysClr val="windowText" lastClr="000000"/>
                </a:solidFill>
                <a:latin typeface="+mn-lt"/>
              </a:endParaRPr>
            </a:p>
          </xdr:txBody>
        </xdr:sp>
        <xdr:sp macro="" textlink="' '!A1670">
          <xdr:nvSpPr>
            <xdr:cNvPr id="72" name="Freihandform 71">
              <a:extLst>
                <a:ext uri="{FF2B5EF4-FFF2-40B4-BE49-F238E27FC236}">
                  <a16:creationId xmlns:a16="http://schemas.microsoft.com/office/drawing/2014/main" id="{00000000-0008-0000-3600-000048000000}"/>
                </a:ext>
              </a:extLst>
            </xdr:cNvPr>
            <xdr:cNvSpPr/>
          </xdr:nvSpPr>
          <xdr:spPr>
            <a:xfrm>
              <a:off x="3606642" y="78094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marL="0" lvl="0" indent="0" algn="l" defTabSz="622300">
                <a:lnSpc>
                  <a:spcPct val="90000"/>
                </a:lnSpc>
                <a:spcBef>
                  <a:spcPct val="0"/>
                </a:spcBef>
                <a:spcAft>
                  <a:spcPct val="35000"/>
                </a:spcAft>
              </a:pPr>
              <a:fld id="{75021194-96C0-474D-B59C-C87BC5453379}" type="TxLink">
                <a:rPr lang="en-US" sz="1000" b="0" i="0" u="none" strike="noStrike" kern="1200" dirty="0">
                  <a:solidFill>
                    <a:srgbClr val="000000"/>
                  </a:solidFill>
                  <a:latin typeface="+mn-lt"/>
                  <a:ea typeface="+mn-ea"/>
                  <a:cs typeface="Arial"/>
                </a:rPr>
                <a:pPr marL="0" lvl="0" indent="0" algn="l" defTabSz="622300">
                  <a:lnSpc>
                    <a:spcPct val="90000"/>
                  </a:lnSpc>
                  <a:spcBef>
                    <a:spcPct val="0"/>
                  </a:spcBef>
                  <a:spcAft>
                    <a:spcPct val="35000"/>
                  </a:spcAft>
                </a:pPr>
                <a:t>Aborder ouvertement les sujets désagréables ; 
séparer le niveau technique du niveau relationnel ;
évoquer clairement les points critiques ;
utiliser les résistances de manière constructive</a:t>
              </a:fld>
              <a:endParaRPr lang="de-DE" sz="1000" b="0" i="0" u="none" strike="noStrike" kern="1200" dirty="0">
                <a:solidFill>
                  <a:srgbClr val="000000"/>
                </a:solidFill>
                <a:latin typeface="+mn-lt"/>
                <a:ea typeface="+mn-ea"/>
                <a:cs typeface="Arial"/>
              </a:endParaRPr>
            </a:p>
          </xdr:txBody>
        </xdr:sp>
        <xdr:sp macro="" textlink="">
          <xdr:nvSpPr>
            <xdr:cNvPr id="40" name="Flussdiagramm: Auszug 39">
              <a:extLst>
                <a:ext uri="{FF2B5EF4-FFF2-40B4-BE49-F238E27FC236}">
                  <a16:creationId xmlns:a16="http://schemas.microsoft.com/office/drawing/2014/main" id="{00000000-0008-0000-3600-000028000000}"/>
                </a:ext>
              </a:extLst>
            </xdr:cNvPr>
            <xdr:cNvSpPr/>
          </xdr:nvSpPr>
          <xdr:spPr>
            <a:xfrm rot="5400000">
              <a:off x="4626256" y="3201815"/>
              <a:ext cx="390687" cy="306562"/>
            </a:xfrm>
            <a:prstGeom prst="flowChartExtract">
              <a:avLst/>
            </a:prstGeom>
            <a:ln w="15875"/>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sp>
      </xdr:grpSp>
      <xdr:grpSp>
        <xdr:nvGrpSpPr>
          <xdr:cNvPr id="8" name="Gruppieren 7">
            <a:extLst>
              <a:ext uri="{FF2B5EF4-FFF2-40B4-BE49-F238E27FC236}">
                <a16:creationId xmlns:a16="http://schemas.microsoft.com/office/drawing/2014/main" id="{00000000-0008-0000-3600-000008000000}"/>
              </a:ext>
            </a:extLst>
          </xdr:cNvPr>
          <xdr:cNvGrpSpPr/>
        </xdr:nvGrpSpPr>
        <xdr:grpSpPr>
          <a:xfrm>
            <a:off x="1733664" y="837960"/>
            <a:ext cx="1661372" cy="3086340"/>
            <a:chOff x="1733664" y="837960"/>
            <a:chExt cx="1661372" cy="3086340"/>
          </a:xfrm>
        </xdr:grpSpPr>
        <xdr:sp macro="" textlink="' '!A1667">
          <xdr:nvSpPr>
            <xdr:cNvPr id="68" name="Freihandform 67">
              <a:extLst>
                <a:ext uri="{FF2B5EF4-FFF2-40B4-BE49-F238E27FC236}">
                  <a16:creationId xmlns:a16="http://schemas.microsoft.com/office/drawing/2014/main" id="{00000000-0008-0000-3600-000044000000}"/>
                </a:ext>
              </a:extLst>
            </xdr:cNvPr>
            <xdr:cNvSpPr/>
          </xdr:nvSpPr>
          <xdr:spPr>
            <a:xfrm rot="16200000">
              <a:off x="959105" y="161251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lumMod val="40000"/>
                <a:lumOff val="60000"/>
              </a:schemeClr>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Overflow="clip" horzOverflow="clip" vert="horz" wrap="square" lIns="144000" tIns="72000" rIns="144000" bIns="0" numCol="1" spcCol="1270" anchor="t" anchorCtr="0">
              <a:noAutofit/>
            </a:bodyPr>
            <a:lstStyle/>
            <a:p>
              <a:pPr lvl="0" algn="r" defTabSz="533400">
                <a:lnSpc>
                  <a:spcPct val="90000"/>
                </a:lnSpc>
                <a:spcBef>
                  <a:spcPct val="0"/>
                </a:spcBef>
                <a:spcAft>
                  <a:spcPct val="35000"/>
                </a:spcAft>
              </a:pPr>
              <a:fld id="{860559A3-19AA-428D-AB95-F2F8F5FAF454}" type="TxLink">
                <a:rPr lang="en-US" sz="1300" b="0" i="0" u="none" strike="noStrike" kern="1200">
                  <a:solidFill>
                    <a:srgbClr val="000000"/>
                  </a:solidFill>
                  <a:latin typeface="+mn-lt"/>
                  <a:cs typeface="Arial"/>
                </a:rPr>
                <a:pPr lvl="0" algn="r" defTabSz="533400">
                  <a:lnSpc>
                    <a:spcPct val="90000"/>
                  </a:lnSpc>
                  <a:spcBef>
                    <a:spcPct val="0"/>
                  </a:spcBef>
                  <a:spcAft>
                    <a:spcPct val="35000"/>
                  </a:spcAft>
                </a:pPr>
                <a:t>2. « Échauffement » – prise de contact</a:t>
              </a:fld>
              <a:endParaRPr lang="de-CH" sz="1300" kern="1200">
                <a:solidFill>
                  <a:sysClr val="windowText" lastClr="000000"/>
                </a:solidFill>
                <a:latin typeface="+mn-lt"/>
              </a:endParaRPr>
            </a:p>
          </xdr:txBody>
        </xdr:sp>
        <xdr:sp macro="" textlink="' '!A1668">
          <xdr:nvSpPr>
            <xdr:cNvPr id="69" name="Freihandform 68">
              <a:extLst>
                <a:ext uri="{FF2B5EF4-FFF2-40B4-BE49-F238E27FC236}">
                  <a16:creationId xmlns:a16="http://schemas.microsoft.com/office/drawing/2014/main" id="{00000000-0008-0000-3600-000045000000}"/>
                </a:ext>
              </a:extLst>
            </xdr:cNvPr>
            <xdr:cNvSpPr/>
          </xdr:nvSpPr>
          <xdr:spPr>
            <a:xfrm>
              <a:off x="2031207" y="91429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marL="0" lvl="0" indent="0" algn="l" defTabSz="622300">
                <a:lnSpc>
                  <a:spcPct val="90000"/>
                </a:lnSpc>
                <a:spcBef>
                  <a:spcPct val="0"/>
                </a:spcBef>
                <a:spcAft>
                  <a:spcPct val="35000"/>
                </a:spcAft>
              </a:pPr>
              <a:fld id="{B7B5BD5C-12BB-4B3F-A4FE-B231B5D205AC}" type="TxLink">
                <a:rPr lang="en-US" sz="1000" b="0" i="0" u="none" strike="noStrike" kern="1200" dirty="0">
                  <a:solidFill>
                    <a:srgbClr val="000000"/>
                  </a:solidFill>
                  <a:latin typeface="+mn-lt"/>
                  <a:ea typeface="+mn-ea"/>
                  <a:cs typeface="Arial"/>
                </a:rPr>
                <a:pPr marL="0" lvl="0" indent="0" algn="l" defTabSz="622300">
                  <a:lnSpc>
                    <a:spcPct val="90000"/>
                  </a:lnSpc>
                  <a:spcBef>
                    <a:spcPct val="0"/>
                  </a:spcBef>
                  <a:spcAft>
                    <a:spcPct val="35000"/>
                  </a:spcAft>
                </a:pPr>
                <a:t>Lancer la conversation de manière positive afin d’aborder le client sous un angle favorable ;
décrypter et refléter le langage corporel,
prendre au sérieux les objections</a:t>
              </a:fld>
              <a:endParaRPr lang="de-DE" sz="1000" b="0" i="0" u="none" strike="noStrike" kern="1200" dirty="0">
                <a:solidFill>
                  <a:srgbClr val="000000"/>
                </a:solidFill>
                <a:latin typeface="+mn-lt"/>
                <a:ea typeface="+mn-ea"/>
                <a:cs typeface="Arial"/>
              </a:endParaRPr>
            </a:p>
          </xdr:txBody>
        </xdr:sp>
        <xdr:sp macro="" textlink="">
          <xdr:nvSpPr>
            <xdr:cNvPr id="36" name="Flussdiagramm: Auszug 35">
              <a:extLst>
                <a:ext uri="{FF2B5EF4-FFF2-40B4-BE49-F238E27FC236}">
                  <a16:creationId xmlns:a16="http://schemas.microsoft.com/office/drawing/2014/main" id="{00000000-0008-0000-3600-000024000000}"/>
                </a:ext>
              </a:extLst>
            </xdr:cNvPr>
            <xdr:cNvSpPr/>
          </xdr:nvSpPr>
          <xdr:spPr>
            <a:xfrm rot="5400000">
              <a:off x="3046411" y="3335165"/>
              <a:ext cx="390687" cy="306562"/>
            </a:xfrm>
            <a:prstGeom prst="flowChartExtract">
              <a:avLst/>
            </a:prstGeom>
            <a:ln w="15875"/>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sp>
      </xdr:grpSp>
      <xdr:grpSp>
        <xdr:nvGrpSpPr>
          <xdr:cNvPr id="88" name="Gruppieren 87">
            <a:extLst>
              <a:ext uri="{FF2B5EF4-FFF2-40B4-BE49-F238E27FC236}">
                <a16:creationId xmlns:a16="http://schemas.microsoft.com/office/drawing/2014/main" id="{00000000-0008-0000-3600-000058000000}"/>
              </a:ext>
            </a:extLst>
          </xdr:cNvPr>
          <xdr:cNvGrpSpPr/>
        </xdr:nvGrpSpPr>
        <xdr:grpSpPr>
          <a:xfrm>
            <a:off x="158229" y="837960"/>
            <a:ext cx="1656962" cy="3086340"/>
            <a:chOff x="158229" y="704610"/>
            <a:chExt cx="1656962" cy="3086340"/>
          </a:xfrm>
        </xdr:grpSpPr>
        <xdr:sp macro="" textlink="' '!A1665">
          <xdr:nvSpPr>
            <xdr:cNvPr id="50" name="Freihandform 49">
              <a:extLst>
                <a:ext uri="{FF2B5EF4-FFF2-40B4-BE49-F238E27FC236}">
                  <a16:creationId xmlns:a16="http://schemas.microsoft.com/office/drawing/2014/main" id="{00000000-0008-0000-3600-000032000000}"/>
                </a:ext>
              </a:extLst>
            </xdr:cNvPr>
            <xdr:cNvSpPr/>
          </xdr:nvSpPr>
          <xdr:spPr>
            <a:xfrm rot="16200000">
              <a:off x="-616330" y="1479169"/>
              <a:ext cx="3086340" cy="1537222"/>
            </a:xfrm>
            <a:custGeom>
              <a:avLst/>
              <a:gdLst>
                <a:gd name="connsiteX0" fmla="*/ 0 w 2214959"/>
                <a:gd name="connsiteY0" fmla="*/ 110748 h 2657951"/>
                <a:gd name="connsiteX1" fmla="*/ 110748 w 2214959"/>
                <a:gd name="connsiteY1" fmla="*/ 0 h 2657951"/>
                <a:gd name="connsiteX2" fmla="*/ 2104211 w 2214959"/>
                <a:gd name="connsiteY2" fmla="*/ 0 h 2657951"/>
                <a:gd name="connsiteX3" fmla="*/ 2214959 w 2214959"/>
                <a:gd name="connsiteY3" fmla="*/ 110748 h 2657951"/>
                <a:gd name="connsiteX4" fmla="*/ 2214959 w 2214959"/>
                <a:gd name="connsiteY4" fmla="*/ 2547203 h 2657951"/>
                <a:gd name="connsiteX5" fmla="*/ 2104211 w 2214959"/>
                <a:gd name="connsiteY5" fmla="*/ 2657951 h 2657951"/>
                <a:gd name="connsiteX6" fmla="*/ 110748 w 2214959"/>
                <a:gd name="connsiteY6" fmla="*/ 2657951 h 2657951"/>
                <a:gd name="connsiteX7" fmla="*/ 0 w 2214959"/>
                <a:gd name="connsiteY7" fmla="*/ 2547203 h 2657951"/>
                <a:gd name="connsiteX8" fmla="*/ 0 w 2214959"/>
                <a:gd name="connsiteY8" fmla="*/ 110748 h 265795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214959" h="2657951">
                  <a:moveTo>
                    <a:pt x="2122669" y="1"/>
                  </a:moveTo>
                  <a:cubicBezTo>
                    <a:pt x="2173639" y="1"/>
                    <a:pt x="2214959" y="59501"/>
                    <a:pt x="2214959" y="132898"/>
                  </a:cubicBezTo>
                  <a:lnTo>
                    <a:pt x="2214959" y="2525053"/>
                  </a:lnTo>
                  <a:cubicBezTo>
                    <a:pt x="2214959" y="2598450"/>
                    <a:pt x="2173639" y="2657950"/>
                    <a:pt x="2122669" y="2657950"/>
                  </a:cubicBezTo>
                  <a:lnTo>
                    <a:pt x="92290" y="2657950"/>
                  </a:lnTo>
                  <a:cubicBezTo>
                    <a:pt x="41320" y="2657950"/>
                    <a:pt x="0" y="2598450"/>
                    <a:pt x="0" y="2525053"/>
                  </a:cubicBezTo>
                  <a:lnTo>
                    <a:pt x="0" y="132898"/>
                  </a:lnTo>
                  <a:cubicBezTo>
                    <a:pt x="0" y="59501"/>
                    <a:pt x="41320" y="1"/>
                    <a:pt x="92290" y="1"/>
                  </a:cubicBezTo>
                  <a:lnTo>
                    <a:pt x="2122669" y="1"/>
                  </a:lnTo>
                  <a:close/>
                </a:path>
              </a:pathLst>
            </a:custGeom>
            <a:solidFill>
              <a:schemeClr val="accent1">
                <a:lumMod val="20000"/>
                <a:lumOff val="80000"/>
              </a:schemeClr>
            </a:solidFill>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180000" tIns="72000" rIns="144000" bIns="0" numCol="1" spcCol="1270" anchor="t" anchorCtr="0">
              <a:noAutofit/>
            </a:bodyPr>
            <a:lstStyle/>
            <a:p>
              <a:pPr lvl="0" algn="r" defTabSz="533400">
                <a:lnSpc>
                  <a:spcPct val="90000"/>
                </a:lnSpc>
                <a:spcBef>
                  <a:spcPct val="0"/>
                </a:spcBef>
                <a:spcAft>
                  <a:spcPct val="35000"/>
                </a:spcAft>
              </a:pPr>
              <a:fld id="{5BE812B6-F441-4D78-A647-2355FA838E70}" type="TxLink">
                <a:rPr lang="en-US" sz="1400" b="0" i="0" u="none" strike="noStrike" kern="1200">
                  <a:solidFill>
                    <a:srgbClr val="000000"/>
                  </a:solidFill>
                  <a:latin typeface="+mn-lt"/>
                  <a:cs typeface="Arial"/>
                </a:rPr>
                <a:pPr lvl="0" algn="r" defTabSz="533400">
                  <a:lnSpc>
                    <a:spcPct val="90000"/>
                  </a:lnSpc>
                  <a:spcBef>
                    <a:spcPct val="0"/>
                  </a:spcBef>
                  <a:spcAft>
                    <a:spcPct val="35000"/>
                  </a:spcAft>
                </a:pPr>
                <a:t>1. Préparation</a:t>
              </a:fld>
              <a:endParaRPr lang="de-CH" sz="1400" kern="1200">
                <a:solidFill>
                  <a:sysClr val="windowText" lastClr="000000"/>
                </a:solidFill>
                <a:latin typeface="+mn-lt"/>
              </a:endParaRPr>
            </a:p>
          </xdr:txBody>
        </xdr:sp>
        <xdr:sp macro="" textlink="' '!A1666">
          <xdr:nvSpPr>
            <xdr:cNvPr id="51" name="Freihandform 50">
              <a:extLst>
                <a:ext uri="{FF2B5EF4-FFF2-40B4-BE49-F238E27FC236}">
                  <a16:creationId xmlns:a16="http://schemas.microsoft.com/office/drawing/2014/main" id="{00000000-0008-0000-3600-000033000000}"/>
                </a:ext>
              </a:extLst>
            </xdr:cNvPr>
            <xdr:cNvSpPr/>
          </xdr:nvSpPr>
          <xdr:spPr>
            <a:xfrm>
              <a:off x="455772" y="780949"/>
              <a:ext cx="1160234" cy="2955939"/>
            </a:xfrm>
            <a:custGeom>
              <a:avLst/>
              <a:gdLst>
                <a:gd name="connsiteX0" fmla="*/ 0 w 1650145"/>
                <a:gd name="connsiteY0" fmla="*/ 0 h 2657951"/>
                <a:gd name="connsiteX1" fmla="*/ 1650145 w 1650145"/>
                <a:gd name="connsiteY1" fmla="*/ 0 h 2657951"/>
                <a:gd name="connsiteX2" fmla="*/ 1650145 w 1650145"/>
                <a:gd name="connsiteY2" fmla="*/ 2657951 h 2657951"/>
                <a:gd name="connsiteX3" fmla="*/ 0 w 1650145"/>
                <a:gd name="connsiteY3" fmla="*/ 2657951 h 2657951"/>
                <a:gd name="connsiteX4" fmla="*/ 0 w 1650145"/>
                <a:gd name="connsiteY4" fmla="*/ 0 h 2657951"/>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50145" h="2657951">
                  <a:moveTo>
                    <a:pt x="0" y="0"/>
                  </a:moveTo>
                  <a:lnTo>
                    <a:pt x="1650145" y="0"/>
                  </a:lnTo>
                  <a:lnTo>
                    <a:pt x="1650145" y="2657951"/>
                  </a:lnTo>
                  <a:lnTo>
                    <a:pt x="0" y="2657951"/>
                  </a:lnTo>
                  <a:lnTo>
                    <a:pt x="0" y="0"/>
                  </a:lnTo>
                  <a:close/>
                </a:path>
              </a:pathLst>
            </a:custGeom>
            <a:noFill/>
            <a:ln>
              <a:noFill/>
            </a:ln>
            <a:sp3d/>
          </xdr:spPr>
          <xdr:style>
            <a:lnRef idx="2">
              <a:scrgbClr r="0" g="0" b="0"/>
            </a:lnRef>
            <a:fillRef idx="1">
              <a:scrgbClr r="0" g="0" b="0"/>
            </a:fillRef>
            <a:effectRef idx="0">
              <a:schemeClr val="accent1">
                <a:hueOff val="0"/>
                <a:satOff val="0"/>
                <a:lumOff val="0"/>
                <a:alphaOff val="0"/>
              </a:schemeClr>
            </a:effectRef>
            <a:fontRef idx="minor">
              <a:schemeClr val="lt1"/>
            </a:fontRef>
          </xdr:style>
          <xdr:txBody>
            <a:bodyPr spcFirstLastPara="0" vert="horz" wrap="square" lIns="0" tIns="48006" rIns="0" bIns="0" numCol="1" spcCol="1270" anchor="t" anchorCtr="0">
              <a:noAutofit/>
            </a:bodyPr>
            <a:lstStyle/>
            <a:p>
              <a:pPr lvl="0" algn="l" defTabSz="622300">
                <a:lnSpc>
                  <a:spcPct val="90000"/>
                </a:lnSpc>
                <a:spcBef>
                  <a:spcPct val="0"/>
                </a:spcBef>
                <a:spcAft>
                  <a:spcPct val="35000"/>
                </a:spcAft>
              </a:pPr>
              <a:fld id="{F4865C67-18BE-431D-8744-AEB329B08FAD}" type="TxLink">
                <a:rPr lang="en-US" sz="1000" b="0" i="0" u="none" strike="noStrike" kern="1200" dirty="0">
                  <a:solidFill>
                    <a:srgbClr val="000000"/>
                  </a:solidFill>
                  <a:latin typeface="+mn-lt"/>
                  <a:cs typeface="Arial"/>
                </a:rPr>
                <a:pPr lvl="0" algn="l" defTabSz="622300">
                  <a:lnSpc>
                    <a:spcPct val="90000"/>
                  </a:lnSpc>
                  <a:spcBef>
                    <a:spcPct val="0"/>
                  </a:spcBef>
                  <a:spcAft>
                    <a:spcPct val="35000"/>
                  </a:spcAft>
                </a:pPr>
                <a:t>Bien cerner le contexte et définir les objectifs ;
bien cerner sa propre position vis-à-vis de l’interlocuteur ;
prévoir une bouée de sauvetage</a:t>
              </a:fld>
              <a:endParaRPr lang="de-DE" sz="1000" kern="1200" dirty="0">
                <a:solidFill>
                  <a:sysClr val="windowText" lastClr="000000"/>
                </a:solidFill>
                <a:latin typeface="+mn-lt"/>
              </a:endParaRPr>
            </a:p>
          </xdr:txBody>
        </xdr:sp>
        <xdr:sp macro="" textlink="">
          <xdr:nvSpPr>
            <xdr:cNvPr id="24" name="Flussdiagramm: Auszug 23">
              <a:extLst>
                <a:ext uri="{FF2B5EF4-FFF2-40B4-BE49-F238E27FC236}">
                  <a16:creationId xmlns:a16="http://schemas.microsoft.com/office/drawing/2014/main" id="{00000000-0008-0000-3600-000018000000}"/>
                </a:ext>
              </a:extLst>
            </xdr:cNvPr>
            <xdr:cNvSpPr/>
          </xdr:nvSpPr>
          <xdr:spPr>
            <a:xfrm rot="5400000">
              <a:off x="1478031" y="3213280"/>
              <a:ext cx="390687" cy="283632"/>
            </a:xfrm>
            <a:prstGeom prst="flowChartExtract">
              <a:avLst/>
            </a:prstGeom>
            <a:ln w="15875"/>
          </xdr:spPr>
          <xdr:style>
            <a:lnRef idx="2">
              <a:schemeClr val="accent1">
                <a:hueOff val="0"/>
                <a:satOff val="0"/>
                <a:lumOff val="0"/>
                <a:alphaOff val="0"/>
              </a:schemeClr>
            </a:lnRef>
            <a:fillRef idx="1">
              <a:schemeClr val="lt1">
                <a:hueOff val="0"/>
                <a:satOff val="0"/>
                <a:lumOff val="0"/>
                <a:alphaOff val="0"/>
              </a:schemeClr>
            </a:fillRef>
            <a:effectRef idx="0">
              <a:schemeClr val="lt1">
                <a:hueOff val="0"/>
                <a:satOff val="0"/>
                <a:lumOff val="0"/>
                <a:alphaOff val="0"/>
              </a:schemeClr>
            </a:effectRef>
            <a:fontRef idx="minor">
              <a:schemeClr val="dk1">
                <a:hueOff val="0"/>
                <a:satOff val="0"/>
                <a:lumOff val="0"/>
                <a:alphaOff val="0"/>
              </a:schemeClr>
            </a:fontRef>
          </xdr:style>
        </xdr:sp>
      </xdr:grpSp>
    </xdr:grpSp>
    <xdr:clientData/>
  </xdr:twoCellAnchor>
  <xdr:twoCellAnchor>
    <xdr:from>
      <xdr:col>2</xdr:col>
      <xdr:colOff>606290</xdr:colOff>
      <xdr:row>23</xdr:row>
      <xdr:rowOff>72117</xdr:rowOff>
    </xdr:from>
    <xdr:to>
      <xdr:col>13</xdr:col>
      <xdr:colOff>60178</xdr:colOff>
      <xdr:row>30</xdr:row>
      <xdr:rowOff>186417</xdr:rowOff>
    </xdr:to>
    <xdr:sp macro="" textlink="">
      <xdr:nvSpPr>
        <xdr:cNvPr id="152" name="Freihandform 151">
          <a:extLst>
            <a:ext uri="{FF2B5EF4-FFF2-40B4-BE49-F238E27FC236}">
              <a16:creationId xmlns:a16="http://schemas.microsoft.com/office/drawing/2014/main" id="{00000000-0008-0000-3600-000098000000}"/>
            </a:ext>
          </a:extLst>
        </xdr:cNvPr>
        <xdr:cNvSpPr/>
      </xdr:nvSpPr>
      <xdr:spPr>
        <a:xfrm>
          <a:off x="1253990" y="4996542"/>
          <a:ext cx="7016738" cy="1447800"/>
        </a:xfrm>
        <a:custGeom>
          <a:avLst/>
          <a:gdLst>
            <a:gd name="connsiteX0" fmla="*/ 0 w 7048500"/>
            <a:gd name="connsiteY0" fmla="*/ 609600 h 1447800"/>
            <a:gd name="connsiteX1" fmla="*/ 180975 w 7048500"/>
            <a:gd name="connsiteY1" fmla="*/ 619125 h 1447800"/>
            <a:gd name="connsiteX2" fmla="*/ 285750 w 7048500"/>
            <a:gd name="connsiteY2" fmla="*/ 0 h 1447800"/>
            <a:gd name="connsiteX3" fmla="*/ 314325 w 7048500"/>
            <a:gd name="connsiteY3" fmla="*/ 828675 h 1447800"/>
            <a:gd name="connsiteX4" fmla="*/ 485775 w 7048500"/>
            <a:gd name="connsiteY4" fmla="*/ 152400 h 1447800"/>
            <a:gd name="connsiteX5" fmla="*/ 552450 w 7048500"/>
            <a:gd name="connsiteY5" fmla="*/ 1447800 h 1447800"/>
            <a:gd name="connsiteX6" fmla="*/ 762000 w 7048500"/>
            <a:gd name="connsiteY6" fmla="*/ 428625 h 1447800"/>
            <a:gd name="connsiteX7" fmla="*/ 866775 w 7048500"/>
            <a:gd name="connsiteY7" fmla="*/ 1114425 h 1447800"/>
            <a:gd name="connsiteX8" fmla="*/ 971550 w 7048500"/>
            <a:gd name="connsiteY8" fmla="*/ 28575 h 1447800"/>
            <a:gd name="connsiteX9" fmla="*/ 1152525 w 7048500"/>
            <a:gd name="connsiteY9" fmla="*/ 1028700 h 1447800"/>
            <a:gd name="connsiteX10" fmla="*/ 1228725 w 7048500"/>
            <a:gd name="connsiteY10" fmla="*/ 533400 h 1447800"/>
            <a:gd name="connsiteX11" fmla="*/ 1295400 w 7048500"/>
            <a:gd name="connsiteY11" fmla="*/ 742950 h 1447800"/>
            <a:gd name="connsiteX12" fmla="*/ 1371600 w 7048500"/>
            <a:gd name="connsiteY12" fmla="*/ 447675 h 1447800"/>
            <a:gd name="connsiteX13" fmla="*/ 1409700 w 7048500"/>
            <a:gd name="connsiteY13" fmla="*/ 723900 h 1447800"/>
            <a:gd name="connsiteX14" fmla="*/ 1457325 w 7048500"/>
            <a:gd name="connsiteY14" fmla="*/ 495300 h 1447800"/>
            <a:gd name="connsiteX15" fmla="*/ 1533525 w 7048500"/>
            <a:gd name="connsiteY15" fmla="*/ 704850 h 1447800"/>
            <a:gd name="connsiteX16" fmla="*/ 1581150 w 7048500"/>
            <a:gd name="connsiteY16" fmla="*/ 466725 h 1447800"/>
            <a:gd name="connsiteX17" fmla="*/ 1343025 w 7048500"/>
            <a:gd name="connsiteY17" fmla="*/ 561975 h 1447800"/>
            <a:gd name="connsiteX18" fmla="*/ 1495425 w 7048500"/>
            <a:gd name="connsiteY18" fmla="*/ 638175 h 1447800"/>
            <a:gd name="connsiteX19" fmla="*/ 1685925 w 7048500"/>
            <a:gd name="connsiteY19" fmla="*/ 476250 h 1447800"/>
            <a:gd name="connsiteX20" fmla="*/ 1733550 w 7048500"/>
            <a:gd name="connsiteY20" fmla="*/ 704850 h 1447800"/>
            <a:gd name="connsiteX21" fmla="*/ 1295400 w 7048500"/>
            <a:gd name="connsiteY21" fmla="*/ 638175 h 1447800"/>
            <a:gd name="connsiteX22" fmla="*/ 1457325 w 7048500"/>
            <a:gd name="connsiteY22" fmla="*/ 390525 h 1447800"/>
            <a:gd name="connsiteX23" fmla="*/ 1838325 w 7048500"/>
            <a:gd name="connsiteY23" fmla="*/ 676275 h 1447800"/>
            <a:gd name="connsiteX24" fmla="*/ 1885950 w 7048500"/>
            <a:gd name="connsiteY24" fmla="*/ 447675 h 1447800"/>
            <a:gd name="connsiteX25" fmla="*/ 1933575 w 7048500"/>
            <a:gd name="connsiteY25" fmla="*/ 695325 h 1447800"/>
            <a:gd name="connsiteX26" fmla="*/ 2105025 w 7048500"/>
            <a:gd name="connsiteY26" fmla="*/ 466725 h 1447800"/>
            <a:gd name="connsiteX27" fmla="*/ 2105025 w 7048500"/>
            <a:gd name="connsiteY27" fmla="*/ 647700 h 1447800"/>
            <a:gd name="connsiteX28" fmla="*/ 1790700 w 7048500"/>
            <a:gd name="connsiteY28" fmla="*/ 552450 h 1447800"/>
            <a:gd name="connsiteX29" fmla="*/ 2057400 w 7048500"/>
            <a:gd name="connsiteY29" fmla="*/ 704850 h 1447800"/>
            <a:gd name="connsiteX30" fmla="*/ 2247900 w 7048500"/>
            <a:gd name="connsiteY30" fmla="*/ 438150 h 1447800"/>
            <a:gd name="connsiteX31" fmla="*/ 2266950 w 7048500"/>
            <a:gd name="connsiteY31" fmla="*/ 704850 h 1447800"/>
            <a:gd name="connsiteX32" fmla="*/ 2362200 w 7048500"/>
            <a:gd name="connsiteY32" fmla="*/ 409575 h 1447800"/>
            <a:gd name="connsiteX33" fmla="*/ 2495550 w 7048500"/>
            <a:gd name="connsiteY33" fmla="*/ 704850 h 1447800"/>
            <a:gd name="connsiteX34" fmla="*/ 2200275 w 7048500"/>
            <a:gd name="connsiteY34" fmla="*/ 590550 h 1447800"/>
            <a:gd name="connsiteX35" fmla="*/ 2466975 w 7048500"/>
            <a:gd name="connsiteY35" fmla="*/ 438150 h 1447800"/>
            <a:gd name="connsiteX36" fmla="*/ 2543175 w 7048500"/>
            <a:gd name="connsiteY36" fmla="*/ 381000 h 1447800"/>
            <a:gd name="connsiteX37" fmla="*/ 2619375 w 7048500"/>
            <a:gd name="connsiteY37" fmla="*/ 742950 h 1447800"/>
            <a:gd name="connsiteX38" fmla="*/ 2667000 w 7048500"/>
            <a:gd name="connsiteY38" fmla="*/ 542925 h 1447800"/>
            <a:gd name="connsiteX39" fmla="*/ 2724150 w 7048500"/>
            <a:gd name="connsiteY39" fmla="*/ 666750 h 1447800"/>
            <a:gd name="connsiteX40" fmla="*/ 2733675 w 7048500"/>
            <a:gd name="connsiteY40" fmla="*/ 438150 h 1447800"/>
            <a:gd name="connsiteX41" fmla="*/ 2800350 w 7048500"/>
            <a:gd name="connsiteY41" fmla="*/ 685800 h 1447800"/>
            <a:gd name="connsiteX42" fmla="*/ 2914650 w 7048500"/>
            <a:gd name="connsiteY42" fmla="*/ 504825 h 1447800"/>
            <a:gd name="connsiteX43" fmla="*/ 2933700 w 7048500"/>
            <a:gd name="connsiteY43" fmla="*/ 647700 h 1447800"/>
            <a:gd name="connsiteX44" fmla="*/ 3009900 w 7048500"/>
            <a:gd name="connsiteY44" fmla="*/ 476250 h 1447800"/>
            <a:gd name="connsiteX45" fmla="*/ 2667000 w 7048500"/>
            <a:gd name="connsiteY45" fmla="*/ 504825 h 1447800"/>
            <a:gd name="connsiteX46" fmla="*/ 2809875 w 7048500"/>
            <a:gd name="connsiteY46" fmla="*/ 647700 h 1447800"/>
            <a:gd name="connsiteX47" fmla="*/ 2886075 w 7048500"/>
            <a:gd name="connsiteY47" fmla="*/ 447675 h 1447800"/>
            <a:gd name="connsiteX48" fmla="*/ 3086100 w 7048500"/>
            <a:gd name="connsiteY48" fmla="*/ 666750 h 1447800"/>
            <a:gd name="connsiteX49" fmla="*/ 3267075 w 7048500"/>
            <a:gd name="connsiteY49" fmla="*/ 409575 h 1447800"/>
            <a:gd name="connsiteX50" fmla="*/ 3305175 w 7048500"/>
            <a:gd name="connsiteY50" fmla="*/ 647700 h 1447800"/>
            <a:gd name="connsiteX51" fmla="*/ 3114675 w 7048500"/>
            <a:gd name="connsiteY51" fmla="*/ 533400 h 1447800"/>
            <a:gd name="connsiteX52" fmla="*/ 3448050 w 7048500"/>
            <a:gd name="connsiteY52" fmla="*/ 676275 h 1447800"/>
            <a:gd name="connsiteX53" fmla="*/ 3495675 w 7048500"/>
            <a:gd name="connsiteY53" fmla="*/ 371475 h 1447800"/>
            <a:gd name="connsiteX54" fmla="*/ 3524250 w 7048500"/>
            <a:gd name="connsiteY54" fmla="*/ 657225 h 1447800"/>
            <a:gd name="connsiteX55" fmla="*/ 3648075 w 7048500"/>
            <a:gd name="connsiteY55" fmla="*/ 447675 h 1447800"/>
            <a:gd name="connsiteX56" fmla="*/ 3848100 w 7048500"/>
            <a:gd name="connsiteY56" fmla="*/ 657225 h 1447800"/>
            <a:gd name="connsiteX57" fmla="*/ 3905250 w 7048500"/>
            <a:gd name="connsiteY57" fmla="*/ 466725 h 1447800"/>
            <a:gd name="connsiteX58" fmla="*/ 4114800 w 7048500"/>
            <a:gd name="connsiteY58" fmla="*/ 676275 h 1447800"/>
            <a:gd name="connsiteX59" fmla="*/ 4114800 w 7048500"/>
            <a:gd name="connsiteY59" fmla="*/ 476250 h 1447800"/>
            <a:gd name="connsiteX60" fmla="*/ 3962400 w 7048500"/>
            <a:gd name="connsiteY60" fmla="*/ 561975 h 1447800"/>
            <a:gd name="connsiteX61" fmla="*/ 3924300 w 7048500"/>
            <a:gd name="connsiteY61" fmla="*/ 657225 h 1447800"/>
            <a:gd name="connsiteX62" fmla="*/ 4095750 w 7048500"/>
            <a:gd name="connsiteY62" fmla="*/ 542925 h 1447800"/>
            <a:gd name="connsiteX63" fmla="*/ 4171950 w 7048500"/>
            <a:gd name="connsiteY63" fmla="*/ 457200 h 1447800"/>
            <a:gd name="connsiteX64" fmla="*/ 4324350 w 7048500"/>
            <a:gd name="connsiteY64" fmla="*/ 742950 h 1447800"/>
            <a:gd name="connsiteX65" fmla="*/ 4419600 w 7048500"/>
            <a:gd name="connsiteY65" fmla="*/ 457200 h 1447800"/>
            <a:gd name="connsiteX66" fmla="*/ 4486275 w 7048500"/>
            <a:gd name="connsiteY66" fmla="*/ 685800 h 1447800"/>
            <a:gd name="connsiteX67" fmla="*/ 4552950 w 7048500"/>
            <a:gd name="connsiteY67" fmla="*/ 504825 h 1447800"/>
            <a:gd name="connsiteX68" fmla="*/ 4410075 w 7048500"/>
            <a:gd name="connsiteY68" fmla="*/ 600075 h 1447800"/>
            <a:gd name="connsiteX69" fmla="*/ 4657725 w 7048500"/>
            <a:gd name="connsiteY69" fmla="*/ 695325 h 1447800"/>
            <a:gd name="connsiteX70" fmla="*/ 4686300 w 7048500"/>
            <a:gd name="connsiteY70" fmla="*/ 485775 h 1447800"/>
            <a:gd name="connsiteX71" fmla="*/ 4819650 w 7048500"/>
            <a:gd name="connsiteY71" fmla="*/ 714375 h 1447800"/>
            <a:gd name="connsiteX72" fmla="*/ 4829175 w 7048500"/>
            <a:gd name="connsiteY72" fmla="*/ 447675 h 1447800"/>
            <a:gd name="connsiteX73" fmla="*/ 5029200 w 7048500"/>
            <a:gd name="connsiteY73" fmla="*/ 685800 h 1447800"/>
            <a:gd name="connsiteX74" fmla="*/ 4762500 w 7048500"/>
            <a:gd name="connsiteY74" fmla="*/ 514350 h 1447800"/>
            <a:gd name="connsiteX75" fmla="*/ 4857750 w 7048500"/>
            <a:gd name="connsiteY75" fmla="*/ 704850 h 1447800"/>
            <a:gd name="connsiteX76" fmla="*/ 4972050 w 7048500"/>
            <a:gd name="connsiteY76" fmla="*/ 476250 h 1447800"/>
            <a:gd name="connsiteX77" fmla="*/ 5038725 w 7048500"/>
            <a:gd name="connsiteY77" fmla="*/ 581025 h 1447800"/>
            <a:gd name="connsiteX78" fmla="*/ 4933950 w 7048500"/>
            <a:gd name="connsiteY78" fmla="*/ 485775 h 1447800"/>
            <a:gd name="connsiteX79" fmla="*/ 5124450 w 7048500"/>
            <a:gd name="connsiteY79" fmla="*/ 723900 h 1447800"/>
            <a:gd name="connsiteX80" fmla="*/ 5200650 w 7048500"/>
            <a:gd name="connsiteY80" fmla="*/ 552450 h 1447800"/>
            <a:gd name="connsiteX81" fmla="*/ 5238750 w 7048500"/>
            <a:gd name="connsiteY81" fmla="*/ 685800 h 1447800"/>
            <a:gd name="connsiteX82" fmla="*/ 5114925 w 7048500"/>
            <a:gd name="connsiteY82" fmla="*/ 552450 h 1447800"/>
            <a:gd name="connsiteX83" fmla="*/ 5286375 w 7048500"/>
            <a:gd name="connsiteY83" fmla="*/ 457200 h 1447800"/>
            <a:gd name="connsiteX84" fmla="*/ 5381625 w 7048500"/>
            <a:gd name="connsiteY84" fmla="*/ 781050 h 1447800"/>
            <a:gd name="connsiteX85" fmla="*/ 5410200 w 7048500"/>
            <a:gd name="connsiteY85" fmla="*/ 400050 h 1447800"/>
            <a:gd name="connsiteX86" fmla="*/ 5610225 w 7048500"/>
            <a:gd name="connsiteY86" fmla="*/ 819150 h 1447800"/>
            <a:gd name="connsiteX87" fmla="*/ 5705475 w 7048500"/>
            <a:gd name="connsiteY87" fmla="*/ 95250 h 1447800"/>
            <a:gd name="connsiteX88" fmla="*/ 5829300 w 7048500"/>
            <a:gd name="connsiteY88" fmla="*/ 933450 h 1447800"/>
            <a:gd name="connsiteX89" fmla="*/ 5981700 w 7048500"/>
            <a:gd name="connsiteY89" fmla="*/ 238125 h 1447800"/>
            <a:gd name="connsiteX90" fmla="*/ 6057900 w 7048500"/>
            <a:gd name="connsiteY90" fmla="*/ 790575 h 1447800"/>
            <a:gd name="connsiteX91" fmla="*/ 6191250 w 7048500"/>
            <a:gd name="connsiteY91" fmla="*/ 123825 h 1447800"/>
            <a:gd name="connsiteX92" fmla="*/ 6334125 w 7048500"/>
            <a:gd name="connsiteY92" fmla="*/ 1209675 h 1447800"/>
            <a:gd name="connsiteX93" fmla="*/ 6457950 w 7048500"/>
            <a:gd name="connsiteY93" fmla="*/ 57150 h 1447800"/>
            <a:gd name="connsiteX94" fmla="*/ 6677025 w 7048500"/>
            <a:gd name="connsiteY94" fmla="*/ 790575 h 1447800"/>
            <a:gd name="connsiteX95" fmla="*/ 6810375 w 7048500"/>
            <a:gd name="connsiteY95" fmla="*/ 180975 h 1447800"/>
            <a:gd name="connsiteX96" fmla="*/ 6896100 w 7048500"/>
            <a:gd name="connsiteY96" fmla="*/ 723900 h 1447800"/>
            <a:gd name="connsiteX97" fmla="*/ 6934200 w 7048500"/>
            <a:gd name="connsiteY97" fmla="*/ 485775 h 1447800"/>
            <a:gd name="connsiteX98" fmla="*/ 6981825 w 7048500"/>
            <a:gd name="connsiteY98" fmla="*/ 619125 h 1447800"/>
            <a:gd name="connsiteX99" fmla="*/ 7048500 w 7048500"/>
            <a:gd name="connsiteY99" fmla="*/ 600075 h 14478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 ang="0">
              <a:pos x="connsiteX93" y="connsiteY93"/>
            </a:cxn>
            <a:cxn ang="0">
              <a:pos x="connsiteX94" y="connsiteY94"/>
            </a:cxn>
            <a:cxn ang="0">
              <a:pos x="connsiteX95" y="connsiteY95"/>
            </a:cxn>
            <a:cxn ang="0">
              <a:pos x="connsiteX96" y="connsiteY96"/>
            </a:cxn>
            <a:cxn ang="0">
              <a:pos x="connsiteX97" y="connsiteY97"/>
            </a:cxn>
            <a:cxn ang="0">
              <a:pos x="connsiteX98" y="connsiteY98"/>
            </a:cxn>
            <a:cxn ang="0">
              <a:pos x="connsiteX99" y="connsiteY99"/>
            </a:cxn>
          </a:cxnLst>
          <a:rect l="l" t="t" r="r" b="b"/>
          <a:pathLst>
            <a:path w="7048500" h="1447800">
              <a:moveTo>
                <a:pt x="0" y="609600"/>
              </a:moveTo>
              <a:lnTo>
                <a:pt x="180975" y="619125"/>
              </a:lnTo>
              <a:lnTo>
                <a:pt x="285750" y="0"/>
              </a:lnTo>
              <a:lnTo>
                <a:pt x="314325" y="828675"/>
              </a:lnTo>
              <a:lnTo>
                <a:pt x="485775" y="152400"/>
              </a:lnTo>
              <a:lnTo>
                <a:pt x="552450" y="1447800"/>
              </a:lnTo>
              <a:lnTo>
                <a:pt x="762000" y="428625"/>
              </a:lnTo>
              <a:lnTo>
                <a:pt x="866775" y="1114425"/>
              </a:lnTo>
              <a:lnTo>
                <a:pt x="971550" y="28575"/>
              </a:lnTo>
              <a:lnTo>
                <a:pt x="1152525" y="1028700"/>
              </a:lnTo>
              <a:lnTo>
                <a:pt x="1228725" y="533400"/>
              </a:lnTo>
              <a:lnTo>
                <a:pt x="1295400" y="742950"/>
              </a:lnTo>
              <a:lnTo>
                <a:pt x="1371600" y="447675"/>
              </a:lnTo>
              <a:lnTo>
                <a:pt x="1409700" y="723900"/>
              </a:lnTo>
              <a:lnTo>
                <a:pt x="1457325" y="495300"/>
              </a:lnTo>
              <a:lnTo>
                <a:pt x="1533525" y="704850"/>
              </a:lnTo>
              <a:lnTo>
                <a:pt x="1581150" y="466725"/>
              </a:lnTo>
              <a:lnTo>
                <a:pt x="1343025" y="561975"/>
              </a:lnTo>
              <a:lnTo>
                <a:pt x="1495425" y="638175"/>
              </a:lnTo>
              <a:lnTo>
                <a:pt x="1685925" y="476250"/>
              </a:lnTo>
              <a:lnTo>
                <a:pt x="1733550" y="704850"/>
              </a:lnTo>
              <a:lnTo>
                <a:pt x="1295400" y="638175"/>
              </a:lnTo>
              <a:lnTo>
                <a:pt x="1457325" y="390525"/>
              </a:lnTo>
              <a:lnTo>
                <a:pt x="1838325" y="676275"/>
              </a:lnTo>
              <a:lnTo>
                <a:pt x="1885950" y="447675"/>
              </a:lnTo>
              <a:lnTo>
                <a:pt x="1933575" y="695325"/>
              </a:lnTo>
              <a:lnTo>
                <a:pt x="2105025" y="466725"/>
              </a:lnTo>
              <a:lnTo>
                <a:pt x="2105025" y="647700"/>
              </a:lnTo>
              <a:lnTo>
                <a:pt x="1790700" y="552450"/>
              </a:lnTo>
              <a:lnTo>
                <a:pt x="2057400" y="704850"/>
              </a:lnTo>
              <a:lnTo>
                <a:pt x="2247900" y="438150"/>
              </a:lnTo>
              <a:lnTo>
                <a:pt x="2266950" y="704850"/>
              </a:lnTo>
              <a:lnTo>
                <a:pt x="2362200" y="409575"/>
              </a:lnTo>
              <a:lnTo>
                <a:pt x="2495550" y="704850"/>
              </a:lnTo>
              <a:lnTo>
                <a:pt x="2200275" y="590550"/>
              </a:lnTo>
              <a:lnTo>
                <a:pt x="2466975" y="438150"/>
              </a:lnTo>
              <a:lnTo>
                <a:pt x="2543175" y="381000"/>
              </a:lnTo>
              <a:lnTo>
                <a:pt x="2619375" y="742950"/>
              </a:lnTo>
              <a:lnTo>
                <a:pt x="2667000" y="542925"/>
              </a:lnTo>
              <a:lnTo>
                <a:pt x="2724150" y="666750"/>
              </a:lnTo>
              <a:lnTo>
                <a:pt x="2733675" y="438150"/>
              </a:lnTo>
              <a:lnTo>
                <a:pt x="2800350" y="685800"/>
              </a:lnTo>
              <a:lnTo>
                <a:pt x="2914650" y="504825"/>
              </a:lnTo>
              <a:lnTo>
                <a:pt x="2933700" y="647700"/>
              </a:lnTo>
              <a:lnTo>
                <a:pt x="3009900" y="476250"/>
              </a:lnTo>
              <a:lnTo>
                <a:pt x="2667000" y="504825"/>
              </a:lnTo>
              <a:lnTo>
                <a:pt x="2809875" y="647700"/>
              </a:lnTo>
              <a:lnTo>
                <a:pt x="2886075" y="447675"/>
              </a:lnTo>
              <a:lnTo>
                <a:pt x="3086100" y="666750"/>
              </a:lnTo>
              <a:lnTo>
                <a:pt x="3267075" y="409575"/>
              </a:lnTo>
              <a:lnTo>
                <a:pt x="3305175" y="647700"/>
              </a:lnTo>
              <a:lnTo>
                <a:pt x="3114675" y="533400"/>
              </a:lnTo>
              <a:lnTo>
                <a:pt x="3448050" y="676275"/>
              </a:lnTo>
              <a:lnTo>
                <a:pt x="3495675" y="371475"/>
              </a:lnTo>
              <a:lnTo>
                <a:pt x="3524250" y="657225"/>
              </a:lnTo>
              <a:lnTo>
                <a:pt x="3648075" y="447675"/>
              </a:lnTo>
              <a:lnTo>
                <a:pt x="3848100" y="657225"/>
              </a:lnTo>
              <a:lnTo>
                <a:pt x="3905250" y="466725"/>
              </a:lnTo>
              <a:lnTo>
                <a:pt x="4114800" y="676275"/>
              </a:lnTo>
              <a:lnTo>
                <a:pt x="4114800" y="476250"/>
              </a:lnTo>
              <a:lnTo>
                <a:pt x="3962400" y="561975"/>
              </a:lnTo>
              <a:lnTo>
                <a:pt x="3924300" y="657225"/>
              </a:lnTo>
              <a:lnTo>
                <a:pt x="4095750" y="542925"/>
              </a:lnTo>
              <a:lnTo>
                <a:pt x="4171950" y="457200"/>
              </a:lnTo>
              <a:lnTo>
                <a:pt x="4324350" y="742950"/>
              </a:lnTo>
              <a:lnTo>
                <a:pt x="4419600" y="457200"/>
              </a:lnTo>
              <a:lnTo>
                <a:pt x="4486275" y="685800"/>
              </a:lnTo>
              <a:lnTo>
                <a:pt x="4552950" y="504825"/>
              </a:lnTo>
              <a:lnTo>
                <a:pt x="4410075" y="600075"/>
              </a:lnTo>
              <a:lnTo>
                <a:pt x="4657725" y="695325"/>
              </a:lnTo>
              <a:lnTo>
                <a:pt x="4686300" y="485775"/>
              </a:lnTo>
              <a:lnTo>
                <a:pt x="4819650" y="714375"/>
              </a:lnTo>
              <a:lnTo>
                <a:pt x="4829175" y="447675"/>
              </a:lnTo>
              <a:lnTo>
                <a:pt x="5029200" y="685800"/>
              </a:lnTo>
              <a:lnTo>
                <a:pt x="4762500" y="514350"/>
              </a:lnTo>
              <a:lnTo>
                <a:pt x="4857750" y="704850"/>
              </a:lnTo>
              <a:lnTo>
                <a:pt x="4972050" y="476250"/>
              </a:lnTo>
              <a:lnTo>
                <a:pt x="5038725" y="581025"/>
              </a:lnTo>
              <a:lnTo>
                <a:pt x="4933950" y="485775"/>
              </a:lnTo>
              <a:lnTo>
                <a:pt x="5124450" y="723900"/>
              </a:lnTo>
              <a:lnTo>
                <a:pt x="5200650" y="552450"/>
              </a:lnTo>
              <a:lnTo>
                <a:pt x="5238750" y="685800"/>
              </a:lnTo>
              <a:lnTo>
                <a:pt x="5114925" y="552450"/>
              </a:lnTo>
              <a:lnTo>
                <a:pt x="5286375" y="457200"/>
              </a:lnTo>
              <a:lnTo>
                <a:pt x="5381625" y="781050"/>
              </a:lnTo>
              <a:lnTo>
                <a:pt x="5410200" y="400050"/>
              </a:lnTo>
              <a:lnTo>
                <a:pt x="5610225" y="819150"/>
              </a:lnTo>
              <a:lnTo>
                <a:pt x="5705475" y="95250"/>
              </a:lnTo>
              <a:lnTo>
                <a:pt x="5829300" y="933450"/>
              </a:lnTo>
              <a:lnTo>
                <a:pt x="5981700" y="238125"/>
              </a:lnTo>
              <a:lnTo>
                <a:pt x="6057900" y="790575"/>
              </a:lnTo>
              <a:lnTo>
                <a:pt x="6191250" y="123825"/>
              </a:lnTo>
              <a:lnTo>
                <a:pt x="6334125" y="1209675"/>
              </a:lnTo>
              <a:lnTo>
                <a:pt x="6457950" y="57150"/>
              </a:lnTo>
              <a:lnTo>
                <a:pt x="6677025" y="790575"/>
              </a:lnTo>
              <a:lnTo>
                <a:pt x="6810375" y="180975"/>
              </a:lnTo>
              <a:lnTo>
                <a:pt x="6896100" y="723900"/>
              </a:lnTo>
              <a:lnTo>
                <a:pt x="6934200" y="485775"/>
              </a:lnTo>
              <a:lnTo>
                <a:pt x="6981825" y="619125"/>
              </a:lnTo>
              <a:lnTo>
                <a:pt x="7048500" y="600075"/>
              </a:lnTo>
            </a:path>
          </a:pathLst>
        </a:custGeom>
        <a:noFill/>
        <a:ln>
          <a:solidFill>
            <a:schemeClr val="accent1">
              <a:lumMod val="40000"/>
              <a:lumOff val="60000"/>
            </a:schemeClr>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xdr:from>
      <xdr:col>3</xdr:col>
      <xdr:colOff>622835</xdr:colOff>
      <xdr:row>23</xdr:row>
      <xdr:rowOff>5440</xdr:rowOff>
    </xdr:from>
    <xdr:to>
      <xdr:col>5</xdr:col>
      <xdr:colOff>368258</xdr:colOff>
      <xdr:row>29</xdr:row>
      <xdr:rowOff>138791</xdr:rowOff>
    </xdr:to>
    <xdr:pic>
      <xdr:nvPicPr>
        <xdr:cNvPr id="142" name="Grafik 141" descr="Key in black">
          <a:extLst>
            <a:ext uri="{FF2B5EF4-FFF2-40B4-BE49-F238E27FC236}">
              <a16:creationId xmlns:a16="http://schemas.microsoft.com/office/drawing/2014/main" id="{00000000-0008-0000-3600-00008E000000}"/>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flipH="1">
          <a:off x="2032535" y="4929865"/>
          <a:ext cx="1269423" cy="1276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551803</xdr:colOff>
      <xdr:row>26</xdr:row>
      <xdr:rowOff>65248</xdr:rowOff>
    </xdr:from>
    <xdr:to>
      <xdr:col>7</xdr:col>
      <xdr:colOff>748218</xdr:colOff>
      <xdr:row>28</xdr:row>
      <xdr:rowOff>119742</xdr:rowOff>
    </xdr:to>
    <xdr:pic>
      <xdr:nvPicPr>
        <xdr:cNvPr id="115" name="Grafik 114">
          <a:extLst>
            <a:ext uri="{FF2B5EF4-FFF2-40B4-BE49-F238E27FC236}">
              <a16:creationId xmlns:a16="http://schemas.microsoft.com/office/drawing/2014/main" id="{00000000-0008-0000-3600-000073000000}"/>
            </a:ext>
          </a:extLst>
        </xdr:cNvPr>
        <xdr:cNvPicPr>
          <a:picLocks noChangeAspect="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247503" y="5561173"/>
          <a:ext cx="958415" cy="435494"/>
        </a:xfrm>
        <a:prstGeom prst="rect">
          <a:avLst/>
        </a:prstGeom>
      </xdr:spPr>
    </xdr:pic>
    <xdr:clientData/>
  </xdr:twoCellAnchor>
  <xdr:twoCellAnchor>
    <xdr:from>
      <xdr:col>5</xdr:col>
      <xdr:colOff>608045</xdr:colOff>
      <xdr:row>19</xdr:row>
      <xdr:rowOff>185368</xdr:rowOff>
    </xdr:from>
    <xdr:to>
      <xdr:col>8</xdr:col>
      <xdr:colOff>698122</xdr:colOff>
      <xdr:row>32</xdr:row>
      <xdr:rowOff>91167</xdr:rowOff>
    </xdr:to>
    <xdr:grpSp>
      <xdr:nvGrpSpPr>
        <xdr:cNvPr id="7" name="Gruppieren 6">
          <a:extLst>
            <a:ext uri="{FF2B5EF4-FFF2-40B4-BE49-F238E27FC236}">
              <a16:creationId xmlns:a16="http://schemas.microsoft.com/office/drawing/2014/main" id="{00000000-0008-0000-3600-000007000000}"/>
            </a:ext>
          </a:extLst>
        </xdr:cNvPr>
        <xdr:cNvGrpSpPr/>
      </xdr:nvGrpSpPr>
      <xdr:grpSpPr>
        <a:xfrm>
          <a:off x="3625565" y="4292548"/>
          <a:ext cx="2444657" cy="2283239"/>
          <a:chOff x="3541745" y="4347793"/>
          <a:chExt cx="2376077" cy="2382299"/>
        </a:xfrm>
      </xdr:grpSpPr>
      <xdr:grpSp>
        <xdr:nvGrpSpPr>
          <xdr:cNvPr id="2" name="Gruppieren 1">
            <a:extLst>
              <a:ext uri="{FF2B5EF4-FFF2-40B4-BE49-F238E27FC236}">
                <a16:creationId xmlns:a16="http://schemas.microsoft.com/office/drawing/2014/main" id="{00000000-0008-0000-3600-000002000000}"/>
              </a:ext>
            </a:extLst>
          </xdr:cNvPr>
          <xdr:cNvGrpSpPr/>
        </xdr:nvGrpSpPr>
        <xdr:grpSpPr>
          <a:xfrm>
            <a:off x="3542520" y="4347793"/>
            <a:ext cx="2375302" cy="2381250"/>
            <a:chOff x="3542520" y="4347793"/>
            <a:chExt cx="2375302" cy="2381250"/>
          </a:xfrm>
        </xdr:grpSpPr>
        <xdr:sp macro="" textlink="">
          <xdr:nvSpPr>
            <xdr:cNvPr id="99" name="Trapezoid 98">
              <a:extLst>
                <a:ext uri="{FF2B5EF4-FFF2-40B4-BE49-F238E27FC236}">
                  <a16:creationId xmlns:a16="http://schemas.microsoft.com/office/drawing/2014/main" id="{00000000-0008-0000-3600-000063000000}"/>
                </a:ext>
              </a:extLst>
            </xdr:cNvPr>
            <xdr:cNvSpPr/>
          </xdr:nvSpPr>
          <xdr:spPr>
            <a:xfrm>
              <a:off x="3542520" y="6128968"/>
              <a:ext cx="2368324" cy="600075"/>
            </a:xfrm>
            <a:prstGeom prst="trapezoid">
              <a:avLst>
                <a:gd name="adj" fmla="val 100093"/>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5" name="Trapezoid 104">
              <a:extLst>
                <a:ext uri="{FF2B5EF4-FFF2-40B4-BE49-F238E27FC236}">
                  <a16:creationId xmlns:a16="http://schemas.microsoft.com/office/drawing/2014/main" id="{00000000-0008-0000-3600-000069000000}"/>
                </a:ext>
              </a:extLst>
            </xdr:cNvPr>
            <xdr:cNvSpPr/>
          </xdr:nvSpPr>
          <xdr:spPr>
            <a:xfrm rot="16200000">
              <a:off x="4419314" y="5240009"/>
              <a:ext cx="2381250" cy="596818"/>
            </a:xfrm>
            <a:prstGeom prst="trapezoid">
              <a:avLst>
                <a:gd name="adj" fmla="val 100093"/>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6" name="Trapezoid 105">
              <a:extLst>
                <a:ext uri="{FF2B5EF4-FFF2-40B4-BE49-F238E27FC236}">
                  <a16:creationId xmlns:a16="http://schemas.microsoft.com/office/drawing/2014/main" id="{00000000-0008-0000-3600-00006A000000}"/>
                </a:ext>
              </a:extLst>
            </xdr:cNvPr>
            <xdr:cNvSpPr/>
          </xdr:nvSpPr>
          <xdr:spPr>
            <a:xfrm rot="5400000" flipH="1">
              <a:off x="2659005" y="5240009"/>
              <a:ext cx="2381250" cy="596818"/>
            </a:xfrm>
            <a:prstGeom prst="trapezoid">
              <a:avLst>
                <a:gd name="adj" fmla="val 100093"/>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07" name="Trapezoid 106">
              <a:extLst>
                <a:ext uri="{FF2B5EF4-FFF2-40B4-BE49-F238E27FC236}">
                  <a16:creationId xmlns:a16="http://schemas.microsoft.com/office/drawing/2014/main" id="{00000000-0008-0000-3600-00006B000000}"/>
                </a:ext>
              </a:extLst>
            </xdr:cNvPr>
            <xdr:cNvSpPr/>
          </xdr:nvSpPr>
          <xdr:spPr>
            <a:xfrm flipV="1">
              <a:off x="3549498" y="4350823"/>
              <a:ext cx="2368324" cy="600075"/>
            </a:xfrm>
            <a:prstGeom prst="trapezoid">
              <a:avLst>
                <a:gd name="adj" fmla="val 100093"/>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sp macro="" textlink="' '!A1677">
        <xdr:nvSpPr>
          <xdr:cNvPr id="109" name="Textfeld 108">
            <a:extLst>
              <a:ext uri="{FF2B5EF4-FFF2-40B4-BE49-F238E27FC236}">
                <a16:creationId xmlns:a16="http://schemas.microsoft.com/office/drawing/2014/main" id="{00000000-0008-0000-3600-00006D000000}"/>
              </a:ext>
            </a:extLst>
          </xdr:cNvPr>
          <xdr:cNvSpPr txBox="1"/>
        </xdr:nvSpPr>
        <xdr:spPr>
          <a:xfrm>
            <a:off x="3925412" y="6130017"/>
            <a:ext cx="1629407"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374373D5-6FDB-4E45-9D65-20D096326173}" type="TxLink">
              <a:rPr lang="en-US" sz="1400">
                <a:solidFill>
                  <a:schemeClr val="tx1"/>
                </a:solidFill>
                <a:latin typeface="+mn-lt"/>
                <a:ea typeface="+mn-ea"/>
                <a:cs typeface="+mn-cs"/>
              </a:rPr>
              <a:pPr marL="0" indent="0" algn="ctr"/>
              <a:t>Niveau relationnel</a:t>
            </a:fld>
            <a:endParaRPr lang="de-CH" sz="1400">
              <a:solidFill>
                <a:schemeClr val="tx1"/>
              </a:solidFill>
              <a:latin typeface="+mn-lt"/>
              <a:ea typeface="+mn-ea"/>
              <a:cs typeface="+mn-cs"/>
            </a:endParaRPr>
          </a:p>
        </xdr:txBody>
      </xdr:sp>
      <xdr:sp macro="" textlink="' '!A1679">
        <xdr:nvSpPr>
          <xdr:cNvPr id="110" name="Textfeld 109">
            <a:extLst>
              <a:ext uri="{FF2B5EF4-FFF2-40B4-BE49-F238E27FC236}">
                <a16:creationId xmlns:a16="http://schemas.microsoft.com/office/drawing/2014/main" id="{00000000-0008-0000-3600-00006E000000}"/>
              </a:ext>
            </a:extLst>
          </xdr:cNvPr>
          <xdr:cNvSpPr txBox="1"/>
        </xdr:nvSpPr>
        <xdr:spPr>
          <a:xfrm>
            <a:off x="3944359" y="4348842"/>
            <a:ext cx="1629407"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B6B5094E-DD3D-4E99-9020-AB96019A5B50}" type="TxLink">
              <a:rPr lang="en-US" sz="1400">
                <a:solidFill>
                  <a:schemeClr val="tx1"/>
                </a:solidFill>
                <a:latin typeface="+mn-lt"/>
                <a:ea typeface="+mn-ea"/>
                <a:cs typeface="+mn-cs"/>
              </a:rPr>
              <a:pPr marL="0" indent="0" algn="ctr"/>
              <a:t>Niveau factuel</a:t>
            </a:fld>
            <a:endParaRPr lang="de-CH" sz="1400">
              <a:solidFill>
                <a:schemeClr val="tx1"/>
              </a:solidFill>
              <a:latin typeface="+mn-lt"/>
              <a:ea typeface="+mn-ea"/>
              <a:cs typeface="+mn-cs"/>
            </a:endParaRPr>
          </a:p>
        </xdr:txBody>
      </xdr:sp>
      <xdr:sp macro="" textlink="' '!A1680">
        <xdr:nvSpPr>
          <xdr:cNvPr id="111" name="Textfeld 110">
            <a:extLst>
              <a:ext uri="{FF2B5EF4-FFF2-40B4-BE49-F238E27FC236}">
                <a16:creationId xmlns:a16="http://schemas.microsoft.com/office/drawing/2014/main" id="{00000000-0008-0000-3600-00006F000000}"/>
              </a:ext>
            </a:extLst>
          </xdr:cNvPr>
          <xdr:cNvSpPr txBox="1"/>
        </xdr:nvSpPr>
        <xdr:spPr>
          <a:xfrm rot="16200000">
            <a:off x="3021004" y="5236296"/>
            <a:ext cx="1638300" cy="596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82EADB4-3122-439C-98F7-C4F905344413}" type="TxLink">
              <a:rPr lang="en-US" sz="1400">
                <a:solidFill>
                  <a:schemeClr val="tx1"/>
                </a:solidFill>
                <a:latin typeface="+mn-lt"/>
                <a:ea typeface="+mn-ea"/>
                <a:cs typeface="+mn-cs"/>
              </a:rPr>
              <a:pPr marL="0" indent="0" algn="ctr"/>
              <a:t>Autorévélation</a:t>
            </a:fld>
            <a:endParaRPr lang="de-CH" sz="1400">
              <a:solidFill>
                <a:schemeClr val="tx1"/>
              </a:solidFill>
              <a:latin typeface="+mn-lt"/>
              <a:ea typeface="+mn-ea"/>
              <a:cs typeface="+mn-cs"/>
            </a:endParaRPr>
          </a:p>
        </xdr:txBody>
      </xdr:sp>
      <xdr:sp macro="" textlink="' '!A1678">
        <xdr:nvSpPr>
          <xdr:cNvPr id="112" name="Textfeld 111">
            <a:extLst>
              <a:ext uri="{FF2B5EF4-FFF2-40B4-BE49-F238E27FC236}">
                <a16:creationId xmlns:a16="http://schemas.microsoft.com/office/drawing/2014/main" id="{00000000-0008-0000-3600-000070000000}"/>
              </a:ext>
            </a:extLst>
          </xdr:cNvPr>
          <xdr:cNvSpPr txBox="1"/>
        </xdr:nvSpPr>
        <xdr:spPr>
          <a:xfrm rot="5400000" flipH="1">
            <a:off x="4792512" y="5255348"/>
            <a:ext cx="1638300" cy="596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C8C12C03-1606-41FB-BCDF-9CE0241C4159}" type="TxLink">
              <a:rPr lang="en-US" sz="1400">
                <a:solidFill>
                  <a:schemeClr val="tx1"/>
                </a:solidFill>
                <a:latin typeface="+mn-lt"/>
                <a:ea typeface="+mn-ea"/>
                <a:cs typeface="+mn-cs"/>
              </a:rPr>
              <a:pPr marL="0" indent="0" algn="ctr"/>
              <a:t>Appel</a:t>
            </a:fld>
            <a:endParaRPr lang="de-CH" sz="1400">
              <a:solidFill>
                <a:schemeClr val="tx1"/>
              </a:solidFill>
              <a:latin typeface="+mn-lt"/>
              <a:ea typeface="+mn-ea"/>
              <a:cs typeface="+mn-cs"/>
            </a:endParaRPr>
          </a:p>
        </xdr:txBody>
      </xdr:sp>
      <xdr:sp macro="" textlink="' '!A1681">
        <xdr:nvSpPr>
          <xdr:cNvPr id="113" name="Textfeld 112">
            <a:extLst>
              <a:ext uri="{FF2B5EF4-FFF2-40B4-BE49-F238E27FC236}">
                <a16:creationId xmlns:a16="http://schemas.microsoft.com/office/drawing/2014/main" id="{00000000-0008-0000-3600-000071000000}"/>
              </a:ext>
            </a:extLst>
          </xdr:cNvPr>
          <xdr:cNvSpPr txBox="1"/>
        </xdr:nvSpPr>
        <xdr:spPr>
          <a:xfrm>
            <a:off x="4147177" y="4952631"/>
            <a:ext cx="1165216" cy="600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191877FB-9ED5-4E30-80FF-3D6EE2DD0393}" type="TxLink">
              <a:rPr lang="en-US" sz="1400" b="1">
                <a:solidFill>
                  <a:schemeClr val="tx1"/>
                </a:solidFill>
                <a:latin typeface="+mn-lt"/>
                <a:ea typeface="+mn-ea"/>
                <a:cs typeface="+mn-cs"/>
              </a:rPr>
              <a:pPr marL="0" indent="0" algn="ctr"/>
              <a:t>Déclaration</a:t>
            </a:fld>
            <a:endParaRPr lang="de-CH" sz="1400" b="1">
              <a:solidFill>
                <a:schemeClr val="tx1"/>
              </a:solidFill>
              <a:latin typeface="+mn-lt"/>
              <a:ea typeface="+mn-ea"/>
              <a:cs typeface="+mn-cs"/>
            </a:endParaRPr>
          </a:p>
        </xdr:txBody>
      </xdr:sp>
    </xdr:grpSp>
    <xdr:clientData/>
  </xdr:twoCellAnchor>
  <xdr:twoCellAnchor>
    <xdr:from>
      <xdr:col>5</xdr:col>
      <xdr:colOff>612779</xdr:colOff>
      <xdr:row>32</xdr:row>
      <xdr:rowOff>62592</xdr:rowOff>
    </xdr:from>
    <xdr:to>
      <xdr:col>8</xdr:col>
      <xdr:colOff>676157</xdr:colOff>
      <xdr:row>33</xdr:row>
      <xdr:rowOff>89652</xdr:rowOff>
    </xdr:to>
    <xdr:sp macro="" textlink="">
      <xdr:nvSpPr>
        <xdr:cNvPr id="117" name="Textfeld 116">
          <a:extLst>
            <a:ext uri="{FF2B5EF4-FFF2-40B4-BE49-F238E27FC236}">
              <a16:creationId xmlns:a16="http://schemas.microsoft.com/office/drawing/2014/main" id="{00000000-0008-0000-3600-000075000000}"/>
            </a:ext>
          </a:extLst>
        </xdr:cNvPr>
        <xdr:cNvSpPr txBox="1"/>
      </xdr:nvSpPr>
      <xdr:spPr>
        <a:xfrm>
          <a:off x="3546479" y="6701517"/>
          <a:ext cx="234937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CH" sz="800" b="0">
              <a:solidFill>
                <a:schemeClr val="tx1">
                  <a:lumMod val="50000"/>
                  <a:lumOff val="50000"/>
                </a:schemeClr>
              </a:solidFill>
            </a:rPr>
            <a:t>Kommunikationsquadrat   Quelle: Schulz von Thun</a:t>
          </a:r>
        </a:p>
      </xdr:txBody>
    </xdr:sp>
    <xdr:clientData/>
  </xdr:twoCellAnchor>
  <xdr:twoCellAnchor>
    <xdr:from>
      <xdr:col>0</xdr:col>
      <xdr:colOff>215747</xdr:colOff>
      <xdr:row>24</xdr:row>
      <xdr:rowOff>10752</xdr:rowOff>
    </xdr:from>
    <xdr:to>
      <xdr:col>2</xdr:col>
      <xdr:colOff>237440</xdr:colOff>
      <xdr:row>27</xdr:row>
      <xdr:rowOff>159028</xdr:rowOff>
    </xdr:to>
    <xdr:pic>
      <xdr:nvPicPr>
        <xdr:cNvPr id="123" name="Grafik 122">
          <a:extLst>
            <a:ext uri="{FF2B5EF4-FFF2-40B4-BE49-F238E27FC236}">
              <a16:creationId xmlns:a16="http://schemas.microsoft.com/office/drawing/2014/main" id="{00000000-0008-0000-3600-00007B000000}"/>
            </a:ext>
          </a:extLst>
        </xdr:cNvPr>
        <xdr:cNvPicPr>
          <a:picLocks noChangeAspect="1"/>
        </xdr:cNvPicPr>
      </xdr:nvPicPr>
      <xdr:blipFill>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flipH="1">
          <a:off x="215747" y="5125677"/>
          <a:ext cx="669393" cy="719776"/>
        </a:xfrm>
        <a:prstGeom prst="rect">
          <a:avLst/>
        </a:prstGeom>
      </xdr:spPr>
    </xdr:pic>
    <xdr:clientData/>
  </xdr:twoCellAnchor>
  <xdr:twoCellAnchor>
    <xdr:from>
      <xdr:col>2</xdr:col>
      <xdr:colOff>177250</xdr:colOff>
      <xdr:row>24</xdr:row>
      <xdr:rowOff>176123</xdr:rowOff>
    </xdr:from>
    <xdr:to>
      <xdr:col>3</xdr:col>
      <xdr:colOff>225249</xdr:colOff>
      <xdr:row>26</xdr:row>
      <xdr:rowOff>46410</xdr:rowOff>
    </xdr:to>
    <xdr:sp macro="" textlink="">
      <xdr:nvSpPr>
        <xdr:cNvPr id="124" name="Gleichschenkliges Dreieck 123">
          <a:extLst>
            <a:ext uri="{FF2B5EF4-FFF2-40B4-BE49-F238E27FC236}">
              <a16:creationId xmlns:a16="http://schemas.microsoft.com/office/drawing/2014/main" id="{00000000-0008-0000-3600-00007C000000}"/>
            </a:ext>
          </a:extLst>
        </xdr:cNvPr>
        <xdr:cNvSpPr/>
      </xdr:nvSpPr>
      <xdr:spPr>
        <a:xfrm rot="14509597">
          <a:off x="1104306" y="5011692"/>
          <a:ext cx="251287" cy="809999"/>
        </a:xfrm>
        <a:prstGeom prst="triangle">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2</xdr:col>
      <xdr:colOff>215176</xdr:colOff>
      <xdr:row>25</xdr:row>
      <xdr:rowOff>96004</xdr:rowOff>
    </xdr:from>
    <xdr:to>
      <xdr:col>3</xdr:col>
      <xdr:colOff>261589</xdr:colOff>
      <xdr:row>26</xdr:row>
      <xdr:rowOff>156776</xdr:rowOff>
    </xdr:to>
    <xdr:sp macro="" textlink="">
      <xdr:nvSpPr>
        <xdr:cNvPr id="125" name="Gleichschenkliges Dreieck 124">
          <a:extLst>
            <a:ext uri="{FF2B5EF4-FFF2-40B4-BE49-F238E27FC236}">
              <a16:creationId xmlns:a16="http://schemas.microsoft.com/office/drawing/2014/main" id="{00000000-0008-0000-3600-00007D000000}"/>
            </a:ext>
          </a:extLst>
        </xdr:cNvPr>
        <xdr:cNvSpPr/>
      </xdr:nvSpPr>
      <xdr:spPr>
        <a:xfrm rot="15631801">
          <a:off x="1141447" y="5122858"/>
          <a:ext cx="251272" cy="808413"/>
        </a:xfrm>
        <a:prstGeom prst="triangle">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2</xdr:col>
      <xdr:colOff>218890</xdr:colOff>
      <xdr:row>26</xdr:row>
      <xdr:rowOff>23424</xdr:rowOff>
    </xdr:from>
    <xdr:to>
      <xdr:col>3</xdr:col>
      <xdr:colOff>265303</xdr:colOff>
      <xdr:row>27</xdr:row>
      <xdr:rowOff>84196</xdr:rowOff>
    </xdr:to>
    <xdr:sp macro="" textlink="">
      <xdr:nvSpPr>
        <xdr:cNvPr id="126" name="Gleichschenkliges Dreieck 125">
          <a:extLst>
            <a:ext uri="{FF2B5EF4-FFF2-40B4-BE49-F238E27FC236}">
              <a16:creationId xmlns:a16="http://schemas.microsoft.com/office/drawing/2014/main" id="{00000000-0008-0000-3600-00007E000000}"/>
            </a:ext>
          </a:extLst>
        </xdr:cNvPr>
        <xdr:cNvSpPr/>
      </xdr:nvSpPr>
      <xdr:spPr>
        <a:xfrm rot="16734708">
          <a:off x="1145161" y="5240778"/>
          <a:ext cx="251272" cy="808413"/>
        </a:xfrm>
        <a:prstGeom prst="triangle">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2</xdr:col>
      <xdr:colOff>182055</xdr:colOff>
      <xdr:row>26</xdr:row>
      <xdr:rowOff>139667</xdr:rowOff>
    </xdr:from>
    <xdr:to>
      <xdr:col>3</xdr:col>
      <xdr:colOff>228468</xdr:colOff>
      <xdr:row>28</xdr:row>
      <xdr:rowOff>9939</xdr:rowOff>
    </xdr:to>
    <xdr:sp macro="" textlink="">
      <xdr:nvSpPr>
        <xdr:cNvPr id="127" name="Gleichschenkliges Dreieck 126">
          <a:extLst>
            <a:ext uri="{FF2B5EF4-FFF2-40B4-BE49-F238E27FC236}">
              <a16:creationId xmlns:a16="http://schemas.microsoft.com/office/drawing/2014/main" id="{00000000-0008-0000-3600-00007F000000}"/>
            </a:ext>
          </a:extLst>
        </xdr:cNvPr>
        <xdr:cNvSpPr/>
      </xdr:nvSpPr>
      <xdr:spPr>
        <a:xfrm rot="17799705">
          <a:off x="1108326" y="5357021"/>
          <a:ext cx="251272" cy="808413"/>
        </a:xfrm>
        <a:prstGeom prst="triangle">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3</xdr:col>
      <xdr:colOff>697883</xdr:colOff>
      <xdr:row>21</xdr:row>
      <xdr:rowOff>81642</xdr:rowOff>
    </xdr:from>
    <xdr:to>
      <xdr:col>5</xdr:col>
      <xdr:colOff>293211</xdr:colOff>
      <xdr:row>22</xdr:row>
      <xdr:rowOff>139993</xdr:rowOff>
    </xdr:to>
    <xdr:sp macro="" textlink="' '!A1682">
      <xdr:nvSpPr>
        <xdr:cNvPr id="140" name="Textfeld 139">
          <a:extLst>
            <a:ext uri="{FF2B5EF4-FFF2-40B4-BE49-F238E27FC236}">
              <a16:creationId xmlns:a16="http://schemas.microsoft.com/office/drawing/2014/main" id="{00000000-0008-0000-3600-00008C000000}"/>
            </a:ext>
          </a:extLst>
        </xdr:cNvPr>
        <xdr:cNvSpPr txBox="1"/>
      </xdr:nvSpPr>
      <xdr:spPr>
        <a:xfrm>
          <a:off x="2107583" y="4625067"/>
          <a:ext cx="1119328"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6C06DF36-1A32-4B56-8EE9-B6A8D766CDA2}" type="TxLink">
            <a:rPr lang="en-US" sz="1000" b="0" i="0" u="none" strike="noStrike">
              <a:solidFill>
                <a:srgbClr val="000000"/>
              </a:solidFill>
              <a:latin typeface="Arial"/>
              <a:cs typeface="Arial"/>
            </a:rPr>
            <a:pPr/>
            <a:t>Cryptage</a:t>
          </a:fld>
          <a:endParaRPr lang="de-CH" sz="1100"/>
        </a:p>
      </xdr:txBody>
    </xdr:sp>
    <xdr:clientData/>
  </xdr:twoCellAnchor>
  <xdr:twoCellAnchor>
    <xdr:from>
      <xdr:col>9</xdr:col>
      <xdr:colOff>156961</xdr:colOff>
      <xdr:row>23</xdr:row>
      <xdr:rowOff>5440</xdr:rowOff>
    </xdr:from>
    <xdr:to>
      <xdr:col>10</xdr:col>
      <xdr:colOff>666024</xdr:colOff>
      <xdr:row>29</xdr:row>
      <xdr:rowOff>140440</xdr:rowOff>
    </xdr:to>
    <xdr:pic>
      <xdr:nvPicPr>
        <xdr:cNvPr id="143" name="Grafik 142" descr="Key in black">
          <a:extLst>
            <a:ext uri="{FF2B5EF4-FFF2-40B4-BE49-F238E27FC236}">
              <a16:creationId xmlns:a16="http://schemas.microsoft.com/office/drawing/2014/main" id="{00000000-0008-0000-3600-00008F000000}"/>
            </a:ext>
          </a:extLst>
        </xdr:cNvPr>
        <xdr:cNvPicPr>
          <a:picLocks noChangeAspect="1" noChangeArrowheads="1"/>
        </xdr:cNvPicPr>
      </xdr:nvPicPr>
      <xdr:blipFill>
        <a:blip xmlns:r="http://schemas.openxmlformats.org/officeDocument/2006/relationships" r:embed="rId3">
          <a:duotone>
            <a:schemeClr val="accent3">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138661" y="4929865"/>
          <a:ext cx="1271063" cy="127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198664</xdr:colOff>
      <xdr:row>21</xdr:row>
      <xdr:rowOff>81642</xdr:rowOff>
    </xdr:from>
    <xdr:to>
      <xdr:col>2</xdr:col>
      <xdr:colOff>149620</xdr:colOff>
      <xdr:row>22</xdr:row>
      <xdr:rowOff>139993</xdr:rowOff>
    </xdr:to>
    <xdr:sp macro="" textlink="' '!A1684">
      <xdr:nvSpPr>
        <xdr:cNvPr id="144" name="Textfeld 143">
          <a:extLst>
            <a:ext uri="{FF2B5EF4-FFF2-40B4-BE49-F238E27FC236}">
              <a16:creationId xmlns:a16="http://schemas.microsoft.com/office/drawing/2014/main" id="{00000000-0008-0000-3600-000090000000}"/>
            </a:ext>
          </a:extLst>
        </xdr:cNvPr>
        <xdr:cNvSpPr txBox="1"/>
      </xdr:nvSpPr>
      <xdr:spPr>
        <a:xfrm>
          <a:off x="198664" y="4625067"/>
          <a:ext cx="598656"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2D33CEA1-3305-41A0-A4B7-C76A7421FC40}" type="TxLink">
            <a:rPr lang="en-US" sz="1000" b="0" i="0" u="none" strike="noStrike">
              <a:solidFill>
                <a:srgbClr val="000000"/>
              </a:solidFill>
              <a:latin typeface="Arial"/>
              <a:cs typeface="Arial"/>
            </a:rPr>
            <a:pPr/>
            <a:t>Émetteur</a:t>
          </a:fld>
          <a:endParaRPr lang="de-CH" sz="1100"/>
        </a:p>
      </xdr:txBody>
    </xdr:sp>
    <xdr:clientData/>
  </xdr:twoCellAnchor>
  <xdr:twoCellAnchor>
    <xdr:from>
      <xdr:col>14</xdr:col>
      <xdr:colOff>138669</xdr:colOff>
      <xdr:row>21</xdr:row>
      <xdr:rowOff>81642</xdr:rowOff>
    </xdr:from>
    <xdr:to>
      <xdr:col>16</xdr:col>
      <xdr:colOff>70393</xdr:colOff>
      <xdr:row>22</xdr:row>
      <xdr:rowOff>139993</xdr:rowOff>
    </xdr:to>
    <xdr:sp macro="" textlink="' '!A1685">
      <xdr:nvSpPr>
        <xdr:cNvPr id="145" name="Textfeld 144">
          <a:extLst>
            <a:ext uri="{FF2B5EF4-FFF2-40B4-BE49-F238E27FC236}">
              <a16:creationId xmlns:a16="http://schemas.microsoft.com/office/drawing/2014/main" id="{00000000-0008-0000-3600-000091000000}"/>
            </a:ext>
          </a:extLst>
        </xdr:cNvPr>
        <xdr:cNvSpPr txBox="1"/>
      </xdr:nvSpPr>
      <xdr:spPr>
        <a:xfrm>
          <a:off x="8549244" y="4625067"/>
          <a:ext cx="808024"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2524F517-73AC-4A51-84A6-0D936708E22B}" type="TxLink">
            <a:rPr lang="en-US" sz="1000" b="0" i="0" u="none" strike="noStrike">
              <a:solidFill>
                <a:srgbClr val="000000"/>
              </a:solidFill>
              <a:latin typeface="Arial"/>
              <a:cs typeface="Arial"/>
            </a:rPr>
            <a:pPr/>
            <a:t>Récepteur</a:t>
          </a:fld>
          <a:endParaRPr lang="de-CH" sz="1100"/>
        </a:p>
      </xdr:txBody>
    </xdr:sp>
    <xdr:clientData/>
  </xdr:twoCellAnchor>
  <xdr:twoCellAnchor>
    <xdr:from>
      <xdr:col>9</xdr:col>
      <xdr:colOff>232829</xdr:colOff>
      <xdr:row>21</xdr:row>
      <xdr:rowOff>81642</xdr:rowOff>
    </xdr:from>
    <xdr:to>
      <xdr:col>10</xdr:col>
      <xdr:colOff>590157</xdr:colOff>
      <xdr:row>22</xdr:row>
      <xdr:rowOff>139993</xdr:rowOff>
    </xdr:to>
    <xdr:sp macro="" textlink="' '!A1683">
      <xdr:nvSpPr>
        <xdr:cNvPr id="146" name="Textfeld 145">
          <a:extLst>
            <a:ext uri="{FF2B5EF4-FFF2-40B4-BE49-F238E27FC236}">
              <a16:creationId xmlns:a16="http://schemas.microsoft.com/office/drawing/2014/main" id="{00000000-0008-0000-3600-000092000000}"/>
            </a:ext>
          </a:extLst>
        </xdr:cNvPr>
        <xdr:cNvSpPr txBox="1"/>
      </xdr:nvSpPr>
      <xdr:spPr>
        <a:xfrm>
          <a:off x="6214529" y="4625067"/>
          <a:ext cx="1119328"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FE83C75D-660A-414C-A567-2C8F935D8E7D}" type="TxLink">
            <a:rPr lang="en-US" sz="1000" b="0" i="0" u="none" strike="noStrike">
              <a:solidFill>
                <a:srgbClr val="000000"/>
              </a:solidFill>
              <a:latin typeface="Arial"/>
              <a:cs typeface="Arial"/>
            </a:rPr>
            <a:pPr/>
            <a:t>Décryptage</a:t>
          </a:fld>
          <a:endParaRPr lang="de-CH" sz="1100"/>
        </a:p>
      </xdr:txBody>
    </xdr:sp>
    <xdr:clientData/>
  </xdr:twoCellAnchor>
  <xdr:twoCellAnchor>
    <xdr:from>
      <xdr:col>12</xdr:col>
      <xdr:colOff>316217</xdr:colOff>
      <xdr:row>24</xdr:row>
      <xdr:rowOff>80378</xdr:rowOff>
    </xdr:from>
    <xdr:to>
      <xdr:col>15</xdr:col>
      <xdr:colOff>478095</xdr:colOff>
      <xdr:row>27</xdr:row>
      <xdr:rowOff>105420</xdr:rowOff>
    </xdr:to>
    <xdr:grpSp>
      <xdr:nvGrpSpPr>
        <xdr:cNvPr id="158" name="Gruppieren 157">
          <a:extLst>
            <a:ext uri="{FF2B5EF4-FFF2-40B4-BE49-F238E27FC236}">
              <a16:creationId xmlns:a16="http://schemas.microsoft.com/office/drawing/2014/main" id="{00000000-0008-0000-3600-00009E000000}"/>
            </a:ext>
          </a:extLst>
        </xdr:cNvPr>
        <xdr:cNvGrpSpPr/>
      </xdr:nvGrpSpPr>
      <xdr:grpSpPr>
        <a:xfrm>
          <a:off x="8423897" y="5101958"/>
          <a:ext cx="855298" cy="573682"/>
          <a:chOff x="8168854" y="5201291"/>
          <a:chExt cx="850389" cy="596542"/>
        </a:xfrm>
      </xdr:grpSpPr>
      <xdr:sp macro="" textlink="">
        <xdr:nvSpPr>
          <xdr:cNvPr id="130" name="Gleichschenkliges Dreieck 129">
            <a:extLst>
              <a:ext uri="{FF2B5EF4-FFF2-40B4-BE49-F238E27FC236}">
                <a16:creationId xmlns:a16="http://schemas.microsoft.com/office/drawing/2014/main" id="{00000000-0008-0000-3600-000082000000}"/>
              </a:ext>
            </a:extLst>
          </xdr:cNvPr>
          <xdr:cNvSpPr/>
        </xdr:nvSpPr>
        <xdr:spPr>
          <a:xfrm rot="7090403" flipH="1">
            <a:off x="8488243" y="4922291"/>
            <a:ext cx="252000" cy="810000"/>
          </a:xfrm>
          <a:prstGeom prst="triangle">
            <a:avLst/>
          </a:prstGeom>
          <a:solidFill>
            <a:schemeClr val="accent1">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31" name="Gleichschenkliges Dreieck 130">
            <a:extLst>
              <a:ext uri="{FF2B5EF4-FFF2-40B4-BE49-F238E27FC236}">
                <a16:creationId xmlns:a16="http://schemas.microsoft.com/office/drawing/2014/main" id="{00000000-0008-0000-3600-000083000000}"/>
              </a:ext>
            </a:extLst>
          </xdr:cNvPr>
          <xdr:cNvSpPr/>
        </xdr:nvSpPr>
        <xdr:spPr>
          <a:xfrm rot="5968199" flipH="1">
            <a:off x="8452006" y="5029808"/>
            <a:ext cx="252000" cy="810479"/>
          </a:xfrm>
          <a:prstGeom prst="triangle">
            <a:avLst/>
          </a:prstGeom>
          <a:solidFill>
            <a:schemeClr val="accent3">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32" name="Gleichschenkliges Dreieck 131">
            <a:extLst>
              <a:ext uri="{FF2B5EF4-FFF2-40B4-BE49-F238E27FC236}">
                <a16:creationId xmlns:a16="http://schemas.microsoft.com/office/drawing/2014/main" id="{00000000-0008-0000-3600-000084000000}"/>
              </a:ext>
            </a:extLst>
          </xdr:cNvPr>
          <xdr:cNvSpPr/>
        </xdr:nvSpPr>
        <xdr:spPr>
          <a:xfrm rot="4865292" flipH="1">
            <a:off x="8448094" y="5145500"/>
            <a:ext cx="252000" cy="810479"/>
          </a:xfrm>
          <a:prstGeom prst="triangle">
            <a:avLst/>
          </a:prstGeom>
          <a:solidFill>
            <a:srgbClr val="FFFF99"/>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xdr:nvSpPr>
          <xdr:cNvPr id="133" name="Gleichschenkliges Dreieck 132">
            <a:extLst>
              <a:ext uri="{FF2B5EF4-FFF2-40B4-BE49-F238E27FC236}">
                <a16:creationId xmlns:a16="http://schemas.microsoft.com/office/drawing/2014/main" id="{00000000-0008-0000-3600-000085000000}"/>
              </a:ext>
            </a:extLst>
          </xdr:cNvPr>
          <xdr:cNvSpPr/>
        </xdr:nvSpPr>
        <xdr:spPr>
          <a:xfrm rot="3800295" flipH="1">
            <a:off x="8479025" y="5266593"/>
            <a:ext cx="252000" cy="810479"/>
          </a:xfrm>
          <a:prstGeom prst="triangle">
            <a:avLst/>
          </a:prstGeom>
          <a:solidFill>
            <a:schemeClr val="accent2">
              <a:lumMod val="60000"/>
              <a:lumOff val="40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xdr:twoCellAnchor>
  <xdr:twoCellAnchor>
    <xdr:from>
      <xdr:col>15</xdr:col>
      <xdr:colOff>314325</xdr:colOff>
      <xdr:row>23</xdr:row>
      <xdr:rowOff>161925</xdr:rowOff>
    </xdr:from>
    <xdr:to>
      <xdr:col>16</xdr:col>
      <xdr:colOff>133350</xdr:colOff>
      <xdr:row>28</xdr:row>
      <xdr:rowOff>19373</xdr:rowOff>
    </xdr:to>
    <xdr:pic>
      <xdr:nvPicPr>
        <xdr:cNvPr id="120" name="Grafik 119">
          <a:extLst>
            <a:ext uri="{FF2B5EF4-FFF2-40B4-BE49-F238E27FC236}">
              <a16:creationId xmlns:a16="http://schemas.microsoft.com/office/drawing/2014/main" id="{00000000-0008-0000-3600-000078000000}"/>
            </a:ext>
          </a:extLst>
        </xdr:cNvPr>
        <xdr:cNvPicPr>
          <a:picLocks noChangeAspect="1"/>
        </xdr:cNvPicPr>
      </xdr:nvPicPr>
      <xdr:blipFill rotWithShape="1">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l="22105" t="4737" r="15790" b="4211"/>
        <a:stretch/>
      </xdr:blipFill>
      <xdr:spPr>
        <a:xfrm>
          <a:off x="8867775" y="5086350"/>
          <a:ext cx="552450" cy="8099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10</xdr:col>
          <xdr:colOff>571500</xdr:colOff>
          <xdr:row>0</xdr:row>
          <xdr:rowOff>19050</xdr:rowOff>
        </xdr:from>
        <xdr:to>
          <xdr:col>17</xdr:col>
          <xdr:colOff>0</xdr:colOff>
          <xdr:row>0</xdr:row>
          <xdr:rowOff>552450</xdr:rowOff>
        </xdr:to>
        <xdr:pic>
          <xdr:nvPicPr>
            <xdr:cNvPr id="66" name="Grafik 59">
              <a:extLst>
                <a:ext uri="{FF2B5EF4-FFF2-40B4-BE49-F238E27FC236}">
                  <a16:creationId xmlns:a16="http://schemas.microsoft.com/office/drawing/2014/main" id="{00000000-0008-0000-3600-000042000000}"/>
                </a:ext>
              </a:extLst>
            </xdr:cNvPr>
            <xdr:cNvPicPr>
              <a:picLocks noChangeAspect="1" noChangeArrowheads="1"/>
              <a:extLst>
                <a:ext uri="{84589F7E-364E-4C9E-8A38-B11213B215E9}">
                  <a14:cameraTool cellRange="Logo!$D$6" spid="_x0000_s1081469"/>
                </a:ext>
              </a:extLst>
            </xdr:cNvPicPr>
          </xdr:nvPicPr>
          <xdr:blipFill>
            <a:blip xmlns:r="http://schemas.openxmlformats.org/officeDocument/2006/relationships" r:embed="rId7"/>
            <a:srcRect/>
            <a:stretch>
              <a:fillRect/>
            </a:stretch>
          </xdr:blipFill>
          <xdr:spPr bwMode="auto">
            <a:xfrm>
              <a:off x="73152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37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37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37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4</xdr:col>
      <xdr:colOff>38100</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3700-000005000000}"/>
            </a:ext>
          </a:extLst>
        </xdr:cNvPr>
        <xdr:cNvGrpSpPr/>
      </xdr:nvGrpSpPr>
      <xdr:grpSpPr>
        <a:xfrm>
          <a:off x="730758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37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37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3</xdr:col>
          <xdr:colOff>2533650</xdr:colOff>
          <xdr:row>0</xdr:row>
          <xdr:rowOff>19050</xdr:rowOff>
        </xdr:from>
        <xdr:to>
          <xdr:col>5</xdr:col>
          <xdr:colOff>0</xdr:colOff>
          <xdr:row>0</xdr:row>
          <xdr:rowOff>552450</xdr:rowOff>
        </xdr:to>
        <xdr:pic>
          <xdr:nvPicPr>
            <xdr:cNvPr id="8" name="Grafik 59">
              <a:extLst>
                <a:ext uri="{FF2B5EF4-FFF2-40B4-BE49-F238E27FC236}">
                  <a16:creationId xmlns:a16="http://schemas.microsoft.com/office/drawing/2014/main" id="{00000000-0008-0000-3700-000008000000}"/>
                </a:ext>
              </a:extLst>
            </xdr:cNvPr>
            <xdr:cNvPicPr>
              <a:picLocks noChangeAspect="1" noChangeArrowheads="1"/>
              <a:extLst>
                <a:ext uri="{84589F7E-364E-4C9E-8A38-B11213B215E9}">
                  <a14:cameraTool cellRange="Logo!$D$6" spid="_x0000_s1082493"/>
                </a:ext>
              </a:extLst>
            </xdr:cNvPicPr>
          </xdr:nvPicPr>
          <xdr:blipFill>
            <a:blip xmlns:r="http://schemas.openxmlformats.org/officeDocument/2006/relationships" r:embed="rId3"/>
            <a:srcRect/>
            <a:stretch>
              <a:fillRect/>
            </a:stretch>
          </xdr:blipFill>
          <xdr:spPr bwMode="auto">
            <a:xfrm>
              <a:off x="50863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0</xdr:col>
      <xdr:colOff>66675</xdr:colOff>
      <xdr:row>3</xdr:row>
      <xdr:rowOff>9525</xdr:rowOff>
    </xdr:from>
    <xdr:to>
      <xdr:col>0</xdr:col>
      <xdr:colOff>390675</xdr:colOff>
      <xdr:row>3</xdr:row>
      <xdr:rowOff>334990</xdr:rowOff>
    </xdr:to>
    <xdr:grpSp>
      <xdr:nvGrpSpPr>
        <xdr:cNvPr id="3" name="Gruppieren 2">
          <a:hlinkClick xmlns:r="http://schemas.openxmlformats.org/officeDocument/2006/relationships" r:id="rId1"/>
          <a:extLst>
            <a:ext uri="{FF2B5EF4-FFF2-40B4-BE49-F238E27FC236}">
              <a16:creationId xmlns:a16="http://schemas.microsoft.com/office/drawing/2014/main" id="{00000000-0008-0000-3800-000003000000}"/>
            </a:ext>
          </a:extLst>
        </xdr:cNvPr>
        <xdr:cNvGrpSpPr/>
      </xdr:nvGrpSpPr>
      <xdr:grpSpPr>
        <a:xfrm>
          <a:off x="66675" y="870585"/>
          <a:ext cx="324000" cy="325465"/>
          <a:chOff x="12382500" y="2152650"/>
          <a:chExt cx="324000" cy="325465"/>
        </a:xfrm>
      </xdr:grpSpPr>
      <xdr:sp macro="" textlink="">
        <xdr:nvSpPr>
          <xdr:cNvPr id="4" name="Rechteck 3">
            <a:extLst>
              <a:ext uri="{FF2B5EF4-FFF2-40B4-BE49-F238E27FC236}">
                <a16:creationId xmlns:a16="http://schemas.microsoft.com/office/drawing/2014/main" id="{00000000-0008-0000-3800-00000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 name="Grafik 4">
            <a:extLst>
              <a:ext uri="{FF2B5EF4-FFF2-40B4-BE49-F238E27FC236}">
                <a16:creationId xmlns:a16="http://schemas.microsoft.com/office/drawing/2014/main" id="{00000000-0008-0000-3800-000005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8</xdr:col>
      <xdr:colOff>285750</xdr:colOff>
      <xdr:row>1</xdr:row>
      <xdr:rowOff>57150</xdr:rowOff>
    </xdr:from>
    <xdr:to>
      <xdr:col>8</xdr:col>
      <xdr:colOff>458550</xdr:colOff>
      <xdr:row>2</xdr:row>
      <xdr:rowOff>48975</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3800-000009000000}"/>
            </a:ext>
          </a:extLst>
        </xdr:cNvPr>
        <xdr:cNvGrpSpPr/>
      </xdr:nvGrpSpPr>
      <xdr:grpSpPr>
        <a:xfrm>
          <a:off x="8682990" y="613410"/>
          <a:ext cx="172800" cy="167085"/>
          <a:chOff x="8105775" y="571500"/>
          <a:chExt cx="172800" cy="172800"/>
        </a:xfrm>
      </xdr:grpSpPr>
      <xdr:sp macro="" textlink="">
        <xdr:nvSpPr>
          <xdr:cNvPr id="10" name="Rechteck 9">
            <a:extLst>
              <a:ext uri="{FF2B5EF4-FFF2-40B4-BE49-F238E27FC236}">
                <a16:creationId xmlns:a16="http://schemas.microsoft.com/office/drawing/2014/main" id="{00000000-0008-0000-38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38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2</xdr:col>
      <xdr:colOff>378283</xdr:colOff>
      <xdr:row>26</xdr:row>
      <xdr:rowOff>37657</xdr:rowOff>
    </xdr:from>
    <xdr:to>
      <xdr:col>4</xdr:col>
      <xdr:colOff>854307</xdr:colOff>
      <xdr:row>36</xdr:row>
      <xdr:rowOff>132157</xdr:rowOff>
    </xdr:to>
    <xdr:sp macro="" textlink="">
      <xdr:nvSpPr>
        <xdr:cNvPr id="12" name="Rechteck 11">
          <a:extLst>
            <a:ext uri="{FF2B5EF4-FFF2-40B4-BE49-F238E27FC236}">
              <a16:creationId xmlns:a16="http://schemas.microsoft.com/office/drawing/2014/main" id="{00000000-0008-0000-3800-00000C000000}"/>
            </a:ext>
          </a:extLst>
        </xdr:cNvPr>
        <xdr:cNvSpPr>
          <a:spLocks noChangeAspect="1"/>
        </xdr:cNvSpPr>
      </xdr:nvSpPr>
      <xdr:spPr>
        <a:xfrm>
          <a:off x="1149808" y="7705282"/>
          <a:ext cx="2952524" cy="2952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378283</xdr:colOff>
      <xdr:row>36</xdr:row>
      <xdr:rowOff>179307</xdr:rowOff>
    </xdr:from>
    <xdr:to>
      <xdr:col>4</xdr:col>
      <xdr:colOff>854307</xdr:colOff>
      <xdr:row>46</xdr:row>
      <xdr:rowOff>273807</xdr:rowOff>
    </xdr:to>
    <xdr:sp macro="" textlink="">
      <xdr:nvSpPr>
        <xdr:cNvPr id="13" name="Rechteck 12">
          <a:extLst>
            <a:ext uri="{FF2B5EF4-FFF2-40B4-BE49-F238E27FC236}">
              <a16:creationId xmlns:a16="http://schemas.microsoft.com/office/drawing/2014/main" id="{00000000-0008-0000-3800-00000D000000}"/>
            </a:ext>
          </a:extLst>
        </xdr:cNvPr>
        <xdr:cNvSpPr>
          <a:spLocks noChangeAspect="1"/>
        </xdr:cNvSpPr>
      </xdr:nvSpPr>
      <xdr:spPr>
        <a:xfrm>
          <a:off x="1149808" y="10704432"/>
          <a:ext cx="2952524" cy="2952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905988</xdr:colOff>
      <xdr:row>26</xdr:row>
      <xdr:rowOff>37657</xdr:rowOff>
    </xdr:from>
    <xdr:to>
      <xdr:col>7</xdr:col>
      <xdr:colOff>1219563</xdr:colOff>
      <xdr:row>36</xdr:row>
      <xdr:rowOff>132157</xdr:rowOff>
    </xdr:to>
    <xdr:sp macro="" textlink="">
      <xdr:nvSpPr>
        <xdr:cNvPr id="14" name="Rechteck 13">
          <a:extLst>
            <a:ext uri="{FF2B5EF4-FFF2-40B4-BE49-F238E27FC236}">
              <a16:creationId xmlns:a16="http://schemas.microsoft.com/office/drawing/2014/main" id="{00000000-0008-0000-3800-00000E000000}"/>
            </a:ext>
          </a:extLst>
        </xdr:cNvPr>
        <xdr:cNvSpPr>
          <a:spLocks noChangeAspect="1"/>
        </xdr:cNvSpPr>
      </xdr:nvSpPr>
      <xdr:spPr>
        <a:xfrm>
          <a:off x="4154013" y="7705282"/>
          <a:ext cx="2952000" cy="2952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905988</xdr:colOff>
      <xdr:row>36</xdr:row>
      <xdr:rowOff>179307</xdr:rowOff>
    </xdr:from>
    <xdr:to>
      <xdr:col>7</xdr:col>
      <xdr:colOff>1219563</xdr:colOff>
      <xdr:row>46</xdr:row>
      <xdr:rowOff>273807</xdr:rowOff>
    </xdr:to>
    <xdr:sp macro="" textlink="">
      <xdr:nvSpPr>
        <xdr:cNvPr id="15" name="Rechteck 14">
          <a:extLst>
            <a:ext uri="{FF2B5EF4-FFF2-40B4-BE49-F238E27FC236}">
              <a16:creationId xmlns:a16="http://schemas.microsoft.com/office/drawing/2014/main" id="{00000000-0008-0000-3800-00000F000000}"/>
            </a:ext>
          </a:extLst>
        </xdr:cNvPr>
        <xdr:cNvSpPr>
          <a:spLocks noChangeAspect="1"/>
        </xdr:cNvSpPr>
      </xdr:nvSpPr>
      <xdr:spPr>
        <a:xfrm>
          <a:off x="4154013" y="10704432"/>
          <a:ext cx="2952000" cy="2952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1</xdr:col>
      <xdr:colOff>29420</xdr:colOff>
      <xdr:row>31</xdr:row>
      <xdr:rowOff>152398</xdr:rowOff>
    </xdr:from>
    <xdr:to>
      <xdr:col>2</xdr:col>
      <xdr:colOff>67406</xdr:colOff>
      <xdr:row>41</xdr:row>
      <xdr:rowOff>178117</xdr:rowOff>
    </xdr:to>
    <xdr:sp macro="" textlink="' '!A81">
      <xdr:nvSpPr>
        <xdr:cNvPr id="16" name="Textfeld 15">
          <a:extLst>
            <a:ext uri="{FF2B5EF4-FFF2-40B4-BE49-F238E27FC236}">
              <a16:creationId xmlns:a16="http://schemas.microsoft.com/office/drawing/2014/main" id="{00000000-0008-0000-3800-000010000000}"/>
            </a:ext>
          </a:extLst>
        </xdr:cNvPr>
        <xdr:cNvSpPr txBox="1"/>
      </xdr:nvSpPr>
      <xdr:spPr>
        <a:xfrm rot="16200000">
          <a:off x="-774072" y="10518990"/>
          <a:ext cx="288321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C23FC070-0D11-4732-9DDD-FDAEB56D9FB4}" type="TxLink">
            <a:rPr lang="en-US" sz="1600" b="1">
              <a:solidFill>
                <a:schemeClr val="tx2"/>
              </a:solidFill>
              <a:latin typeface="+mn-lt"/>
              <a:ea typeface="+mn-ea"/>
              <a:cs typeface="+mn-cs"/>
            </a:rPr>
            <a:pPr marL="0" indent="0" algn="ctr"/>
            <a:t>Volonté de renouveler</a:t>
          </a:fld>
          <a:endParaRPr lang="de-CH" sz="1600" b="1">
            <a:solidFill>
              <a:schemeClr val="tx2"/>
            </a:solidFill>
            <a:latin typeface="+mn-lt"/>
            <a:ea typeface="+mn-ea"/>
            <a:cs typeface="+mn-cs"/>
          </a:endParaRPr>
        </a:p>
      </xdr:txBody>
    </xdr:sp>
    <xdr:clientData/>
  </xdr:twoCellAnchor>
  <xdr:twoCellAnchor editAs="oneCell">
    <xdr:from>
      <xdr:col>3</xdr:col>
      <xdr:colOff>43027</xdr:colOff>
      <xdr:row>48</xdr:row>
      <xdr:rowOff>28178</xdr:rowOff>
    </xdr:from>
    <xdr:to>
      <xdr:col>6</xdr:col>
      <xdr:colOff>352425</xdr:colOff>
      <xdr:row>50</xdr:row>
      <xdr:rowOff>75689</xdr:rowOff>
    </xdr:to>
    <xdr:sp macro="" textlink="' '!A82">
      <xdr:nvSpPr>
        <xdr:cNvPr id="17" name="Textfeld 16">
          <a:extLst>
            <a:ext uri="{FF2B5EF4-FFF2-40B4-BE49-F238E27FC236}">
              <a16:creationId xmlns:a16="http://schemas.microsoft.com/office/drawing/2014/main" id="{00000000-0008-0000-3800-000011000000}"/>
            </a:ext>
          </a:extLst>
        </xdr:cNvPr>
        <xdr:cNvSpPr txBox="1"/>
      </xdr:nvSpPr>
      <xdr:spPr>
        <a:xfrm>
          <a:off x="2748127" y="13982303"/>
          <a:ext cx="2747798"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65B586F-55A5-47E1-8933-3E5E201E84A5}" type="TxLink">
            <a:rPr lang="en-US" sz="1600" b="1">
              <a:solidFill>
                <a:schemeClr val="tx2"/>
              </a:solidFill>
              <a:latin typeface="+mn-lt"/>
              <a:ea typeface="+mn-ea"/>
              <a:cs typeface="+mn-cs"/>
            </a:rPr>
            <a:pPr marL="0" indent="0" algn="ctr"/>
            <a:t>Satisfaction</a:t>
          </a:fld>
          <a:endParaRPr lang="de-CH" sz="1600" b="1">
            <a:solidFill>
              <a:schemeClr val="tx2"/>
            </a:solidFill>
            <a:latin typeface="+mn-lt"/>
            <a:ea typeface="+mn-ea"/>
            <a:cs typeface="+mn-cs"/>
          </a:endParaRPr>
        </a:p>
      </xdr:txBody>
    </xdr:sp>
    <xdr:clientData/>
  </xdr:twoCellAnchor>
  <xdr:twoCellAnchor editAs="oneCell">
    <xdr:from>
      <xdr:col>1</xdr:col>
      <xdr:colOff>111494</xdr:colOff>
      <xdr:row>25</xdr:row>
      <xdr:rowOff>246849</xdr:rowOff>
    </xdr:from>
    <xdr:to>
      <xdr:col>2</xdr:col>
      <xdr:colOff>118190</xdr:colOff>
      <xdr:row>28</xdr:row>
      <xdr:rowOff>104774</xdr:rowOff>
    </xdr:to>
    <xdr:sp macro="" textlink="' '!A87">
      <xdr:nvSpPr>
        <xdr:cNvPr id="18" name="Textfeld 17">
          <a:extLst>
            <a:ext uri="{FF2B5EF4-FFF2-40B4-BE49-F238E27FC236}">
              <a16:creationId xmlns:a16="http://schemas.microsoft.com/office/drawing/2014/main" id="{00000000-0008-0000-3800-000012000000}"/>
            </a:ext>
          </a:extLst>
        </xdr:cNvPr>
        <xdr:cNvSpPr txBox="1"/>
      </xdr:nvSpPr>
      <xdr:spPr>
        <a:xfrm rot="16200000">
          <a:off x="376379" y="7830564"/>
          <a:ext cx="7151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734711BF-9BD8-4F4D-9247-C84B8F4B71BF}"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clientData/>
  </xdr:twoCellAnchor>
  <xdr:twoCellAnchor editAs="oneCell">
    <xdr:from>
      <xdr:col>1</xdr:col>
      <xdr:colOff>130542</xdr:colOff>
      <xdr:row>45</xdr:row>
      <xdr:rowOff>25396</xdr:rowOff>
    </xdr:from>
    <xdr:to>
      <xdr:col>2</xdr:col>
      <xdr:colOff>137238</xdr:colOff>
      <xdr:row>47</xdr:row>
      <xdr:rowOff>95034</xdr:rowOff>
    </xdr:to>
    <xdr:sp macro="" textlink="' '!A88">
      <xdr:nvSpPr>
        <xdr:cNvPr id="19" name="Textfeld 18">
          <a:extLst>
            <a:ext uri="{FF2B5EF4-FFF2-40B4-BE49-F238E27FC236}">
              <a16:creationId xmlns:a16="http://schemas.microsoft.com/office/drawing/2014/main" id="{00000000-0008-0000-3800-000013000000}"/>
            </a:ext>
          </a:extLst>
        </xdr:cNvPr>
        <xdr:cNvSpPr txBox="1"/>
      </xdr:nvSpPr>
      <xdr:spPr>
        <a:xfrm rot="16200000">
          <a:off x="432446" y="13287092"/>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7920A7EF-F7D7-42E2-B3AF-990C25630BFB}"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clientData/>
  </xdr:twoCellAnchor>
  <xdr:twoCellAnchor editAs="oneCell">
    <xdr:from>
      <xdr:col>7</xdr:col>
      <xdr:colOff>632383</xdr:colOff>
      <xdr:row>47</xdr:row>
      <xdr:rowOff>225032</xdr:rowOff>
    </xdr:from>
    <xdr:to>
      <xdr:col>7</xdr:col>
      <xdr:colOff>1323975</xdr:colOff>
      <xdr:row>48</xdr:row>
      <xdr:rowOff>250778</xdr:rowOff>
    </xdr:to>
    <xdr:sp macro="" textlink="' '!A87">
      <xdr:nvSpPr>
        <xdr:cNvPr id="20" name="Textfeld 19">
          <a:extLst>
            <a:ext uri="{FF2B5EF4-FFF2-40B4-BE49-F238E27FC236}">
              <a16:creationId xmlns:a16="http://schemas.microsoft.com/office/drawing/2014/main" id="{00000000-0008-0000-3800-000014000000}"/>
            </a:ext>
          </a:extLst>
        </xdr:cNvPr>
        <xdr:cNvSpPr txBox="1"/>
      </xdr:nvSpPr>
      <xdr:spPr>
        <a:xfrm>
          <a:off x="6518833" y="13893407"/>
          <a:ext cx="69159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529E0DB3-5987-412E-B762-391890562B39}"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clientData/>
  </xdr:twoCellAnchor>
  <xdr:twoCellAnchor editAs="oneCell">
    <xdr:from>
      <xdr:col>2</xdr:col>
      <xdr:colOff>334985</xdr:colOff>
      <xdr:row>47</xdr:row>
      <xdr:rowOff>225032</xdr:rowOff>
    </xdr:from>
    <xdr:to>
      <xdr:col>2</xdr:col>
      <xdr:colOff>976123</xdr:colOff>
      <xdr:row>48</xdr:row>
      <xdr:rowOff>250778</xdr:rowOff>
    </xdr:to>
    <xdr:sp macro="" textlink="' '!A88">
      <xdr:nvSpPr>
        <xdr:cNvPr id="21" name="Textfeld 20">
          <a:extLst>
            <a:ext uri="{FF2B5EF4-FFF2-40B4-BE49-F238E27FC236}">
              <a16:creationId xmlns:a16="http://schemas.microsoft.com/office/drawing/2014/main" id="{00000000-0008-0000-3800-000015000000}"/>
            </a:ext>
          </a:extLst>
        </xdr:cNvPr>
        <xdr:cNvSpPr txBox="1"/>
      </xdr:nvSpPr>
      <xdr:spPr>
        <a:xfrm>
          <a:off x="1106510" y="13893407"/>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C05130B6-5346-471C-BAD7-88A68E8569F0}"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clientData/>
  </xdr:twoCellAnchor>
  <xdr:twoCellAnchor editAs="oneCell">
    <xdr:from>
      <xdr:col>5</xdr:col>
      <xdr:colOff>0</xdr:colOff>
      <xdr:row>26</xdr:row>
      <xdr:rowOff>85725</xdr:rowOff>
    </xdr:from>
    <xdr:to>
      <xdr:col>7</xdr:col>
      <xdr:colOff>1162051</xdr:colOff>
      <xdr:row>27</xdr:row>
      <xdr:rowOff>205407</xdr:rowOff>
    </xdr:to>
    <xdr:sp macro="" textlink="' '!A92">
      <xdr:nvSpPr>
        <xdr:cNvPr id="61" name="TextBox 124">
          <a:extLst>
            <a:ext uri="{FF2B5EF4-FFF2-40B4-BE49-F238E27FC236}">
              <a16:creationId xmlns:a16="http://schemas.microsoft.com/office/drawing/2014/main" id="{00000000-0008-0000-3800-00003D000000}"/>
            </a:ext>
          </a:extLst>
        </xdr:cNvPr>
        <xdr:cNvSpPr txBox="1"/>
      </xdr:nvSpPr>
      <xdr:spPr>
        <a:xfrm>
          <a:off x="4229100" y="77533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319016D5-F0A1-438C-836D-1632261115F6}" type="TxLink">
            <a:rPr lang="en-US" sz="2000">
              <a:solidFill>
                <a:schemeClr val="bg1">
                  <a:lumMod val="65000"/>
                </a:schemeClr>
              </a:solidFill>
              <a:latin typeface="+mn-lt"/>
              <a:ea typeface="+mn-ea"/>
              <a:cs typeface="+mn-cs"/>
            </a:rPr>
            <a:pPr marL="0" indent="0" algn="ctr"/>
            <a:t>Satisfaction</a:t>
          </a:fld>
          <a:endParaRPr lang="fr-CH" sz="2000">
            <a:solidFill>
              <a:schemeClr val="bg1">
                <a:lumMod val="65000"/>
              </a:schemeClr>
            </a:solidFill>
            <a:latin typeface="+mn-lt"/>
            <a:ea typeface="+mn-ea"/>
            <a:cs typeface="+mn-cs"/>
          </a:endParaRPr>
        </a:p>
      </xdr:txBody>
    </xdr:sp>
    <xdr:clientData/>
  </xdr:twoCellAnchor>
  <xdr:twoCellAnchor editAs="oneCell">
    <xdr:from>
      <xdr:col>0</xdr:col>
      <xdr:colOff>66675</xdr:colOff>
      <xdr:row>23</xdr:row>
      <xdr:rowOff>0</xdr:rowOff>
    </xdr:from>
    <xdr:to>
      <xdr:col>0</xdr:col>
      <xdr:colOff>390675</xdr:colOff>
      <xdr:row>24</xdr:row>
      <xdr:rowOff>30190</xdr:rowOff>
    </xdr:to>
    <xdr:grpSp>
      <xdr:nvGrpSpPr>
        <xdr:cNvPr id="71" name="Gruppieren 70">
          <a:hlinkClick xmlns:r="http://schemas.openxmlformats.org/officeDocument/2006/relationships" r:id="rId4"/>
          <a:extLst>
            <a:ext uri="{FF2B5EF4-FFF2-40B4-BE49-F238E27FC236}">
              <a16:creationId xmlns:a16="http://schemas.microsoft.com/office/drawing/2014/main" id="{00000000-0008-0000-3800-000047000000}"/>
            </a:ext>
          </a:extLst>
        </xdr:cNvPr>
        <xdr:cNvGrpSpPr/>
      </xdr:nvGrpSpPr>
      <xdr:grpSpPr>
        <a:xfrm>
          <a:off x="66675" y="6934200"/>
          <a:ext cx="324000" cy="327370"/>
          <a:chOff x="66675" y="4972050"/>
          <a:chExt cx="324000" cy="325465"/>
        </a:xfrm>
      </xdr:grpSpPr>
      <xdr:sp macro="" textlink="">
        <xdr:nvSpPr>
          <xdr:cNvPr id="72" name="Rechteck 71">
            <a:extLst>
              <a:ext uri="{FF2B5EF4-FFF2-40B4-BE49-F238E27FC236}">
                <a16:creationId xmlns:a16="http://schemas.microsoft.com/office/drawing/2014/main" id="{00000000-0008-0000-3800-00004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3" name="Pfeil nach oben 72">
            <a:extLst>
              <a:ext uri="{FF2B5EF4-FFF2-40B4-BE49-F238E27FC236}">
                <a16:creationId xmlns:a16="http://schemas.microsoft.com/office/drawing/2014/main" id="{00000000-0008-0000-3800-00004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46</xdr:row>
      <xdr:rowOff>219075</xdr:rowOff>
    </xdr:from>
    <xdr:to>
      <xdr:col>0</xdr:col>
      <xdr:colOff>390675</xdr:colOff>
      <xdr:row>47</xdr:row>
      <xdr:rowOff>258790</xdr:rowOff>
    </xdr:to>
    <xdr:grpSp>
      <xdr:nvGrpSpPr>
        <xdr:cNvPr id="74" name="Gruppieren 73">
          <a:hlinkClick xmlns:r="http://schemas.openxmlformats.org/officeDocument/2006/relationships" r:id="rId4"/>
          <a:extLst>
            <a:ext uri="{FF2B5EF4-FFF2-40B4-BE49-F238E27FC236}">
              <a16:creationId xmlns:a16="http://schemas.microsoft.com/office/drawing/2014/main" id="{00000000-0008-0000-3800-00004A000000}"/>
            </a:ext>
          </a:extLst>
        </xdr:cNvPr>
        <xdr:cNvGrpSpPr/>
      </xdr:nvGrpSpPr>
      <xdr:grpSpPr>
        <a:xfrm>
          <a:off x="66675" y="13561695"/>
          <a:ext cx="324000" cy="321655"/>
          <a:chOff x="66675" y="4972050"/>
          <a:chExt cx="324000" cy="325465"/>
        </a:xfrm>
      </xdr:grpSpPr>
      <xdr:sp macro="" textlink="">
        <xdr:nvSpPr>
          <xdr:cNvPr id="75" name="Rechteck 74">
            <a:extLst>
              <a:ext uri="{FF2B5EF4-FFF2-40B4-BE49-F238E27FC236}">
                <a16:creationId xmlns:a16="http://schemas.microsoft.com/office/drawing/2014/main" id="{00000000-0008-0000-3800-00004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6" name="Pfeil nach oben 75">
            <a:extLst>
              <a:ext uri="{FF2B5EF4-FFF2-40B4-BE49-F238E27FC236}">
                <a16:creationId xmlns:a16="http://schemas.microsoft.com/office/drawing/2014/main" id="{00000000-0008-0000-3800-00004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xdr:col>
      <xdr:colOff>447674</xdr:colOff>
      <xdr:row>26</xdr:row>
      <xdr:rowOff>85725</xdr:rowOff>
    </xdr:from>
    <xdr:to>
      <xdr:col>4</xdr:col>
      <xdr:colOff>790575</xdr:colOff>
      <xdr:row>27</xdr:row>
      <xdr:rowOff>205407</xdr:rowOff>
    </xdr:to>
    <xdr:sp macro="" textlink="' '!A89">
      <xdr:nvSpPr>
        <xdr:cNvPr id="83" name="TextBox 2">
          <a:extLst>
            <a:ext uri="{FF2B5EF4-FFF2-40B4-BE49-F238E27FC236}">
              <a16:creationId xmlns:a16="http://schemas.microsoft.com/office/drawing/2014/main" id="{00000000-0008-0000-3800-000053000000}"/>
            </a:ext>
          </a:extLst>
        </xdr:cNvPr>
        <xdr:cNvSpPr txBox="1"/>
      </xdr:nvSpPr>
      <xdr:spPr>
        <a:xfrm>
          <a:off x="1219199" y="775335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50D6AC4-4C7A-4E1B-8D5A-19847F3B12D0}" type="TxLink">
            <a:rPr lang="en-US" sz="2000">
              <a:solidFill>
                <a:schemeClr val="bg1">
                  <a:lumMod val="65000"/>
                </a:schemeClr>
              </a:solidFill>
              <a:latin typeface="+mn-lt"/>
              <a:ea typeface="+mn-ea"/>
              <a:cs typeface="+mn-cs"/>
            </a:rPr>
            <a:pPr marL="0" indent="0" algn="ctr"/>
            <a:t>Renouvellement</a:t>
          </a:fld>
          <a:endParaRPr lang="fr-CH" sz="2000">
            <a:solidFill>
              <a:schemeClr val="bg1">
                <a:lumMod val="65000"/>
              </a:schemeClr>
            </a:solidFill>
            <a:latin typeface="+mn-lt"/>
            <a:ea typeface="+mn-ea"/>
            <a:cs typeface="+mn-cs"/>
          </a:endParaRPr>
        </a:p>
      </xdr:txBody>
    </xdr:sp>
    <xdr:clientData/>
  </xdr:twoCellAnchor>
  <xdr:twoCellAnchor editAs="oneCell">
    <xdr:from>
      <xdr:col>2</xdr:col>
      <xdr:colOff>457199</xdr:colOff>
      <xdr:row>45</xdr:row>
      <xdr:rowOff>114300</xdr:rowOff>
    </xdr:from>
    <xdr:to>
      <xdr:col>4</xdr:col>
      <xdr:colOff>800100</xdr:colOff>
      <xdr:row>46</xdr:row>
      <xdr:rowOff>233982</xdr:rowOff>
    </xdr:to>
    <xdr:sp macro="" textlink="' '!A90">
      <xdr:nvSpPr>
        <xdr:cNvPr id="84" name="TextBox 122">
          <a:extLst>
            <a:ext uri="{FF2B5EF4-FFF2-40B4-BE49-F238E27FC236}">
              <a16:creationId xmlns:a16="http://schemas.microsoft.com/office/drawing/2014/main" id="{00000000-0008-0000-3800-000054000000}"/>
            </a:ext>
          </a:extLst>
        </xdr:cNvPr>
        <xdr:cNvSpPr txBox="1"/>
      </xdr:nvSpPr>
      <xdr:spPr>
        <a:xfrm>
          <a:off x="1228724" y="132111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C0A9832-C1C8-4B32-AE5E-4411BDB0712E}" type="TxLink">
            <a:rPr lang="en-US" sz="2000">
              <a:solidFill>
                <a:schemeClr val="bg1">
                  <a:lumMod val="65000"/>
                </a:schemeClr>
              </a:solidFill>
              <a:latin typeface="+mn-lt"/>
              <a:ea typeface="+mn-ea"/>
              <a:cs typeface="+mn-cs"/>
            </a:rPr>
            <a:pPr marL="0" indent="0" algn="ctr"/>
            <a:t>Confusion</a:t>
          </a:fld>
          <a:endParaRPr lang="fr-CH" sz="2000">
            <a:solidFill>
              <a:schemeClr val="bg1">
                <a:lumMod val="65000"/>
              </a:schemeClr>
            </a:solidFill>
            <a:latin typeface="+mn-lt"/>
            <a:ea typeface="+mn-ea"/>
            <a:cs typeface="+mn-cs"/>
          </a:endParaRPr>
        </a:p>
      </xdr:txBody>
    </xdr:sp>
    <xdr:clientData/>
  </xdr:twoCellAnchor>
  <xdr:twoCellAnchor editAs="oneCell">
    <xdr:from>
      <xdr:col>4</xdr:col>
      <xdr:colOff>981074</xdr:colOff>
      <xdr:row>45</xdr:row>
      <xdr:rowOff>114300</xdr:rowOff>
    </xdr:from>
    <xdr:to>
      <xdr:col>7</xdr:col>
      <xdr:colOff>1162050</xdr:colOff>
      <xdr:row>46</xdr:row>
      <xdr:rowOff>233982</xdr:rowOff>
    </xdr:to>
    <xdr:sp macro="" textlink="' '!A91">
      <xdr:nvSpPr>
        <xdr:cNvPr id="85" name="TextBox 123">
          <a:extLst>
            <a:ext uri="{FF2B5EF4-FFF2-40B4-BE49-F238E27FC236}">
              <a16:creationId xmlns:a16="http://schemas.microsoft.com/office/drawing/2014/main" id="{00000000-0008-0000-3800-000055000000}"/>
            </a:ext>
          </a:extLst>
        </xdr:cNvPr>
        <xdr:cNvSpPr txBox="1"/>
      </xdr:nvSpPr>
      <xdr:spPr>
        <a:xfrm>
          <a:off x="4229099" y="132111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335B1658-D07B-41B0-ABAD-32E3EF20AAD9}" type="TxLink">
            <a:rPr lang="en-US" sz="2000">
              <a:solidFill>
                <a:schemeClr val="bg1">
                  <a:lumMod val="65000"/>
                </a:schemeClr>
              </a:solidFill>
              <a:latin typeface="+mn-lt"/>
              <a:ea typeface="+mn-ea"/>
              <a:cs typeface="+mn-cs"/>
            </a:rPr>
            <a:pPr marL="0" indent="0" algn="ctr"/>
            <a:t>Dénégation</a:t>
          </a:fld>
          <a:endParaRPr lang="fr-CH" sz="2000">
            <a:solidFill>
              <a:schemeClr val="bg1">
                <a:lumMod val="65000"/>
              </a:schemeClr>
            </a:solidFill>
            <a:latin typeface="+mn-lt"/>
            <a:ea typeface="+mn-ea"/>
            <a:cs typeface="+mn-cs"/>
          </a:endParaRPr>
        </a:p>
      </xdr:txBody>
    </xdr:sp>
    <xdr:clientData/>
  </xdr:twoCellAnchor>
  <xdr:twoCellAnchor editAs="oneCell">
    <xdr:from>
      <xdr:col>2</xdr:col>
      <xdr:colOff>1104901</xdr:colOff>
      <xdr:row>28</xdr:row>
      <xdr:rowOff>190500</xdr:rowOff>
    </xdr:from>
    <xdr:to>
      <xdr:col>4</xdr:col>
      <xdr:colOff>10161</xdr:colOff>
      <xdr:row>33</xdr:row>
      <xdr:rowOff>219075</xdr:rowOff>
    </xdr:to>
    <xdr:pic>
      <xdr:nvPicPr>
        <xdr:cNvPr id="86" name="Grafik 85" descr="http://herweijer.files.wordpress.com/2010/03/4rooms-bmp.jpg">
          <a:extLst>
            <a:ext uri="{FF2B5EF4-FFF2-40B4-BE49-F238E27FC236}">
              <a16:creationId xmlns:a16="http://schemas.microsoft.com/office/drawing/2014/main" id="{00000000-0008-0000-3800-000056000000}"/>
            </a:ext>
          </a:extLst>
        </xdr:cNvPr>
        <xdr:cNvPicPr>
          <a:picLocks noChangeAspect="1" noChangeArrowheads="1"/>
        </xdr:cNvPicPr>
      </xdr:nvPicPr>
      <xdr:blipFill rotWithShape="1">
        <a:blip xmlns:r="http://schemas.openxmlformats.org/officeDocument/2006/relationships" r:embed="rId5" cstate="print">
          <a:clrChange>
            <a:clrFrom>
              <a:srgbClr val="FFFFFF"/>
            </a:clrFrom>
            <a:clrTo>
              <a:srgbClr val="FFFFFF">
                <a:alpha val="0"/>
              </a:srgbClr>
            </a:clrTo>
          </a:clrChange>
          <a:duotone>
            <a:schemeClr val="bg2">
              <a:shade val="45000"/>
              <a:satMod val="135000"/>
            </a:schemeClr>
            <a:prstClr val="white"/>
          </a:duotone>
          <a:extLst>
            <a:ext uri="{28A0092B-C50C-407E-A947-70E740481C1C}">
              <a14:useLocalDpi xmlns:a14="http://schemas.microsoft.com/office/drawing/2010/main" val="0"/>
            </a:ext>
          </a:extLst>
        </a:blip>
        <a:srcRect l="55346" t="8651" r="24528" b="62151"/>
        <a:stretch/>
      </xdr:blipFill>
      <xdr:spPr bwMode="auto">
        <a:xfrm>
          <a:off x="1876426" y="8429625"/>
          <a:ext cx="1381760" cy="1457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600074</xdr:colOff>
      <xdr:row>29</xdr:row>
      <xdr:rowOff>0</xdr:rowOff>
    </xdr:from>
    <xdr:to>
      <xdr:col>7</xdr:col>
      <xdr:colOff>737387</xdr:colOff>
      <xdr:row>33</xdr:row>
      <xdr:rowOff>200025</xdr:rowOff>
    </xdr:to>
    <xdr:pic>
      <xdr:nvPicPr>
        <xdr:cNvPr id="87" name="Grafik 86" descr="http://herweijer.files.wordpress.com/2010/03/4rooms-bmp.jpg">
          <a:extLst>
            <a:ext uri="{FF2B5EF4-FFF2-40B4-BE49-F238E27FC236}">
              <a16:creationId xmlns:a16="http://schemas.microsoft.com/office/drawing/2014/main" id="{00000000-0008-0000-3800-000057000000}"/>
            </a:ext>
          </a:extLst>
        </xdr:cNvPr>
        <xdr:cNvPicPr>
          <a:picLocks noChangeAspect="1" noChangeArrowheads="1"/>
        </xdr:cNvPicPr>
      </xdr:nvPicPr>
      <xdr:blipFill rotWithShape="1">
        <a:blip xmlns:r="http://schemas.openxmlformats.org/officeDocument/2006/relationships" r:embed="rId5" cstate="print">
          <a:clrChange>
            <a:clrFrom>
              <a:srgbClr val="FFFFFF"/>
            </a:clrFrom>
            <a:clrTo>
              <a:srgbClr val="FFFFFF">
                <a:alpha val="0"/>
              </a:srgbClr>
            </a:clrTo>
          </a:clrChange>
          <a:duotone>
            <a:schemeClr val="bg2">
              <a:shade val="45000"/>
              <a:satMod val="135000"/>
            </a:schemeClr>
            <a:prstClr val="white"/>
          </a:duotone>
          <a:extLst>
            <a:ext uri="{28A0092B-C50C-407E-A947-70E740481C1C}">
              <a14:useLocalDpi xmlns:a14="http://schemas.microsoft.com/office/drawing/2010/main" val="0"/>
            </a:ext>
          </a:extLst>
        </a:blip>
        <a:srcRect l="18396" t="16437" r="57862" b="59123"/>
        <a:stretch/>
      </xdr:blipFill>
      <xdr:spPr bwMode="auto">
        <a:xfrm>
          <a:off x="4829174" y="8524875"/>
          <a:ext cx="1794663" cy="134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514350</xdr:colOff>
      <xdr:row>39</xdr:row>
      <xdr:rowOff>95250</xdr:rowOff>
    </xdr:from>
    <xdr:to>
      <xdr:col>7</xdr:col>
      <xdr:colOff>577793</xdr:colOff>
      <xdr:row>43</xdr:row>
      <xdr:rowOff>228600</xdr:rowOff>
    </xdr:to>
    <xdr:pic>
      <xdr:nvPicPr>
        <xdr:cNvPr id="88" name="Grafik 87" descr="http://herweijer.files.wordpress.com/2010/03/4rooms-bmp.jpg">
          <a:extLst>
            <a:ext uri="{FF2B5EF4-FFF2-40B4-BE49-F238E27FC236}">
              <a16:creationId xmlns:a16="http://schemas.microsoft.com/office/drawing/2014/main" id="{00000000-0008-0000-3800-000058000000}"/>
            </a:ext>
          </a:extLst>
        </xdr:cNvPr>
        <xdr:cNvPicPr>
          <a:picLocks noChangeAspect="1" noChangeArrowheads="1"/>
        </xdr:cNvPicPr>
      </xdr:nvPicPr>
      <xdr:blipFill rotWithShape="1">
        <a:blip xmlns:r="http://schemas.openxmlformats.org/officeDocument/2006/relationships" r:embed="rId5" cstate="print">
          <a:clrChange>
            <a:clrFrom>
              <a:srgbClr val="FFFFFF"/>
            </a:clrFrom>
            <a:clrTo>
              <a:srgbClr val="FFFFFF">
                <a:alpha val="0"/>
              </a:srgbClr>
            </a:clrTo>
          </a:clrChange>
          <a:duotone>
            <a:schemeClr val="bg2">
              <a:shade val="45000"/>
              <a:satMod val="135000"/>
            </a:schemeClr>
            <a:prstClr val="white"/>
          </a:duotone>
          <a:extLst>
            <a:ext uri="{28A0092B-C50C-407E-A947-70E740481C1C}">
              <a14:useLocalDpi xmlns:a14="http://schemas.microsoft.com/office/drawing/2010/main" val="0"/>
            </a:ext>
          </a:extLst>
        </a:blip>
        <a:srcRect l="18868" t="52555" r="57390" b="23222"/>
        <a:stretch/>
      </xdr:blipFill>
      <xdr:spPr bwMode="auto">
        <a:xfrm>
          <a:off x="4743450" y="11477625"/>
          <a:ext cx="1720793" cy="1276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914400</xdr:colOff>
      <xdr:row>39</xdr:row>
      <xdr:rowOff>123824</xdr:rowOff>
    </xdr:from>
    <xdr:to>
      <xdr:col>4</xdr:col>
      <xdr:colOff>221900</xdr:colOff>
      <xdr:row>44</xdr:row>
      <xdr:rowOff>19049</xdr:rowOff>
    </xdr:to>
    <xdr:pic>
      <xdr:nvPicPr>
        <xdr:cNvPr id="89" name="Grafik 88" descr="http://herweijer.files.wordpress.com/2010/03/4rooms-bmp.jpg">
          <a:extLst>
            <a:ext uri="{FF2B5EF4-FFF2-40B4-BE49-F238E27FC236}">
              <a16:creationId xmlns:a16="http://schemas.microsoft.com/office/drawing/2014/main" id="{00000000-0008-0000-3800-000059000000}"/>
            </a:ext>
          </a:extLst>
        </xdr:cNvPr>
        <xdr:cNvPicPr>
          <a:picLocks noChangeAspect="1" noChangeArrowheads="1"/>
        </xdr:cNvPicPr>
      </xdr:nvPicPr>
      <xdr:blipFill rotWithShape="1">
        <a:blip xmlns:r="http://schemas.openxmlformats.org/officeDocument/2006/relationships" r:embed="rId5" cstate="print">
          <a:clrChange>
            <a:clrFrom>
              <a:srgbClr val="FFFFFF"/>
            </a:clrFrom>
            <a:clrTo>
              <a:srgbClr val="FFFFFF">
                <a:alpha val="0"/>
              </a:srgbClr>
            </a:clrTo>
          </a:clrChange>
          <a:duotone>
            <a:schemeClr val="bg2">
              <a:shade val="45000"/>
              <a:satMod val="135000"/>
            </a:schemeClr>
            <a:prstClr val="white"/>
          </a:duotone>
          <a:extLst>
            <a:ext uri="{28A0092B-C50C-407E-A947-70E740481C1C}">
              <a14:useLocalDpi xmlns:a14="http://schemas.microsoft.com/office/drawing/2010/main" val="0"/>
            </a:ext>
          </a:extLst>
        </a:blip>
        <a:srcRect l="51887" t="51041" r="23113" b="23438"/>
        <a:stretch/>
      </xdr:blipFill>
      <xdr:spPr bwMode="auto">
        <a:xfrm>
          <a:off x="1685925" y="11506199"/>
          <a:ext cx="1784000" cy="1323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136337</xdr:colOff>
      <xdr:row>25</xdr:row>
      <xdr:rowOff>190500</xdr:rowOff>
    </xdr:from>
    <xdr:to>
      <xdr:col>7</xdr:col>
      <xdr:colOff>1431553</xdr:colOff>
      <xdr:row>48</xdr:row>
      <xdr:rowOff>38100</xdr:rowOff>
    </xdr:to>
    <xdr:graphicFrame macro="">
      <xdr:nvGraphicFramePr>
        <xdr:cNvPr id="2" name="Diagramm 1">
          <a:extLst>
            <a:ext uri="{FF2B5EF4-FFF2-40B4-BE49-F238E27FC236}">
              <a16:creationId xmlns:a16="http://schemas.microsoft.com/office/drawing/2014/main" id="{00000000-0008-0000-3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714375</xdr:colOff>
      <xdr:row>48</xdr:row>
      <xdr:rowOff>209550</xdr:rowOff>
    </xdr:from>
    <xdr:to>
      <xdr:col>7</xdr:col>
      <xdr:colOff>1571625</xdr:colOff>
      <xdr:row>50</xdr:row>
      <xdr:rowOff>109841</xdr:rowOff>
    </xdr:to>
    <xdr:sp macro="" textlink="">
      <xdr:nvSpPr>
        <xdr:cNvPr id="36" name="Textfeld 64">
          <a:extLst>
            <a:ext uri="{FF2B5EF4-FFF2-40B4-BE49-F238E27FC236}">
              <a16:creationId xmlns:a16="http://schemas.microsoft.com/office/drawing/2014/main" id="{00000000-0008-0000-3800-000024000000}"/>
            </a:ext>
          </a:extLst>
        </xdr:cNvPr>
        <xdr:cNvSpPr txBox="1">
          <a:spLocks noChangeArrowheads="1"/>
        </xdr:cNvSpPr>
      </xdr:nvSpPr>
      <xdr:spPr bwMode="auto">
        <a:xfrm>
          <a:off x="5857875" y="14173200"/>
          <a:ext cx="1600200" cy="195566"/>
        </a:xfrm>
        <a:prstGeom prst="rect">
          <a:avLst/>
        </a:prstGeom>
        <a:noFill/>
        <a:ln w="9525">
          <a:noFill/>
          <a:miter lim="800000"/>
          <a:headEnd/>
          <a:tailEnd/>
        </a:ln>
      </xdr:spPr>
      <xdr:txBody>
        <a:bodyPr wrap="square">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de-CH" sz="700" b="0">
              <a:solidFill>
                <a:schemeClr val="tx1">
                  <a:lumMod val="50000"/>
                  <a:lumOff val="50000"/>
                </a:schemeClr>
              </a:solidFill>
            </a:rPr>
            <a:t>(Eugster</a:t>
          </a:r>
          <a:r>
            <a:rPr lang="de-CH" sz="700" b="0" baseline="0">
              <a:solidFill>
                <a:schemeClr val="tx1">
                  <a:lumMod val="50000"/>
                  <a:lumOff val="50000"/>
                </a:schemeClr>
              </a:solidFill>
            </a:rPr>
            <a:t> &amp;</a:t>
          </a:r>
          <a:r>
            <a:rPr lang="de-CH" sz="700" b="0">
              <a:solidFill>
                <a:schemeClr val="tx1">
                  <a:lumMod val="50000"/>
                  <a:lumOff val="50000"/>
                </a:schemeClr>
              </a:solidFill>
            </a:rPr>
            <a:t> Tuckman,1965)</a:t>
          </a:r>
        </a:p>
      </xdr:txBody>
    </xdr:sp>
    <xdr:clientData/>
  </xdr:twoCellAnchor>
  <xdr:twoCellAnchor editAs="oneCell">
    <xdr:from>
      <xdr:col>0</xdr:col>
      <xdr:colOff>66675</xdr:colOff>
      <xdr:row>0</xdr:row>
      <xdr:rowOff>104775</xdr:rowOff>
    </xdr:from>
    <xdr:to>
      <xdr:col>0</xdr:col>
      <xdr:colOff>390675</xdr:colOff>
      <xdr:row>0</xdr:row>
      <xdr:rowOff>430240</xdr:rowOff>
    </xdr:to>
    <xdr:grpSp>
      <xdr:nvGrpSpPr>
        <xdr:cNvPr id="37" name="Gruppieren 36">
          <a:hlinkClick xmlns:r="http://schemas.openxmlformats.org/officeDocument/2006/relationships" r:id="rId7"/>
          <a:extLst>
            <a:ext uri="{FF2B5EF4-FFF2-40B4-BE49-F238E27FC236}">
              <a16:creationId xmlns:a16="http://schemas.microsoft.com/office/drawing/2014/main" id="{00000000-0008-0000-3800-000025000000}"/>
            </a:ext>
          </a:extLst>
        </xdr:cNvPr>
        <xdr:cNvGrpSpPr/>
      </xdr:nvGrpSpPr>
      <xdr:grpSpPr>
        <a:xfrm>
          <a:off x="66675" y="104775"/>
          <a:ext cx="324000" cy="325465"/>
          <a:chOff x="9191625" y="3009900"/>
          <a:chExt cx="324000" cy="325465"/>
        </a:xfrm>
      </xdr:grpSpPr>
      <xdr:sp macro="" textlink="">
        <xdr:nvSpPr>
          <xdr:cNvPr id="38" name="Rechteck 37">
            <a:extLst>
              <a:ext uri="{FF2B5EF4-FFF2-40B4-BE49-F238E27FC236}">
                <a16:creationId xmlns:a16="http://schemas.microsoft.com/office/drawing/2014/main" id="{00000000-0008-0000-3800-00002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9" name="Pfeil nach links 38">
            <a:extLst>
              <a:ext uri="{FF2B5EF4-FFF2-40B4-BE49-F238E27FC236}">
                <a16:creationId xmlns:a16="http://schemas.microsoft.com/office/drawing/2014/main" id="{00000000-0008-0000-3800-00002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7</xdr:col>
          <xdr:colOff>552450</xdr:colOff>
          <xdr:row>0</xdr:row>
          <xdr:rowOff>19050</xdr:rowOff>
        </xdr:from>
        <xdr:to>
          <xdr:col>9</xdr:col>
          <xdr:colOff>0</xdr:colOff>
          <xdr:row>0</xdr:row>
          <xdr:rowOff>552450</xdr:rowOff>
        </xdr:to>
        <xdr:pic>
          <xdr:nvPicPr>
            <xdr:cNvPr id="40" name="Grafik 59">
              <a:extLst>
                <a:ext uri="{FF2B5EF4-FFF2-40B4-BE49-F238E27FC236}">
                  <a16:creationId xmlns:a16="http://schemas.microsoft.com/office/drawing/2014/main" id="{00000000-0008-0000-3800-000028000000}"/>
                </a:ext>
              </a:extLst>
            </xdr:cNvPr>
            <xdr:cNvPicPr>
              <a:picLocks noChangeAspect="1" noChangeArrowheads="1"/>
              <a:extLst>
                <a:ext uri="{84589F7E-364E-4C9E-8A38-B11213B215E9}">
                  <a14:cameraTool cellRange="Logo!$D$6" spid="_x0000_s1083517"/>
                </a:ext>
              </a:extLst>
            </xdr:cNvPicPr>
          </xdr:nvPicPr>
          <xdr:blipFill>
            <a:blip xmlns:r="http://schemas.openxmlformats.org/officeDocument/2006/relationships" r:embed="rId8"/>
            <a:srcRect/>
            <a:stretch>
              <a:fillRect/>
            </a:stretch>
          </xdr:blipFill>
          <xdr:spPr bwMode="auto">
            <a:xfrm>
              <a:off x="64389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7.xml><?xml version="1.0" encoding="utf-8"?>
<xdr:wsDr xmlns:xdr="http://schemas.openxmlformats.org/drawingml/2006/spreadsheetDrawing" xmlns:a="http://schemas.openxmlformats.org/drawingml/2006/main">
  <xdr:oneCellAnchor>
    <xdr:from>
      <xdr:col>11</xdr:col>
      <xdr:colOff>171450</xdr:colOff>
      <xdr:row>1</xdr:row>
      <xdr:rowOff>47625</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3900-000002000000}"/>
            </a:ext>
          </a:extLst>
        </xdr:cNvPr>
        <xdr:cNvGrpSpPr/>
      </xdr:nvGrpSpPr>
      <xdr:grpSpPr>
        <a:xfrm>
          <a:off x="6625590" y="603885"/>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39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39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39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39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39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2</xdr:col>
      <xdr:colOff>409575</xdr:colOff>
      <xdr:row>3</xdr:row>
      <xdr:rowOff>95250</xdr:rowOff>
    </xdr:from>
    <xdr:to>
      <xdr:col>8</xdr:col>
      <xdr:colOff>123825</xdr:colOff>
      <xdr:row>26</xdr:row>
      <xdr:rowOff>57150</xdr:rowOff>
    </xdr:to>
    <xdr:pic>
      <xdr:nvPicPr>
        <xdr:cNvPr id="9" name="Grafik 8">
          <a:extLst>
            <a:ext uri="{FF2B5EF4-FFF2-40B4-BE49-F238E27FC236}">
              <a16:creationId xmlns:a16="http://schemas.microsoft.com/office/drawing/2014/main" id="{00000000-0008-0000-3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57275" y="1123950"/>
          <a:ext cx="4286250" cy="4410075"/>
        </a:xfrm>
        <a:prstGeom prst="rect">
          <a:avLst/>
        </a:prstGeom>
      </xdr:spPr>
    </xdr:pic>
    <xdr:clientData/>
  </xdr:twoCellAnchor>
  <xdr:twoCellAnchor>
    <xdr:from>
      <xdr:col>3</xdr:col>
      <xdr:colOff>657225</xdr:colOff>
      <xdr:row>1</xdr:row>
      <xdr:rowOff>114300</xdr:rowOff>
    </xdr:from>
    <xdr:to>
      <xdr:col>6</xdr:col>
      <xdr:colOff>352425</xdr:colOff>
      <xdr:row>4</xdr:row>
      <xdr:rowOff>123825</xdr:rowOff>
    </xdr:to>
    <xdr:sp macro="" textlink="' '!A1388">
      <xdr:nvSpPr>
        <xdr:cNvPr id="8" name="Textfeld 7">
          <a:hlinkClick xmlns:r="http://schemas.openxmlformats.org/officeDocument/2006/relationships" r:id="rId4"/>
          <a:extLst>
            <a:ext uri="{FF2B5EF4-FFF2-40B4-BE49-F238E27FC236}">
              <a16:creationId xmlns:a16="http://schemas.microsoft.com/office/drawing/2014/main" id="{00000000-0008-0000-3900-000008000000}"/>
            </a:ext>
          </a:extLst>
        </xdr:cNvPr>
        <xdr:cNvSpPr txBox="1"/>
      </xdr:nvSpPr>
      <xdr:spPr>
        <a:xfrm>
          <a:off x="2066925" y="647700"/>
          <a:ext cx="198120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8C8A9AE2-D4A2-4DF1-86BD-0994964BD268}" type="TxLink">
            <a:rPr lang="en-US" sz="1600" b="0" i="0" u="none" strike="noStrike">
              <a:solidFill>
                <a:schemeClr val="tx1">
                  <a:lumMod val="65000"/>
                  <a:lumOff val="35000"/>
                </a:schemeClr>
              </a:solidFill>
              <a:latin typeface="+mn-lt"/>
              <a:cs typeface="Arial"/>
            </a:rPr>
            <a:pPr algn="ctr"/>
            <a:t>Bien cerner les conditions-cadres</a:t>
          </a:fld>
          <a:endParaRPr lang="de-CH" sz="1600">
            <a:solidFill>
              <a:schemeClr val="tx1">
                <a:lumMod val="65000"/>
                <a:lumOff val="35000"/>
              </a:schemeClr>
            </a:solidFill>
            <a:latin typeface="+mn-lt"/>
          </a:endParaRPr>
        </a:p>
      </xdr:txBody>
    </xdr:sp>
    <xdr:clientData/>
  </xdr:twoCellAnchor>
  <xdr:twoCellAnchor>
    <xdr:from>
      <xdr:col>7</xdr:col>
      <xdr:colOff>485775</xdr:colOff>
      <xdr:row>7</xdr:row>
      <xdr:rowOff>161925</xdr:rowOff>
    </xdr:from>
    <xdr:to>
      <xdr:col>11</xdr:col>
      <xdr:colOff>85725</xdr:colOff>
      <xdr:row>11</xdr:row>
      <xdr:rowOff>76200</xdr:rowOff>
    </xdr:to>
    <xdr:sp macro="" textlink="' '!A1389">
      <xdr:nvSpPr>
        <xdr:cNvPr id="12" name="Textfeld 11">
          <a:hlinkClick xmlns:r="http://schemas.openxmlformats.org/officeDocument/2006/relationships" r:id="rId5"/>
          <a:extLst>
            <a:ext uri="{FF2B5EF4-FFF2-40B4-BE49-F238E27FC236}">
              <a16:creationId xmlns:a16="http://schemas.microsoft.com/office/drawing/2014/main" id="{00000000-0008-0000-3900-00000C000000}"/>
            </a:ext>
          </a:extLst>
        </xdr:cNvPr>
        <xdr:cNvSpPr txBox="1"/>
      </xdr:nvSpPr>
      <xdr:spPr>
        <a:xfrm>
          <a:off x="4943475" y="1981200"/>
          <a:ext cx="140970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828718C-F918-4ACD-A2FE-64CB46BDE230}" type="TxLink">
            <a:rPr lang="en-US" sz="1600" b="0" i="0" u="none" strike="noStrike">
              <a:solidFill>
                <a:schemeClr val="tx1">
                  <a:lumMod val="65000"/>
                  <a:lumOff val="35000"/>
                </a:schemeClr>
              </a:solidFill>
              <a:latin typeface="+mn-lt"/>
              <a:ea typeface="+mn-ea"/>
              <a:cs typeface="Arial"/>
            </a:rPr>
            <a:pPr marL="0" indent="0" algn="ctr"/>
            <a:t>Rôles au sein de l'équipe</a:t>
          </a:fld>
          <a:endParaRPr lang="de-CH" sz="1600" b="0" i="0" u="none" strike="noStrike">
            <a:solidFill>
              <a:schemeClr val="tx1">
                <a:lumMod val="65000"/>
                <a:lumOff val="35000"/>
              </a:schemeClr>
            </a:solidFill>
            <a:latin typeface="+mn-lt"/>
            <a:ea typeface="+mn-ea"/>
            <a:cs typeface="Arial"/>
          </a:endParaRPr>
        </a:p>
      </xdr:txBody>
    </xdr:sp>
    <xdr:clientData/>
  </xdr:twoCellAnchor>
  <xdr:twoCellAnchor>
    <xdr:from>
      <xdr:col>7</xdr:col>
      <xdr:colOff>523875</xdr:colOff>
      <xdr:row>17</xdr:row>
      <xdr:rowOff>104775</xdr:rowOff>
    </xdr:from>
    <xdr:to>
      <xdr:col>12</xdr:col>
      <xdr:colOff>76200</xdr:colOff>
      <xdr:row>21</xdr:row>
      <xdr:rowOff>47625</xdr:rowOff>
    </xdr:to>
    <xdr:sp macro="" textlink="' '!A1390">
      <xdr:nvSpPr>
        <xdr:cNvPr id="13" name="Textfeld 12">
          <a:hlinkClick xmlns:r="http://schemas.openxmlformats.org/officeDocument/2006/relationships" r:id="rId6"/>
          <a:extLst>
            <a:ext uri="{FF2B5EF4-FFF2-40B4-BE49-F238E27FC236}">
              <a16:creationId xmlns:a16="http://schemas.microsoft.com/office/drawing/2014/main" id="{00000000-0008-0000-3900-00000D000000}"/>
            </a:ext>
          </a:extLst>
        </xdr:cNvPr>
        <xdr:cNvSpPr txBox="1"/>
      </xdr:nvSpPr>
      <xdr:spPr>
        <a:xfrm>
          <a:off x="4981575" y="3867150"/>
          <a:ext cx="173355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CC2FE23-8133-435D-B9BC-DE2642932DD7}" type="TxLink">
            <a:rPr lang="en-US" sz="1600" b="0" i="0" u="none" strike="noStrike">
              <a:solidFill>
                <a:schemeClr val="tx1">
                  <a:lumMod val="65000"/>
                  <a:lumOff val="35000"/>
                </a:schemeClr>
              </a:solidFill>
              <a:latin typeface="+mn-lt"/>
              <a:ea typeface="+mn-ea"/>
              <a:cs typeface="Arial"/>
            </a:rPr>
            <a:pPr marL="0" indent="0" algn="ctr"/>
            <a:t>Teambuilding</a:t>
          </a:fld>
          <a:endParaRPr lang="de-CH" sz="1600" b="0" i="0" u="none" strike="noStrike">
            <a:solidFill>
              <a:schemeClr val="tx1">
                <a:lumMod val="65000"/>
                <a:lumOff val="35000"/>
              </a:schemeClr>
            </a:solidFill>
            <a:latin typeface="+mn-lt"/>
            <a:ea typeface="+mn-ea"/>
            <a:cs typeface="Arial"/>
          </a:endParaRPr>
        </a:p>
      </xdr:txBody>
    </xdr:sp>
    <xdr:clientData/>
  </xdr:twoCellAnchor>
  <xdr:twoCellAnchor>
    <xdr:from>
      <xdr:col>0</xdr:col>
      <xdr:colOff>142875</xdr:colOff>
      <xdr:row>8</xdr:row>
      <xdr:rowOff>171450</xdr:rowOff>
    </xdr:from>
    <xdr:to>
      <xdr:col>2</xdr:col>
      <xdr:colOff>628650</xdr:colOff>
      <xdr:row>12</xdr:row>
      <xdr:rowOff>85725</xdr:rowOff>
    </xdr:to>
    <xdr:sp macro="" textlink="' '!A1391">
      <xdr:nvSpPr>
        <xdr:cNvPr id="14" name="Textfeld 13">
          <a:hlinkClick xmlns:r="http://schemas.openxmlformats.org/officeDocument/2006/relationships" r:id="rId7"/>
          <a:extLst>
            <a:ext uri="{FF2B5EF4-FFF2-40B4-BE49-F238E27FC236}">
              <a16:creationId xmlns:a16="http://schemas.microsoft.com/office/drawing/2014/main" id="{00000000-0008-0000-3900-00000E000000}"/>
            </a:ext>
          </a:extLst>
        </xdr:cNvPr>
        <xdr:cNvSpPr txBox="1"/>
      </xdr:nvSpPr>
      <xdr:spPr>
        <a:xfrm>
          <a:off x="142875" y="2190750"/>
          <a:ext cx="1133475"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97FFFE8-9B9E-423E-A28E-C0612AA593F1}" type="TxLink">
            <a:rPr lang="en-US" sz="1600" b="0" i="0" u="none" strike="noStrike">
              <a:solidFill>
                <a:schemeClr val="tx1">
                  <a:lumMod val="65000"/>
                  <a:lumOff val="35000"/>
                </a:schemeClr>
              </a:solidFill>
              <a:latin typeface="+mn-lt"/>
              <a:ea typeface="+mn-ea"/>
              <a:cs typeface="Arial"/>
            </a:rPr>
            <a:pPr marL="0" indent="0" algn="ctr"/>
            <a:t>Motivation</a:t>
          </a:fld>
          <a:endParaRPr lang="de-CH" sz="1600" b="0" i="0" u="none" strike="noStrike">
            <a:solidFill>
              <a:schemeClr val="tx1">
                <a:lumMod val="65000"/>
                <a:lumOff val="35000"/>
              </a:schemeClr>
            </a:solidFill>
            <a:latin typeface="+mn-lt"/>
            <a:ea typeface="+mn-ea"/>
            <a:cs typeface="Arial"/>
          </a:endParaRPr>
        </a:p>
      </xdr:txBody>
    </xdr:sp>
    <xdr:clientData/>
  </xdr:twoCellAnchor>
  <xdr:twoCellAnchor>
    <xdr:from>
      <xdr:col>4</xdr:col>
      <xdr:colOff>295275</xdr:colOff>
      <xdr:row>24</xdr:row>
      <xdr:rowOff>104775</xdr:rowOff>
    </xdr:from>
    <xdr:to>
      <xdr:col>6</xdr:col>
      <xdr:colOff>504825</xdr:colOff>
      <xdr:row>28</xdr:row>
      <xdr:rowOff>47625</xdr:rowOff>
    </xdr:to>
    <xdr:sp macro="" textlink="' '!A1392">
      <xdr:nvSpPr>
        <xdr:cNvPr id="15" name="Textfeld 14">
          <a:hlinkClick xmlns:r="http://schemas.openxmlformats.org/officeDocument/2006/relationships" r:id="rId8"/>
          <a:extLst>
            <a:ext uri="{FF2B5EF4-FFF2-40B4-BE49-F238E27FC236}">
              <a16:creationId xmlns:a16="http://schemas.microsoft.com/office/drawing/2014/main" id="{00000000-0008-0000-3900-00000F000000}"/>
            </a:ext>
          </a:extLst>
        </xdr:cNvPr>
        <xdr:cNvSpPr txBox="1"/>
      </xdr:nvSpPr>
      <xdr:spPr>
        <a:xfrm>
          <a:off x="2466975" y="5200650"/>
          <a:ext cx="173355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12BFE067-83AF-4927-959D-90216A8E7166}" type="TxLink">
            <a:rPr lang="en-US" sz="1600" b="0" i="0" u="none" strike="noStrike">
              <a:solidFill>
                <a:schemeClr val="tx1">
                  <a:lumMod val="65000"/>
                  <a:lumOff val="35000"/>
                </a:schemeClr>
              </a:solidFill>
              <a:latin typeface="+mn-lt"/>
              <a:ea typeface="+mn-ea"/>
              <a:cs typeface="Arial"/>
            </a:rPr>
            <a:pPr marL="0" indent="0" algn="ctr"/>
            <a:t>Conflits</a:t>
          </a:fld>
          <a:endParaRPr lang="de-CH" sz="1600" b="0" i="0" u="none" strike="noStrike">
            <a:solidFill>
              <a:schemeClr val="tx1">
                <a:lumMod val="65000"/>
                <a:lumOff val="35000"/>
              </a:schemeClr>
            </a:solidFill>
            <a:latin typeface="+mn-lt"/>
            <a:ea typeface="+mn-ea"/>
            <a:cs typeface="Arial"/>
          </a:endParaRPr>
        </a:p>
      </xdr:txBody>
    </xdr:sp>
    <xdr:clientData/>
  </xdr:twoCellAnchor>
  <xdr:twoCellAnchor>
    <xdr:from>
      <xdr:col>4</xdr:col>
      <xdr:colOff>161925</xdr:colOff>
      <xdr:row>12</xdr:row>
      <xdr:rowOff>161925</xdr:rowOff>
    </xdr:from>
    <xdr:to>
      <xdr:col>6</xdr:col>
      <xdr:colOff>371475</xdr:colOff>
      <xdr:row>16</xdr:row>
      <xdr:rowOff>104775</xdr:rowOff>
    </xdr:to>
    <xdr:sp macro="" textlink="' '!A1393">
      <xdr:nvSpPr>
        <xdr:cNvPr id="16" name="Textfeld 15">
          <a:hlinkClick xmlns:r="http://schemas.openxmlformats.org/officeDocument/2006/relationships" r:id="rId9"/>
          <a:extLst>
            <a:ext uri="{FF2B5EF4-FFF2-40B4-BE49-F238E27FC236}">
              <a16:creationId xmlns:a16="http://schemas.microsoft.com/office/drawing/2014/main" id="{00000000-0008-0000-3900-000010000000}"/>
            </a:ext>
          </a:extLst>
        </xdr:cNvPr>
        <xdr:cNvSpPr txBox="1"/>
      </xdr:nvSpPr>
      <xdr:spPr>
        <a:xfrm>
          <a:off x="2333625" y="2971800"/>
          <a:ext cx="173355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27A890C-5985-4C37-B3CA-9ACCAB144ACF}" type="TxLink">
            <a:rPr lang="en-US" sz="1600" b="0" i="0" u="none" strike="noStrike">
              <a:solidFill>
                <a:schemeClr val="tx1">
                  <a:lumMod val="65000"/>
                  <a:lumOff val="35000"/>
                </a:schemeClr>
              </a:solidFill>
              <a:latin typeface="+mn-lt"/>
              <a:ea typeface="+mn-ea"/>
              <a:cs typeface="Arial"/>
            </a:rPr>
            <a:pPr marL="0" indent="0" algn="ctr"/>
            <a:t>Encadrement</a:t>
          </a:fld>
          <a:endParaRPr lang="de-CH" sz="1600" b="0" i="0" u="none" strike="noStrike">
            <a:solidFill>
              <a:schemeClr val="tx1">
                <a:lumMod val="65000"/>
                <a:lumOff val="35000"/>
              </a:schemeClr>
            </a:solidFill>
            <a:latin typeface="+mn-lt"/>
            <a:ea typeface="+mn-ea"/>
            <a:cs typeface="Arial"/>
          </a:endParaRPr>
        </a:p>
      </xdr:txBody>
    </xdr:sp>
    <xdr:clientData/>
  </xdr:twoCellAnchor>
  <xdr:twoCellAnchor>
    <xdr:from>
      <xdr:col>0</xdr:col>
      <xdr:colOff>114300</xdr:colOff>
      <xdr:row>20</xdr:row>
      <xdr:rowOff>57150</xdr:rowOff>
    </xdr:from>
    <xdr:to>
      <xdr:col>3</xdr:col>
      <xdr:colOff>438150</xdr:colOff>
      <xdr:row>24</xdr:row>
      <xdr:rowOff>0</xdr:rowOff>
    </xdr:to>
    <xdr:sp macro="" textlink="' '!A1394">
      <xdr:nvSpPr>
        <xdr:cNvPr id="17" name="Textfeld 16">
          <a:hlinkClick xmlns:r="http://schemas.openxmlformats.org/officeDocument/2006/relationships" r:id="rId10"/>
          <a:extLst>
            <a:ext uri="{FF2B5EF4-FFF2-40B4-BE49-F238E27FC236}">
              <a16:creationId xmlns:a16="http://schemas.microsoft.com/office/drawing/2014/main" id="{00000000-0008-0000-3900-000011000000}"/>
            </a:ext>
          </a:extLst>
        </xdr:cNvPr>
        <xdr:cNvSpPr txBox="1"/>
      </xdr:nvSpPr>
      <xdr:spPr>
        <a:xfrm>
          <a:off x="114300" y="4391025"/>
          <a:ext cx="173355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F076F24-A76D-4E5B-AF2D-44A356D3A212}" type="TxLink">
            <a:rPr lang="en-US" sz="1600" b="0" i="0" u="none" strike="noStrike">
              <a:solidFill>
                <a:schemeClr val="tx1">
                  <a:lumMod val="65000"/>
                  <a:lumOff val="35000"/>
                </a:schemeClr>
              </a:solidFill>
              <a:latin typeface="+mn-lt"/>
              <a:ea typeface="+mn-ea"/>
              <a:cs typeface="Arial"/>
            </a:rPr>
            <a:pPr marL="0" indent="0" algn="ctr"/>
            <a:t>Changement</a:t>
          </a:fld>
          <a:endParaRPr lang="de-CH" sz="1600" b="0" i="0" u="none" strike="noStrike">
            <a:solidFill>
              <a:schemeClr val="tx1">
                <a:lumMod val="65000"/>
                <a:lumOff val="35000"/>
              </a:schemeClr>
            </a:solidFill>
            <a:latin typeface="+mn-lt"/>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6</xdr:col>
          <xdr:colOff>742950</xdr:colOff>
          <xdr:row>0</xdr:row>
          <xdr:rowOff>19050</xdr:rowOff>
        </xdr:from>
        <xdr:to>
          <xdr:col>12</xdr:col>
          <xdr:colOff>0</xdr:colOff>
          <xdr:row>0</xdr:row>
          <xdr:rowOff>552450</xdr:rowOff>
        </xdr:to>
        <xdr:pic>
          <xdr:nvPicPr>
            <xdr:cNvPr id="18" name="Grafik 59">
              <a:extLst>
                <a:ext uri="{FF2B5EF4-FFF2-40B4-BE49-F238E27FC236}">
                  <a16:creationId xmlns:a16="http://schemas.microsoft.com/office/drawing/2014/main" id="{00000000-0008-0000-3900-000012000000}"/>
                </a:ext>
              </a:extLst>
            </xdr:cNvPr>
            <xdr:cNvPicPr>
              <a:picLocks noChangeAspect="1" noChangeArrowheads="1"/>
              <a:extLst>
                <a:ext uri="{84589F7E-364E-4C9E-8A38-B11213B215E9}">
                  <a14:cameraTool cellRange="Logo!$D$6" spid="_x0000_s1084541"/>
                </a:ext>
              </a:extLst>
            </xdr:cNvPicPr>
          </xdr:nvPicPr>
          <xdr:blipFill>
            <a:blip xmlns:r="http://schemas.openxmlformats.org/officeDocument/2006/relationships" r:embed="rId11"/>
            <a:srcRect/>
            <a:stretch>
              <a:fillRect/>
            </a:stretch>
          </xdr:blipFill>
          <xdr:spPr bwMode="auto">
            <a:xfrm>
              <a:off x="44386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3A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3A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3A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8</xdr:row>
      <xdr:rowOff>45551</xdr:rowOff>
    </xdr:from>
    <xdr:ext cx="2962275" cy="177036"/>
    <xdr:sp macro="" textlink="' '!A1396">
      <xdr:nvSpPr>
        <xdr:cNvPr id="5" name="Textfeld 4">
          <a:extLst>
            <a:ext uri="{FF2B5EF4-FFF2-40B4-BE49-F238E27FC236}">
              <a16:creationId xmlns:a16="http://schemas.microsoft.com/office/drawing/2014/main" id="{00000000-0008-0000-3A00-000005000000}"/>
            </a:ext>
          </a:extLst>
        </xdr:cNvPr>
        <xdr:cNvSpPr txBox="1"/>
      </xdr:nvSpPr>
      <xdr:spPr>
        <a:xfrm>
          <a:off x="619125" y="2217251"/>
          <a:ext cx="2962275"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844C752F-3579-48D2-87F3-EA6EBD094AAC}" type="TxLink">
            <a:rPr lang="en-US" sz="1200" b="0" i="0" u="none" strike="noStrike">
              <a:solidFill>
                <a:schemeClr val="bg1"/>
              </a:solidFill>
              <a:latin typeface="Arial"/>
              <a:ea typeface="+mn-ea"/>
              <a:cs typeface="Arial"/>
            </a:rPr>
            <a:pPr marL="0" indent="0" algn="l"/>
            <a:t>Questions d'ordre général</a:t>
          </a:fld>
          <a:endParaRPr lang="de-CH" sz="1200" b="0" i="0" u="none" strike="noStrike">
            <a:solidFill>
              <a:schemeClr val="bg1"/>
            </a:solidFill>
            <a:latin typeface="Arial"/>
            <a:ea typeface="+mn-ea"/>
            <a:cs typeface="Arial"/>
          </a:endParaRPr>
        </a:p>
      </xdr:txBody>
    </xdr:sp>
    <xdr:clientData/>
  </xdr:oneCellAnchor>
  <xdr:oneCellAnchor>
    <xdr:from>
      <xdr:col>1</xdr:col>
      <xdr:colOff>57150</xdr:colOff>
      <xdr:row>32</xdr:row>
      <xdr:rowOff>60081</xdr:rowOff>
    </xdr:from>
    <xdr:ext cx="2253813" cy="354071"/>
    <xdr:sp macro="" textlink="' '!A1419">
      <xdr:nvSpPr>
        <xdr:cNvPr id="6" name="Textfeld 5">
          <a:extLst>
            <a:ext uri="{FF2B5EF4-FFF2-40B4-BE49-F238E27FC236}">
              <a16:creationId xmlns:a16="http://schemas.microsoft.com/office/drawing/2014/main" id="{00000000-0008-0000-3A00-000006000000}"/>
            </a:ext>
          </a:extLst>
        </xdr:cNvPr>
        <xdr:cNvSpPr txBox="1"/>
      </xdr:nvSpPr>
      <xdr:spPr>
        <a:xfrm>
          <a:off x="666750" y="7756281"/>
          <a:ext cx="2253813" cy="354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E0AF65B0-995C-460C-AAD5-AF91AABA71B5}" type="TxLink">
            <a:rPr lang="en-US" sz="1200" b="0" i="0" u="none" strike="noStrike">
              <a:solidFill>
                <a:schemeClr val="bg1"/>
              </a:solidFill>
              <a:latin typeface="Arial"/>
              <a:ea typeface="+mn-ea"/>
              <a:cs typeface="Arial"/>
            </a:rPr>
            <a:pPr marL="0" indent="0" algn="l"/>
            <a:t>Le travail en équipe est utile lorsque …</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17</xdr:row>
      <xdr:rowOff>50556</xdr:rowOff>
    </xdr:from>
    <xdr:ext cx="1723604" cy="354071"/>
    <xdr:sp macro="" textlink="' '!A1404">
      <xdr:nvSpPr>
        <xdr:cNvPr id="8" name="Textfeld 7">
          <a:extLst>
            <a:ext uri="{FF2B5EF4-FFF2-40B4-BE49-F238E27FC236}">
              <a16:creationId xmlns:a16="http://schemas.microsoft.com/office/drawing/2014/main" id="{00000000-0008-0000-3A00-000008000000}"/>
            </a:ext>
          </a:extLst>
        </xdr:cNvPr>
        <xdr:cNvSpPr txBox="1"/>
      </xdr:nvSpPr>
      <xdr:spPr>
        <a:xfrm>
          <a:off x="619125" y="4432056"/>
          <a:ext cx="1723604" cy="3540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34E8EEB8-6C97-4B7E-AE84-121CB9414CA8}" type="TxLink">
            <a:rPr lang="en-US" sz="1200" b="0" i="0" u="none" strike="noStrike">
              <a:solidFill>
                <a:schemeClr val="bg1"/>
              </a:solidFill>
              <a:latin typeface="Arial"/>
              <a:ea typeface="+mn-ea"/>
              <a:cs typeface="Arial"/>
            </a:rPr>
            <a:pPr marL="0" indent="0" algn="l"/>
            <a:t>Avantages du travail en équipe</a:t>
          </a:fld>
          <a:endParaRPr lang="de-CH" sz="1200" b="0" i="0" u="none" strike="noStrike">
            <a:solidFill>
              <a:schemeClr val="bg1"/>
            </a:solidFill>
            <a:latin typeface="Arial"/>
            <a:ea typeface="+mn-ea"/>
            <a:cs typeface="Arial"/>
          </a:endParaRPr>
        </a:p>
      </xdr:txBody>
    </xdr:sp>
    <xdr:clientData/>
  </xdr:oneCellAnchor>
  <xdr:oneCellAnchor>
    <xdr:from>
      <xdr:col>4</xdr:col>
      <xdr:colOff>466725</xdr:colOff>
      <xdr:row>2</xdr:row>
      <xdr:rowOff>19050</xdr:rowOff>
    </xdr:from>
    <xdr:ext cx="172800" cy="172800"/>
    <xdr:grpSp>
      <xdr:nvGrpSpPr>
        <xdr:cNvPr id="9" name="Gruppieren 8">
          <a:hlinkClick xmlns:r="http://schemas.openxmlformats.org/officeDocument/2006/relationships" r:id="rId2"/>
          <a:extLst>
            <a:ext uri="{FF2B5EF4-FFF2-40B4-BE49-F238E27FC236}">
              <a16:creationId xmlns:a16="http://schemas.microsoft.com/office/drawing/2014/main" id="{00000000-0008-0000-3A00-000009000000}"/>
            </a:ext>
          </a:extLst>
        </xdr:cNvPr>
        <xdr:cNvGrpSpPr/>
      </xdr:nvGrpSpPr>
      <xdr:grpSpPr>
        <a:xfrm>
          <a:off x="6859905" y="613410"/>
          <a:ext cx="172800" cy="172800"/>
          <a:chOff x="8105775" y="571500"/>
          <a:chExt cx="172800" cy="172800"/>
        </a:xfrm>
      </xdr:grpSpPr>
      <xdr:sp macro="" textlink="">
        <xdr:nvSpPr>
          <xdr:cNvPr id="10" name="Rechteck 9">
            <a:extLst>
              <a:ext uri="{FF2B5EF4-FFF2-40B4-BE49-F238E27FC236}">
                <a16:creationId xmlns:a16="http://schemas.microsoft.com/office/drawing/2014/main" id="{00000000-0008-0000-3A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3A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19050</xdr:colOff>
      <xdr:row>46</xdr:row>
      <xdr:rowOff>48885</xdr:rowOff>
    </xdr:from>
    <xdr:ext cx="436008" cy="156518"/>
    <xdr:sp macro="" textlink="' '!A576">
      <xdr:nvSpPr>
        <xdr:cNvPr id="12" name="Textfeld 11">
          <a:extLst>
            <a:ext uri="{FF2B5EF4-FFF2-40B4-BE49-F238E27FC236}">
              <a16:creationId xmlns:a16="http://schemas.microsoft.com/office/drawing/2014/main" id="{00000000-0008-0000-3A00-00000C000000}"/>
            </a:ext>
          </a:extLst>
        </xdr:cNvPr>
        <xdr:cNvSpPr txBox="1"/>
      </xdr:nvSpPr>
      <xdr:spPr>
        <a:xfrm>
          <a:off x="628650" y="10488285"/>
          <a:ext cx="436008"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ctr">
          <a:spAutoFit/>
        </a:bodyPr>
        <a:lstStyle/>
        <a:p>
          <a:pPr algn="l"/>
          <a:fld id="{F73DDBE6-3683-44D7-AEE4-7B45EB398C6C}" type="TxLink">
            <a:rPr lang="en-US" sz="1000" b="0" i="0" u="none" strike="noStrike">
              <a:solidFill>
                <a:schemeClr val="bg1"/>
              </a:solidFill>
              <a:latin typeface="Arial"/>
              <a:cs typeface="Arial"/>
            </a:rPr>
            <a:pPr algn="l"/>
            <a:t>Divers</a:t>
          </a:fld>
          <a:endParaRPr lang="de-CH" sz="1100" b="0">
            <a:solidFill>
              <a:schemeClr val="bg1"/>
            </a:solidFill>
          </a:endParaRPr>
        </a:p>
      </xdr:txBody>
    </xdr:sp>
    <xdr:clientData/>
  </xdr:oneCellAnchor>
  <xdr:oneCellAnchor>
    <xdr:from>
      <xdr:col>1</xdr:col>
      <xdr:colOff>2247901</xdr:colOff>
      <xdr:row>56</xdr:row>
      <xdr:rowOff>9524</xdr:rowOff>
    </xdr:from>
    <xdr:ext cx="4362450" cy="342901"/>
    <xdr:sp macro="" textlink="">
      <xdr:nvSpPr>
        <xdr:cNvPr id="13" name="Textfeld 12">
          <a:extLst>
            <a:ext uri="{FF2B5EF4-FFF2-40B4-BE49-F238E27FC236}">
              <a16:creationId xmlns:a16="http://schemas.microsoft.com/office/drawing/2014/main" id="{00000000-0008-0000-3A00-00000D000000}"/>
            </a:ext>
          </a:extLst>
        </xdr:cNvPr>
        <xdr:cNvSpPr txBox="1"/>
      </xdr:nvSpPr>
      <xdr:spPr>
        <a:xfrm>
          <a:off x="2857501" y="12744449"/>
          <a:ext cx="4362450" cy="3429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800">
              <a:solidFill>
                <a:schemeClr val="tx1">
                  <a:lumMod val="50000"/>
                  <a:lumOff val="50000"/>
                </a:schemeClr>
              </a:solidFill>
              <a:effectLst/>
              <a:latin typeface="+mn-lt"/>
              <a:ea typeface="+mn-ea"/>
              <a:cs typeface="+mn-cs"/>
            </a:rPr>
            <a:t>[Quellen: Quelle: Bernhard Haas und Bettina von Troschke: Teamcoaching. Exzellenz vom Zufall befreien, 2010)</a:t>
          </a:r>
          <a:endParaRPr lang="de-CH" sz="800">
            <a:solidFill>
              <a:schemeClr val="tx1">
                <a:lumMod val="50000"/>
                <a:lumOff val="50000"/>
              </a:schemeClr>
            </a:solidFill>
            <a:effectLst/>
            <a:latin typeface="+mn-lt"/>
            <a:ea typeface="+mn-ea"/>
            <a:cs typeface="+mn-cs"/>
          </a:endParaRPr>
        </a:p>
        <a:p>
          <a:endParaRPr lang="de-CH" sz="800">
            <a:solidFill>
              <a:schemeClr val="tx1">
                <a:lumMod val="50000"/>
                <a:lumOff val="50000"/>
              </a:schemeClr>
            </a:solidFill>
          </a:endParaRPr>
        </a:p>
      </xdr:txBody>
    </xdr:sp>
    <xdr:clientData/>
  </xdr:oneCellAnchor>
  <xdr:oneCellAnchor>
    <xdr:from>
      <xdr:col>0</xdr:col>
      <xdr:colOff>66675</xdr:colOff>
      <xdr:row>54</xdr:row>
      <xdr:rowOff>0</xdr:rowOff>
    </xdr:from>
    <xdr:ext cx="324000" cy="325465"/>
    <xdr:grpSp>
      <xdr:nvGrpSpPr>
        <xdr:cNvPr id="53" name="Gruppieren 52">
          <a:hlinkClick xmlns:r="http://schemas.openxmlformats.org/officeDocument/2006/relationships" r:id="rId3"/>
          <a:extLst>
            <a:ext uri="{FF2B5EF4-FFF2-40B4-BE49-F238E27FC236}">
              <a16:creationId xmlns:a16="http://schemas.microsoft.com/office/drawing/2014/main" id="{00000000-0008-0000-3A00-000035000000}"/>
            </a:ext>
          </a:extLst>
        </xdr:cNvPr>
        <xdr:cNvGrpSpPr/>
      </xdr:nvGrpSpPr>
      <xdr:grpSpPr>
        <a:xfrm>
          <a:off x="66675" y="11666220"/>
          <a:ext cx="324000" cy="325465"/>
          <a:chOff x="66675" y="4972050"/>
          <a:chExt cx="324000" cy="325465"/>
        </a:xfrm>
      </xdr:grpSpPr>
      <xdr:sp macro="" textlink="">
        <xdr:nvSpPr>
          <xdr:cNvPr id="54" name="Rechteck 53">
            <a:extLst>
              <a:ext uri="{FF2B5EF4-FFF2-40B4-BE49-F238E27FC236}">
                <a16:creationId xmlns:a16="http://schemas.microsoft.com/office/drawing/2014/main" id="{00000000-0008-0000-3A00-00003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5" name="Pfeil nach oben 54">
            <a:extLst>
              <a:ext uri="{FF2B5EF4-FFF2-40B4-BE49-F238E27FC236}">
                <a16:creationId xmlns:a16="http://schemas.microsoft.com/office/drawing/2014/main" id="{00000000-0008-0000-3A00-00003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oneCellAnchor>
  <mc:AlternateContent xmlns:mc="http://schemas.openxmlformats.org/markup-compatibility/2006">
    <mc:Choice xmlns:a14="http://schemas.microsoft.com/office/drawing/2010/main" Requires="a14">
      <xdr:twoCellAnchor editAs="oneCell">
        <xdr:from>
          <xdr:col>1</xdr:col>
          <xdr:colOff>4181475</xdr:colOff>
          <xdr:row>0</xdr:row>
          <xdr:rowOff>70464</xdr:rowOff>
        </xdr:from>
        <xdr:to>
          <xdr:col>4</xdr:col>
          <xdr:colOff>629842</xdr:colOff>
          <xdr:row>0</xdr:row>
          <xdr:rowOff>550054</xdr:rowOff>
        </xdr:to>
        <xdr:pic>
          <xdr:nvPicPr>
            <xdr:cNvPr id="16" name="Grafik 59">
              <a:extLst>
                <a:ext uri="{FF2B5EF4-FFF2-40B4-BE49-F238E27FC236}">
                  <a16:creationId xmlns:a16="http://schemas.microsoft.com/office/drawing/2014/main" id="{00000000-0008-0000-3A00-000010000000}"/>
                </a:ext>
              </a:extLst>
            </xdr:cNvPr>
            <xdr:cNvPicPr>
              <a:picLocks noChangeAspect="1" noChangeArrowheads="1"/>
              <a:extLst>
                <a:ext uri="{84589F7E-364E-4C9E-8A38-B11213B215E9}">
                  <a14:cameraTool cellRange="Logo!$D$6" spid="_x0000_s1085565"/>
                </a:ext>
              </a:extLst>
            </xdr:cNvPicPr>
          </xdr:nvPicPr>
          <xdr:blipFill>
            <a:blip xmlns:r="http://schemas.openxmlformats.org/officeDocument/2006/relationships" r:embed="rId4"/>
            <a:srcRect/>
            <a:stretch>
              <a:fillRect/>
            </a:stretch>
          </xdr:blipFill>
          <xdr:spPr bwMode="auto">
            <a:xfrm>
              <a:off x="4791075" y="70464"/>
              <a:ext cx="2058592" cy="479590"/>
            </a:xfrm>
            <a:prstGeom prst="rect">
              <a:avLst/>
            </a:prstGeom>
            <a:solidFill>
              <a:schemeClr val="bg1"/>
            </a:solidFill>
            <a:ln w="9525">
              <a:noFill/>
              <a:miter lim="800000"/>
              <a:headEnd/>
              <a:tailEnd/>
            </a:ln>
          </xdr:spPr>
        </xdr:pic>
        <xdr:clientData/>
      </xdr:twoCellAnchor>
    </mc:Choice>
    <mc:Fallback/>
  </mc:AlternateContent>
</xdr:wsDr>
</file>

<file path=xl/drawings/drawing59.xml><?xml version="1.0" encoding="utf-8"?>
<xdr:wsDr xmlns:xdr="http://schemas.openxmlformats.org/drawingml/2006/spreadsheetDrawing" xmlns:a="http://schemas.openxmlformats.org/drawingml/2006/main">
  <xdr:oneCellAnchor>
    <xdr:from>
      <xdr:col>11</xdr:col>
      <xdr:colOff>361950</xdr:colOff>
      <xdr:row>1</xdr:row>
      <xdr:rowOff>57150</xdr:rowOff>
    </xdr:from>
    <xdr:ext cx="172800" cy="172800"/>
    <xdr:grpSp>
      <xdr:nvGrpSpPr>
        <xdr:cNvPr id="2" name="Gruppieren 1">
          <a:hlinkClick xmlns:r="http://schemas.openxmlformats.org/officeDocument/2006/relationships" r:id="rId1"/>
          <a:extLst>
            <a:ext uri="{FF2B5EF4-FFF2-40B4-BE49-F238E27FC236}">
              <a16:creationId xmlns:a16="http://schemas.microsoft.com/office/drawing/2014/main" id="{00000000-0008-0000-3B00-000002000000}"/>
            </a:ext>
          </a:extLst>
        </xdr:cNvPr>
        <xdr:cNvGrpSpPr/>
      </xdr:nvGrpSpPr>
      <xdr:grpSpPr>
        <a:xfrm>
          <a:off x="821817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3B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3B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0</xdr:row>
      <xdr:rowOff>114300</xdr:rowOff>
    </xdr:from>
    <xdr:to>
      <xdr:col>0</xdr:col>
      <xdr:colOff>390675</xdr:colOff>
      <xdr:row>0</xdr:row>
      <xdr:rowOff>439765</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3B00-000005000000}"/>
            </a:ext>
          </a:extLst>
        </xdr:cNvPr>
        <xdr:cNvGrpSpPr/>
      </xdr:nvGrpSpPr>
      <xdr:grpSpPr>
        <a:xfrm>
          <a:off x="66675" y="114300"/>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3B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3B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66675</xdr:colOff>
      <xdr:row>2</xdr:row>
      <xdr:rowOff>123825</xdr:rowOff>
    </xdr:from>
    <xdr:to>
      <xdr:col>0</xdr:col>
      <xdr:colOff>390675</xdr:colOff>
      <xdr:row>4</xdr:row>
      <xdr:rowOff>68290</xdr:rowOff>
    </xdr:to>
    <xdr:grpSp>
      <xdr:nvGrpSpPr>
        <xdr:cNvPr id="50" name="Gruppieren 49">
          <a:hlinkClick xmlns:r="http://schemas.openxmlformats.org/officeDocument/2006/relationships" r:id="rId3"/>
          <a:extLst>
            <a:ext uri="{FF2B5EF4-FFF2-40B4-BE49-F238E27FC236}">
              <a16:creationId xmlns:a16="http://schemas.microsoft.com/office/drawing/2014/main" id="{00000000-0008-0000-3B00-000032000000}"/>
            </a:ext>
          </a:extLst>
        </xdr:cNvPr>
        <xdr:cNvGrpSpPr/>
      </xdr:nvGrpSpPr>
      <xdr:grpSpPr>
        <a:xfrm>
          <a:off x="66675" y="969645"/>
          <a:ext cx="324000" cy="310225"/>
          <a:chOff x="12020550" y="2171700"/>
          <a:chExt cx="324000" cy="325465"/>
        </a:xfrm>
      </xdr:grpSpPr>
      <xdr:sp macro="" textlink="">
        <xdr:nvSpPr>
          <xdr:cNvPr id="51" name="Rechteck 50">
            <a:extLst>
              <a:ext uri="{FF2B5EF4-FFF2-40B4-BE49-F238E27FC236}">
                <a16:creationId xmlns:a16="http://schemas.microsoft.com/office/drawing/2014/main" id="{00000000-0008-0000-3B00-00003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4" name="Pfeil nach rechts 53">
            <a:extLst>
              <a:ext uri="{FF2B5EF4-FFF2-40B4-BE49-F238E27FC236}">
                <a16:creationId xmlns:a16="http://schemas.microsoft.com/office/drawing/2014/main" id="{00000000-0008-0000-3B00-000036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76200</xdr:colOff>
      <xdr:row>4</xdr:row>
      <xdr:rowOff>76200</xdr:rowOff>
    </xdr:from>
    <xdr:ext cx="419100" cy="125227"/>
    <xdr:sp macro="" textlink="' '!A1447">
      <xdr:nvSpPr>
        <xdr:cNvPr id="55" name="Textfeld 54">
          <a:extLst>
            <a:ext uri="{FF2B5EF4-FFF2-40B4-BE49-F238E27FC236}">
              <a16:creationId xmlns:a16="http://schemas.microsoft.com/office/drawing/2014/main" id="{00000000-0008-0000-3B00-000037000000}"/>
            </a:ext>
          </a:extLst>
        </xdr:cNvPr>
        <xdr:cNvSpPr txBox="1"/>
      </xdr:nvSpPr>
      <xdr:spPr>
        <a:xfrm>
          <a:off x="76200" y="1285875"/>
          <a:ext cx="419100"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l"/>
          <a:fld id="{6131C8E8-CDB4-4035-9DBB-CA3FA7CB32A4}" type="TxLink">
            <a:rPr lang="en-US" sz="800" b="0" i="0" u="none" strike="noStrike">
              <a:solidFill>
                <a:schemeClr val="tx1">
                  <a:lumMod val="50000"/>
                  <a:lumOff val="50000"/>
                </a:schemeClr>
              </a:solidFill>
              <a:latin typeface="Arial"/>
              <a:cs typeface="Arial"/>
            </a:rPr>
            <a:pPr algn="l"/>
            <a:t>Objectifs</a:t>
          </a:fld>
          <a:endParaRPr lang="de-CH" sz="800" b="0">
            <a:solidFill>
              <a:schemeClr val="tx1">
                <a:lumMod val="50000"/>
                <a:lumOff val="50000"/>
              </a:schemeClr>
            </a:solidFill>
            <a:latin typeface="+mn-lt"/>
          </a:endParaRPr>
        </a:p>
      </xdr:txBody>
    </xdr:sp>
    <xdr:clientData/>
  </xdr:oneCellAnchor>
  <xdr:twoCellAnchor>
    <xdr:from>
      <xdr:col>0</xdr:col>
      <xdr:colOff>506591</xdr:colOff>
      <xdr:row>2</xdr:row>
      <xdr:rowOff>33151</xdr:rowOff>
    </xdr:from>
    <xdr:to>
      <xdr:col>13</xdr:col>
      <xdr:colOff>180976</xdr:colOff>
      <xdr:row>31</xdr:row>
      <xdr:rowOff>158370</xdr:rowOff>
    </xdr:to>
    <xdr:grpSp>
      <xdr:nvGrpSpPr>
        <xdr:cNvPr id="9" name="Gruppieren 8">
          <a:hlinkClick xmlns:r="http://schemas.openxmlformats.org/officeDocument/2006/relationships" r:id="rId2"/>
          <a:extLst>
            <a:ext uri="{FF2B5EF4-FFF2-40B4-BE49-F238E27FC236}">
              <a16:creationId xmlns:a16="http://schemas.microsoft.com/office/drawing/2014/main" id="{00000000-0008-0000-3B00-000009000000}"/>
            </a:ext>
          </a:extLst>
        </xdr:cNvPr>
        <xdr:cNvGrpSpPr/>
      </xdr:nvGrpSpPr>
      <xdr:grpSpPr>
        <a:xfrm>
          <a:off x="506591" y="878971"/>
          <a:ext cx="8864105" cy="5428739"/>
          <a:chOff x="506591" y="861826"/>
          <a:chExt cx="8570735" cy="5649719"/>
        </a:xfrm>
      </xdr:grpSpPr>
      <xdr:pic>
        <xdr:nvPicPr>
          <xdr:cNvPr id="12" name="Grafik 11">
            <a:extLst>
              <a:ext uri="{FF2B5EF4-FFF2-40B4-BE49-F238E27FC236}">
                <a16:creationId xmlns:a16="http://schemas.microsoft.com/office/drawing/2014/main" id="{00000000-0008-0000-3B00-00000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91099" y="1219199"/>
            <a:ext cx="1990725" cy="1990725"/>
          </a:xfrm>
          <a:prstGeom prst="rect">
            <a:avLst/>
          </a:prstGeom>
        </xdr:spPr>
      </xdr:pic>
      <xdr:sp macro="" textlink="">
        <xdr:nvSpPr>
          <xdr:cNvPr id="13" name="Textfeld 64">
            <a:extLst>
              <a:ext uri="{FF2B5EF4-FFF2-40B4-BE49-F238E27FC236}">
                <a16:creationId xmlns:a16="http://schemas.microsoft.com/office/drawing/2014/main" id="{00000000-0008-0000-3B00-00000D000000}"/>
              </a:ext>
            </a:extLst>
          </xdr:cNvPr>
          <xdr:cNvSpPr txBox="1">
            <a:spLocks noChangeArrowheads="1"/>
          </xdr:cNvSpPr>
        </xdr:nvSpPr>
        <xdr:spPr bwMode="auto">
          <a:xfrm>
            <a:off x="6054710" y="6301295"/>
            <a:ext cx="2136790" cy="210250"/>
          </a:xfrm>
          <a:prstGeom prst="rect">
            <a:avLst/>
          </a:prstGeom>
          <a:noFill/>
          <a:ln w="9525">
            <a:noFill/>
            <a:miter lim="800000"/>
            <a:headEnd/>
            <a:tailEnd/>
          </a:ln>
        </xdr:spPr>
        <xdr:txBody>
          <a:bodyPr wrap="square">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r"/>
            <a:r>
              <a:rPr lang="de-CH" sz="800" b="0">
                <a:solidFill>
                  <a:schemeClr val="tx1">
                    <a:lumMod val="50000"/>
                    <a:lumOff val="50000"/>
                  </a:schemeClr>
                </a:solidFill>
              </a:rPr>
              <a:t>(Quelle: Tuckman, 1965, Brodeck, 2004)</a:t>
            </a:r>
          </a:p>
        </xdr:txBody>
      </xdr:sp>
      <xdr:cxnSp macro="">
        <xdr:nvCxnSpPr>
          <xdr:cNvPr id="35" name="Gerader Verbinder 34">
            <a:extLst>
              <a:ext uri="{FF2B5EF4-FFF2-40B4-BE49-F238E27FC236}">
                <a16:creationId xmlns:a16="http://schemas.microsoft.com/office/drawing/2014/main" id="{00000000-0008-0000-3B00-000023000000}"/>
              </a:ext>
            </a:extLst>
          </xdr:cNvPr>
          <xdr:cNvCxnSpPr>
            <a:stCxn id="32" idx="1"/>
            <a:endCxn id="32" idx="3"/>
          </xdr:cNvCxnSpPr>
        </xdr:nvCxnSpPr>
        <xdr:spPr>
          <a:xfrm>
            <a:off x="647700" y="3605213"/>
            <a:ext cx="7429500" cy="0"/>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cxnSp macro="">
        <xdr:nvCxnSpPr>
          <xdr:cNvPr id="34" name="Gerader Verbinder 33">
            <a:extLst>
              <a:ext uri="{FF2B5EF4-FFF2-40B4-BE49-F238E27FC236}">
                <a16:creationId xmlns:a16="http://schemas.microsoft.com/office/drawing/2014/main" id="{00000000-0008-0000-3B00-000022000000}"/>
              </a:ext>
            </a:extLst>
          </xdr:cNvPr>
          <xdr:cNvCxnSpPr>
            <a:stCxn id="32" idx="0"/>
            <a:endCxn id="32" idx="2"/>
          </xdr:cNvCxnSpPr>
        </xdr:nvCxnSpPr>
        <xdr:spPr>
          <a:xfrm>
            <a:off x="4362450" y="990600"/>
            <a:ext cx="0" cy="5229225"/>
          </a:xfrm>
          <a:prstGeom prst="line">
            <a:avLst/>
          </a:prstGeom>
          <a:noFill/>
          <a:ln w="76200">
            <a:solidFill>
              <a:schemeClr val="bg1">
                <a:lumMod val="65000"/>
              </a:schemeClr>
            </a:solidFill>
          </a:ln>
        </xdr:spPr>
        <xdr:style>
          <a:lnRef idx="1">
            <a:schemeClr val="accent1"/>
          </a:lnRef>
          <a:fillRef idx="2">
            <a:schemeClr val="accent1"/>
          </a:fillRef>
          <a:effectRef idx="1">
            <a:schemeClr val="accent1"/>
          </a:effectRef>
          <a:fontRef idx="minor">
            <a:schemeClr val="dk1"/>
          </a:fontRef>
        </xdr:style>
      </xdr:cxnSp>
      <xdr:pic>
        <xdr:nvPicPr>
          <xdr:cNvPr id="29" name="Grafik 28" descr="Forming.jpg">
            <a:extLst>
              <a:ext uri="{FF2B5EF4-FFF2-40B4-BE49-F238E27FC236}">
                <a16:creationId xmlns:a16="http://schemas.microsoft.com/office/drawing/2014/main" id="{00000000-0008-0000-3B00-00001D000000}"/>
              </a:ext>
            </a:extLst>
          </xdr:cNvPr>
          <xdr:cNvPicPr>
            <a:picLocks noChangeAspect="1"/>
          </xdr:cNvPicPr>
        </xdr:nvPicPr>
        <xdr:blipFill>
          <a:blip xmlns:r="http://schemas.openxmlformats.org/officeDocument/2006/relationships" r:embed="rId5" cstate="print">
            <a:clrChange>
              <a:clrFrom>
                <a:srgbClr val="C64849"/>
              </a:clrFrom>
              <a:clrTo>
                <a:srgbClr val="C64849">
                  <a:alpha val="0"/>
                </a:srgbClr>
              </a:clrTo>
            </a:clrChange>
          </a:blip>
          <a:stretch>
            <a:fillRect/>
          </a:stretch>
        </xdr:blipFill>
        <xdr:spPr>
          <a:xfrm>
            <a:off x="2282310" y="4035139"/>
            <a:ext cx="1908690" cy="1908690"/>
          </a:xfrm>
          <a:prstGeom prst="rect">
            <a:avLst/>
          </a:prstGeom>
        </xdr:spPr>
      </xdr:pic>
      <xdr:sp macro="" textlink="">
        <xdr:nvSpPr>
          <xdr:cNvPr id="30" name="Textfeld 16">
            <a:extLst>
              <a:ext uri="{FF2B5EF4-FFF2-40B4-BE49-F238E27FC236}">
                <a16:creationId xmlns:a16="http://schemas.microsoft.com/office/drawing/2014/main" id="{00000000-0008-0000-3B00-00001E000000}"/>
              </a:ext>
            </a:extLst>
          </xdr:cNvPr>
          <xdr:cNvSpPr txBox="1"/>
        </xdr:nvSpPr>
        <xdr:spPr>
          <a:xfrm>
            <a:off x="756942" y="5536641"/>
            <a:ext cx="1871026"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de-CH">
                <a:solidFill>
                  <a:schemeClr val="tx1">
                    <a:lumMod val="65000"/>
                    <a:lumOff val="35000"/>
                  </a:schemeClr>
                </a:solidFill>
              </a:rPr>
              <a:t>Norming</a:t>
            </a:r>
          </a:p>
        </xdr:txBody>
      </xdr:sp>
      <xdr:pic>
        <xdr:nvPicPr>
          <xdr:cNvPr id="31" name="Grafik 30" descr="Pfeile_3811252.jpg">
            <a:extLst>
              <a:ext uri="{FF2B5EF4-FFF2-40B4-BE49-F238E27FC236}">
                <a16:creationId xmlns:a16="http://schemas.microsoft.com/office/drawing/2014/main" id="{00000000-0008-0000-3B00-00001F000000}"/>
              </a:ext>
            </a:extLst>
          </xdr:cNvPr>
          <xdr:cNvPicPr>
            <a:picLocks noChangeAspect="1"/>
          </xdr:cNvPicPr>
        </xdr:nvPicPr>
        <xdr:blipFill>
          <a:blip xmlns:r="http://schemas.openxmlformats.org/officeDocument/2006/relationships" r:embed="rId6"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rot="16200000">
            <a:off x="638010" y="3486518"/>
            <a:ext cx="1218462" cy="720000"/>
          </a:xfrm>
          <a:prstGeom prst="rect">
            <a:avLst/>
          </a:prstGeom>
        </xdr:spPr>
      </xdr:pic>
      <xdr:sp macro="" textlink="">
        <xdr:nvSpPr>
          <xdr:cNvPr id="27" name="Textfeld 15">
            <a:extLst>
              <a:ext uri="{FF2B5EF4-FFF2-40B4-BE49-F238E27FC236}">
                <a16:creationId xmlns:a16="http://schemas.microsoft.com/office/drawing/2014/main" id="{00000000-0008-0000-3B00-00001B000000}"/>
              </a:ext>
            </a:extLst>
          </xdr:cNvPr>
          <xdr:cNvSpPr txBox="1"/>
        </xdr:nvSpPr>
        <xdr:spPr>
          <a:xfrm>
            <a:off x="756942" y="1113668"/>
            <a:ext cx="1984839"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de-CH">
                <a:solidFill>
                  <a:schemeClr val="tx1">
                    <a:lumMod val="65000"/>
                    <a:lumOff val="35000"/>
                  </a:schemeClr>
                </a:solidFill>
              </a:rPr>
              <a:t>Storming</a:t>
            </a:r>
          </a:p>
        </xdr:txBody>
      </xdr:sp>
      <xdr:pic>
        <xdr:nvPicPr>
          <xdr:cNvPr id="28" name="Grafik 27" descr="Pfeile_3811252.jpg">
            <a:extLst>
              <a:ext uri="{FF2B5EF4-FFF2-40B4-BE49-F238E27FC236}">
                <a16:creationId xmlns:a16="http://schemas.microsoft.com/office/drawing/2014/main" id="{00000000-0008-0000-3B00-00001C000000}"/>
              </a:ext>
            </a:extLst>
          </xdr:cNvPr>
          <xdr:cNvPicPr>
            <a:picLocks noChangeAspect="1"/>
          </xdr:cNvPicPr>
        </xdr:nvPicPr>
        <xdr:blipFill>
          <a:blip xmlns:r="http://schemas.openxmlformats.org/officeDocument/2006/relationships" r:embed="rId6" cstate="print">
            <a:duotone>
              <a:schemeClr val="accent1">
                <a:shade val="45000"/>
                <a:satMod val="135000"/>
              </a:schemeClr>
              <a:prstClr val="white"/>
            </a:duotone>
            <a:clrChange>
              <a:clrFrom>
                <a:srgbClr val="FFFFFF"/>
              </a:clrFrom>
              <a:clrTo>
                <a:srgbClr val="FFFFFF">
                  <a:alpha val="0"/>
                </a:srgbClr>
              </a:clrTo>
            </a:clrChange>
          </a:blip>
          <a:srcRect l="3191" t="68435" r="73407" b="13131"/>
          <a:stretch>
            <a:fillRect/>
          </a:stretch>
        </xdr:blipFill>
        <xdr:spPr>
          <a:xfrm>
            <a:off x="3602216" y="1166626"/>
            <a:ext cx="1218462" cy="720000"/>
          </a:xfrm>
          <a:prstGeom prst="rect">
            <a:avLst/>
          </a:prstGeom>
        </xdr:spPr>
      </xdr:pic>
      <xdr:pic>
        <xdr:nvPicPr>
          <xdr:cNvPr id="20" name="Grafik 19" descr="Pfeile_3811252.jpg">
            <a:extLst>
              <a:ext uri="{FF2B5EF4-FFF2-40B4-BE49-F238E27FC236}">
                <a16:creationId xmlns:a16="http://schemas.microsoft.com/office/drawing/2014/main" id="{00000000-0008-0000-3B00-000014000000}"/>
              </a:ext>
            </a:extLst>
          </xdr:cNvPr>
          <xdr:cNvPicPr>
            <a:picLocks noChangeAspect="1"/>
          </xdr:cNvPicPr>
        </xdr:nvPicPr>
        <xdr:blipFill>
          <a:blip xmlns:r="http://schemas.openxmlformats.org/officeDocument/2006/relationships" r:embed="rId6"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flipH="1">
            <a:off x="3946257" y="5258134"/>
            <a:ext cx="1218462" cy="720000"/>
          </a:xfrm>
          <a:prstGeom prst="rect">
            <a:avLst/>
          </a:prstGeom>
        </xdr:spPr>
      </xdr:pic>
      <xdr:pic>
        <xdr:nvPicPr>
          <xdr:cNvPr id="21" name="Grafik 20" descr="Performing.jpg">
            <a:extLst>
              <a:ext uri="{FF2B5EF4-FFF2-40B4-BE49-F238E27FC236}">
                <a16:creationId xmlns:a16="http://schemas.microsoft.com/office/drawing/2014/main" id="{00000000-0008-0000-3B00-000015000000}"/>
              </a:ext>
            </a:extLst>
          </xdr:cNvPr>
          <xdr:cNvPicPr>
            <a:picLocks noChangeAspect="1"/>
          </xdr:cNvPicPr>
        </xdr:nvPicPr>
        <xdr:blipFill>
          <a:blip xmlns:r="http://schemas.openxmlformats.org/officeDocument/2006/relationships" r:embed="rId7" cstate="print">
            <a:clrChange>
              <a:clrFrom>
                <a:srgbClr val="C64849"/>
              </a:clrFrom>
              <a:clrTo>
                <a:srgbClr val="C64849">
                  <a:alpha val="0"/>
                </a:srgbClr>
              </a:clrTo>
            </a:clrChange>
          </a:blip>
          <a:stretch>
            <a:fillRect/>
          </a:stretch>
        </xdr:blipFill>
        <xdr:spPr>
          <a:xfrm>
            <a:off x="5263730" y="3854164"/>
            <a:ext cx="1927511" cy="1927511"/>
          </a:xfrm>
          <a:prstGeom prst="rect">
            <a:avLst/>
          </a:prstGeom>
        </xdr:spPr>
      </xdr:pic>
      <xdr:sp macro="" textlink="">
        <xdr:nvSpPr>
          <xdr:cNvPr id="22" name="Textfeld 17">
            <a:extLst>
              <a:ext uri="{FF2B5EF4-FFF2-40B4-BE49-F238E27FC236}">
                <a16:creationId xmlns:a16="http://schemas.microsoft.com/office/drawing/2014/main" id="{00000000-0008-0000-3B00-000016000000}"/>
              </a:ext>
            </a:extLst>
          </xdr:cNvPr>
          <xdr:cNvSpPr txBox="1"/>
        </xdr:nvSpPr>
        <xdr:spPr>
          <a:xfrm>
            <a:off x="5608912" y="5536641"/>
            <a:ext cx="2372765"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de-CH">
                <a:solidFill>
                  <a:schemeClr val="tx1">
                    <a:lumMod val="65000"/>
                    <a:lumOff val="35000"/>
                  </a:schemeClr>
                </a:solidFill>
              </a:rPr>
              <a:t>Performing</a:t>
            </a:r>
          </a:p>
        </xdr:txBody>
      </xdr:sp>
      <xdr:sp macro="" textlink="">
        <xdr:nvSpPr>
          <xdr:cNvPr id="32" name="Rechteck 31">
            <a:extLst>
              <a:ext uri="{FF2B5EF4-FFF2-40B4-BE49-F238E27FC236}">
                <a16:creationId xmlns:a16="http://schemas.microsoft.com/office/drawing/2014/main" id="{00000000-0008-0000-3B00-000020000000}"/>
              </a:ext>
            </a:extLst>
          </xdr:cNvPr>
          <xdr:cNvSpPr/>
        </xdr:nvSpPr>
        <xdr:spPr>
          <a:xfrm>
            <a:off x="647700" y="990600"/>
            <a:ext cx="7429500" cy="5229225"/>
          </a:xfrm>
          <a:prstGeom prst="rect">
            <a:avLst/>
          </a:prstGeom>
          <a:noFill/>
          <a:ln w="152400">
            <a:solidFill>
              <a:schemeClr val="bg1">
                <a:lumMod val="50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pic>
        <xdr:nvPicPr>
          <xdr:cNvPr id="23" name="Grafik 22" descr="Pfeile_3811252.jpg">
            <a:extLst>
              <a:ext uri="{FF2B5EF4-FFF2-40B4-BE49-F238E27FC236}">
                <a16:creationId xmlns:a16="http://schemas.microsoft.com/office/drawing/2014/main" id="{00000000-0008-0000-3B00-000017000000}"/>
              </a:ext>
            </a:extLst>
          </xdr:cNvPr>
          <xdr:cNvPicPr>
            <a:picLocks noChangeAspect="1"/>
          </xdr:cNvPicPr>
        </xdr:nvPicPr>
        <xdr:blipFill>
          <a:blip xmlns:r="http://schemas.openxmlformats.org/officeDocument/2006/relationships" r:embed="rId6"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a:off x="7265099" y="2797286"/>
            <a:ext cx="1218462" cy="720000"/>
          </a:xfrm>
          <a:prstGeom prst="rect">
            <a:avLst/>
          </a:prstGeom>
        </xdr:spPr>
      </xdr:pic>
      <xdr:pic>
        <xdr:nvPicPr>
          <xdr:cNvPr id="24" name="Grafik 23" descr="forming_2.jpg">
            <a:extLst>
              <a:ext uri="{FF2B5EF4-FFF2-40B4-BE49-F238E27FC236}">
                <a16:creationId xmlns:a16="http://schemas.microsoft.com/office/drawing/2014/main" id="{00000000-0008-0000-3B00-000018000000}"/>
              </a:ext>
            </a:extLst>
          </xdr:cNvPr>
          <xdr:cNvPicPr>
            <a:picLocks noChangeAspect="1"/>
          </xdr:cNvPicPr>
        </xdr:nvPicPr>
        <xdr:blipFill>
          <a:blip xmlns:r="http://schemas.openxmlformats.org/officeDocument/2006/relationships" r:embed="rId8" cstate="print">
            <a:clrChange>
              <a:clrFrom>
                <a:srgbClr val="C64849"/>
              </a:clrFrom>
              <a:clrTo>
                <a:srgbClr val="C64849">
                  <a:alpha val="0"/>
                </a:srgbClr>
              </a:clrTo>
            </a:clrChange>
          </a:blip>
          <a:stretch>
            <a:fillRect/>
          </a:stretch>
        </xdr:blipFill>
        <xdr:spPr>
          <a:xfrm>
            <a:off x="1295400" y="1496308"/>
            <a:ext cx="2057400" cy="2057400"/>
          </a:xfrm>
          <a:prstGeom prst="rect">
            <a:avLst/>
          </a:prstGeom>
        </xdr:spPr>
      </xdr:pic>
      <xdr:sp macro="" textlink="">
        <xdr:nvSpPr>
          <xdr:cNvPr id="25" name="Textfeld 14">
            <a:extLst>
              <a:ext uri="{FF2B5EF4-FFF2-40B4-BE49-F238E27FC236}">
                <a16:creationId xmlns:a16="http://schemas.microsoft.com/office/drawing/2014/main" id="{00000000-0008-0000-3B00-000019000000}"/>
              </a:ext>
            </a:extLst>
          </xdr:cNvPr>
          <xdr:cNvSpPr txBox="1"/>
        </xdr:nvSpPr>
        <xdr:spPr>
          <a:xfrm>
            <a:off x="6157139" y="1113668"/>
            <a:ext cx="1824538" cy="58477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r>
              <a:rPr lang="de-CH">
                <a:solidFill>
                  <a:schemeClr val="tx1">
                    <a:lumMod val="65000"/>
                    <a:lumOff val="35000"/>
                  </a:schemeClr>
                </a:solidFill>
              </a:rPr>
              <a:t>Forming</a:t>
            </a:r>
          </a:p>
        </xdr:txBody>
      </xdr:sp>
      <xdr:grpSp>
        <xdr:nvGrpSpPr>
          <xdr:cNvPr id="53" name="Gruppieren 52">
            <a:extLst>
              <a:ext uri="{FF2B5EF4-FFF2-40B4-BE49-F238E27FC236}">
                <a16:creationId xmlns:a16="http://schemas.microsoft.com/office/drawing/2014/main" id="{00000000-0008-0000-3B00-000035000000}"/>
              </a:ext>
            </a:extLst>
          </xdr:cNvPr>
          <xdr:cNvGrpSpPr/>
        </xdr:nvGrpSpPr>
        <xdr:grpSpPr>
          <a:xfrm rot="16200000">
            <a:off x="3688419" y="1996048"/>
            <a:ext cx="1090703" cy="1119189"/>
            <a:chOff x="10141990" y="1282605"/>
            <a:chExt cx="1097718" cy="1116807"/>
          </a:xfrm>
        </xdr:grpSpPr>
        <xdr:cxnSp macro="">
          <xdr:nvCxnSpPr>
            <xdr:cNvPr id="48" name="Gerader Verbinder 47">
              <a:extLst>
                <a:ext uri="{FF2B5EF4-FFF2-40B4-BE49-F238E27FC236}">
                  <a16:creationId xmlns:a16="http://schemas.microsoft.com/office/drawing/2014/main" id="{00000000-0008-0000-3B00-000030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49" name="Gerader Verbinder 48">
              <a:extLst>
                <a:ext uri="{FF2B5EF4-FFF2-40B4-BE49-F238E27FC236}">
                  <a16:creationId xmlns:a16="http://schemas.microsoft.com/office/drawing/2014/main" id="{00000000-0008-0000-3B00-000031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52" name="Bogen 51">
              <a:extLst>
                <a:ext uri="{FF2B5EF4-FFF2-40B4-BE49-F238E27FC236}">
                  <a16:creationId xmlns:a16="http://schemas.microsoft.com/office/drawing/2014/main" id="{00000000-0008-0000-3B00-000034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59" name="Gruppieren 58">
            <a:extLst>
              <a:ext uri="{FF2B5EF4-FFF2-40B4-BE49-F238E27FC236}">
                <a16:creationId xmlns:a16="http://schemas.microsoft.com/office/drawing/2014/main" id="{00000000-0008-0000-3B00-00003B000000}"/>
              </a:ext>
            </a:extLst>
          </xdr:cNvPr>
          <xdr:cNvGrpSpPr/>
        </xdr:nvGrpSpPr>
        <xdr:grpSpPr>
          <a:xfrm rot="16200000">
            <a:off x="7403792" y="1995427"/>
            <a:ext cx="1090703" cy="1120431"/>
            <a:chOff x="10141990" y="1282605"/>
            <a:chExt cx="1097718" cy="1116807"/>
          </a:xfrm>
        </xdr:grpSpPr>
        <xdr:cxnSp macro="">
          <xdr:nvCxnSpPr>
            <xdr:cNvPr id="60" name="Gerader Verbinder 59">
              <a:extLst>
                <a:ext uri="{FF2B5EF4-FFF2-40B4-BE49-F238E27FC236}">
                  <a16:creationId xmlns:a16="http://schemas.microsoft.com/office/drawing/2014/main" id="{00000000-0008-0000-3B00-00003C000000}"/>
                </a:ext>
              </a:extLst>
            </xdr:cNvPr>
            <xdr:cNvCxnSpPr/>
          </xdr:nvCxnSpPr>
          <xdr:spPr>
            <a:xfrm rot="5400000" flipV="1">
              <a:off x="10880658" y="1616643"/>
              <a:ext cx="0" cy="707689"/>
            </a:xfrm>
            <a:prstGeom prst="line">
              <a:avLst/>
            </a:prstGeom>
            <a:noFill/>
            <a:ln w="1524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61" name="Gerader Verbinder 60">
              <a:extLst>
                <a:ext uri="{FF2B5EF4-FFF2-40B4-BE49-F238E27FC236}">
                  <a16:creationId xmlns:a16="http://schemas.microsoft.com/office/drawing/2014/main" id="{00000000-0008-0000-3B00-00003D000000}"/>
                </a:ext>
              </a:extLst>
            </xdr:cNvPr>
            <xdr:cNvCxnSpPr/>
          </xdr:nvCxnSpPr>
          <xdr:spPr>
            <a:xfrm rot="5400000" flipH="1" flipV="1">
              <a:off x="10487637" y="1405556"/>
              <a:ext cx="530348" cy="44393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62" name="Bogen 61">
              <a:extLst>
                <a:ext uri="{FF2B5EF4-FFF2-40B4-BE49-F238E27FC236}">
                  <a16:creationId xmlns:a16="http://schemas.microsoft.com/office/drawing/2014/main" id="{00000000-0008-0000-3B00-00003E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63" name="Gruppieren 62">
            <a:extLst>
              <a:ext uri="{FF2B5EF4-FFF2-40B4-BE49-F238E27FC236}">
                <a16:creationId xmlns:a16="http://schemas.microsoft.com/office/drawing/2014/main" id="{00000000-0008-0000-3B00-00003F000000}"/>
              </a:ext>
            </a:extLst>
          </xdr:cNvPr>
          <xdr:cNvGrpSpPr/>
        </xdr:nvGrpSpPr>
        <xdr:grpSpPr>
          <a:xfrm rot="10800000">
            <a:off x="2262156" y="3191228"/>
            <a:ext cx="1086976" cy="1120431"/>
            <a:chOff x="10141990" y="1273111"/>
            <a:chExt cx="1097718" cy="1116807"/>
          </a:xfrm>
        </xdr:grpSpPr>
        <xdr:cxnSp macro="">
          <xdr:nvCxnSpPr>
            <xdr:cNvPr id="64" name="Gerader Verbinder 63">
              <a:extLst>
                <a:ext uri="{FF2B5EF4-FFF2-40B4-BE49-F238E27FC236}">
                  <a16:creationId xmlns:a16="http://schemas.microsoft.com/office/drawing/2014/main" id="{00000000-0008-0000-3B00-000040000000}"/>
                </a:ext>
              </a:extLst>
            </xdr:cNvPr>
            <xdr:cNvCxnSpPr/>
          </xdr:nvCxnSpPr>
          <xdr:spPr>
            <a:xfrm rot="5400000" flipV="1">
              <a:off x="10880658" y="1607149"/>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65" name="Gerader Verbinder 64">
              <a:extLst>
                <a:ext uri="{FF2B5EF4-FFF2-40B4-BE49-F238E27FC236}">
                  <a16:creationId xmlns:a16="http://schemas.microsoft.com/office/drawing/2014/main" id="{00000000-0008-0000-3B00-000041000000}"/>
                </a:ext>
              </a:extLst>
            </xdr:cNvPr>
            <xdr:cNvCxnSpPr/>
          </xdr:nvCxnSpPr>
          <xdr:spPr>
            <a:xfrm rot="5400000" flipH="1" flipV="1">
              <a:off x="10465102" y="1414175"/>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66" name="Bogen 65">
              <a:extLst>
                <a:ext uri="{FF2B5EF4-FFF2-40B4-BE49-F238E27FC236}">
                  <a16:creationId xmlns:a16="http://schemas.microsoft.com/office/drawing/2014/main" id="{00000000-0008-0000-3B00-000042000000}"/>
                </a:ext>
              </a:extLst>
            </xdr:cNvPr>
            <xdr:cNvSpPr>
              <a:spLocks noChangeAspect="1"/>
            </xdr:cNvSpPr>
          </xdr:nvSpPr>
          <xdr:spPr>
            <a:xfrm rot="20565898">
              <a:off x="10141990" y="1273111"/>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67" name="Gruppieren 66">
            <a:extLst>
              <a:ext uri="{FF2B5EF4-FFF2-40B4-BE49-F238E27FC236}">
                <a16:creationId xmlns:a16="http://schemas.microsoft.com/office/drawing/2014/main" id="{00000000-0008-0000-3B00-000043000000}"/>
              </a:ext>
            </a:extLst>
          </xdr:cNvPr>
          <xdr:cNvGrpSpPr/>
        </xdr:nvGrpSpPr>
        <xdr:grpSpPr>
          <a:xfrm rot="5400000">
            <a:off x="3947045" y="4048829"/>
            <a:ext cx="1086976" cy="1119189"/>
            <a:chOff x="10141990" y="1282605"/>
            <a:chExt cx="1097718" cy="1116807"/>
          </a:xfrm>
        </xdr:grpSpPr>
        <xdr:cxnSp macro="">
          <xdr:nvCxnSpPr>
            <xdr:cNvPr id="68" name="Gerader Verbinder 67">
              <a:extLst>
                <a:ext uri="{FF2B5EF4-FFF2-40B4-BE49-F238E27FC236}">
                  <a16:creationId xmlns:a16="http://schemas.microsoft.com/office/drawing/2014/main" id="{00000000-0008-0000-3B00-000044000000}"/>
                </a:ext>
              </a:extLst>
            </xdr:cNvPr>
            <xdr:cNvCxnSpPr/>
          </xdr:nvCxnSpPr>
          <xdr:spPr>
            <a:xfrm rot="5400000" flipV="1">
              <a:off x="10880658" y="1616643"/>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69" name="Gerader Verbinder 68">
              <a:extLst>
                <a:ext uri="{FF2B5EF4-FFF2-40B4-BE49-F238E27FC236}">
                  <a16:creationId xmlns:a16="http://schemas.microsoft.com/office/drawing/2014/main" id="{00000000-0008-0000-3B00-000045000000}"/>
                </a:ext>
              </a:extLst>
            </xdr:cNvPr>
            <xdr:cNvCxnSpPr/>
          </xdr:nvCxnSpPr>
          <xdr:spPr>
            <a:xfrm rot="5400000" flipH="1" flipV="1">
              <a:off x="10465102" y="1423670"/>
              <a:ext cx="570998" cy="448355"/>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70" name="Bogen 69">
              <a:extLst>
                <a:ext uri="{FF2B5EF4-FFF2-40B4-BE49-F238E27FC236}">
                  <a16:creationId xmlns:a16="http://schemas.microsoft.com/office/drawing/2014/main" id="{00000000-0008-0000-3B00-000046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71" name="Gruppieren 70">
            <a:extLst>
              <a:ext uri="{FF2B5EF4-FFF2-40B4-BE49-F238E27FC236}">
                <a16:creationId xmlns:a16="http://schemas.microsoft.com/office/drawing/2014/main" id="{00000000-0008-0000-3B00-000047000000}"/>
              </a:ext>
            </a:extLst>
          </xdr:cNvPr>
          <xdr:cNvGrpSpPr/>
        </xdr:nvGrpSpPr>
        <xdr:grpSpPr>
          <a:xfrm rot="5400000">
            <a:off x="7663273" y="4047351"/>
            <a:ext cx="1086976" cy="1122145"/>
            <a:chOff x="10141990" y="1282605"/>
            <a:chExt cx="1097718" cy="1116807"/>
          </a:xfrm>
        </xdr:grpSpPr>
        <xdr:cxnSp macro="">
          <xdr:nvCxnSpPr>
            <xdr:cNvPr id="72" name="Gerader Verbinder 71">
              <a:extLst>
                <a:ext uri="{FF2B5EF4-FFF2-40B4-BE49-F238E27FC236}">
                  <a16:creationId xmlns:a16="http://schemas.microsoft.com/office/drawing/2014/main" id="{00000000-0008-0000-3B00-000048000000}"/>
                </a:ext>
              </a:extLst>
            </xdr:cNvPr>
            <xdr:cNvCxnSpPr/>
          </xdr:nvCxnSpPr>
          <xdr:spPr>
            <a:xfrm rot="5400000" flipV="1">
              <a:off x="10880658" y="1616643"/>
              <a:ext cx="0" cy="707689"/>
            </a:xfrm>
            <a:prstGeom prst="line">
              <a:avLst/>
            </a:prstGeom>
            <a:noFill/>
            <a:ln w="1524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73" name="Gerader Verbinder 72">
              <a:extLst>
                <a:ext uri="{FF2B5EF4-FFF2-40B4-BE49-F238E27FC236}">
                  <a16:creationId xmlns:a16="http://schemas.microsoft.com/office/drawing/2014/main" id="{00000000-0008-0000-3B00-000049000000}"/>
                </a:ext>
              </a:extLst>
            </xdr:cNvPr>
            <xdr:cNvCxnSpPr/>
          </xdr:nvCxnSpPr>
          <xdr:spPr>
            <a:xfrm rot="16200000">
              <a:off x="10486014" y="1405351"/>
              <a:ext cx="531767" cy="445762"/>
            </a:xfrm>
            <a:prstGeom prst="line">
              <a:avLst/>
            </a:prstGeom>
            <a:ln>
              <a:solidFill>
                <a:schemeClr val="accent1">
                  <a:lumMod val="75000"/>
                </a:schemeClr>
              </a:solidFill>
            </a:ln>
            <a:effectLst>
              <a:outerShdw blurRad="50800" dist="38100" dir="16200000"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74" name="Bogen 73">
              <a:extLst>
                <a:ext uri="{FF2B5EF4-FFF2-40B4-BE49-F238E27FC236}">
                  <a16:creationId xmlns:a16="http://schemas.microsoft.com/office/drawing/2014/main" id="{00000000-0008-0000-3B00-00004A000000}"/>
                </a:ext>
              </a:extLst>
            </xdr:cNvPr>
            <xdr:cNvSpPr>
              <a:spLocks noChangeAspect="1"/>
            </xdr:cNvSpPr>
          </xdr:nvSpPr>
          <xdr:spPr>
            <a:xfrm rot="20565898">
              <a:off x="10141990" y="1282605"/>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grpSp>
        <xdr:nvGrpSpPr>
          <xdr:cNvPr id="75" name="Gruppieren 74">
            <a:extLst>
              <a:ext uri="{FF2B5EF4-FFF2-40B4-BE49-F238E27FC236}">
                <a16:creationId xmlns:a16="http://schemas.microsoft.com/office/drawing/2014/main" id="{00000000-0008-0000-3B00-00004B000000}"/>
              </a:ext>
            </a:extLst>
          </xdr:cNvPr>
          <xdr:cNvGrpSpPr/>
        </xdr:nvGrpSpPr>
        <xdr:grpSpPr>
          <a:xfrm rot="10800000">
            <a:off x="6615081" y="3191228"/>
            <a:ext cx="1086976" cy="1120431"/>
            <a:chOff x="10141990" y="1273111"/>
            <a:chExt cx="1097718" cy="1116807"/>
          </a:xfrm>
        </xdr:grpSpPr>
        <xdr:cxnSp macro="">
          <xdr:nvCxnSpPr>
            <xdr:cNvPr id="76" name="Gerader Verbinder 75">
              <a:extLst>
                <a:ext uri="{FF2B5EF4-FFF2-40B4-BE49-F238E27FC236}">
                  <a16:creationId xmlns:a16="http://schemas.microsoft.com/office/drawing/2014/main" id="{00000000-0008-0000-3B00-00004C000000}"/>
                </a:ext>
              </a:extLst>
            </xdr:cNvPr>
            <xdr:cNvCxnSpPr/>
          </xdr:nvCxnSpPr>
          <xdr:spPr>
            <a:xfrm rot="5400000" flipV="1">
              <a:off x="10880658" y="1607149"/>
              <a:ext cx="0" cy="707689"/>
            </a:xfrm>
            <a:prstGeom prst="line">
              <a:avLst/>
            </a:prstGeom>
            <a:noFill/>
            <a:ln w="76200">
              <a:solidFill>
                <a:schemeClr val="bg1"/>
              </a:solidFill>
            </a:ln>
            <a:effectLst/>
          </xdr:spPr>
          <xdr:style>
            <a:lnRef idx="1">
              <a:schemeClr val="accent1"/>
            </a:lnRef>
            <a:fillRef idx="2">
              <a:schemeClr val="accent1"/>
            </a:fillRef>
            <a:effectRef idx="1">
              <a:schemeClr val="accent1"/>
            </a:effectRef>
            <a:fontRef idx="minor">
              <a:schemeClr val="dk1"/>
            </a:fontRef>
          </xdr:style>
        </xdr:cxnSp>
        <xdr:cxnSp macro="">
          <xdr:nvCxnSpPr>
            <xdr:cNvPr id="77" name="Gerader Verbinder 76">
              <a:extLst>
                <a:ext uri="{FF2B5EF4-FFF2-40B4-BE49-F238E27FC236}">
                  <a16:creationId xmlns:a16="http://schemas.microsoft.com/office/drawing/2014/main" id="{00000000-0008-0000-3B00-00004D000000}"/>
                </a:ext>
              </a:extLst>
            </xdr:cNvPr>
            <xdr:cNvCxnSpPr/>
          </xdr:nvCxnSpPr>
          <xdr:spPr>
            <a:xfrm rot="5400000" flipH="1" flipV="1">
              <a:off x="10465102" y="1414175"/>
              <a:ext cx="570998" cy="448355"/>
            </a:xfrm>
            <a:prstGeom prst="line">
              <a:avLst/>
            </a:prstGeom>
            <a:ln>
              <a:solidFill>
                <a:schemeClr val="accent1">
                  <a:lumMod val="75000"/>
                </a:schemeClr>
              </a:solidFill>
            </a:ln>
            <a:effectLst>
              <a:outerShdw blurRad="50800" dist="38100" dir="5400000" algn="t"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sp macro="" textlink="">
          <xdr:nvSpPr>
            <xdr:cNvPr id="78" name="Bogen 77">
              <a:extLst>
                <a:ext uri="{FF2B5EF4-FFF2-40B4-BE49-F238E27FC236}">
                  <a16:creationId xmlns:a16="http://schemas.microsoft.com/office/drawing/2014/main" id="{00000000-0008-0000-3B00-00004E000000}"/>
                </a:ext>
              </a:extLst>
            </xdr:cNvPr>
            <xdr:cNvSpPr>
              <a:spLocks noChangeAspect="1"/>
            </xdr:cNvSpPr>
          </xdr:nvSpPr>
          <xdr:spPr>
            <a:xfrm rot="20565898">
              <a:off x="10141990" y="1273111"/>
              <a:ext cx="1097718" cy="1116807"/>
            </a:xfrm>
            <a:prstGeom prst="arc">
              <a:avLst>
                <a:gd name="adj1" fmla="val 19013839"/>
                <a:gd name="adj2" fmla="val 1650204"/>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de-CH" sz="1100"/>
            </a:p>
          </xdr:txBody>
        </xdr:sp>
      </xdr:grpSp>
      <xdr:sp macro="" textlink="' '!A1473">
        <xdr:nvSpPr>
          <xdr:cNvPr id="57" name="Textfeld 56">
            <a:extLst>
              <a:ext uri="{FF2B5EF4-FFF2-40B4-BE49-F238E27FC236}">
                <a16:creationId xmlns:a16="http://schemas.microsoft.com/office/drawing/2014/main" id="{00000000-0008-0000-3B00-000039000000}"/>
              </a:ext>
            </a:extLst>
          </xdr:cNvPr>
          <xdr:cNvSpPr txBox="1"/>
        </xdr:nvSpPr>
        <xdr:spPr>
          <a:xfrm>
            <a:off x="4374341" y="861826"/>
            <a:ext cx="13335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2A8A3CD-CF99-464F-832F-E0AB5F5E9A07}" type="TxLink">
              <a:rPr lang="en-US" sz="1000" b="0" i="0" u="none" strike="noStrike">
                <a:solidFill>
                  <a:schemeClr val="bg1"/>
                </a:solidFill>
                <a:latin typeface="Arial"/>
                <a:ea typeface="+mn-ea"/>
                <a:cs typeface="Arial"/>
              </a:rPr>
              <a:pPr marL="0" indent="0" algn="ctr"/>
              <a:t>Nouer des contacts</a:t>
            </a:fld>
            <a:endParaRPr lang="de-CH" sz="1000" b="0" i="0" u="none" strike="noStrike">
              <a:solidFill>
                <a:schemeClr val="bg1"/>
              </a:solidFill>
              <a:latin typeface="Arial"/>
              <a:ea typeface="+mn-ea"/>
              <a:cs typeface="Arial"/>
            </a:endParaRPr>
          </a:p>
        </xdr:txBody>
      </xdr:sp>
      <xdr:sp macro="" textlink="' '!A1474">
        <xdr:nvSpPr>
          <xdr:cNvPr id="58" name="Textfeld 57">
            <a:extLst>
              <a:ext uri="{FF2B5EF4-FFF2-40B4-BE49-F238E27FC236}">
                <a16:creationId xmlns:a16="http://schemas.microsoft.com/office/drawing/2014/main" id="{00000000-0008-0000-3B00-00003A000000}"/>
              </a:ext>
            </a:extLst>
          </xdr:cNvPr>
          <xdr:cNvSpPr txBox="1"/>
        </xdr:nvSpPr>
        <xdr:spPr>
          <a:xfrm>
            <a:off x="5860240" y="861826"/>
            <a:ext cx="208360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CA22649-1986-47D4-861E-F9F415604C13}" type="TxLink">
              <a:rPr lang="en-US" sz="1000" b="0" i="0" u="none" strike="noStrike">
                <a:solidFill>
                  <a:schemeClr val="bg1"/>
                </a:solidFill>
                <a:latin typeface="Arial"/>
                <a:ea typeface="+mn-ea"/>
                <a:cs typeface="Arial"/>
              </a:rPr>
              <a:pPr marL="0" indent="0" algn="ctr"/>
              <a:t>Consolider l'appartenance au groupe</a:t>
            </a:fld>
            <a:endParaRPr lang="de-CH" sz="1000" b="0" i="0" u="none" strike="noStrike">
              <a:solidFill>
                <a:schemeClr val="bg1"/>
              </a:solidFill>
              <a:latin typeface="Arial"/>
              <a:ea typeface="+mn-ea"/>
              <a:cs typeface="Arial"/>
            </a:endParaRPr>
          </a:p>
        </xdr:txBody>
      </xdr:sp>
      <xdr:sp macro="" textlink="' '!A1475">
        <xdr:nvSpPr>
          <xdr:cNvPr id="80" name="Textfeld 79">
            <a:extLst>
              <a:ext uri="{FF2B5EF4-FFF2-40B4-BE49-F238E27FC236}">
                <a16:creationId xmlns:a16="http://schemas.microsoft.com/office/drawing/2014/main" id="{00000000-0008-0000-3B00-000050000000}"/>
              </a:ext>
            </a:extLst>
          </xdr:cNvPr>
          <xdr:cNvSpPr txBox="1"/>
        </xdr:nvSpPr>
        <xdr:spPr>
          <a:xfrm rot="5400000">
            <a:off x="7569976" y="1366237"/>
            <a:ext cx="103822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4D84201F-E995-40C9-85F5-0AB2FCFA6336}" type="TxLink">
              <a:rPr lang="en-US" sz="1000" b="0" i="0" u="none" strike="noStrike">
                <a:solidFill>
                  <a:schemeClr val="bg1"/>
                </a:solidFill>
                <a:latin typeface="Arial"/>
                <a:ea typeface="+mn-ea"/>
                <a:cs typeface="Arial"/>
              </a:rPr>
              <a:pPr marL="0" indent="0" algn="ctr"/>
              <a:t>Incertitude</a:t>
            </a:fld>
            <a:endParaRPr lang="de-CH" sz="1000" b="0" i="0" u="none" strike="noStrike">
              <a:solidFill>
                <a:schemeClr val="bg1"/>
              </a:solidFill>
              <a:latin typeface="Arial"/>
              <a:ea typeface="+mn-ea"/>
              <a:cs typeface="Arial"/>
            </a:endParaRPr>
          </a:p>
        </xdr:txBody>
      </xdr:sp>
      <xdr:sp macro="" textlink="' '!A1477">
        <xdr:nvSpPr>
          <xdr:cNvPr id="81" name="Textfeld 80">
            <a:extLst>
              <a:ext uri="{FF2B5EF4-FFF2-40B4-BE49-F238E27FC236}">
                <a16:creationId xmlns:a16="http://schemas.microsoft.com/office/drawing/2014/main" id="{00000000-0008-0000-3B00-000051000000}"/>
              </a:ext>
            </a:extLst>
          </xdr:cNvPr>
          <xdr:cNvSpPr txBox="1"/>
        </xdr:nvSpPr>
        <xdr:spPr>
          <a:xfrm rot="16200000">
            <a:off x="-712009" y="2137576"/>
            <a:ext cx="268605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E131FA0B-A13F-4218-BBB1-5F799DE4145E}" type="TxLink">
              <a:rPr lang="en-US" sz="1000" b="0" i="0" u="none" strike="noStrike">
                <a:solidFill>
                  <a:schemeClr val="bg1"/>
                </a:solidFill>
                <a:latin typeface="Arial"/>
                <a:ea typeface="+mn-ea"/>
                <a:cs typeface="Arial"/>
              </a:rPr>
              <a:pPr marL="0" indent="0" algn="ctr"/>
              <a:t>Formation de clans</a:t>
            </a:fld>
            <a:endParaRPr lang="de-CH" sz="1000" b="0" i="0" u="none" strike="noStrike">
              <a:solidFill>
                <a:schemeClr val="bg1"/>
              </a:solidFill>
              <a:latin typeface="Arial"/>
              <a:ea typeface="+mn-ea"/>
              <a:cs typeface="Arial"/>
            </a:endParaRPr>
          </a:p>
        </xdr:txBody>
      </xdr:sp>
      <xdr:sp macro="" textlink="' '!A1478">
        <xdr:nvSpPr>
          <xdr:cNvPr id="83" name="Textfeld 82">
            <a:extLst>
              <a:ext uri="{FF2B5EF4-FFF2-40B4-BE49-F238E27FC236}">
                <a16:creationId xmlns:a16="http://schemas.microsoft.com/office/drawing/2014/main" id="{00000000-0008-0000-3B00-000053000000}"/>
              </a:ext>
            </a:extLst>
          </xdr:cNvPr>
          <xdr:cNvSpPr txBox="1"/>
        </xdr:nvSpPr>
        <xdr:spPr>
          <a:xfrm>
            <a:off x="707216" y="871351"/>
            <a:ext cx="2074084"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D675CDC-0F95-4139-B971-D22130DAB2B6}" type="TxLink">
              <a:rPr lang="en-US" sz="1000" b="0" i="0" u="none" strike="noStrike">
                <a:solidFill>
                  <a:schemeClr val="bg1"/>
                </a:solidFill>
                <a:latin typeface="Arial"/>
                <a:ea typeface="+mn-ea"/>
                <a:cs typeface="Arial"/>
              </a:rPr>
              <a:pPr marL="0" indent="0" algn="ctr"/>
              <a:t>Intérêts &amp; objectifs différents</a:t>
            </a:fld>
            <a:endParaRPr lang="de-CH" sz="1000" b="0" i="0" u="none" strike="noStrike">
              <a:solidFill>
                <a:schemeClr val="bg1"/>
              </a:solidFill>
              <a:latin typeface="Arial"/>
              <a:ea typeface="+mn-ea"/>
              <a:cs typeface="Arial"/>
            </a:endParaRPr>
          </a:p>
        </xdr:txBody>
      </xdr:sp>
      <xdr:sp macro="" textlink="' '!A1479">
        <xdr:nvSpPr>
          <xdr:cNvPr id="84" name="Textfeld 83">
            <a:extLst>
              <a:ext uri="{FF2B5EF4-FFF2-40B4-BE49-F238E27FC236}">
                <a16:creationId xmlns:a16="http://schemas.microsoft.com/office/drawing/2014/main" id="{00000000-0008-0000-3B00-000054000000}"/>
              </a:ext>
            </a:extLst>
          </xdr:cNvPr>
          <xdr:cNvSpPr txBox="1"/>
        </xdr:nvSpPr>
        <xdr:spPr>
          <a:xfrm>
            <a:off x="2686050" y="871351"/>
            <a:ext cx="166687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294AB8B-ACE9-4635-BC1E-B99D8B45EB7A}" type="TxLink">
              <a:rPr lang="en-US" sz="1000" b="0" i="0" u="none" strike="noStrike">
                <a:solidFill>
                  <a:schemeClr val="bg1"/>
                </a:solidFill>
                <a:latin typeface="Arial"/>
                <a:ea typeface="+mn-ea"/>
                <a:cs typeface="Arial"/>
              </a:rPr>
              <a:pPr marL="0" indent="0" algn="ctr"/>
              <a:t>Potentiel conflictuel élevé</a:t>
            </a:fld>
            <a:endParaRPr lang="de-CH" sz="1000" b="0" i="0" u="none" strike="noStrike">
              <a:solidFill>
                <a:schemeClr val="bg1"/>
              </a:solidFill>
              <a:latin typeface="Arial"/>
              <a:ea typeface="+mn-ea"/>
              <a:cs typeface="Arial"/>
            </a:endParaRPr>
          </a:p>
        </xdr:txBody>
      </xdr:sp>
      <xdr:sp macro="" textlink="' '!A1481">
        <xdr:nvSpPr>
          <xdr:cNvPr id="85" name="Textfeld 84">
            <a:extLst>
              <a:ext uri="{FF2B5EF4-FFF2-40B4-BE49-F238E27FC236}">
                <a16:creationId xmlns:a16="http://schemas.microsoft.com/office/drawing/2014/main" id="{00000000-0008-0000-3B00-000055000000}"/>
              </a:ext>
            </a:extLst>
          </xdr:cNvPr>
          <xdr:cNvSpPr txBox="1"/>
        </xdr:nvSpPr>
        <xdr:spPr>
          <a:xfrm>
            <a:off x="669115" y="6091051"/>
            <a:ext cx="246461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1B98E03A-C75F-4625-9B39-63A865E03C6E}" type="TxLink">
              <a:rPr lang="en-US" sz="1000" b="0" i="0" u="none" strike="noStrike">
                <a:solidFill>
                  <a:schemeClr val="bg1"/>
                </a:solidFill>
                <a:latin typeface="Arial"/>
                <a:ea typeface="+mn-ea"/>
                <a:cs typeface="Arial"/>
              </a:rPr>
              <a:pPr marL="0" indent="0" algn="ctr"/>
              <a:t>Rôles et leadership définis</a:t>
            </a:fld>
            <a:endParaRPr lang="de-CH" sz="1000" b="0" i="0" u="none" strike="noStrike">
              <a:solidFill>
                <a:schemeClr val="bg1"/>
              </a:solidFill>
              <a:latin typeface="Arial"/>
              <a:ea typeface="+mn-ea"/>
              <a:cs typeface="Arial"/>
            </a:endParaRPr>
          </a:p>
        </xdr:txBody>
      </xdr:sp>
      <xdr:sp macro="" textlink="' '!A1484">
        <xdr:nvSpPr>
          <xdr:cNvPr id="86" name="Textfeld 85">
            <a:extLst>
              <a:ext uri="{FF2B5EF4-FFF2-40B4-BE49-F238E27FC236}">
                <a16:creationId xmlns:a16="http://schemas.microsoft.com/office/drawing/2014/main" id="{00000000-0008-0000-3B00-000056000000}"/>
              </a:ext>
            </a:extLst>
          </xdr:cNvPr>
          <xdr:cNvSpPr txBox="1"/>
        </xdr:nvSpPr>
        <xdr:spPr>
          <a:xfrm>
            <a:off x="3059890" y="6091051"/>
            <a:ext cx="1276351"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641B1B56-8D2A-4069-9914-CB40F263A0A7}" type="TxLink">
              <a:rPr lang="en-US" sz="1000" b="0" i="0" u="none" strike="noStrike">
                <a:solidFill>
                  <a:schemeClr val="bg1"/>
                </a:solidFill>
                <a:latin typeface="Arial"/>
                <a:ea typeface="+mn-ea"/>
                <a:cs typeface="Arial"/>
              </a:rPr>
              <a:pPr marL="0" indent="0" algn="ctr"/>
              <a:t>Fidélité aux objectifs</a:t>
            </a:fld>
            <a:endParaRPr lang="de-CH" sz="1000" b="0" i="0" u="none" strike="noStrike">
              <a:solidFill>
                <a:schemeClr val="bg1"/>
              </a:solidFill>
              <a:latin typeface="Arial"/>
              <a:ea typeface="+mn-ea"/>
              <a:cs typeface="Arial"/>
            </a:endParaRPr>
          </a:p>
        </xdr:txBody>
      </xdr:sp>
      <xdr:sp macro="" textlink="' '!A1482">
        <xdr:nvSpPr>
          <xdr:cNvPr id="87" name="Textfeld 86">
            <a:extLst>
              <a:ext uri="{FF2B5EF4-FFF2-40B4-BE49-F238E27FC236}">
                <a16:creationId xmlns:a16="http://schemas.microsoft.com/office/drawing/2014/main" id="{00000000-0008-0000-3B00-000057000000}"/>
              </a:ext>
            </a:extLst>
          </xdr:cNvPr>
          <xdr:cNvSpPr txBox="1"/>
        </xdr:nvSpPr>
        <xdr:spPr>
          <a:xfrm rot="16200000">
            <a:off x="-157085" y="5397600"/>
            <a:ext cx="1576203"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D4DC1FBA-1A5D-47AA-9D49-A6DAD276BB3B}" type="TxLink">
              <a:rPr lang="en-US" sz="1000" b="0" i="0" u="none" strike="noStrike">
                <a:solidFill>
                  <a:schemeClr val="bg1"/>
                </a:solidFill>
                <a:latin typeface="Arial"/>
                <a:ea typeface="+mn-ea"/>
                <a:cs typeface="Arial"/>
              </a:rPr>
              <a:pPr marL="0" indent="0" algn="ctr"/>
              <a:t>Accord d'objectifs</a:t>
            </a:fld>
            <a:endParaRPr lang="de-CH" sz="1000" b="0" i="0" u="none" strike="noStrike">
              <a:solidFill>
                <a:schemeClr val="bg1"/>
              </a:solidFill>
              <a:latin typeface="Arial"/>
              <a:ea typeface="+mn-ea"/>
              <a:cs typeface="Arial"/>
            </a:endParaRPr>
          </a:p>
        </xdr:txBody>
      </xdr:sp>
      <xdr:sp macro="" textlink="' '!A1486">
        <xdr:nvSpPr>
          <xdr:cNvPr id="88" name="Textfeld 87">
            <a:extLst>
              <a:ext uri="{FF2B5EF4-FFF2-40B4-BE49-F238E27FC236}">
                <a16:creationId xmlns:a16="http://schemas.microsoft.com/office/drawing/2014/main" id="{00000000-0008-0000-3B00-000058000000}"/>
              </a:ext>
            </a:extLst>
          </xdr:cNvPr>
          <xdr:cNvSpPr txBox="1"/>
        </xdr:nvSpPr>
        <xdr:spPr>
          <a:xfrm>
            <a:off x="4371975" y="6100576"/>
            <a:ext cx="1678765"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6796C61-1F3A-4CF4-9933-704254D3B4E8}" type="TxLink">
              <a:rPr lang="en-US" sz="1000" b="0" i="0" u="none" strike="noStrike">
                <a:solidFill>
                  <a:schemeClr val="bg1"/>
                </a:solidFill>
                <a:latin typeface="Arial"/>
                <a:ea typeface="+mn-ea"/>
                <a:cs typeface="Arial"/>
              </a:rPr>
              <a:pPr marL="0" indent="0" algn="ctr"/>
              <a:t>Structures consolidées</a:t>
            </a:fld>
            <a:endParaRPr lang="de-CH" sz="1000" b="0" i="0" u="none" strike="noStrike">
              <a:solidFill>
                <a:schemeClr val="bg1"/>
              </a:solidFill>
              <a:latin typeface="Arial"/>
              <a:ea typeface="+mn-ea"/>
              <a:cs typeface="Arial"/>
            </a:endParaRPr>
          </a:p>
        </xdr:txBody>
      </xdr:sp>
      <xdr:sp macro="" textlink="' '!A1487">
        <xdr:nvSpPr>
          <xdr:cNvPr id="89" name="Textfeld 88">
            <a:extLst>
              <a:ext uri="{FF2B5EF4-FFF2-40B4-BE49-F238E27FC236}">
                <a16:creationId xmlns:a16="http://schemas.microsoft.com/office/drawing/2014/main" id="{00000000-0008-0000-3B00-000059000000}"/>
              </a:ext>
            </a:extLst>
          </xdr:cNvPr>
          <xdr:cNvSpPr txBox="1"/>
        </xdr:nvSpPr>
        <xdr:spPr>
          <a:xfrm>
            <a:off x="5736416" y="6100576"/>
            <a:ext cx="2305049"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7601978-31CD-4627-8912-2EEA65F02B95}" type="TxLink">
              <a:rPr lang="en-US" sz="1000" b="0" i="0" u="none" strike="noStrike">
                <a:solidFill>
                  <a:schemeClr val="bg1"/>
                </a:solidFill>
                <a:latin typeface="Arial"/>
                <a:ea typeface="+mn-ea"/>
                <a:cs typeface="Arial"/>
              </a:rPr>
              <a:pPr marL="0" indent="0" algn="ctr"/>
              <a:t>Les membres de l'équipe s'épanouissent</a:t>
            </a:fld>
            <a:endParaRPr lang="de-CH" sz="1000" b="0" i="0" u="none" strike="noStrike">
              <a:solidFill>
                <a:schemeClr val="bg1"/>
              </a:solidFill>
              <a:latin typeface="Arial"/>
              <a:ea typeface="+mn-ea"/>
              <a:cs typeface="Arial"/>
            </a:endParaRPr>
          </a:p>
        </xdr:txBody>
      </xdr:sp>
      <xdr:sp macro="" textlink="' '!A1472">
        <xdr:nvSpPr>
          <xdr:cNvPr id="91" name="Textfeld 90">
            <a:extLst>
              <a:ext uri="{FF2B5EF4-FFF2-40B4-BE49-F238E27FC236}">
                <a16:creationId xmlns:a16="http://schemas.microsoft.com/office/drawing/2014/main" id="{00000000-0008-0000-3B00-00005B000000}"/>
              </a:ext>
            </a:extLst>
          </xdr:cNvPr>
          <xdr:cNvSpPr txBox="1"/>
        </xdr:nvSpPr>
        <xdr:spPr>
          <a:xfrm>
            <a:off x="4400550" y="3238500"/>
            <a:ext cx="1510008" cy="324607"/>
          </a:xfrm>
          <a:prstGeom prst="rect">
            <a:avLst/>
          </a:prstGeom>
          <a:noFill/>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2170E4F9-D402-49B9-9E5A-4ADDFE1E5D41}" type="TxLink">
              <a:rPr lang="en-US" sz="1100" b="0" i="0" u="none" strike="noStrike" kern="1200">
                <a:solidFill>
                  <a:schemeClr val="tx1">
                    <a:lumMod val="65000"/>
                    <a:lumOff val="35000"/>
                  </a:schemeClr>
                </a:solidFill>
                <a:latin typeface="Arial"/>
                <a:ea typeface="+mn-ea"/>
                <a:cs typeface="Arial"/>
              </a:rPr>
              <a:pPr marL="0" indent="0" algn="l" rtl="0" fontAlgn="base">
                <a:spcBef>
                  <a:spcPct val="0"/>
                </a:spcBef>
                <a:spcAft>
                  <a:spcPct val="0"/>
                </a:spcAft>
                <a:buFont typeface="Times" pitchFamily="18" charset="0"/>
              </a:pPr>
              <a:t>Phase d'orientation</a:t>
            </a:fld>
            <a:endParaRPr lang="de-CH" sz="1100" b="0" i="0" u="none" strike="noStrike" kern="1200">
              <a:solidFill>
                <a:schemeClr val="tx1">
                  <a:lumMod val="65000"/>
                  <a:lumOff val="35000"/>
                </a:schemeClr>
              </a:solidFill>
              <a:latin typeface="Arial"/>
              <a:ea typeface="+mn-ea"/>
              <a:cs typeface="Arial"/>
            </a:endParaRPr>
          </a:p>
        </xdr:txBody>
      </xdr:sp>
      <xdr:sp macro="" textlink="' '!A1476">
        <xdr:nvSpPr>
          <xdr:cNvPr id="92" name="Textfeld 91">
            <a:extLst>
              <a:ext uri="{FF2B5EF4-FFF2-40B4-BE49-F238E27FC236}">
                <a16:creationId xmlns:a16="http://schemas.microsoft.com/office/drawing/2014/main" id="{00000000-0008-0000-3B00-00005C000000}"/>
              </a:ext>
            </a:extLst>
          </xdr:cNvPr>
          <xdr:cNvSpPr txBox="1"/>
        </xdr:nvSpPr>
        <xdr:spPr>
          <a:xfrm>
            <a:off x="2809875" y="3238500"/>
            <a:ext cx="1510008" cy="324607"/>
          </a:xfrm>
          <a:prstGeom prst="rect">
            <a:avLst/>
          </a:prstGeom>
          <a:noFill/>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24C8B06F-B1D1-4F89-833D-0C367B941CEC}" type="TxLink">
              <a:rPr lang="en-US" sz="1100" b="0" i="0" u="none" strike="noStrike" kern="1200">
                <a:solidFill>
                  <a:schemeClr val="tx1">
                    <a:lumMod val="65000"/>
                    <a:lumOff val="35000"/>
                  </a:schemeClr>
                </a:solidFill>
                <a:latin typeface="Arial"/>
                <a:ea typeface="+mn-ea"/>
                <a:cs typeface="Arial"/>
              </a:rPr>
              <a:pPr marL="0" indent="0" algn="r" rtl="0" fontAlgn="base">
                <a:spcBef>
                  <a:spcPct val="0"/>
                </a:spcBef>
                <a:spcAft>
                  <a:spcPct val="0"/>
                </a:spcAft>
                <a:buFont typeface="Times" pitchFamily="18" charset="0"/>
              </a:pPr>
              <a:t>Phase de conflit</a:t>
            </a:fld>
            <a:endParaRPr lang="de-CH" sz="1100" b="0" i="0" u="none" strike="noStrike" kern="1200">
              <a:solidFill>
                <a:schemeClr val="tx1">
                  <a:lumMod val="65000"/>
                  <a:lumOff val="35000"/>
                </a:schemeClr>
              </a:solidFill>
              <a:latin typeface="Arial"/>
              <a:ea typeface="+mn-ea"/>
              <a:cs typeface="Arial"/>
            </a:endParaRPr>
          </a:p>
        </xdr:txBody>
      </xdr:sp>
      <xdr:sp macro="" textlink="' '!A1485">
        <xdr:nvSpPr>
          <xdr:cNvPr id="93" name="Textfeld 92">
            <a:extLst>
              <a:ext uri="{FF2B5EF4-FFF2-40B4-BE49-F238E27FC236}">
                <a16:creationId xmlns:a16="http://schemas.microsoft.com/office/drawing/2014/main" id="{00000000-0008-0000-3B00-00005D000000}"/>
              </a:ext>
            </a:extLst>
          </xdr:cNvPr>
          <xdr:cNvSpPr txBox="1"/>
        </xdr:nvSpPr>
        <xdr:spPr>
          <a:xfrm>
            <a:off x="4391025" y="3638550"/>
            <a:ext cx="1510008" cy="324607"/>
          </a:xfrm>
          <a:prstGeom prst="rect">
            <a:avLst/>
          </a:prstGeom>
          <a:noFill/>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l" rtl="0" fontAlgn="base">
              <a:spcBef>
                <a:spcPct val="0"/>
              </a:spcBef>
              <a:spcAft>
                <a:spcPct val="0"/>
              </a:spcAft>
              <a:buFont typeface="Times" pitchFamily="18" charset="0"/>
            </a:pPr>
            <a:fld id="{6ADD5893-F7B5-43D1-B37E-9F67B7E9888C}" type="TxLink">
              <a:rPr lang="en-US" sz="1100" b="0" i="0" u="none" strike="noStrike" kern="1200">
                <a:solidFill>
                  <a:schemeClr val="tx1">
                    <a:lumMod val="65000"/>
                    <a:lumOff val="35000"/>
                  </a:schemeClr>
                </a:solidFill>
                <a:latin typeface="Arial"/>
                <a:ea typeface="+mn-ea"/>
                <a:cs typeface="Arial"/>
              </a:rPr>
              <a:pPr marL="0" indent="0" algn="l" rtl="0" fontAlgn="base">
                <a:spcBef>
                  <a:spcPct val="0"/>
                </a:spcBef>
                <a:spcAft>
                  <a:spcPct val="0"/>
                </a:spcAft>
                <a:buFont typeface="Times" pitchFamily="18" charset="0"/>
              </a:pPr>
              <a:t>Phase d'intégration</a:t>
            </a:fld>
            <a:endParaRPr lang="de-CH" sz="1100" b="0" i="0" u="none" strike="noStrike" kern="1200">
              <a:solidFill>
                <a:schemeClr val="tx1">
                  <a:lumMod val="65000"/>
                  <a:lumOff val="35000"/>
                </a:schemeClr>
              </a:solidFill>
              <a:latin typeface="Arial"/>
              <a:ea typeface="+mn-ea"/>
              <a:cs typeface="Arial"/>
            </a:endParaRPr>
          </a:p>
        </xdr:txBody>
      </xdr:sp>
      <xdr:sp macro="" textlink="' '!A1480">
        <xdr:nvSpPr>
          <xdr:cNvPr id="94" name="Textfeld 93">
            <a:extLst>
              <a:ext uri="{FF2B5EF4-FFF2-40B4-BE49-F238E27FC236}">
                <a16:creationId xmlns:a16="http://schemas.microsoft.com/office/drawing/2014/main" id="{00000000-0008-0000-3B00-00005E000000}"/>
              </a:ext>
            </a:extLst>
          </xdr:cNvPr>
          <xdr:cNvSpPr txBox="1"/>
        </xdr:nvSpPr>
        <xdr:spPr>
          <a:xfrm>
            <a:off x="2800350" y="3638550"/>
            <a:ext cx="1510008" cy="324607"/>
          </a:xfrm>
          <a:prstGeom prst="rect">
            <a:avLst/>
          </a:prstGeom>
          <a:noFill/>
        </xdr:spPr>
        <xdr:txBody>
          <a:bodyPr wrap="square" rtlCol="0"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indent="0" algn="r" rtl="0" fontAlgn="base">
              <a:spcBef>
                <a:spcPct val="0"/>
              </a:spcBef>
              <a:spcAft>
                <a:spcPct val="0"/>
              </a:spcAft>
              <a:buFont typeface="Times" pitchFamily="18" charset="0"/>
            </a:pPr>
            <a:fld id="{BB16BD54-275A-4D79-B9DF-26A582173B58}" type="TxLink">
              <a:rPr lang="en-US" sz="1100" b="0" i="0" u="none" strike="noStrike" kern="1200">
                <a:solidFill>
                  <a:schemeClr val="tx1">
                    <a:lumMod val="65000"/>
                    <a:lumOff val="35000"/>
                  </a:schemeClr>
                </a:solidFill>
                <a:latin typeface="Arial"/>
                <a:ea typeface="+mn-ea"/>
                <a:cs typeface="Arial"/>
              </a:rPr>
              <a:pPr marL="0" indent="0" algn="r" rtl="0" fontAlgn="base">
                <a:spcBef>
                  <a:spcPct val="0"/>
                </a:spcBef>
                <a:spcAft>
                  <a:spcPct val="0"/>
                </a:spcAft>
                <a:buFont typeface="Times" pitchFamily="18" charset="0"/>
              </a:pPr>
              <a:t>Phase d'organisation </a:t>
            </a:fld>
            <a:endParaRPr lang="de-CH" sz="1100" b="0" i="0" u="none" strike="noStrike" kern="1200">
              <a:solidFill>
                <a:schemeClr val="tx1">
                  <a:lumMod val="65000"/>
                  <a:lumOff val="35000"/>
                </a:schemeClr>
              </a:solidFill>
              <a:latin typeface="Arial"/>
              <a:ea typeface="+mn-ea"/>
              <a:cs typeface="Arial"/>
            </a:endParaRPr>
          </a:p>
        </xdr:txBody>
      </xdr:sp>
      <xdr:sp macro="" textlink="' '!A1483">
        <xdr:nvSpPr>
          <xdr:cNvPr id="95" name="Textfeld 94">
            <a:extLst>
              <a:ext uri="{FF2B5EF4-FFF2-40B4-BE49-F238E27FC236}">
                <a16:creationId xmlns:a16="http://schemas.microsoft.com/office/drawing/2014/main" id="{00000000-0008-0000-3B00-00005F000000}"/>
              </a:ext>
            </a:extLst>
          </xdr:cNvPr>
          <xdr:cNvSpPr txBox="1"/>
        </xdr:nvSpPr>
        <xdr:spPr>
          <a:xfrm rot="16200000">
            <a:off x="-85647" y="4116487"/>
            <a:ext cx="1433327"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D23BB13-0EA1-4098-931B-B3FDA9264FEC}" type="TxLink">
              <a:rPr lang="en-US" sz="1000" b="0" i="0" u="none" strike="noStrike">
                <a:solidFill>
                  <a:schemeClr val="bg1"/>
                </a:solidFill>
                <a:latin typeface="Arial"/>
                <a:ea typeface="+mn-ea"/>
                <a:cs typeface="Arial"/>
              </a:rPr>
              <a:pPr marL="0" indent="0" algn="ctr"/>
              <a:t>Coopération</a:t>
            </a:fld>
            <a:endParaRPr lang="de-CH" sz="1000" b="0" i="0" u="none" strike="noStrike">
              <a:solidFill>
                <a:schemeClr val="bg1"/>
              </a:solidFill>
              <a:latin typeface="Arial"/>
              <a:ea typeface="+mn-ea"/>
              <a:cs typeface="Arial"/>
            </a:endParaRPr>
          </a:p>
        </xdr:txBody>
      </xdr:sp>
      <xdr:sp macro="" textlink="' '!A1488">
        <xdr:nvSpPr>
          <xdr:cNvPr id="96" name="Textfeld 95">
            <a:extLst>
              <a:ext uri="{FF2B5EF4-FFF2-40B4-BE49-F238E27FC236}">
                <a16:creationId xmlns:a16="http://schemas.microsoft.com/office/drawing/2014/main" id="{00000000-0008-0000-3B00-000060000000}"/>
              </a:ext>
            </a:extLst>
          </xdr:cNvPr>
          <xdr:cNvSpPr txBox="1"/>
        </xdr:nvSpPr>
        <xdr:spPr>
          <a:xfrm rot="5400000">
            <a:off x="7541401" y="5585813"/>
            <a:ext cx="1095378"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A2FF1FE-8D6F-4B41-AE65-BFDB4DB36A56}" type="TxLink">
              <a:rPr lang="en-US" sz="1000" b="0" i="0" u="none" strike="noStrike">
                <a:solidFill>
                  <a:schemeClr val="bg1"/>
                </a:solidFill>
                <a:latin typeface="Arial"/>
                <a:ea typeface="+mn-ea"/>
                <a:cs typeface="Arial"/>
              </a:rPr>
              <a:pPr marL="0" indent="0" algn="ctr"/>
              <a:t>Motivation</a:t>
            </a:fld>
            <a:endParaRPr lang="de-CH" sz="1000" b="0" i="0" u="none" strike="noStrike">
              <a:solidFill>
                <a:schemeClr val="bg1"/>
              </a:solidFill>
              <a:latin typeface="Arial"/>
              <a:ea typeface="+mn-ea"/>
              <a:cs typeface="Arial"/>
            </a:endParaRPr>
          </a:p>
        </xdr:txBody>
      </xdr:sp>
      <xdr:sp macro="" textlink="">
        <xdr:nvSpPr>
          <xdr:cNvPr id="98" name="Textfeld 17">
            <a:extLst>
              <a:ext uri="{FF2B5EF4-FFF2-40B4-BE49-F238E27FC236}">
                <a16:creationId xmlns:a16="http://schemas.microsoft.com/office/drawing/2014/main" id="{00000000-0008-0000-3B00-000062000000}"/>
              </a:ext>
            </a:extLst>
          </xdr:cNvPr>
          <xdr:cNvSpPr txBox="1"/>
        </xdr:nvSpPr>
        <xdr:spPr>
          <a:xfrm rot="2377498">
            <a:off x="7896226" y="4393644"/>
            <a:ext cx="1181100" cy="254557"/>
          </a:xfrm>
          <a:prstGeom prst="rect">
            <a:avLst/>
          </a:prstGeom>
          <a:noFill/>
        </xdr:spPr>
        <xdr:txBody>
          <a:bodyPr wrap="square" lIns="0" tIns="0" rIns="0" bIns="0"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r>
              <a:rPr lang="de-CH" sz="1600">
                <a:solidFill>
                  <a:schemeClr val="tx1">
                    <a:lumMod val="65000"/>
                    <a:lumOff val="35000"/>
                  </a:schemeClr>
                </a:solidFill>
              </a:rPr>
              <a:t>Adjourning</a:t>
            </a:r>
          </a:p>
        </xdr:txBody>
      </xdr:sp>
      <xdr:pic>
        <xdr:nvPicPr>
          <xdr:cNvPr id="15" name="Grafik 14" descr="Pfeile_3811252.jpg">
            <a:extLst>
              <a:ext uri="{FF2B5EF4-FFF2-40B4-BE49-F238E27FC236}">
                <a16:creationId xmlns:a16="http://schemas.microsoft.com/office/drawing/2014/main" id="{00000000-0008-0000-3B00-00000F000000}"/>
              </a:ext>
            </a:extLst>
          </xdr:cNvPr>
          <xdr:cNvPicPr>
            <a:picLocks noChangeAspect="1"/>
          </xdr:cNvPicPr>
        </xdr:nvPicPr>
        <xdr:blipFill>
          <a:blip xmlns:r="http://schemas.openxmlformats.org/officeDocument/2006/relationships" r:embed="rId6" cstate="print">
            <a:clrChange>
              <a:clrFrom>
                <a:srgbClr val="FFFFFF"/>
              </a:clrFrom>
              <a:clrTo>
                <a:srgbClr val="FFFFFF">
                  <a:alpha val="0"/>
                </a:srgbClr>
              </a:clrTo>
            </a:clrChange>
            <a:duotone>
              <a:schemeClr val="accent1">
                <a:shade val="45000"/>
                <a:satMod val="135000"/>
              </a:schemeClr>
              <a:prstClr val="white"/>
            </a:duotone>
          </a:blip>
          <a:srcRect l="3191" t="68435" r="73407" b="13131"/>
          <a:stretch>
            <a:fillRect/>
          </a:stretch>
        </xdr:blipFill>
        <xdr:spPr>
          <a:xfrm flipH="1">
            <a:off x="7708582" y="3599271"/>
            <a:ext cx="1218462" cy="720000"/>
          </a:xfrm>
          <a:prstGeom prst="rect">
            <a:avLst/>
          </a:prstGeom>
        </xdr:spPr>
      </xdr:pic>
    </xdr:grpSp>
    <xdr:clientData/>
  </xdr:twoCellAnchor>
  <xdr:twoCellAnchor editAs="oneCell">
    <xdr:from>
      <xdr:col>0</xdr:col>
      <xdr:colOff>57150</xdr:colOff>
      <xdr:row>5</xdr:row>
      <xdr:rowOff>76200</xdr:rowOff>
    </xdr:from>
    <xdr:to>
      <xdr:col>0</xdr:col>
      <xdr:colOff>381150</xdr:colOff>
      <xdr:row>7</xdr:row>
      <xdr:rowOff>20665</xdr:rowOff>
    </xdr:to>
    <xdr:grpSp>
      <xdr:nvGrpSpPr>
        <xdr:cNvPr id="79" name="Gruppieren 78">
          <a:hlinkClick xmlns:r="http://schemas.openxmlformats.org/officeDocument/2006/relationships" r:id="rId9"/>
          <a:extLst>
            <a:ext uri="{FF2B5EF4-FFF2-40B4-BE49-F238E27FC236}">
              <a16:creationId xmlns:a16="http://schemas.microsoft.com/office/drawing/2014/main" id="{00000000-0008-0000-3B00-00004F000000}"/>
            </a:ext>
          </a:extLst>
        </xdr:cNvPr>
        <xdr:cNvGrpSpPr/>
      </xdr:nvGrpSpPr>
      <xdr:grpSpPr>
        <a:xfrm>
          <a:off x="57150" y="1470660"/>
          <a:ext cx="324000" cy="310225"/>
          <a:chOff x="12020550" y="2171700"/>
          <a:chExt cx="324000" cy="325465"/>
        </a:xfrm>
      </xdr:grpSpPr>
      <xdr:sp macro="" textlink="">
        <xdr:nvSpPr>
          <xdr:cNvPr id="82" name="Rechteck 81">
            <a:extLst>
              <a:ext uri="{FF2B5EF4-FFF2-40B4-BE49-F238E27FC236}">
                <a16:creationId xmlns:a16="http://schemas.microsoft.com/office/drawing/2014/main" id="{00000000-0008-0000-3B00-000052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0" name="Pfeil nach rechts 89">
            <a:extLst>
              <a:ext uri="{FF2B5EF4-FFF2-40B4-BE49-F238E27FC236}">
                <a16:creationId xmlns:a16="http://schemas.microsoft.com/office/drawing/2014/main" id="{00000000-0008-0000-3B00-00005A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66675</xdr:colOff>
      <xdr:row>7</xdr:row>
      <xdr:rowOff>28575</xdr:rowOff>
    </xdr:from>
    <xdr:ext cx="495300" cy="266700"/>
    <xdr:sp macro="" textlink="' '!A1706">
      <xdr:nvSpPr>
        <xdr:cNvPr id="97" name="Textfeld 96">
          <a:extLst>
            <a:ext uri="{FF2B5EF4-FFF2-40B4-BE49-F238E27FC236}">
              <a16:creationId xmlns:a16="http://schemas.microsoft.com/office/drawing/2014/main" id="{00000000-0008-0000-3B00-000061000000}"/>
            </a:ext>
          </a:extLst>
        </xdr:cNvPr>
        <xdr:cNvSpPr txBox="1"/>
      </xdr:nvSpPr>
      <xdr:spPr>
        <a:xfrm>
          <a:off x="66675" y="1809750"/>
          <a:ext cx="495300" cy="26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marL="0" indent="0" algn="l"/>
          <a:fld id="{997CD0FC-0804-4B43-96E4-BCCD4AB1368A}" type="TxLink">
            <a:rPr lang="en-US" sz="800" b="0" i="0" u="none" strike="noStrike">
              <a:solidFill>
                <a:schemeClr val="tx1">
                  <a:lumMod val="50000"/>
                  <a:lumOff val="50000"/>
                </a:schemeClr>
              </a:solidFill>
              <a:latin typeface="Arial"/>
              <a:ea typeface="+mn-ea"/>
              <a:cs typeface="Arial"/>
            </a:rPr>
            <a:pPr marL="0" indent="0" algn="l"/>
            <a:t>Caracté-ristiques</a:t>
          </a:fld>
          <a:endParaRPr lang="de-CH" sz="800" b="0" i="0" u="none" strike="noStrike">
            <a:solidFill>
              <a:schemeClr val="tx1">
                <a:lumMod val="50000"/>
                <a:lumOff val="50000"/>
              </a:schemeClr>
            </a:solidFill>
            <a:latin typeface="Arial"/>
            <a:ea typeface="+mn-ea"/>
            <a:cs typeface="Arial"/>
          </a:endParaRPr>
        </a:p>
      </xdr:txBody>
    </xdr:sp>
    <xdr:clientData/>
  </xdr:oneCellAnchor>
  <mc:AlternateContent xmlns:mc="http://schemas.openxmlformats.org/markup-compatibility/2006">
    <mc:Choice xmlns:a14="http://schemas.microsoft.com/office/drawing/2010/main" Requires="a14">
      <xdr:twoCellAnchor editAs="oneCell">
        <xdr:from>
          <xdr:col>8</xdr:col>
          <xdr:colOff>619125</xdr:colOff>
          <xdr:row>0</xdr:row>
          <xdr:rowOff>19050</xdr:rowOff>
        </xdr:from>
        <xdr:to>
          <xdr:col>12</xdr:col>
          <xdr:colOff>0</xdr:colOff>
          <xdr:row>0</xdr:row>
          <xdr:rowOff>552450</xdr:rowOff>
        </xdr:to>
        <xdr:pic>
          <xdr:nvPicPr>
            <xdr:cNvPr id="99" name="Grafik 59">
              <a:extLst>
                <a:ext uri="{FF2B5EF4-FFF2-40B4-BE49-F238E27FC236}">
                  <a16:creationId xmlns:a16="http://schemas.microsoft.com/office/drawing/2014/main" id="{00000000-0008-0000-3B00-000063000000}"/>
                </a:ext>
              </a:extLst>
            </xdr:cNvPr>
            <xdr:cNvPicPr>
              <a:picLocks noChangeAspect="1" noChangeArrowheads="1"/>
              <a:extLst>
                <a:ext uri="{84589F7E-364E-4C9E-8A38-B11213B215E9}">
                  <a14:cameraTool cellRange="Logo!$D$6" spid="_x0000_s1086589"/>
                </a:ext>
              </a:extLst>
            </xdr:cNvPicPr>
          </xdr:nvPicPr>
          <xdr:blipFill>
            <a:blip xmlns:r="http://schemas.openxmlformats.org/officeDocument/2006/relationships" r:embed="rId10"/>
            <a:srcRect/>
            <a:stretch>
              <a:fillRect/>
            </a:stretch>
          </xdr:blipFill>
          <xdr:spPr bwMode="auto">
            <a:xfrm>
              <a:off x="59626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absolute">
    <xdr:from>
      <xdr:col>1</xdr:col>
      <xdr:colOff>76200</xdr:colOff>
      <xdr:row>80</xdr:row>
      <xdr:rowOff>116205</xdr:rowOff>
    </xdr:from>
    <xdr:to>
      <xdr:col>7</xdr:col>
      <xdr:colOff>419100</xdr:colOff>
      <xdr:row>82</xdr:row>
      <xdr:rowOff>11429</xdr:rowOff>
    </xdr:to>
    <xdr:graphicFrame macro="">
      <xdr:nvGraphicFramePr>
        <xdr:cNvPr id="11" name="Diagramm 10">
          <a:extLst>
            <a:ext uri="{FF2B5EF4-FFF2-40B4-BE49-F238E27FC236}">
              <a16:creationId xmlns:a16="http://schemas.microsoft.com/office/drawing/2014/main" id="{00000000-0008-0000-3C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66675</xdr:colOff>
      <xdr:row>0</xdr:row>
      <xdr:rowOff>104775</xdr:rowOff>
    </xdr:from>
    <xdr:to>
      <xdr:col>0</xdr:col>
      <xdr:colOff>390675</xdr:colOff>
      <xdr:row>0</xdr:row>
      <xdr:rowOff>430240</xdr:rowOff>
    </xdr:to>
    <xdr:grpSp>
      <xdr:nvGrpSpPr>
        <xdr:cNvPr id="41" name="Gruppieren 53">
          <a:hlinkClick xmlns:r="http://schemas.openxmlformats.org/officeDocument/2006/relationships" r:id="rId2"/>
          <a:extLst>
            <a:ext uri="{FF2B5EF4-FFF2-40B4-BE49-F238E27FC236}">
              <a16:creationId xmlns:a16="http://schemas.microsoft.com/office/drawing/2014/main" id="{00000000-0008-0000-3C00-000029000000}"/>
            </a:ext>
          </a:extLst>
        </xdr:cNvPr>
        <xdr:cNvGrpSpPr/>
      </xdr:nvGrpSpPr>
      <xdr:grpSpPr>
        <a:xfrm>
          <a:off x="66675" y="104775"/>
          <a:ext cx="324000" cy="325465"/>
          <a:chOff x="9191625" y="3009900"/>
          <a:chExt cx="324000" cy="325465"/>
        </a:xfrm>
      </xdr:grpSpPr>
      <xdr:sp macro="" textlink="">
        <xdr:nvSpPr>
          <xdr:cNvPr id="42" name="Rechteck 57">
            <a:extLst>
              <a:ext uri="{FF2B5EF4-FFF2-40B4-BE49-F238E27FC236}">
                <a16:creationId xmlns:a16="http://schemas.microsoft.com/office/drawing/2014/main" id="{00000000-0008-0000-3C00-00002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3" name="Pfeil nach links 58">
            <a:extLst>
              <a:ext uri="{FF2B5EF4-FFF2-40B4-BE49-F238E27FC236}">
                <a16:creationId xmlns:a16="http://schemas.microsoft.com/office/drawing/2014/main" id="{00000000-0008-0000-3C00-00002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7</xdr:col>
      <xdr:colOff>304800</xdr:colOff>
      <xdr:row>2</xdr:row>
      <xdr:rowOff>38100</xdr:rowOff>
    </xdr:from>
    <xdr:ext cx="172800" cy="172800"/>
    <xdr:grpSp>
      <xdr:nvGrpSpPr>
        <xdr:cNvPr id="49" name="Gruppieren 48">
          <a:hlinkClick xmlns:r="http://schemas.openxmlformats.org/officeDocument/2006/relationships" r:id="rId3"/>
          <a:extLst>
            <a:ext uri="{FF2B5EF4-FFF2-40B4-BE49-F238E27FC236}">
              <a16:creationId xmlns:a16="http://schemas.microsoft.com/office/drawing/2014/main" id="{00000000-0008-0000-3C00-000031000000}"/>
            </a:ext>
          </a:extLst>
        </xdr:cNvPr>
        <xdr:cNvGrpSpPr/>
      </xdr:nvGrpSpPr>
      <xdr:grpSpPr>
        <a:xfrm>
          <a:off x="8206740" y="601980"/>
          <a:ext cx="172800" cy="172800"/>
          <a:chOff x="8105775" y="571500"/>
          <a:chExt cx="172800" cy="172800"/>
        </a:xfrm>
      </xdr:grpSpPr>
      <xdr:sp macro="" textlink="">
        <xdr:nvSpPr>
          <xdr:cNvPr id="50" name="Rechteck 49">
            <a:extLst>
              <a:ext uri="{FF2B5EF4-FFF2-40B4-BE49-F238E27FC236}">
                <a16:creationId xmlns:a16="http://schemas.microsoft.com/office/drawing/2014/main" id="{00000000-0008-0000-3C00-00003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1" name="Textfeld 50">
            <a:extLst>
              <a:ext uri="{FF2B5EF4-FFF2-40B4-BE49-F238E27FC236}">
                <a16:creationId xmlns:a16="http://schemas.microsoft.com/office/drawing/2014/main" id="{00000000-0008-0000-3C00-00003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66675</xdr:colOff>
      <xdr:row>3</xdr:row>
      <xdr:rowOff>38100</xdr:rowOff>
    </xdr:from>
    <xdr:to>
      <xdr:col>0</xdr:col>
      <xdr:colOff>390675</xdr:colOff>
      <xdr:row>4</xdr:row>
      <xdr:rowOff>173065</xdr:rowOff>
    </xdr:to>
    <xdr:grpSp>
      <xdr:nvGrpSpPr>
        <xdr:cNvPr id="12" name="Gruppieren 11">
          <a:hlinkClick xmlns:r="http://schemas.openxmlformats.org/officeDocument/2006/relationships" r:id="rId4"/>
          <a:extLst>
            <a:ext uri="{FF2B5EF4-FFF2-40B4-BE49-F238E27FC236}">
              <a16:creationId xmlns:a16="http://schemas.microsoft.com/office/drawing/2014/main" id="{00000000-0008-0000-3C00-00000C000000}"/>
            </a:ext>
          </a:extLst>
        </xdr:cNvPr>
        <xdr:cNvGrpSpPr/>
      </xdr:nvGrpSpPr>
      <xdr:grpSpPr>
        <a:xfrm>
          <a:off x="66675" y="830580"/>
          <a:ext cx="324000" cy="317845"/>
          <a:chOff x="12382500" y="2152650"/>
          <a:chExt cx="324000" cy="325465"/>
        </a:xfrm>
      </xdr:grpSpPr>
      <xdr:sp macro="" textlink="">
        <xdr:nvSpPr>
          <xdr:cNvPr id="13" name="Rechteck 12">
            <a:extLst>
              <a:ext uri="{FF2B5EF4-FFF2-40B4-BE49-F238E27FC236}">
                <a16:creationId xmlns:a16="http://schemas.microsoft.com/office/drawing/2014/main" id="{00000000-0008-0000-3C00-00000D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4" name="Grafik 13">
            <a:extLst>
              <a:ext uri="{FF2B5EF4-FFF2-40B4-BE49-F238E27FC236}">
                <a16:creationId xmlns:a16="http://schemas.microsoft.com/office/drawing/2014/main" id="{00000000-0008-0000-3C00-00000E000000}"/>
              </a:ext>
            </a:extLst>
          </xdr:cNvPr>
          <xdr:cNvPicPr>
            <a:picLocks noChangeAspect="1"/>
          </xdr:cNvPicPr>
        </xdr:nvPicPr>
        <xdr:blipFill>
          <a:blip xmlns:r="http://schemas.openxmlformats.org/officeDocument/2006/relationships" r:embed="rId5">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66675</xdr:colOff>
      <xdr:row>83</xdr:row>
      <xdr:rowOff>9525</xdr:rowOff>
    </xdr:from>
    <xdr:to>
      <xdr:col>0</xdr:col>
      <xdr:colOff>390675</xdr:colOff>
      <xdr:row>83</xdr:row>
      <xdr:rowOff>334990</xdr:rowOff>
    </xdr:to>
    <xdr:grpSp>
      <xdr:nvGrpSpPr>
        <xdr:cNvPr id="15" name="Gruppieren 14">
          <a:hlinkClick xmlns:r="http://schemas.openxmlformats.org/officeDocument/2006/relationships" r:id="rId6"/>
          <a:extLst>
            <a:ext uri="{FF2B5EF4-FFF2-40B4-BE49-F238E27FC236}">
              <a16:creationId xmlns:a16="http://schemas.microsoft.com/office/drawing/2014/main" id="{00000000-0008-0000-3C00-00000F000000}"/>
            </a:ext>
          </a:extLst>
        </xdr:cNvPr>
        <xdr:cNvGrpSpPr/>
      </xdr:nvGrpSpPr>
      <xdr:grpSpPr>
        <a:xfrm>
          <a:off x="66675" y="35625405"/>
          <a:ext cx="324000" cy="325465"/>
          <a:chOff x="66675" y="4972050"/>
          <a:chExt cx="324000" cy="325465"/>
        </a:xfrm>
      </xdr:grpSpPr>
      <xdr:sp macro="" textlink="">
        <xdr:nvSpPr>
          <xdr:cNvPr id="16" name="Rechteck 15">
            <a:extLst>
              <a:ext uri="{FF2B5EF4-FFF2-40B4-BE49-F238E27FC236}">
                <a16:creationId xmlns:a16="http://schemas.microsoft.com/office/drawing/2014/main" id="{00000000-0008-0000-3C00-000010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Pfeil nach oben 16">
            <a:extLst>
              <a:ext uri="{FF2B5EF4-FFF2-40B4-BE49-F238E27FC236}">
                <a16:creationId xmlns:a16="http://schemas.microsoft.com/office/drawing/2014/main" id="{00000000-0008-0000-3C00-000011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oneCellAnchor>
    <xdr:from>
      <xdr:col>4</xdr:col>
      <xdr:colOff>1676400</xdr:colOff>
      <xdr:row>94</xdr:row>
      <xdr:rowOff>0</xdr:rowOff>
    </xdr:from>
    <xdr:ext cx="1162819" cy="217560"/>
    <xdr:sp macro="" textlink="">
      <xdr:nvSpPr>
        <xdr:cNvPr id="2" name="Textfeld 1">
          <a:extLst>
            <a:ext uri="{FF2B5EF4-FFF2-40B4-BE49-F238E27FC236}">
              <a16:creationId xmlns:a16="http://schemas.microsoft.com/office/drawing/2014/main" id="{00000000-0008-0000-3C00-000002000000}"/>
            </a:ext>
          </a:extLst>
        </xdr:cNvPr>
        <xdr:cNvSpPr txBox="1"/>
      </xdr:nvSpPr>
      <xdr:spPr>
        <a:xfrm>
          <a:off x="7038975" y="40386000"/>
          <a:ext cx="11628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M. Belbin, 1989</a:t>
          </a:r>
        </a:p>
      </xdr:txBody>
    </xdr:sp>
    <xdr:clientData/>
  </xdr:oneCellAnchor>
  <mc:AlternateContent xmlns:mc="http://schemas.openxmlformats.org/markup-compatibility/2006">
    <mc:Choice xmlns:a14="http://schemas.microsoft.com/office/drawing/2010/main" Requires="a14">
      <xdr:twoCellAnchor editAs="oneCell">
        <xdr:from>
          <xdr:col>4</xdr:col>
          <xdr:colOff>561975</xdr:colOff>
          <xdr:row>0</xdr:row>
          <xdr:rowOff>19050</xdr:rowOff>
        </xdr:from>
        <xdr:to>
          <xdr:col>7</xdr:col>
          <xdr:colOff>447675</xdr:colOff>
          <xdr:row>0</xdr:row>
          <xdr:rowOff>552450</xdr:rowOff>
        </xdr:to>
        <xdr:pic>
          <xdr:nvPicPr>
            <xdr:cNvPr id="18" name="Grafik 59">
              <a:extLst>
                <a:ext uri="{FF2B5EF4-FFF2-40B4-BE49-F238E27FC236}">
                  <a16:creationId xmlns:a16="http://schemas.microsoft.com/office/drawing/2014/main" id="{00000000-0008-0000-3C00-000012000000}"/>
                </a:ext>
              </a:extLst>
            </xdr:cNvPr>
            <xdr:cNvPicPr>
              <a:picLocks noChangeAspect="1" noChangeArrowheads="1"/>
              <a:extLst>
                <a:ext uri="{84589F7E-364E-4C9E-8A38-B11213B215E9}">
                  <a14:cameraTool cellRange="Logo!$D$6" spid="_x0000_s1087613"/>
                </a:ext>
              </a:extLst>
            </xdr:cNvPicPr>
          </xdr:nvPicPr>
          <xdr:blipFill>
            <a:blip xmlns:r="http://schemas.openxmlformats.org/officeDocument/2006/relationships" r:embed="rId7"/>
            <a:srcRect/>
            <a:stretch>
              <a:fillRect/>
            </a:stretch>
          </xdr:blipFill>
          <xdr:spPr bwMode="auto">
            <a:xfrm>
              <a:off x="59245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3D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3D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3D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3</xdr:row>
      <xdr:rowOff>45552</xdr:rowOff>
    </xdr:from>
    <xdr:ext cx="3057525" cy="177036"/>
    <xdr:sp macro="" textlink="' '!A1435">
      <xdr:nvSpPr>
        <xdr:cNvPr id="5" name="Textfeld 4">
          <a:extLst>
            <a:ext uri="{FF2B5EF4-FFF2-40B4-BE49-F238E27FC236}">
              <a16:creationId xmlns:a16="http://schemas.microsoft.com/office/drawing/2014/main" id="{00000000-0008-0000-3D00-000005000000}"/>
            </a:ext>
          </a:extLst>
        </xdr:cNvPr>
        <xdr:cNvSpPr txBox="1"/>
      </xdr:nvSpPr>
      <xdr:spPr>
        <a:xfrm>
          <a:off x="619125" y="902802"/>
          <a:ext cx="3057525"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8F34D993-A7B8-421C-9CE2-CBE066F9462C}" type="TxLink">
            <a:rPr lang="en-US" sz="1200" b="0" i="0" u="none" strike="noStrike">
              <a:solidFill>
                <a:schemeClr val="bg1"/>
              </a:solidFill>
              <a:latin typeface="Arial"/>
              <a:ea typeface="+mn-ea"/>
              <a:cs typeface="Arial"/>
            </a:rPr>
            <a:pPr marL="0" indent="0" algn="l"/>
            <a:t>Objectifs principaux</a:t>
          </a:fld>
          <a:endParaRPr lang="de-CH" sz="1200" b="0" i="0" u="none" strike="noStrike">
            <a:solidFill>
              <a:schemeClr val="bg1"/>
            </a:solidFill>
            <a:latin typeface="Arial"/>
            <a:ea typeface="+mn-ea"/>
            <a:cs typeface="Arial"/>
          </a:endParaRPr>
        </a:p>
      </xdr:txBody>
    </xdr:sp>
    <xdr:clientData/>
  </xdr:oneCellAnchor>
  <xdr:oneCellAnchor>
    <xdr:from>
      <xdr:col>4</xdr:col>
      <xdr:colOff>466725</xdr:colOff>
      <xdr:row>2</xdr:row>
      <xdr:rowOff>19050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3D00-000006000000}"/>
            </a:ext>
          </a:extLst>
        </xdr:cNvPr>
        <xdr:cNvGrpSpPr/>
      </xdr:nvGrpSpPr>
      <xdr:grpSpPr>
        <a:xfrm>
          <a:off x="6608445"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3D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3D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3</xdr:col>
      <xdr:colOff>1533525</xdr:colOff>
      <xdr:row>15</xdr:row>
      <xdr:rowOff>9525</xdr:rowOff>
    </xdr:from>
    <xdr:ext cx="1444113" cy="217560"/>
    <xdr:sp macro="" textlink="">
      <xdr:nvSpPr>
        <xdr:cNvPr id="9" name="Textfeld 8">
          <a:extLst>
            <a:ext uri="{FF2B5EF4-FFF2-40B4-BE49-F238E27FC236}">
              <a16:creationId xmlns:a16="http://schemas.microsoft.com/office/drawing/2014/main" id="{00000000-0008-0000-3D00-000009000000}"/>
            </a:ext>
          </a:extLst>
        </xdr:cNvPr>
        <xdr:cNvSpPr txBox="1"/>
      </xdr:nvSpPr>
      <xdr:spPr>
        <a:xfrm>
          <a:off x="5267325" y="6296025"/>
          <a:ext cx="1444113"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a:t>
          </a:r>
          <a:r>
            <a:rPr lang="de-DE" sz="800">
              <a:solidFill>
                <a:schemeClr val="tx1">
                  <a:lumMod val="50000"/>
                  <a:lumOff val="50000"/>
                </a:schemeClr>
              </a:solidFill>
              <a:latin typeface="+mn-lt"/>
              <a:ea typeface="+mn-ea"/>
              <a:cs typeface="+mn-cs"/>
            </a:rPr>
            <a:t>Gerhard Comelli, 1985</a:t>
          </a:r>
          <a:endParaRPr lang="de-CH" sz="800">
            <a:solidFill>
              <a:schemeClr val="tx1">
                <a:lumMod val="50000"/>
                <a:lumOff val="50000"/>
              </a:schemeClr>
            </a:solidFill>
            <a:latin typeface="+mn-lt"/>
            <a:ea typeface="+mn-ea"/>
            <a:cs typeface="+mn-cs"/>
          </a:endParaRPr>
        </a:p>
      </xdr:txBody>
    </xdr:sp>
    <xdr:clientData/>
  </xdr:oneCellAnchor>
  <mc:AlternateContent xmlns:mc="http://schemas.openxmlformats.org/markup-compatibility/2006">
    <mc:Choice xmlns:a14="http://schemas.microsoft.com/office/drawing/2010/main" Requires="a14">
      <xdr:twoCellAnchor editAs="oneCell">
        <xdr:from>
          <xdr:col>3</xdr:col>
          <xdr:colOff>1428750</xdr:colOff>
          <xdr:row>0</xdr:row>
          <xdr:rowOff>118052</xdr:rowOff>
        </xdr:from>
        <xdr:to>
          <xdr:col>5</xdr:col>
          <xdr:colOff>0</xdr:colOff>
          <xdr:row>0</xdr:row>
          <xdr:rowOff>473654</xdr:rowOff>
        </xdr:to>
        <xdr:pic>
          <xdr:nvPicPr>
            <xdr:cNvPr id="10" name="Grafik 59">
              <a:extLst>
                <a:ext uri="{FF2B5EF4-FFF2-40B4-BE49-F238E27FC236}">
                  <a16:creationId xmlns:a16="http://schemas.microsoft.com/office/drawing/2014/main" id="{00000000-0008-0000-3D00-00000A000000}"/>
                </a:ext>
              </a:extLst>
            </xdr:cNvPr>
            <xdr:cNvPicPr>
              <a:picLocks noChangeAspect="1" noChangeArrowheads="1"/>
              <a:extLst>
                <a:ext uri="{84589F7E-364E-4C9E-8A38-B11213B215E9}">
                  <a14:cameraTool cellRange="Logo!$D$6" spid="_x0000_s1088637"/>
                </a:ext>
              </a:extLst>
            </xdr:cNvPicPr>
          </xdr:nvPicPr>
          <xdr:blipFill>
            <a:blip xmlns:r="http://schemas.openxmlformats.org/officeDocument/2006/relationships" r:embed="rId3"/>
            <a:srcRect/>
            <a:stretch>
              <a:fillRect/>
            </a:stretch>
          </xdr:blipFill>
          <xdr:spPr bwMode="auto">
            <a:xfrm>
              <a:off x="5162550" y="118052"/>
              <a:ext cx="1466850" cy="355602"/>
            </a:xfrm>
            <a:prstGeom prst="rect">
              <a:avLst/>
            </a:prstGeom>
            <a:solidFill>
              <a:schemeClr val="bg1"/>
            </a:solidFill>
            <a:ln w="9525">
              <a:noFill/>
              <a:miter lim="800000"/>
              <a:headEnd/>
              <a:tailEnd/>
            </a:ln>
          </xdr:spPr>
        </xdr:pic>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3E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3E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3E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3</xdr:row>
      <xdr:rowOff>45552</xdr:rowOff>
    </xdr:from>
    <xdr:ext cx="3057525" cy="187872"/>
    <xdr:sp macro="" textlink="' '!A1707">
      <xdr:nvSpPr>
        <xdr:cNvPr id="5" name="Textfeld 4">
          <a:extLst>
            <a:ext uri="{FF2B5EF4-FFF2-40B4-BE49-F238E27FC236}">
              <a16:creationId xmlns:a16="http://schemas.microsoft.com/office/drawing/2014/main" id="{00000000-0008-0000-3E00-000005000000}"/>
            </a:ext>
          </a:extLst>
        </xdr:cNvPr>
        <xdr:cNvSpPr txBox="1"/>
      </xdr:nvSpPr>
      <xdr:spPr>
        <a:xfrm>
          <a:off x="485775" y="902802"/>
          <a:ext cx="3057525" cy="187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BC3807DC-85BF-476E-8F09-ED9B81785D0A}" type="TxLink">
            <a:rPr lang="en-US" sz="1200" b="0" i="0" u="none" strike="noStrike">
              <a:solidFill>
                <a:schemeClr val="bg1"/>
              </a:solidFill>
              <a:latin typeface="+mn-lt"/>
              <a:ea typeface="+mn-ea"/>
              <a:cs typeface="Arial"/>
            </a:rPr>
            <a:pPr marL="0" indent="0" algn="l"/>
            <a:t>Caractéristiques</a:t>
          </a:fld>
          <a:endParaRPr lang="de-CH" sz="1200" b="0" i="0" u="none" strike="noStrike">
            <a:solidFill>
              <a:schemeClr val="bg1"/>
            </a:solidFill>
            <a:latin typeface="+mn-lt"/>
            <a:ea typeface="+mn-ea"/>
            <a:cs typeface="Arial"/>
          </a:endParaRPr>
        </a:p>
      </xdr:txBody>
    </xdr:sp>
    <xdr:clientData/>
  </xdr:oneCellAnchor>
  <xdr:oneCellAnchor>
    <xdr:from>
      <xdr:col>4</xdr:col>
      <xdr:colOff>466725</xdr:colOff>
      <xdr:row>2</xdr:row>
      <xdr:rowOff>19050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3E00-000006000000}"/>
            </a:ext>
          </a:extLst>
        </xdr:cNvPr>
        <xdr:cNvGrpSpPr/>
      </xdr:nvGrpSpPr>
      <xdr:grpSpPr>
        <a:xfrm>
          <a:off x="6715125"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3E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3E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3</xdr:col>
      <xdr:colOff>295275</xdr:colOff>
      <xdr:row>22</xdr:row>
      <xdr:rowOff>9526</xdr:rowOff>
    </xdr:from>
    <xdr:ext cx="2600325" cy="390524"/>
    <xdr:sp macro="" textlink="">
      <xdr:nvSpPr>
        <xdr:cNvPr id="9" name="Textfeld 8">
          <a:extLst>
            <a:ext uri="{FF2B5EF4-FFF2-40B4-BE49-F238E27FC236}">
              <a16:creationId xmlns:a16="http://schemas.microsoft.com/office/drawing/2014/main" id="{00000000-0008-0000-3E00-000009000000}"/>
            </a:ext>
          </a:extLst>
        </xdr:cNvPr>
        <xdr:cNvSpPr txBox="1"/>
      </xdr:nvSpPr>
      <xdr:spPr>
        <a:xfrm>
          <a:off x="4029075" y="6153151"/>
          <a:ext cx="2600325" cy="3905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800">
              <a:solidFill>
                <a:schemeClr val="tx1">
                  <a:lumMod val="50000"/>
                  <a:lumOff val="50000"/>
                </a:schemeClr>
              </a:solidFill>
              <a:latin typeface="+mn-lt"/>
              <a:ea typeface="+mn-ea"/>
              <a:cs typeface="+mn-cs"/>
            </a:rPr>
            <a:t>Quelle: Alf-Jähnig, Rainer; Hanke, Thomas.; Preuß-Scheuerle, Birgit. Teamcoaching, ManagerSeminare, 2008</a:t>
          </a:r>
          <a:endParaRPr lang="de-CH" sz="800">
            <a:solidFill>
              <a:schemeClr val="tx1">
                <a:lumMod val="50000"/>
                <a:lumOff val="50000"/>
              </a:schemeClr>
            </a:solidFill>
            <a:latin typeface="+mn-lt"/>
            <a:ea typeface="+mn-ea"/>
            <a:cs typeface="+mn-cs"/>
          </a:endParaRPr>
        </a:p>
      </xdr:txBody>
    </xdr:sp>
    <xdr:clientData/>
  </xdr:oneCellAnchor>
  <mc:AlternateContent xmlns:mc="http://schemas.openxmlformats.org/markup-compatibility/2006">
    <mc:Choice xmlns:a14="http://schemas.microsoft.com/office/drawing/2010/main" Requires="a14">
      <xdr:twoCellAnchor editAs="oneCell">
        <xdr:from>
          <xdr:col>3</xdr:col>
          <xdr:colOff>1409700</xdr:colOff>
          <xdr:row>0</xdr:row>
          <xdr:rowOff>114300</xdr:rowOff>
        </xdr:from>
        <xdr:to>
          <xdr:col>4</xdr:col>
          <xdr:colOff>638175</xdr:colOff>
          <xdr:row>0</xdr:row>
          <xdr:rowOff>469902</xdr:rowOff>
        </xdr:to>
        <xdr:pic>
          <xdr:nvPicPr>
            <xdr:cNvPr id="10" name="Grafik 59">
              <a:extLst>
                <a:ext uri="{FF2B5EF4-FFF2-40B4-BE49-F238E27FC236}">
                  <a16:creationId xmlns:a16="http://schemas.microsoft.com/office/drawing/2014/main" id="{00000000-0008-0000-3E00-00000A000000}"/>
                </a:ext>
              </a:extLst>
            </xdr:cNvPr>
            <xdr:cNvPicPr>
              <a:picLocks noChangeAspect="1" noChangeArrowheads="1"/>
              <a:extLst>
                <a:ext uri="{84589F7E-364E-4C9E-8A38-B11213B215E9}">
                  <a14:cameraTool cellRange="Logo!$D$6" spid="_x0000_s1089661"/>
                </a:ext>
              </a:extLst>
            </xdr:cNvPicPr>
          </xdr:nvPicPr>
          <xdr:blipFill>
            <a:blip xmlns:r="http://schemas.openxmlformats.org/officeDocument/2006/relationships" r:embed="rId3"/>
            <a:srcRect/>
            <a:stretch>
              <a:fillRect/>
            </a:stretch>
          </xdr:blipFill>
          <xdr:spPr bwMode="auto">
            <a:xfrm>
              <a:off x="5248275" y="114300"/>
              <a:ext cx="1466850" cy="355602"/>
            </a:xfrm>
            <a:prstGeom prst="rect">
              <a:avLst/>
            </a:prstGeom>
            <a:solidFill>
              <a:schemeClr val="bg1"/>
            </a:solidFill>
            <a:ln w="9525">
              <a:noFill/>
              <a:miter lim="800000"/>
              <a:headEnd/>
              <a:tailEnd/>
            </a:ln>
          </xdr:spPr>
        </xdr:pic>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47068</xdr:colOff>
      <xdr:row>2</xdr:row>
      <xdr:rowOff>62245</xdr:rowOff>
    </xdr:from>
    <xdr:to>
      <xdr:col>11</xdr:col>
      <xdr:colOff>344912</xdr:colOff>
      <xdr:row>22</xdr:row>
      <xdr:rowOff>41691</xdr:rowOff>
    </xdr:to>
    <xdr:pic>
      <xdr:nvPicPr>
        <xdr:cNvPr id="9" name="Grafik 8">
          <a:extLst>
            <a:ext uri="{FF2B5EF4-FFF2-40B4-BE49-F238E27FC236}">
              <a16:creationId xmlns:a16="http://schemas.microsoft.com/office/drawing/2014/main" id="{00000000-0008-0000-3F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5991" y="890187"/>
          <a:ext cx="7339017" cy="3789446"/>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2" name="Gruppieren 1">
          <a:hlinkClick xmlns:r="http://schemas.openxmlformats.org/officeDocument/2006/relationships" r:id="rId2"/>
          <a:extLst>
            <a:ext uri="{FF2B5EF4-FFF2-40B4-BE49-F238E27FC236}">
              <a16:creationId xmlns:a16="http://schemas.microsoft.com/office/drawing/2014/main" id="{00000000-0008-0000-3F00-000002000000}"/>
            </a:ext>
          </a:extLst>
        </xdr:cNvPr>
        <xdr:cNvGrpSpPr/>
      </xdr:nvGrpSpPr>
      <xdr:grpSpPr>
        <a:xfrm>
          <a:off x="7620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3F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3F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161925</xdr:colOff>
      <xdr:row>1</xdr:row>
      <xdr:rowOff>66675</xdr:rowOff>
    </xdr:from>
    <xdr:ext cx="172800" cy="172800"/>
    <xdr:grpSp>
      <xdr:nvGrpSpPr>
        <xdr:cNvPr id="5" name="Gruppieren 4">
          <a:hlinkClick xmlns:r="http://schemas.openxmlformats.org/officeDocument/2006/relationships" r:id="rId4"/>
          <a:extLst>
            <a:ext uri="{FF2B5EF4-FFF2-40B4-BE49-F238E27FC236}">
              <a16:creationId xmlns:a16="http://schemas.microsoft.com/office/drawing/2014/main" id="{00000000-0008-0000-3F00-000005000000}"/>
            </a:ext>
          </a:extLst>
        </xdr:cNvPr>
        <xdr:cNvGrpSpPr/>
      </xdr:nvGrpSpPr>
      <xdr:grpSpPr>
        <a:xfrm>
          <a:off x="7888605" y="622935"/>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3F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3F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552448</xdr:colOff>
      <xdr:row>11</xdr:row>
      <xdr:rowOff>37870</xdr:rowOff>
    </xdr:from>
    <xdr:to>
      <xdr:col>5</xdr:col>
      <xdr:colOff>462448</xdr:colOff>
      <xdr:row>13</xdr:row>
      <xdr:rowOff>16870</xdr:rowOff>
    </xdr:to>
    <xdr:sp macro="" textlink="' '!A55">
      <xdr:nvSpPr>
        <xdr:cNvPr id="10" name="Textfeld 9">
          <a:hlinkClick xmlns:r="http://schemas.openxmlformats.org/officeDocument/2006/relationships" r:id="rId5"/>
          <a:extLst>
            <a:ext uri="{FF2B5EF4-FFF2-40B4-BE49-F238E27FC236}">
              <a16:creationId xmlns:a16="http://schemas.microsoft.com/office/drawing/2014/main" id="{00000000-0008-0000-3F00-00000A000000}"/>
            </a:ext>
          </a:extLst>
        </xdr:cNvPr>
        <xdr:cNvSpPr txBox="1"/>
      </xdr:nvSpPr>
      <xdr:spPr>
        <a:xfrm>
          <a:off x="1200148" y="2581045"/>
          <a:ext cx="2196000" cy="360000"/>
        </a:xfrm>
        <a:prstGeom prst="rect">
          <a:avLst/>
        </a:prstGeom>
        <a:solidFill>
          <a:schemeClr val="accent4">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650BEED0-7CBF-49CD-BD5D-1FDB63DE48D7}" type="TxLink">
            <a:rPr lang="en-US" sz="1600" b="0" i="0" u="none" strike="noStrike">
              <a:solidFill>
                <a:schemeClr val="bg1"/>
              </a:solidFill>
              <a:latin typeface="+mn-lt"/>
              <a:ea typeface="+mn-ea"/>
              <a:cs typeface="Arial"/>
            </a:rPr>
            <a:pPr marL="0" indent="0" algn="l"/>
            <a:t>Entretien d'évaluation</a:t>
          </a:fld>
          <a:endParaRPr lang="de-CH" sz="1600" b="0" i="0" u="none" strike="noStrike">
            <a:solidFill>
              <a:schemeClr val="bg1"/>
            </a:solidFill>
            <a:latin typeface="+mn-lt"/>
            <a:ea typeface="+mn-ea"/>
            <a:cs typeface="Arial"/>
          </a:endParaRPr>
        </a:p>
      </xdr:txBody>
    </xdr:sp>
    <xdr:clientData/>
  </xdr:twoCellAnchor>
  <xdr:twoCellAnchor editAs="oneCell">
    <xdr:from>
      <xdr:col>2</xdr:col>
      <xdr:colOff>552448</xdr:colOff>
      <xdr:row>13</xdr:row>
      <xdr:rowOff>107720</xdr:rowOff>
    </xdr:from>
    <xdr:to>
      <xdr:col>5</xdr:col>
      <xdr:colOff>462448</xdr:colOff>
      <xdr:row>15</xdr:row>
      <xdr:rowOff>86720</xdr:rowOff>
    </xdr:to>
    <xdr:sp macro="" textlink="' '!A56">
      <xdr:nvSpPr>
        <xdr:cNvPr id="11" name="Textfeld 10">
          <a:hlinkClick xmlns:r="http://schemas.openxmlformats.org/officeDocument/2006/relationships" r:id="rId6"/>
          <a:extLst>
            <a:ext uri="{FF2B5EF4-FFF2-40B4-BE49-F238E27FC236}">
              <a16:creationId xmlns:a16="http://schemas.microsoft.com/office/drawing/2014/main" id="{00000000-0008-0000-3F00-00000B000000}"/>
            </a:ext>
          </a:extLst>
        </xdr:cNvPr>
        <xdr:cNvSpPr txBox="1"/>
      </xdr:nvSpPr>
      <xdr:spPr>
        <a:xfrm>
          <a:off x="1200148" y="3031895"/>
          <a:ext cx="2196000" cy="360000"/>
        </a:xfrm>
        <a:prstGeom prst="rect">
          <a:avLst/>
        </a:prstGeom>
        <a:solidFill>
          <a:schemeClr val="accent4">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algn="l"/>
          <a:fld id="{6F490C17-2667-40FE-969D-4FEF1CE5EF20}" type="TxLink">
            <a:rPr lang="en-US" sz="1600" b="0" i="0" u="none" strike="noStrike">
              <a:solidFill>
                <a:schemeClr val="bg1"/>
              </a:solidFill>
              <a:latin typeface="+mn-lt"/>
              <a:cs typeface="Arial"/>
            </a:rPr>
            <a:pPr algn="l"/>
            <a:t>Checkliste entretien</a:t>
          </a:fld>
          <a:endParaRPr lang="de-CH" sz="1600">
            <a:solidFill>
              <a:schemeClr val="bg1"/>
            </a:solidFill>
            <a:latin typeface="+mn-lt"/>
          </a:endParaRPr>
        </a:p>
      </xdr:txBody>
    </xdr:sp>
    <xdr:clientData/>
  </xdr:twoCellAnchor>
  <xdr:twoCellAnchor editAs="oneCell">
    <xdr:from>
      <xdr:col>2</xdr:col>
      <xdr:colOff>552448</xdr:colOff>
      <xdr:row>8</xdr:row>
      <xdr:rowOff>158520</xdr:rowOff>
    </xdr:from>
    <xdr:to>
      <xdr:col>5</xdr:col>
      <xdr:colOff>462448</xdr:colOff>
      <xdr:row>10</xdr:row>
      <xdr:rowOff>137520</xdr:rowOff>
    </xdr:to>
    <xdr:sp macro="" textlink="' '!A54">
      <xdr:nvSpPr>
        <xdr:cNvPr id="13" name="Textfeld 12">
          <a:hlinkClick xmlns:r="http://schemas.openxmlformats.org/officeDocument/2006/relationships" r:id="rId7"/>
          <a:extLst>
            <a:ext uri="{FF2B5EF4-FFF2-40B4-BE49-F238E27FC236}">
              <a16:creationId xmlns:a16="http://schemas.microsoft.com/office/drawing/2014/main" id="{00000000-0008-0000-3F00-00000D000000}"/>
            </a:ext>
          </a:extLst>
        </xdr:cNvPr>
        <xdr:cNvSpPr txBox="1"/>
      </xdr:nvSpPr>
      <xdr:spPr>
        <a:xfrm>
          <a:off x="1200148" y="2158770"/>
          <a:ext cx="2196000" cy="360000"/>
        </a:xfrm>
        <a:prstGeom prst="rect">
          <a:avLst/>
        </a:prstGeom>
        <a:solidFill>
          <a:schemeClr val="accent4">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CC668E44-AE7A-43F1-AADF-05D435B47727}" type="TxLink">
            <a:rPr lang="en-US" sz="1700" b="0" i="0" u="none" strike="noStrike">
              <a:solidFill>
                <a:schemeClr val="bg1"/>
              </a:solidFill>
              <a:latin typeface="+mn-lt"/>
              <a:ea typeface="+mn-ea"/>
              <a:cs typeface="Arial"/>
            </a:rPr>
            <a:pPr marL="0" indent="0" algn="l"/>
            <a:t>Compétences-clés</a:t>
          </a:fld>
          <a:endParaRPr lang="de-CH" sz="1700">
            <a:solidFill>
              <a:schemeClr val="bg1"/>
            </a:solidFill>
            <a:latin typeface="+mn-lt"/>
            <a:ea typeface="+mn-ea"/>
            <a:cs typeface="+mn-cs"/>
          </a:endParaRPr>
        </a:p>
      </xdr:txBody>
    </xdr:sp>
    <xdr:clientData/>
  </xdr:twoCellAnchor>
  <xdr:twoCellAnchor editAs="oneCell">
    <xdr:from>
      <xdr:col>7</xdr:col>
      <xdr:colOff>447673</xdr:colOff>
      <xdr:row>8</xdr:row>
      <xdr:rowOff>158520</xdr:rowOff>
    </xdr:from>
    <xdr:to>
      <xdr:col>10</xdr:col>
      <xdr:colOff>357673</xdr:colOff>
      <xdr:row>10</xdr:row>
      <xdr:rowOff>137520</xdr:rowOff>
    </xdr:to>
    <xdr:sp macro="" textlink="' '!A57">
      <xdr:nvSpPr>
        <xdr:cNvPr id="14" name="Textfeld 13">
          <a:hlinkClick xmlns:r="http://schemas.openxmlformats.org/officeDocument/2006/relationships" r:id="rId8"/>
          <a:extLst>
            <a:ext uri="{FF2B5EF4-FFF2-40B4-BE49-F238E27FC236}">
              <a16:creationId xmlns:a16="http://schemas.microsoft.com/office/drawing/2014/main" id="{00000000-0008-0000-3F00-00000E000000}"/>
            </a:ext>
          </a:extLst>
        </xdr:cNvPr>
        <xdr:cNvSpPr txBox="1"/>
      </xdr:nvSpPr>
      <xdr:spPr>
        <a:xfrm>
          <a:off x="4905373" y="2158770"/>
          <a:ext cx="2196000" cy="360000"/>
        </a:xfrm>
        <a:prstGeom prst="rect">
          <a:avLst/>
        </a:prstGeom>
        <a:solidFill>
          <a:schemeClr val="accent4">
            <a:lumMod val="7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010FBE4B-CC0E-4601-8AAD-B90FF5638A74}" type="TxLink">
            <a:rPr lang="en-US" sz="1500" b="0" i="0" u="none" strike="noStrike">
              <a:solidFill>
                <a:schemeClr val="bg1"/>
              </a:solidFill>
              <a:latin typeface="+mn-lt"/>
              <a:ea typeface="+mn-ea"/>
              <a:cs typeface="Arial"/>
            </a:rPr>
            <a:pPr marL="0" indent="0" algn="l"/>
            <a:t>Satisfaction des coll.</a:t>
          </a:fld>
          <a:endParaRPr lang="de-CH" sz="1500" b="0" i="0" u="none" strike="noStrike">
            <a:solidFill>
              <a:schemeClr val="bg1"/>
            </a:solidFill>
            <a:latin typeface="+mn-lt"/>
            <a:ea typeface="+mn-ea"/>
            <a:cs typeface="Arial"/>
          </a:endParaRPr>
        </a:p>
      </xdr:txBody>
    </xdr:sp>
    <xdr:clientData/>
  </xdr:twoCellAnchor>
  <xdr:twoCellAnchor>
    <xdr:from>
      <xdr:col>1</xdr:col>
      <xdr:colOff>28576</xdr:colOff>
      <xdr:row>18</xdr:row>
      <xdr:rowOff>95250</xdr:rowOff>
    </xdr:from>
    <xdr:to>
      <xdr:col>11</xdr:col>
      <xdr:colOff>333601</xdr:colOff>
      <xdr:row>21</xdr:row>
      <xdr:rowOff>160005</xdr:rowOff>
    </xdr:to>
    <xdr:sp macro="" textlink="">
      <xdr:nvSpPr>
        <xdr:cNvPr id="18" name="Textfeld 17">
          <a:extLst>
            <a:ext uri="{FF2B5EF4-FFF2-40B4-BE49-F238E27FC236}">
              <a16:creationId xmlns:a16="http://schemas.microsoft.com/office/drawing/2014/main" id="{00000000-0008-0000-3F00-000012000000}"/>
            </a:ext>
          </a:extLst>
        </xdr:cNvPr>
        <xdr:cNvSpPr txBox="1"/>
      </xdr:nvSpPr>
      <xdr:spPr>
        <a:xfrm>
          <a:off x="495301" y="3971925"/>
          <a:ext cx="7344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r>
            <a:rPr lang="de-CH" sz="2800">
              <a:solidFill>
                <a:schemeClr val="bg1"/>
              </a:solidFill>
              <a:effectLst/>
              <a:latin typeface="+mn-lt"/>
              <a:ea typeface="+mn-ea"/>
              <a:cs typeface="+mn-cs"/>
            </a:rPr>
            <a:t>Knowing what</a:t>
          </a:r>
          <a:r>
            <a:rPr lang="de-CH" sz="2800" baseline="0">
              <a:solidFill>
                <a:schemeClr val="bg1"/>
              </a:solidFill>
              <a:effectLst/>
              <a:latin typeface="+mn-lt"/>
              <a:ea typeface="+mn-ea"/>
              <a:cs typeface="+mn-cs"/>
            </a:rPr>
            <a:t> to do &amp; Doing what you are able to</a:t>
          </a:r>
          <a:endParaRPr lang="de-CH" sz="2800">
            <a:solidFill>
              <a:schemeClr val="bg1"/>
            </a:solidFill>
            <a:effectLst/>
          </a:endParaRPr>
        </a:p>
      </xdr:txBody>
    </xdr:sp>
    <xdr:clientData/>
  </xdr:twoCellAnchor>
  <mc:AlternateContent xmlns:mc="http://schemas.openxmlformats.org/markup-compatibility/2006">
    <mc:Choice xmlns:a14="http://schemas.microsoft.com/office/drawing/2010/main" Requires="a14">
      <xdr:twoCellAnchor editAs="oneCell">
        <xdr:from>
          <xdr:col>8</xdr:col>
          <xdr:colOff>476250</xdr:colOff>
          <xdr:row>0</xdr:row>
          <xdr:rowOff>19050</xdr:rowOff>
        </xdr:from>
        <xdr:to>
          <xdr:col>12</xdr:col>
          <xdr:colOff>19050</xdr:colOff>
          <xdr:row>0</xdr:row>
          <xdr:rowOff>552450</xdr:rowOff>
        </xdr:to>
        <xdr:pic>
          <xdr:nvPicPr>
            <xdr:cNvPr id="15" name="Grafik 59">
              <a:extLst>
                <a:ext uri="{FF2B5EF4-FFF2-40B4-BE49-F238E27FC236}">
                  <a16:creationId xmlns:a16="http://schemas.microsoft.com/office/drawing/2014/main" id="{00000000-0008-0000-3F00-00000F000000}"/>
                </a:ext>
              </a:extLst>
            </xdr:cNvPr>
            <xdr:cNvPicPr>
              <a:picLocks noChangeAspect="1" noChangeArrowheads="1"/>
              <a:extLst>
                <a:ext uri="{84589F7E-364E-4C9E-8A38-B11213B215E9}">
                  <a14:cameraTool cellRange="Logo!$D$6" spid="_x0000_s1090685"/>
                </a:ext>
              </a:extLst>
            </xdr:cNvPicPr>
          </xdr:nvPicPr>
          <xdr:blipFill>
            <a:blip xmlns:r="http://schemas.openxmlformats.org/officeDocument/2006/relationships" r:embed="rId9"/>
            <a:srcRect/>
            <a:stretch>
              <a:fillRect/>
            </a:stretch>
          </xdr:blipFill>
          <xdr:spPr bwMode="auto">
            <a:xfrm>
              <a:off x="56959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40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40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40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9</xdr:row>
      <xdr:rowOff>45552</xdr:rowOff>
    </xdr:from>
    <xdr:ext cx="3381375" cy="177036"/>
    <xdr:sp macro="" textlink="' '!A1012">
      <xdr:nvSpPr>
        <xdr:cNvPr id="5" name="Textfeld 4">
          <a:extLst>
            <a:ext uri="{FF2B5EF4-FFF2-40B4-BE49-F238E27FC236}">
              <a16:creationId xmlns:a16="http://schemas.microsoft.com/office/drawing/2014/main" id="{00000000-0008-0000-4000-000005000000}"/>
            </a:ext>
          </a:extLst>
        </xdr:cNvPr>
        <xdr:cNvSpPr txBox="1"/>
      </xdr:nvSpPr>
      <xdr:spPr>
        <a:xfrm>
          <a:off x="619125" y="2217252"/>
          <a:ext cx="3381375"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933B6E65-E005-482F-97D9-91DCEE3F9811}" type="TxLink">
            <a:rPr lang="en-US" sz="1200" b="0" i="0" u="none" strike="noStrike">
              <a:solidFill>
                <a:schemeClr val="bg1"/>
              </a:solidFill>
              <a:latin typeface="Arial"/>
              <a:ea typeface="+mn-ea"/>
              <a:cs typeface="Arial"/>
            </a:rPr>
            <a:pPr marL="0" indent="0" algn="l"/>
            <a:t> À clarifier au préalable</a:t>
          </a:fld>
          <a:endParaRPr lang="de-CH" sz="1200" b="0" i="0" u="none" strike="noStrike">
            <a:solidFill>
              <a:schemeClr val="bg1"/>
            </a:solidFill>
            <a:latin typeface="Arial"/>
            <a:ea typeface="+mn-ea"/>
            <a:cs typeface="Arial"/>
          </a:endParaRPr>
        </a:p>
      </xdr:txBody>
    </xdr:sp>
    <xdr:clientData/>
  </xdr:oneCellAnchor>
  <xdr:oneCellAnchor>
    <xdr:from>
      <xdr:col>1</xdr:col>
      <xdr:colOff>57150</xdr:colOff>
      <xdr:row>39</xdr:row>
      <xdr:rowOff>60081</xdr:rowOff>
    </xdr:from>
    <xdr:ext cx="3340970" cy="177036"/>
    <xdr:sp macro="" textlink="' '!A1031">
      <xdr:nvSpPr>
        <xdr:cNvPr id="7" name="Textfeld 6">
          <a:extLst>
            <a:ext uri="{FF2B5EF4-FFF2-40B4-BE49-F238E27FC236}">
              <a16:creationId xmlns:a16="http://schemas.microsoft.com/office/drawing/2014/main" id="{00000000-0008-0000-4000-000007000000}"/>
            </a:ext>
          </a:extLst>
        </xdr:cNvPr>
        <xdr:cNvSpPr txBox="1"/>
      </xdr:nvSpPr>
      <xdr:spPr>
        <a:xfrm>
          <a:off x="666750" y="23501106"/>
          <a:ext cx="3340970"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07322E89-D7EB-4282-91F8-005FEAC565C6}" type="TxLink">
            <a:rPr lang="en-US" sz="1200" b="0" i="0" u="none" strike="noStrike">
              <a:solidFill>
                <a:schemeClr val="bg1"/>
              </a:solidFill>
              <a:latin typeface="Arial"/>
              <a:ea typeface="+mn-ea"/>
              <a:cs typeface="Arial"/>
            </a:rPr>
            <a:pPr marL="0" indent="0" algn="l"/>
            <a:t>Conduite des entretiens de fixation des objectifs</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48</xdr:row>
      <xdr:rowOff>48150</xdr:rowOff>
    </xdr:from>
    <xdr:ext cx="4629150" cy="180449"/>
    <xdr:sp macro="" textlink="' '!A1040">
      <xdr:nvSpPr>
        <xdr:cNvPr id="8" name="Textfeld 7">
          <a:extLst>
            <a:ext uri="{FF2B5EF4-FFF2-40B4-BE49-F238E27FC236}">
              <a16:creationId xmlns:a16="http://schemas.microsoft.com/office/drawing/2014/main" id="{00000000-0008-0000-4000-000008000000}"/>
            </a:ext>
          </a:extLst>
        </xdr:cNvPr>
        <xdr:cNvSpPr txBox="1"/>
      </xdr:nvSpPr>
      <xdr:spPr>
        <a:xfrm>
          <a:off x="619125" y="30804375"/>
          <a:ext cx="4629150" cy="1804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643DC421-0AF1-4FBB-8247-B3890CD79207}" type="TxLink">
            <a:rPr lang="en-US" sz="1200" b="0" i="0" u="none" strike="noStrike">
              <a:solidFill>
                <a:schemeClr val="bg1"/>
              </a:solidFill>
              <a:latin typeface="Arial"/>
              <a:ea typeface="+mn-ea"/>
              <a:cs typeface="Arial"/>
            </a:rPr>
            <a:pPr marL="0" indent="0" algn="l"/>
            <a:t>Suivi d'un entretien de fixation des objectifs</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20</xdr:row>
      <xdr:rowOff>50556</xdr:rowOff>
    </xdr:from>
    <xdr:ext cx="4695825" cy="178044"/>
    <xdr:sp macro="" textlink="' '!A1022">
      <xdr:nvSpPr>
        <xdr:cNvPr id="9" name="Textfeld 8">
          <a:extLst>
            <a:ext uri="{FF2B5EF4-FFF2-40B4-BE49-F238E27FC236}">
              <a16:creationId xmlns:a16="http://schemas.microsoft.com/office/drawing/2014/main" id="{00000000-0008-0000-4000-000009000000}"/>
            </a:ext>
          </a:extLst>
        </xdr:cNvPr>
        <xdr:cNvSpPr txBox="1"/>
      </xdr:nvSpPr>
      <xdr:spPr>
        <a:xfrm>
          <a:off x="619125" y="9699381"/>
          <a:ext cx="4695825" cy="1780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263273B5-A798-44C7-BE60-68241420B838}" type="TxLink">
            <a:rPr lang="en-US" sz="1200" b="0" i="0" u="none" strike="noStrike">
              <a:solidFill>
                <a:schemeClr val="bg1"/>
              </a:solidFill>
              <a:latin typeface="Arial"/>
              <a:ea typeface="+mn-ea"/>
              <a:cs typeface="Arial"/>
            </a:rPr>
            <a:pPr marL="0" indent="0" algn="l"/>
            <a:t>Préparation des entretiens de fixation des objectifs</a:t>
          </a:fld>
          <a:endParaRPr lang="de-CH" sz="1200" b="0" i="0" u="none" strike="noStrike">
            <a:solidFill>
              <a:schemeClr val="bg1"/>
            </a:solidFill>
            <a:latin typeface="Arial"/>
            <a:ea typeface="+mn-ea"/>
            <a:cs typeface="Arial"/>
          </a:endParaRPr>
        </a:p>
      </xdr:txBody>
    </xdr:sp>
    <xdr:clientData/>
  </xdr:oneCellAnchor>
  <xdr:oneCellAnchor>
    <xdr:from>
      <xdr:col>4</xdr:col>
      <xdr:colOff>466725</xdr:colOff>
      <xdr:row>2</xdr:row>
      <xdr:rowOff>19050</xdr:rowOff>
    </xdr:from>
    <xdr:ext cx="172800" cy="172800"/>
    <xdr:grpSp>
      <xdr:nvGrpSpPr>
        <xdr:cNvPr id="10" name="Gruppieren 9">
          <a:hlinkClick xmlns:r="http://schemas.openxmlformats.org/officeDocument/2006/relationships" r:id="rId2"/>
          <a:extLst>
            <a:ext uri="{FF2B5EF4-FFF2-40B4-BE49-F238E27FC236}">
              <a16:creationId xmlns:a16="http://schemas.microsoft.com/office/drawing/2014/main" id="{00000000-0008-0000-4000-00000A000000}"/>
            </a:ext>
          </a:extLst>
        </xdr:cNvPr>
        <xdr:cNvGrpSpPr/>
      </xdr:nvGrpSpPr>
      <xdr:grpSpPr>
        <a:xfrm>
          <a:off x="7134225" y="613410"/>
          <a:ext cx="172800" cy="172800"/>
          <a:chOff x="8105775" y="571500"/>
          <a:chExt cx="172800" cy="172800"/>
        </a:xfrm>
      </xdr:grpSpPr>
      <xdr:sp macro="" textlink="">
        <xdr:nvSpPr>
          <xdr:cNvPr id="11" name="Rechteck 10">
            <a:extLst>
              <a:ext uri="{FF2B5EF4-FFF2-40B4-BE49-F238E27FC236}">
                <a16:creationId xmlns:a16="http://schemas.microsoft.com/office/drawing/2014/main" id="{00000000-0008-0000-4000-00000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2" name="Textfeld 11">
            <a:extLst>
              <a:ext uri="{FF2B5EF4-FFF2-40B4-BE49-F238E27FC236}">
                <a16:creationId xmlns:a16="http://schemas.microsoft.com/office/drawing/2014/main" id="{00000000-0008-0000-4000-00000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19050</xdr:colOff>
      <xdr:row>56</xdr:row>
      <xdr:rowOff>65246</xdr:rowOff>
    </xdr:from>
    <xdr:ext cx="1200150" cy="156518"/>
    <xdr:sp macro="" textlink="' '!A576">
      <xdr:nvSpPr>
        <xdr:cNvPr id="13" name="Textfeld 12">
          <a:extLst>
            <a:ext uri="{FF2B5EF4-FFF2-40B4-BE49-F238E27FC236}">
              <a16:creationId xmlns:a16="http://schemas.microsoft.com/office/drawing/2014/main" id="{00000000-0008-0000-4000-00000D000000}"/>
            </a:ext>
          </a:extLst>
        </xdr:cNvPr>
        <xdr:cNvSpPr txBox="1"/>
      </xdr:nvSpPr>
      <xdr:spPr>
        <a:xfrm>
          <a:off x="628650" y="35850671"/>
          <a:ext cx="1200150"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ctr">
          <a:spAutoFit/>
        </a:bodyPr>
        <a:lstStyle/>
        <a:p>
          <a:pPr algn="l"/>
          <a:fld id="{F73DDBE6-3683-44D7-AEE4-7B45EB398C6C}" type="TxLink">
            <a:rPr lang="en-US" sz="1000" b="0" i="0" u="none" strike="noStrike">
              <a:solidFill>
                <a:schemeClr val="bg1"/>
              </a:solidFill>
              <a:latin typeface="Arial"/>
              <a:cs typeface="Arial"/>
            </a:rPr>
            <a:pPr algn="l"/>
            <a:t>Divers</a:t>
          </a:fld>
          <a:endParaRPr lang="de-CH" sz="1100" b="0">
            <a:solidFill>
              <a:schemeClr val="bg1"/>
            </a:solidFill>
          </a:endParaRPr>
        </a:p>
      </xdr:txBody>
    </xdr:sp>
    <xdr:clientData/>
  </xdr:oneCellAnchor>
  <xdr:oneCellAnchor>
    <xdr:from>
      <xdr:col>1</xdr:col>
      <xdr:colOff>1905000</xdr:colOff>
      <xdr:row>66</xdr:row>
      <xdr:rowOff>9524</xdr:rowOff>
    </xdr:from>
    <xdr:ext cx="4495799" cy="342901"/>
    <xdr:sp macro="" textlink="">
      <xdr:nvSpPr>
        <xdr:cNvPr id="15" name="Textfeld 14">
          <a:extLst>
            <a:ext uri="{FF2B5EF4-FFF2-40B4-BE49-F238E27FC236}">
              <a16:creationId xmlns:a16="http://schemas.microsoft.com/office/drawing/2014/main" id="{00000000-0008-0000-4000-00000F000000}"/>
            </a:ext>
          </a:extLst>
        </xdr:cNvPr>
        <xdr:cNvSpPr txBox="1"/>
      </xdr:nvSpPr>
      <xdr:spPr>
        <a:xfrm>
          <a:off x="2371725" y="36633149"/>
          <a:ext cx="4495799" cy="3429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indent="0" defTabSz="914400" eaLnBrk="1" fontAlgn="auto" latinLnBrk="0" hangingPunct="1">
            <a:lnSpc>
              <a:spcPct val="100000"/>
            </a:lnSpc>
            <a:spcBef>
              <a:spcPts val="0"/>
            </a:spcBef>
            <a:spcAft>
              <a:spcPts val="0"/>
            </a:spcAft>
            <a:buClrTx/>
            <a:buSzTx/>
            <a:buFontTx/>
            <a:buNone/>
            <a:tabLst/>
            <a:defRPr/>
          </a:pPr>
          <a:r>
            <a:rPr lang="de-DE" sz="800">
              <a:solidFill>
                <a:schemeClr val="tx1">
                  <a:lumMod val="50000"/>
                  <a:lumOff val="50000"/>
                </a:schemeClr>
              </a:solidFill>
              <a:effectLst/>
              <a:latin typeface="+mn-lt"/>
              <a:ea typeface="+mn-ea"/>
              <a:cs typeface="+mn-cs"/>
            </a:rPr>
            <a:t>[Quellen: Robert Müller und Doris Brenner: Mitarbeiterbeurteilungen und Zielvereinbarungen, 2006; Ehrhard Flato und Silke Reinbold-Scheible: Die 120 besten Checklisten zur Personalentwicklung, 2007]</a:t>
          </a:r>
          <a:endParaRPr lang="de-CH" sz="800">
            <a:solidFill>
              <a:schemeClr val="tx1">
                <a:lumMod val="50000"/>
                <a:lumOff val="50000"/>
              </a:schemeClr>
            </a:solidFill>
            <a:effectLst/>
            <a:latin typeface="+mn-lt"/>
            <a:ea typeface="+mn-ea"/>
            <a:cs typeface="+mn-cs"/>
          </a:endParaRPr>
        </a:p>
        <a:p>
          <a:endParaRPr lang="de-CH" sz="800">
            <a:solidFill>
              <a:schemeClr val="tx1">
                <a:lumMod val="50000"/>
                <a:lumOff val="50000"/>
              </a:schemeClr>
            </a:solidFill>
          </a:endParaRPr>
        </a:p>
      </xdr:txBody>
    </xdr:sp>
    <xdr:clientData/>
  </xdr:oneCellAnchor>
  <xdr:twoCellAnchor>
    <xdr:from>
      <xdr:col>0</xdr:col>
      <xdr:colOff>419100</xdr:colOff>
      <xdr:row>4</xdr:row>
      <xdr:rowOff>16669</xdr:rowOff>
    </xdr:from>
    <xdr:to>
      <xdr:col>0</xdr:col>
      <xdr:colOff>598290</xdr:colOff>
      <xdr:row>4</xdr:row>
      <xdr:rowOff>196669</xdr:rowOff>
    </xdr:to>
    <xdr:grpSp>
      <xdr:nvGrpSpPr>
        <xdr:cNvPr id="19" name="Gruppieren 18">
          <a:hlinkClick xmlns:r="http://schemas.openxmlformats.org/officeDocument/2006/relationships" r:id="rId3"/>
          <a:extLst>
            <a:ext uri="{FF2B5EF4-FFF2-40B4-BE49-F238E27FC236}">
              <a16:creationId xmlns:a16="http://schemas.microsoft.com/office/drawing/2014/main" id="{00000000-0008-0000-4000-000013000000}"/>
            </a:ext>
          </a:extLst>
        </xdr:cNvPr>
        <xdr:cNvGrpSpPr/>
      </xdr:nvGrpSpPr>
      <xdr:grpSpPr>
        <a:xfrm>
          <a:off x="419100" y="1121569"/>
          <a:ext cx="179190" cy="180000"/>
          <a:chOff x="190500" y="914400"/>
          <a:chExt cx="179190" cy="180000"/>
        </a:xfrm>
      </xdr:grpSpPr>
      <xdr:sp macro="" textlink="">
        <xdr:nvSpPr>
          <xdr:cNvPr id="17" name="Rechteck 16">
            <a:extLst>
              <a:ext uri="{FF2B5EF4-FFF2-40B4-BE49-F238E27FC236}">
                <a16:creationId xmlns:a16="http://schemas.microsoft.com/office/drawing/2014/main" id="{00000000-0008-0000-4000-000011000000}"/>
              </a:ext>
            </a:extLst>
          </xdr:cNvPr>
          <xdr:cNvSpPr>
            <a:spLocks noChangeAspect="1"/>
          </xdr:cNvSpPr>
        </xdr:nvSpPr>
        <xdr:spPr>
          <a:xfrm>
            <a:off x="190500" y="9144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 name="Pfeil nach rechts 17">
            <a:extLst>
              <a:ext uri="{FF2B5EF4-FFF2-40B4-BE49-F238E27FC236}">
                <a16:creationId xmlns:a16="http://schemas.microsoft.com/office/drawing/2014/main" id="{00000000-0008-0000-4000-000012000000}"/>
              </a:ext>
            </a:extLst>
          </xdr:cNvPr>
          <xdr:cNvSpPr/>
        </xdr:nvSpPr>
        <xdr:spPr>
          <a:xfrm rot="5400000">
            <a:off x="243179" y="966068"/>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419100</xdr:colOff>
      <xdr:row>5</xdr:row>
      <xdr:rowOff>14288</xdr:rowOff>
    </xdr:from>
    <xdr:to>
      <xdr:col>0</xdr:col>
      <xdr:colOff>598290</xdr:colOff>
      <xdr:row>5</xdr:row>
      <xdr:rowOff>194288</xdr:rowOff>
    </xdr:to>
    <xdr:grpSp>
      <xdr:nvGrpSpPr>
        <xdr:cNvPr id="20" name="Gruppieren 19">
          <a:hlinkClick xmlns:r="http://schemas.openxmlformats.org/officeDocument/2006/relationships" r:id="rId4"/>
          <a:extLst>
            <a:ext uri="{FF2B5EF4-FFF2-40B4-BE49-F238E27FC236}">
              <a16:creationId xmlns:a16="http://schemas.microsoft.com/office/drawing/2014/main" id="{00000000-0008-0000-4000-000014000000}"/>
            </a:ext>
          </a:extLst>
        </xdr:cNvPr>
        <xdr:cNvGrpSpPr/>
      </xdr:nvGrpSpPr>
      <xdr:grpSpPr>
        <a:xfrm>
          <a:off x="419100" y="1347788"/>
          <a:ext cx="179190" cy="180000"/>
          <a:chOff x="190500" y="914400"/>
          <a:chExt cx="179190" cy="180000"/>
        </a:xfrm>
      </xdr:grpSpPr>
      <xdr:sp macro="" textlink="">
        <xdr:nvSpPr>
          <xdr:cNvPr id="21" name="Rechteck 20">
            <a:extLst>
              <a:ext uri="{FF2B5EF4-FFF2-40B4-BE49-F238E27FC236}">
                <a16:creationId xmlns:a16="http://schemas.microsoft.com/office/drawing/2014/main" id="{00000000-0008-0000-4000-000015000000}"/>
              </a:ext>
            </a:extLst>
          </xdr:cNvPr>
          <xdr:cNvSpPr>
            <a:spLocks noChangeAspect="1"/>
          </xdr:cNvSpPr>
        </xdr:nvSpPr>
        <xdr:spPr>
          <a:xfrm>
            <a:off x="190500" y="9144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rechts 21">
            <a:extLst>
              <a:ext uri="{FF2B5EF4-FFF2-40B4-BE49-F238E27FC236}">
                <a16:creationId xmlns:a16="http://schemas.microsoft.com/office/drawing/2014/main" id="{00000000-0008-0000-4000-000016000000}"/>
              </a:ext>
            </a:extLst>
          </xdr:cNvPr>
          <xdr:cNvSpPr/>
        </xdr:nvSpPr>
        <xdr:spPr>
          <a:xfrm rot="5400000">
            <a:off x="243179" y="966068"/>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419100</xdr:colOff>
      <xdr:row>6</xdr:row>
      <xdr:rowOff>11907</xdr:rowOff>
    </xdr:from>
    <xdr:to>
      <xdr:col>0</xdr:col>
      <xdr:colOff>598290</xdr:colOff>
      <xdr:row>6</xdr:row>
      <xdr:rowOff>191907</xdr:rowOff>
    </xdr:to>
    <xdr:grpSp>
      <xdr:nvGrpSpPr>
        <xdr:cNvPr id="23" name="Gruppieren 22">
          <a:hlinkClick xmlns:r="http://schemas.openxmlformats.org/officeDocument/2006/relationships" r:id="rId5"/>
          <a:extLst>
            <a:ext uri="{FF2B5EF4-FFF2-40B4-BE49-F238E27FC236}">
              <a16:creationId xmlns:a16="http://schemas.microsoft.com/office/drawing/2014/main" id="{00000000-0008-0000-4000-000017000000}"/>
            </a:ext>
          </a:extLst>
        </xdr:cNvPr>
        <xdr:cNvGrpSpPr/>
      </xdr:nvGrpSpPr>
      <xdr:grpSpPr>
        <a:xfrm>
          <a:off x="419100" y="1574007"/>
          <a:ext cx="179190" cy="180000"/>
          <a:chOff x="190500" y="914400"/>
          <a:chExt cx="179190" cy="180000"/>
        </a:xfrm>
      </xdr:grpSpPr>
      <xdr:sp macro="" textlink="">
        <xdr:nvSpPr>
          <xdr:cNvPr id="24" name="Rechteck 23">
            <a:extLst>
              <a:ext uri="{FF2B5EF4-FFF2-40B4-BE49-F238E27FC236}">
                <a16:creationId xmlns:a16="http://schemas.microsoft.com/office/drawing/2014/main" id="{00000000-0008-0000-4000-000018000000}"/>
              </a:ext>
            </a:extLst>
          </xdr:cNvPr>
          <xdr:cNvSpPr>
            <a:spLocks noChangeAspect="1"/>
          </xdr:cNvSpPr>
        </xdr:nvSpPr>
        <xdr:spPr>
          <a:xfrm>
            <a:off x="190500" y="9144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Pfeil nach rechts 24">
            <a:extLst>
              <a:ext uri="{FF2B5EF4-FFF2-40B4-BE49-F238E27FC236}">
                <a16:creationId xmlns:a16="http://schemas.microsoft.com/office/drawing/2014/main" id="{00000000-0008-0000-4000-000019000000}"/>
              </a:ext>
            </a:extLst>
          </xdr:cNvPr>
          <xdr:cNvSpPr/>
        </xdr:nvSpPr>
        <xdr:spPr>
          <a:xfrm rot="5400000">
            <a:off x="243179" y="966068"/>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0</xdr:col>
      <xdr:colOff>419100</xdr:colOff>
      <xdr:row>7</xdr:row>
      <xdr:rowOff>9525</xdr:rowOff>
    </xdr:from>
    <xdr:to>
      <xdr:col>0</xdr:col>
      <xdr:colOff>598290</xdr:colOff>
      <xdr:row>7</xdr:row>
      <xdr:rowOff>189525</xdr:rowOff>
    </xdr:to>
    <xdr:grpSp>
      <xdr:nvGrpSpPr>
        <xdr:cNvPr id="26" name="Gruppieren 25">
          <a:hlinkClick xmlns:r="http://schemas.openxmlformats.org/officeDocument/2006/relationships" r:id="rId6"/>
          <a:extLst>
            <a:ext uri="{FF2B5EF4-FFF2-40B4-BE49-F238E27FC236}">
              <a16:creationId xmlns:a16="http://schemas.microsoft.com/office/drawing/2014/main" id="{00000000-0008-0000-4000-00001A000000}"/>
            </a:ext>
          </a:extLst>
        </xdr:cNvPr>
        <xdr:cNvGrpSpPr/>
      </xdr:nvGrpSpPr>
      <xdr:grpSpPr>
        <a:xfrm>
          <a:off x="419100" y="1800225"/>
          <a:ext cx="179190" cy="180000"/>
          <a:chOff x="190500" y="914400"/>
          <a:chExt cx="179190" cy="180000"/>
        </a:xfrm>
      </xdr:grpSpPr>
      <xdr:sp macro="" textlink="">
        <xdr:nvSpPr>
          <xdr:cNvPr id="27" name="Rechteck 26">
            <a:extLst>
              <a:ext uri="{FF2B5EF4-FFF2-40B4-BE49-F238E27FC236}">
                <a16:creationId xmlns:a16="http://schemas.microsoft.com/office/drawing/2014/main" id="{00000000-0008-0000-4000-00001B000000}"/>
              </a:ext>
            </a:extLst>
          </xdr:cNvPr>
          <xdr:cNvSpPr>
            <a:spLocks noChangeAspect="1"/>
          </xdr:cNvSpPr>
        </xdr:nvSpPr>
        <xdr:spPr>
          <a:xfrm>
            <a:off x="190500" y="9144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Pfeil nach rechts 27">
            <a:extLst>
              <a:ext uri="{FF2B5EF4-FFF2-40B4-BE49-F238E27FC236}">
                <a16:creationId xmlns:a16="http://schemas.microsoft.com/office/drawing/2014/main" id="{00000000-0008-0000-4000-00001C000000}"/>
              </a:ext>
            </a:extLst>
          </xdr:cNvPr>
          <xdr:cNvSpPr/>
        </xdr:nvSpPr>
        <xdr:spPr>
          <a:xfrm rot="5400000">
            <a:off x="243179" y="966068"/>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66675</xdr:colOff>
      <xdr:row>19</xdr:row>
      <xdr:rowOff>2428875</xdr:rowOff>
    </xdr:from>
    <xdr:to>
      <xdr:col>0</xdr:col>
      <xdr:colOff>390675</xdr:colOff>
      <xdr:row>21</xdr:row>
      <xdr:rowOff>11140</xdr:rowOff>
    </xdr:to>
    <xdr:grpSp>
      <xdr:nvGrpSpPr>
        <xdr:cNvPr id="29" name="Gruppieren 28">
          <a:hlinkClick xmlns:r="http://schemas.openxmlformats.org/officeDocument/2006/relationships" r:id="rId7"/>
          <a:extLst>
            <a:ext uri="{FF2B5EF4-FFF2-40B4-BE49-F238E27FC236}">
              <a16:creationId xmlns:a16="http://schemas.microsoft.com/office/drawing/2014/main" id="{00000000-0008-0000-4000-00001D000000}"/>
            </a:ext>
          </a:extLst>
        </xdr:cNvPr>
        <xdr:cNvGrpSpPr/>
      </xdr:nvGrpSpPr>
      <xdr:grpSpPr>
        <a:xfrm>
          <a:off x="66675" y="8829675"/>
          <a:ext cx="324000" cy="279745"/>
          <a:chOff x="66675" y="4972050"/>
          <a:chExt cx="324000" cy="325465"/>
        </a:xfrm>
      </xdr:grpSpPr>
      <xdr:sp macro="" textlink="">
        <xdr:nvSpPr>
          <xdr:cNvPr id="30" name="Rechteck 29">
            <a:extLst>
              <a:ext uri="{FF2B5EF4-FFF2-40B4-BE49-F238E27FC236}">
                <a16:creationId xmlns:a16="http://schemas.microsoft.com/office/drawing/2014/main" id="{00000000-0008-0000-4000-00001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 name="Pfeil nach oben 30">
            <a:extLst>
              <a:ext uri="{FF2B5EF4-FFF2-40B4-BE49-F238E27FC236}">
                <a16:creationId xmlns:a16="http://schemas.microsoft.com/office/drawing/2014/main" id="{00000000-0008-0000-4000-00001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38</xdr:row>
      <xdr:rowOff>514350</xdr:rowOff>
    </xdr:from>
    <xdr:to>
      <xdr:col>0</xdr:col>
      <xdr:colOff>390675</xdr:colOff>
      <xdr:row>40</xdr:row>
      <xdr:rowOff>1615</xdr:rowOff>
    </xdr:to>
    <xdr:grpSp>
      <xdr:nvGrpSpPr>
        <xdr:cNvPr id="32" name="Gruppieren 31">
          <a:hlinkClick xmlns:r="http://schemas.openxmlformats.org/officeDocument/2006/relationships" r:id="rId7"/>
          <a:extLst>
            <a:ext uri="{FF2B5EF4-FFF2-40B4-BE49-F238E27FC236}">
              <a16:creationId xmlns:a16="http://schemas.microsoft.com/office/drawing/2014/main" id="{00000000-0008-0000-4000-000020000000}"/>
            </a:ext>
          </a:extLst>
        </xdr:cNvPr>
        <xdr:cNvGrpSpPr/>
      </xdr:nvGrpSpPr>
      <xdr:grpSpPr>
        <a:xfrm>
          <a:off x="66675" y="21499830"/>
          <a:ext cx="324000" cy="302605"/>
          <a:chOff x="66675" y="4972050"/>
          <a:chExt cx="324000" cy="325465"/>
        </a:xfrm>
      </xdr:grpSpPr>
      <xdr:sp macro="" textlink="">
        <xdr:nvSpPr>
          <xdr:cNvPr id="33" name="Rechteck 32">
            <a:extLst>
              <a:ext uri="{FF2B5EF4-FFF2-40B4-BE49-F238E27FC236}">
                <a16:creationId xmlns:a16="http://schemas.microsoft.com/office/drawing/2014/main" id="{00000000-0008-0000-4000-00002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oben 33">
            <a:extLst>
              <a:ext uri="{FF2B5EF4-FFF2-40B4-BE49-F238E27FC236}">
                <a16:creationId xmlns:a16="http://schemas.microsoft.com/office/drawing/2014/main" id="{00000000-0008-0000-4000-00002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47</xdr:row>
      <xdr:rowOff>133350</xdr:rowOff>
    </xdr:from>
    <xdr:to>
      <xdr:col>0</xdr:col>
      <xdr:colOff>390675</xdr:colOff>
      <xdr:row>49</xdr:row>
      <xdr:rowOff>1615</xdr:rowOff>
    </xdr:to>
    <xdr:grpSp>
      <xdr:nvGrpSpPr>
        <xdr:cNvPr id="35" name="Gruppieren 34">
          <a:hlinkClick xmlns:r="http://schemas.openxmlformats.org/officeDocument/2006/relationships" r:id="rId7"/>
          <a:extLst>
            <a:ext uri="{FF2B5EF4-FFF2-40B4-BE49-F238E27FC236}">
              <a16:creationId xmlns:a16="http://schemas.microsoft.com/office/drawing/2014/main" id="{00000000-0008-0000-4000-000023000000}"/>
            </a:ext>
          </a:extLst>
        </xdr:cNvPr>
        <xdr:cNvGrpSpPr/>
      </xdr:nvGrpSpPr>
      <xdr:grpSpPr>
        <a:xfrm>
          <a:off x="66675" y="28517850"/>
          <a:ext cx="324000" cy="317845"/>
          <a:chOff x="66675" y="4972050"/>
          <a:chExt cx="324000" cy="325465"/>
        </a:xfrm>
      </xdr:grpSpPr>
      <xdr:sp macro="" textlink="">
        <xdr:nvSpPr>
          <xdr:cNvPr id="36" name="Rechteck 35">
            <a:extLst>
              <a:ext uri="{FF2B5EF4-FFF2-40B4-BE49-F238E27FC236}">
                <a16:creationId xmlns:a16="http://schemas.microsoft.com/office/drawing/2014/main" id="{00000000-0008-0000-40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36">
            <a:extLst>
              <a:ext uri="{FF2B5EF4-FFF2-40B4-BE49-F238E27FC236}">
                <a16:creationId xmlns:a16="http://schemas.microsoft.com/office/drawing/2014/main" id="{00000000-0008-0000-40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55</xdr:row>
      <xdr:rowOff>133350</xdr:rowOff>
    </xdr:from>
    <xdr:to>
      <xdr:col>0</xdr:col>
      <xdr:colOff>390675</xdr:colOff>
      <xdr:row>57</xdr:row>
      <xdr:rowOff>1615</xdr:rowOff>
    </xdr:to>
    <xdr:grpSp>
      <xdr:nvGrpSpPr>
        <xdr:cNvPr id="38" name="Gruppieren 37">
          <a:hlinkClick xmlns:r="http://schemas.openxmlformats.org/officeDocument/2006/relationships" r:id="rId7"/>
          <a:extLst>
            <a:ext uri="{FF2B5EF4-FFF2-40B4-BE49-F238E27FC236}">
              <a16:creationId xmlns:a16="http://schemas.microsoft.com/office/drawing/2014/main" id="{00000000-0008-0000-4000-000026000000}"/>
            </a:ext>
          </a:extLst>
        </xdr:cNvPr>
        <xdr:cNvGrpSpPr/>
      </xdr:nvGrpSpPr>
      <xdr:grpSpPr>
        <a:xfrm>
          <a:off x="66675" y="32990790"/>
          <a:ext cx="324000" cy="317845"/>
          <a:chOff x="66675" y="4972050"/>
          <a:chExt cx="324000" cy="325465"/>
        </a:xfrm>
      </xdr:grpSpPr>
      <xdr:sp macro="" textlink="">
        <xdr:nvSpPr>
          <xdr:cNvPr id="39" name="Rechteck 38">
            <a:extLst>
              <a:ext uri="{FF2B5EF4-FFF2-40B4-BE49-F238E27FC236}">
                <a16:creationId xmlns:a16="http://schemas.microsoft.com/office/drawing/2014/main" id="{00000000-0008-0000-4000-00002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oben 39">
            <a:extLst>
              <a:ext uri="{FF2B5EF4-FFF2-40B4-BE49-F238E27FC236}">
                <a16:creationId xmlns:a16="http://schemas.microsoft.com/office/drawing/2014/main" id="{00000000-0008-0000-4000-00002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0</xdr:col>
      <xdr:colOff>419100</xdr:colOff>
      <xdr:row>3</xdr:row>
      <xdr:rowOff>19050</xdr:rowOff>
    </xdr:from>
    <xdr:to>
      <xdr:col>0</xdr:col>
      <xdr:colOff>598290</xdr:colOff>
      <xdr:row>3</xdr:row>
      <xdr:rowOff>199050</xdr:rowOff>
    </xdr:to>
    <xdr:grpSp>
      <xdr:nvGrpSpPr>
        <xdr:cNvPr id="41" name="Gruppieren 40">
          <a:hlinkClick xmlns:r="http://schemas.openxmlformats.org/officeDocument/2006/relationships" r:id="rId8"/>
          <a:extLst>
            <a:ext uri="{FF2B5EF4-FFF2-40B4-BE49-F238E27FC236}">
              <a16:creationId xmlns:a16="http://schemas.microsoft.com/office/drawing/2014/main" id="{00000000-0008-0000-4000-000029000000}"/>
            </a:ext>
          </a:extLst>
        </xdr:cNvPr>
        <xdr:cNvGrpSpPr/>
      </xdr:nvGrpSpPr>
      <xdr:grpSpPr>
        <a:xfrm>
          <a:off x="419100" y="895350"/>
          <a:ext cx="179190" cy="180000"/>
          <a:chOff x="190500" y="914400"/>
          <a:chExt cx="179190" cy="180000"/>
        </a:xfrm>
      </xdr:grpSpPr>
      <xdr:sp macro="" textlink="">
        <xdr:nvSpPr>
          <xdr:cNvPr id="42" name="Rechteck 41">
            <a:extLst>
              <a:ext uri="{FF2B5EF4-FFF2-40B4-BE49-F238E27FC236}">
                <a16:creationId xmlns:a16="http://schemas.microsoft.com/office/drawing/2014/main" id="{00000000-0008-0000-4000-00002A000000}"/>
              </a:ext>
            </a:extLst>
          </xdr:cNvPr>
          <xdr:cNvSpPr>
            <a:spLocks noChangeAspect="1"/>
          </xdr:cNvSpPr>
        </xdr:nvSpPr>
        <xdr:spPr>
          <a:xfrm>
            <a:off x="190500" y="9144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3" name="Pfeil nach rechts 42">
            <a:extLst>
              <a:ext uri="{FF2B5EF4-FFF2-40B4-BE49-F238E27FC236}">
                <a16:creationId xmlns:a16="http://schemas.microsoft.com/office/drawing/2014/main" id="{00000000-0008-0000-4000-00002B000000}"/>
              </a:ext>
            </a:extLst>
          </xdr:cNvPr>
          <xdr:cNvSpPr/>
        </xdr:nvSpPr>
        <xdr:spPr>
          <a:xfrm rot="5400000">
            <a:off x="243179" y="966068"/>
            <a:ext cx="89595" cy="9955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xdr:col>
          <xdr:colOff>4743450</xdr:colOff>
          <xdr:row>0</xdr:row>
          <xdr:rowOff>76200</xdr:rowOff>
        </xdr:from>
        <xdr:to>
          <xdr:col>6</xdr:col>
          <xdr:colOff>9525</xdr:colOff>
          <xdr:row>0</xdr:row>
          <xdr:rowOff>512618</xdr:rowOff>
        </xdr:to>
        <xdr:pic>
          <xdr:nvPicPr>
            <xdr:cNvPr id="44" name="Grafik 59">
              <a:extLst>
                <a:ext uri="{FF2B5EF4-FFF2-40B4-BE49-F238E27FC236}">
                  <a16:creationId xmlns:a16="http://schemas.microsoft.com/office/drawing/2014/main" id="{00000000-0008-0000-4000-00002C000000}"/>
                </a:ext>
              </a:extLst>
            </xdr:cNvPr>
            <xdr:cNvPicPr>
              <a:picLocks noChangeAspect="1" noChangeArrowheads="1"/>
              <a:extLst>
                <a:ext uri="{84589F7E-364E-4C9E-8A38-B11213B215E9}">
                  <a14:cameraTool cellRange="Logo!$D$6" spid="_x0000_s1091709"/>
                </a:ext>
              </a:extLst>
            </xdr:cNvPicPr>
          </xdr:nvPicPr>
          <xdr:blipFill>
            <a:blip xmlns:r="http://schemas.openxmlformats.org/officeDocument/2006/relationships" r:embed="rId9"/>
            <a:srcRect/>
            <a:stretch>
              <a:fillRect/>
            </a:stretch>
          </xdr:blipFill>
          <xdr:spPr bwMode="auto">
            <a:xfrm>
              <a:off x="5353050" y="76200"/>
              <a:ext cx="1800225" cy="436418"/>
            </a:xfrm>
            <a:prstGeom prst="rect">
              <a:avLst/>
            </a:prstGeom>
            <a:solidFill>
              <a:schemeClr val="bg1"/>
            </a:solidFill>
            <a:ln w="9525">
              <a:noFill/>
              <a:miter lim="800000"/>
              <a:headEnd/>
              <a:tailEnd/>
            </a:ln>
          </xdr:spPr>
        </xdr:pic>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4</xdr:col>
      <xdr:colOff>285750</xdr:colOff>
      <xdr:row>1</xdr:row>
      <xdr:rowOff>57150</xdr:rowOff>
    </xdr:from>
    <xdr:to>
      <xdr:col>4</xdr:col>
      <xdr:colOff>458550</xdr:colOff>
      <xdr:row>2</xdr:row>
      <xdr:rowOff>48975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4100-000002000000}"/>
            </a:ext>
          </a:extLst>
        </xdr:cNvPr>
        <xdr:cNvGrpSpPr/>
      </xdr:nvGrpSpPr>
      <xdr:grpSpPr>
        <a:xfrm>
          <a:off x="7837170" y="613410"/>
          <a:ext cx="172800" cy="167085"/>
          <a:chOff x="8105775" y="571500"/>
          <a:chExt cx="172800" cy="172800"/>
        </a:xfrm>
      </xdr:grpSpPr>
      <xdr:sp macro="" textlink="">
        <xdr:nvSpPr>
          <xdr:cNvPr id="3" name="Rechteck 2">
            <a:extLst>
              <a:ext uri="{FF2B5EF4-FFF2-40B4-BE49-F238E27FC236}">
                <a16:creationId xmlns:a16="http://schemas.microsoft.com/office/drawing/2014/main" id="{00000000-0008-0000-41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41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0</xdr:row>
      <xdr:rowOff>104775</xdr:rowOff>
    </xdr:from>
    <xdr:to>
      <xdr:col>0</xdr:col>
      <xdr:colOff>390675</xdr:colOff>
      <xdr:row>0</xdr:row>
      <xdr:rowOff>430240</xdr:rowOff>
    </xdr:to>
    <xdr:grpSp>
      <xdr:nvGrpSpPr>
        <xdr:cNvPr id="5" name="Gruppieren 4">
          <a:hlinkClick xmlns:r="http://schemas.openxmlformats.org/officeDocument/2006/relationships" r:id="rId2"/>
          <a:extLst>
            <a:ext uri="{FF2B5EF4-FFF2-40B4-BE49-F238E27FC236}">
              <a16:creationId xmlns:a16="http://schemas.microsoft.com/office/drawing/2014/main" id="{00000000-0008-0000-4100-000005000000}"/>
            </a:ext>
          </a:extLst>
        </xdr:cNvPr>
        <xdr:cNvGrpSpPr/>
      </xdr:nvGrpSpPr>
      <xdr:grpSpPr>
        <a:xfrm>
          <a:off x="66675" y="104775"/>
          <a:ext cx="324000" cy="325465"/>
          <a:chOff x="9191625" y="3009900"/>
          <a:chExt cx="324000" cy="325465"/>
        </a:xfrm>
      </xdr:grpSpPr>
      <xdr:sp macro="" textlink="">
        <xdr:nvSpPr>
          <xdr:cNvPr id="6" name="Rechteck 5">
            <a:extLst>
              <a:ext uri="{FF2B5EF4-FFF2-40B4-BE49-F238E27FC236}">
                <a16:creationId xmlns:a16="http://schemas.microsoft.com/office/drawing/2014/main" id="{00000000-0008-0000-4100-00000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links 6">
            <a:extLst>
              <a:ext uri="{FF2B5EF4-FFF2-40B4-BE49-F238E27FC236}">
                <a16:creationId xmlns:a16="http://schemas.microsoft.com/office/drawing/2014/main" id="{00000000-0008-0000-4100-00000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1743075</xdr:colOff>
          <xdr:row>0</xdr:row>
          <xdr:rowOff>19050</xdr:rowOff>
        </xdr:from>
        <xdr:to>
          <xdr:col>5</xdr:col>
          <xdr:colOff>0</xdr:colOff>
          <xdr:row>0</xdr:row>
          <xdr:rowOff>552450</xdr:rowOff>
        </xdr:to>
        <xdr:pic>
          <xdr:nvPicPr>
            <xdr:cNvPr id="8" name="Grafik 59">
              <a:extLst>
                <a:ext uri="{FF2B5EF4-FFF2-40B4-BE49-F238E27FC236}">
                  <a16:creationId xmlns:a16="http://schemas.microsoft.com/office/drawing/2014/main" id="{00000000-0008-0000-4100-000008000000}"/>
                </a:ext>
              </a:extLst>
            </xdr:cNvPr>
            <xdr:cNvPicPr>
              <a:picLocks noChangeAspect="1" noChangeArrowheads="1"/>
              <a:extLst>
                <a:ext uri="{84589F7E-364E-4C9E-8A38-B11213B215E9}">
                  <a14:cameraTool cellRange="Logo!$D$6" spid="_x0000_s1092733"/>
                </a:ext>
              </a:extLst>
            </xdr:cNvPicPr>
          </xdr:nvPicPr>
          <xdr:blipFill>
            <a:blip xmlns:r="http://schemas.openxmlformats.org/officeDocument/2006/relationships" r:embed="rId3"/>
            <a:srcRect/>
            <a:stretch>
              <a:fillRect/>
            </a:stretch>
          </xdr:blipFill>
          <xdr:spPr bwMode="auto">
            <a:xfrm>
              <a:off x="56102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42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42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42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11</xdr:row>
      <xdr:rowOff>45552</xdr:rowOff>
    </xdr:from>
    <xdr:ext cx="3057525" cy="177036"/>
    <xdr:sp macro="" textlink="' '!A1082">
      <xdr:nvSpPr>
        <xdr:cNvPr id="5" name="Textfeld 4">
          <a:extLst>
            <a:ext uri="{FF2B5EF4-FFF2-40B4-BE49-F238E27FC236}">
              <a16:creationId xmlns:a16="http://schemas.microsoft.com/office/drawing/2014/main" id="{00000000-0008-0000-4200-000005000000}"/>
            </a:ext>
          </a:extLst>
        </xdr:cNvPr>
        <xdr:cNvSpPr txBox="1"/>
      </xdr:nvSpPr>
      <xdr:spPr>
        <a:xfrm>
          <a:off x="619125" y="2445852"/>
          <a:ext cx="3057525"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73697478-3EB8-4992-AEA1-09B97DA9A23D}" type="TxLink">
            <a:rPr lang="en-US" sz="1200" b="0" i="0" u="none" strike="noStrike">
              <a:solidFill>
                <a:schemeClr val="bg1"/>
              </a:solidFill>
              <a:latin typeface="Arial"/>
              <a:ea typeface="+mn-ea"/>
              <a:cs typeface="Arial"/>
            </a:rPr>
            <a:pPr marL="0" indent="0" algn="l"/>
            <a:t>Objectifs de l'entretien d'évaluation</a:t>
          </a:fld>
          <a:endParaRPr lang="de-CH" sz="1200" b="0" i="0" u="none" strike="noStrike">
            <a:solidFill>
              <a:schemeClr val="bg1"/>
            </a:solidFill>
            <a:latin typeface="Arial"/>
            <a:ea typeface="+mn-ea"/>
            <a:cs typeface="Arial"/>
          </a:endParaRPr>
        </a:p>
      </xdr:txBody>
    </xdr:sp>
    <xdr:clientData/>
  </xdr:oneCellAnchor>
  <xdr:oneCellAnchor>
    <xdr:from>
      <xdr:col>1</xdr:col>
      <xdr:colOff>57150</xdr:colOff>
      <xdr:row>32</xdr:row>
      <xdr:rowOff>60080</xdr:rowOff>
    </xdr:from>
    <xdr:ext cx="1447800" cy="177036"/>
    <xdr:sp macro="" textlink="' '!A1106">
      <xdr:nvSpPr>
        <xdr:cNvPr id="6" name="Textfeld 5">
          <a:extLst>
            <a:ext uri="{FF2B5EF4-FFF2-40B4-BE49-F238E27FC236}">
              <a16:creationId xmlns:a16="http://schemas.microsoft.com/office/drawing/2014/main" id="{00000000-0008-0000-4200-000006000000}"/>
            </a:ext>
          </a:extLst>
        </xdr:cNvPr>
        <xdr:cNvSpPr txBox="1"/>
      </xdr:nvSpPr>
      <xdr:spPr>
        <a:xfrm>
          <a:off x="666750" y="11461505"/>
          <a:ext cx="1447800"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847A0A1D-1A01-4A85-BE91-27D5BE212992}" type="TxLink">
            <a:rPr lang="en-US" sz="1200" b="0" i="0" u="none" strike="noStrike">
              <a:solidFill>
                <a:schemeClr val="bg1"/>
              </a:solidFill>
              <a:latin typeface="Arial"/>
              <a:ea typeface="+mn-ea"/>
              <a:cs typeface="Arial"/>
            </a:rPr>
            <a:pPr marL="0" indent="0" algn="l"/>
            <a:t>Entrée en matière</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36</xdr:row>
      <xdr:rowOff>48151</xdr:rowOff>
    </xdr:from>
    <xdr:ext cx="731473" cy="177036"/>
    <xdr:sp macro="" textlink="' '!A1111">
      <xdr:nvSpPr>
        <xdr:cNvPr id="7" name="Textfeld 6">
          <a:extLst>
            <a:ext uri="{FF2B5EF4-FFF2-40B4-BE49-F238E27FC236}">
              <a16:creationId xmlns:a16="http://schemas.microsoft.com/office/drawing/2014/main" id="{00000000-0008-0000-4200-000007000000}"/>
            </a:ext>
          </a:extLst>
        </xdr:cNvPr>
        <xdr:cNvSpPr txBox="1"/>
      </xdr:nvSpPr>
      <xdr:spPr>
        <a:xfrm>
          <a:off x="619125" y="12316351"/>
          <a:ext cx="731473"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04920A1F-94E2-4291-9E56-C23962FFF05A}" type="TxLink">
            <a:rPr lang="en-US" sz="1200" b="0" i="0" u="none" strike="noStrike">
              <a:solidFill>
                <a:schemeClr val="bg1"/>
              </a:solidFill>
              <a:latin typeface="Arial"/>
              <a:ea typeface="+mn-ea"/>
              <a:cs typeface="Arial"/>
            </a:rPr>
            <a:pPr marL="0" indent="0" algn="l"/>
            <a:t>Entretien </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29</xdr:row>
      <xdr:rowOff>50555</xdr:rowOff>
    </xdr:from>
    <xdr:ext cx="1590675" cy="177036"/>
    <xdr:sp macro="" textlink="' '!A1102">
      <xdr:nvSpPr>
        <xdr:cNvPr id="8" name="Textfeld 7">
          <a:extLst>
            <a:ext uri="{FF2B5EF4-FFF2-40B4-BE49-F238E27FC236}">
              <a16:creationId xmlns:a16="http://schemas.microsoft.com/office/drawing/2014/main" id="{00000000-0008-0000-4200-000008000000}"/>
            </a:ext>
          </a:extLst>
        </xdr:cNvPr>
        <xdr:cNvSpPr txBox="1"/>
      </xdr:nvSpPr>
      <xdr:spPr>
        <a:xfrm>
          <a:off x="619125" y="10804280"/>
          <a:ext cx="1590675"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B8ED93F9-CF2E-4212-9A28-06AFD5CDF3B9}" type="TxLink">
            <a:rPr lang="en-US" sz="1200" b="0" i="0" u="none" strike="noStrike">
              <a:solidFill>
                <a:schemeClr val="bg1"/>
              </a:solidFill>
              <a:latin typeface="Arial"/>
              <a:ea typeface="+mn-ea"/>
              <a:cs typeface="Arial"/>
            </a:rPr>
            <a:pPr marL="0" indent="0" algn="l"/>
            <a:t>Accueil</a:t>
          </a:fld>
          <a:endParaRPr lang="de-CH" sz="1200" b="0" i="0" u="none" strike="noStrike">
            <a:solidFill>
              <a:schemeClr val="bg1"/>
            </a:solidFill>
            <a:latin typeface="Arial"/>
            <a:ea typeface="+mn-ea"/>
            <a:cs typeface="Arial"/>
          </a:endParaRPr>
        </a:p>
      </xdr:txBody>
    </xdr:sp>
    <xdr:clientData/>
  </xdr:oneCellAnchor>
  <xdr:oneCellAnchor>
    <xdr:from>
      <xdr:col>4</xdr:col>
      <xdr:colOff>466725</xdr:colOff>
      <xdr:row>2</xdr:row>
      <xdr:rowOff>19050</xdr:rowOff>
    </xdr:from>
    <xdr:ext cx="172800" cy="172800"/>
    <xdr:grpSp>
      <xdr:nvGrpSpPr>
        <xdr:cNvPr id="9" name="Gruppieren 8">
          <a:hlinkClick xmlns:r="http://schemas.openxmlformats.org/officeDocument/2006/relationships" r:id="rId2"/>
          <a:extLst>
            <a:ext uri="{FF2B5EF4-FFF2-40B4-BE49-F238E27FC236}">
              <a16:creationId xmlns:a16="http://schemas.microsoft.com/office/drawing/2014/main" id="{00000000-0008-0000-4200-000009000000}"/>
            </a:ext>
          </a:extLst>
        </xdr:cNvPr>
        <xdr:cNvGrpSpPr/>
      </xdr:nvGrpSpPr>
      <xdr:grpSpPr>
        <a:xfrm>
          <a:off x="7019925" y="613410"/>
          <a:ext cx="172800" cy="172800"/>
          <a:chOff x="8105775" y="571500"/>
          <a:chExt cx="172800" cy="172800"/>
        </a:xfrm>
      </xdr:grpSpPr>
      <xdr:sp macro="" textlink="">
        <xdr:nvSpPr>
          <xdr:cNvPr id="10" name="Rechteck 9">
            <a:extLst>
              <a:ext uri="{FF2B5EF4-FFF2-40B4-BE49-F238E27FC236}">
                <a16:creationId xmlns:a16="http://schemas.microsoft.com/office/drawing/2014/main" id="{00000000-0008-0000-42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10">
            <a:extLst>
              <a:ext uri="{FF2B5EF4-FFF2-40B4-BE49-F238E27FC236}">
                <a16:creationId xmlns:a16="http://schemas.microsoft.com/office/drawing/2014/main" id="{00000000-0008-0000-42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oneCellAnchor>
    <xdr:from>
      <xdr:col>1</xdr:col>
      <xdr:colOff>19050</xdr:colOff>
      <xdr:row>45</xdr:row>
      <xdr:rowOff>38626</xdr:rowOff>
    </xdr:from>
    <xdr:ext cx="3009900" cy="177036"/>
    <xdr:sp macro="" textlink="' '!A1121">
      <xdr:nvSpPr>
        <xdr:cNvPr id="12" name="Textfeld 11">
          <a:extLst>
            <a:ext uri="{FF2B5EF4-FFF2-40B4-BE49-F238E27FC236}">
              <a16:creationId xmlns:a16="http://schemas.microsoft.com/office/drawing/2014/main" id="{00000000-0008-0000-4200-00000C000000}"/>
            </a:ext>
          </a:extLst>
        </xdr:cNvPr>
        <xdr:cNvSpPr txBox="1"/>
      </xdr:nvSpPr>
      <xdr:spPr>
        <a:xfrm>
          <a:off x="628650" y="14640451"/>
          <a:ext cx="3009900"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A76F5905-B4F3-429B-B5C2-E0EB54DB3A67}" type="TxLink">
            <a:rPr lang="en-US" sz="1200" b="0" i="0" u="none" strike="noStrike">
              <a:solidFill>
                <a:schemeClr val="bg1"/>
              </a:solidFill>
              <a:latin typeface="Arial"/>
              <a:ea typeface="+mn-ea"/>
              <a:cs typeface="Arial"/>
            </a:rPr>
            <a:pPr marL="0" indent="0" algn="l"/>
            <a:t>Résumé &amp; clôture</a:t>
          </a:fld>
          <a:endParaRPr lang="de-CH" sz="1200" b="0" i="0" u="none" strike="noStrike">
            <a:solidFill>
              <a:schemeClr val="bg1"/>
            </a:solidFill>
            <a:latin typeface="Arial"/>
            <a:ea typeface="+mn-ea"/>
            <a:cs typeface="Arial"/>
          </a:endParaRPr>
        </a:p>
      </xdr:txBody>
    </xdr:sp>
    <xdr:clientData/>
  </xdr:oneCellAnchor>
  <xdr:twoCellAnchor>
    <xdr:from>
      <xdr:col>1</xdr:col>
      <xdr:colOff>9525</xdr:colOff>
      <xdr:row>46</xdr:row>
      <xdr:rowOff>0</xdr:rowOff>
    </xdr:from>
    <xdr:to>
      <xdr:col>1</xdr:col>
      <xdr:colOff>188715</xdr:colOff>
      <xdr:row>46</xdr:row>
      <xdr:rowOff>180000</xdr:rowOff>
    </xdr:to>
    <xdr:grpSp>
      <xdr:nvGrpSpPr>
        <xdr:cNvPr id="41" name="Gruppieren 40">
          <a:hlinkClick xmlns:r="http://schemas.openxmlformats.org/officeDocument/2006/relationships" r:id="rId3"/>
          <a:extLst>
            <a:ext uri="{FF2B5EF4-FFF2-40B4-BE49-F238E27FC236}">
              <a16:creationId xmlns:a16="http://schemas.microsoft.com/office/drawing/2014/main" id="{00000000-0008-0000-4200-000029000000}"/>
            </a:ext>
          </a:extLst>
        </xdr:cNvPr>
        <xdr:cNvGrpSpPr>
          <a:grpSpLocks noChangeAspect="1"/>
        </xdr:cNvGrpSpPr>
      </xdr:nvGrpSpPr>
      <xdr:grpSpPr>
        <a:xfrm>
          <a:off x="634365" y="14462760"/>
          <a:ext cx="179190" cy="180000"/>
          <a:chOff x="12020550" y="2171700"/>
          <a:chExt cx="324000" cy="325465"/>
        </a:xfrm>
      </xdr:grpSpPr>
      <xdr:sp macro="" textlink="">
        <xdr:nvSpPr>
          <xdr:cNvPr id="42" name="Rechteck 41">
            <a:extLst>
              <a:ext uri="{FF2B5EF4-FFF2-40B4-BE49-F238E27FC236}">
                <a16:creationId xmlns:a16="http://schemas.microsoft.com/office/drawing/2014/main" id="{00000000-0008-0000-4200-00002A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3" name="Pfeil nach rechts 42">
            <a:extLst>
              <a:ext uri="{FF2B5EF4-FFF2-40B4-BE49-F238E27FC236}">
                <a16:creationId xmlns:a16="http://schemas.microsoft.com/office/drawing/2014/main" id="{00000000-0008-0000-4200-00002B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9525</xdr:colOff>
      <xdr:row>47</xdr:row>
      <xdr:rowOff>0</xdr:rowOff>
    </xdr:from>
    <xdr:to>
      <xdr:col>1</xdr:col>
      <xdr:colOff>188715</xdr:colOff>
      <xdr:row>47</xdr:row>
      <xdr:rowOff>180000</xdr:rowOff>
    </xdr:to>
    <xdr:grpSp>
      <xdr:nvGrpSpPr>
        <xdr:cNvPr id="44" name="Gruppieren 43">
          <a:hlinkClick xmlns:r="http://schemas.openxmlformats.org/officeDocument/2006/relationships" r:id="rId4"/>
          <a:extLst>
            <a:ext uri="{FF2B5EF4-FFF2-40B4-BE49-F238E27FC236}">
              <a16:creationId xmlns:a16="http://schemas.microsoft.com/office/drawing/2014/main" id="{00000000-0008-0000-4200-00002C000000}"/>
            </a:ext>
          </a:extLst>
        </xdr:cNvPr>
        <xdr:cNvGrpSpPr>
          <a:grpSpLocks noChangeAspect="1"/>
        </xdr:cNvGrpSpPr>
      </xdr:nvGrpSpPr>
      <xdr:grpSpPr>
        <a:xfrm>
          <a:off x="634365" y="14645640"/>
          <a:ext cx="179190" cy="180000"/>
          <a:chOff x="12020550" y="2171700"/>
          <a:chExt cx="324000" cy="325465"/>
        </a:xfrm>
      </xdr:grpSpPr>
      <xdr:sp macro="" textlink="">
        <xdr:nvSpPr>
          <xdr:cNvPr id="45" name="Rechteck 44">
            <a:extLst>
              <a:ext uri="{FF2B5EF4-FFF2-40B4-BE49-F238E27FC236}">
                <a16:creationId xmlns:a16="http://schemas.microsoft.com/office/drawing/2014/main" id="{00000000-0008-0000-4200-00002D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6" name="Pfeil nach rechts 45">
            <a:extLst>
              <a:ext uri="{FF2B5EF4-FFF2-40B4-BE49-F238E27FC236}">
                <a16:creationId xmlns:a16="http://schemas.microsoft.com/office/drawing/2014/main" id="{00000000-0008-0000-4200-00002E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22</xdr:row>
      <xdr:rowOff>45552</xdr:rowOff>
    </xdr:from>
    <xdr:ext cx="3443434" cy="177036"/>
    <xdr:sp macro="" textlink="' '!A1093">
      <xdr:nvSpPr>
        <xdr:cNvPr id="20" name="Textfeld 19">
          <a:extLst>
            <a:ext uri="{FF2B5EF4-FFF2-40B4-BE49-F238E27FC236}">
              <a16:creationId xmlns:a16="http://schemas.microsoft.com/office/drawing/2014/main" id="{00000000-0008-0000-4200-000014000000}"/>
            </a:ext>
          </a:extLst>
        </xdr:cNvPr>
        <xdr:cNvSpPr txBox="1"/>
      </xdr:nvSpPr>
      <xdr:spPr>
        <a:xfrm>
          <a:off x="619125" y="9418152"/>
          <a:ext cx="3443434"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A073B336-685E-4029-89D0-5DFDA01584F5}" type="TxLink">
            <a:rPr lang="en-US" sz="1200" b="0" i="0" u="none" strike="noStrike">
              <a:solidFill>
                <a:schemeClr val="bg1"/>
              </a:solidFill>
              <a:latin typeface="Arial"/>
              <a:ea typeface="+mn-ea"/>
              <a:cs typeface="Arial"/>
            </a:rPr>
            <a:pPr marL="0" indent="0" algn="l"/>
            <a:t>Préparation et déroulement - les étapes centrales</a:t>
          </a:fld>
          <a:endParaRPr lang="de-CH" sz="1200" b="0" i="0" u="none" strike="noStrike">
            <a:solidFill>
              <a:schemeClr val="bg1"/>
            </a:solidFill>
            <a:latin typeface="Arial"/>
            <a:ea typeface="+mn-ea"/>
            <a:cs typeface="Arial"/>
          </a:endParaRPr>
        </a:p>
      </xdr:txBody>
    </xdr:sp>
    <xdr:clientData/>
  </xdr:oneCellAnchor>
  <xdr:oneCellAnchor>
    <xdr:from>
      <xdr:col>1</xdr:col>
      <xdr:colOff>9525</xdr:colOff>
      <xdr:row>52</xdr:row>
      <xdr:rowOff>48151</xdr:rowOff>
    </xdr:from>
    <xdr:ext cx="2120956" cy="177036"/>
    <xdr:sp macro="" textlink="' '!A1129">
      <xdr:nvSpPr>
        <xdr:cNvPr id="21" name="Textfeld 20">
          <a:extLst>
            <a:ext uri="{FF2B5EF4-FFF2-40B4-BE49-F238E27FC236}">
              <a16:creationId xmlns:a16="http://schemas.microsoft.com/office/drawing/2014/main" id="{00000000-0008-0000-4200-000015000000}"/>
            </a:ext>
          </a:extLst>
        </xdr:cNvPr>
        <xdr:cNvSpPr txBox="1"/>
      </xdr:nvSpPr>
      <xdr:spPr>
        <a:xfrm>
          <a:off x="619125" y="16088251"/>
          <a:ext cx="2120956" cy="177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72000" tIns="0" rIns="0" bIns="0" rtlCol="0" anchor="t">
          <a:spAutoFit/>
        </a:bodyPr>
        <a:lstStyle/>
        <a:p>
          <a:pPr marL="0" indent="0" algn="l"/>
          <a:fld id="{4C004D41-04E0-4587-8E95-23AEB50DC80F}" type="TxLink">
            <a:rPr lang="en-US" sz="1200" b="0" i="0" u="none" strike="noStrike">
              <a:solidFill>
                <a:schemeClr val="bg1"/>
              </a:solidFill>
              <a:latin typeface="Arial"/>
              <a:ea typeface="+mn-ea"/>
              <a:cs typeface="Arial"/>
            </a:rPr>
            <a:pPr marL="0" indent="0" algn="l"/>
            <a:t>Erreurs d'évaluation possibles</a:t>
          </a:fld>
          <a:endParaRPr lang="de-CH" sz="1200" b="0" i="0" u="none" strike="noStrike">
            <a:solidFill>
              <a:schemeClr val="bg1"/>
            </a:solidFill>
            <a:latin typeface="Arial"/>
            <a:ea typeface="+mn-ea"/>
            <a:cs typeface="Arial"/>
          </a:endParaRPr>
        </a:p>
      </xdr:txBody>
    </xdr:sp>
    <xdr:clientData/>
  </xdr:oneCellAnchor>
  <xdr:oneCellAnchor>
    <xdr:from>
      <xdr:col>2</xdr:col>
      <xdr:colOff>47625</xdr:colOff>
      <xdr:row>59</xdr:row>
      <xdr:rowOff>0</xdr:rowOff>
    </xdr:from>
    <xdr:ext cx="1594219" cy="217560"/>
    <xdr:sp macro="" textlink="">
      <xdr:nvSpPr>
        <xdr:cNvPr id="22" name="Textfeld 21">
          <a:extLst>
            <a:ext uri="{FF2B5EF4-FFF2-40B4-BE49-F238E27FC236}">
              <a16:creationId xmlns:a16="http://schemas.microsoft.com/office/drawing/2014/main" id="{00000000-0008-0000-4200-000016000000}"/>
            </a:ext>
          </a:extLst>
        </xdr:cNvPr>
        <xdr:cNvSpPr txBox="1"/>
      </xdr:nvSpPr>
      <xdr:spPr>
        <a:xfrm>
          <a:off x="5448300" y="19135725"/>
          <a:ext cx="1594219"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800">
              <a:solidFill>
                <a:schemeClr val="tx1">
                  <a:lumMod val="50000"/>
                  <a:lumOff val="50000"/>
                </a:schemeClr>
              </a:solidFill>
            </a:rPr>
            <a:t>Quelle: www.business-wissen.de</a:t>
          </a:r>
        </a:p>
      </xdr:txBody>
    </xdr:sp>
    <xdr:clientData/>
  </xdr:oneCellAnchor>
  <mc:AlternateContent xmlns:mc="http://schemas.openxmlformats.org/markup-compatibility/2006">
    <mc:Choice xmlns:a14="http://schemas.microsoft.com/office/drawing/2010/main" Requires="a14">
      <xdr:twoCellAnchor editAs="oneCell">
        <xdr:from>
          <xdr:col>1</xdr:col>
          <xdr:colOff>4200525</xdr:colOff>
          <xdr:row>0</xdr:row>
          <xdr:rowOff>9525</xdr:rowOff>
        </xdr:from>
        <xdr:to>
          <xdr:col>4</xdr:col>
          <xdr:colOff>638175</xdr:colOff>
          <xdr:row>0</xdr:row>
          <xdr:rowOff>542925</xdr:rowOff>
        </xdr:to>
        <xdr:pic>
          <xdr:nvPicPr>
            <xdr:cNvPr id="23" name="Grafik 59">
              <a:extLst>
                <a:ext uri="{FF2B5EF4-FFF2-40B4-BE49-F238E27FC236}">
                  <a16:creationId xmlns:a16="http://schemas.microsoft.com/office/drawing/2014/main" id="{00000000-0008-0000-4200-000017000000}"/>
                </a:ext>
              </a:extLst>
            </xdr:cNvPr>
            <xdr:cNvPicPr>
              <a:picLocks noChangeAspect="1" noChangeArrowheads="1"/>
              <a:extLst>
                <a:ext uri="{84589F7E-364E-4C9E-8A38-B11213B215E9}">
                  <a14:cameraTool cellRange="Logo!$D$6" spid="_x0000_s1094781"/>
                </a:ext>
              </a:extLst>
            </xdr:cNvPicPr>
          </xdr:nvPicPr>
          <xdr:blipFill>
            <a:blip xmlns:r="http://schemas.openxmlformats.org/officeDocument/2006/relationships" r:embed="rId5"/>
            <a:srcRect/>
            <a:stretch>
              <a:fillRect/>
            </a:stretch>
          </xdr:blipFill>
          <xdr:spPr bwMode="auto">
            <a:xfrm>
              <a:off x="4810125"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464820</xdr:colOff>
          <xdr:row>6</xdr:row>
          <xdr:rowOff>182880</xdr:rowOff>
        </xdr:from>
        <xdr:to>
          <xdr:col>7</xdr:col>
          <xdr:colOff>0</xdr:colOff>
          <xdr:row>8</xdr:row>
          <xdr:rowOff>7620</xdr:rowOff>
        </xdr:to>
        <xdr:sp macro="" textlink="">
          <xdr:nvSpPr>
            <xdr:cNvPr id="1000525" name="Group Box 77" hidden="1">
              <a:extLst>
                <a:ext uri="{63B3BB69-23CF-44E3-9099-C40C66FF867C}">
                  <a14:compatExt spid="_x0000_s1000525"/>
                </a:ext>
                <a:ext uri="{FF2B5EF4-FFF2-40B4-BE49-F238E27FC236}">
                  <a16:creationId xmlns:a16="http://schemas.microsoft.com/office/drawing/2014/main" id="{00000000-0008-0000-4300-00004D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xdr:twoCellAnchor editAs="oneCell">
    <xdr:from>
      <xdr:col>7</xdr:col>
      <xdr:colOff>195542</xdr:colOff>
      <xdr:row>0</xdr:row>
      <xdr:rowOff>28575</xdr:rowOff>
    </xdr:from>
    <xdr:to>
      <xdr:col>8</xdr:col>
      <xdr:colOff>386977</xdr:colOff>
      <xdr:row>1</xdr:row>
      <xdr:rowOff>0</xdr:rowOff>
    </xdr:to>
    <xdr:pic>
      <xdr:nvPicPr>
        <xdr:cNvPr id="67" name="Picture 2" descr="C:\Program Files\Microsoft Office\MEDIA\CAGCAT10\j0293828.wmf">
          <a:extLst>
            <a:ext uri="{FF2B5EF4-FFF2-40B4-BE49-F238E27FC236}">
              <a16:creationId xmlns:a16="http://schemas.microsoft.com/office/drawing/2014/main" id="{00000000-0008-0000-4300-000043000000}"/>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blip>
        <a:srcRect/>
        <a:stretch>
          <a:fillRect/>
        </a:stretch>
      </xdr:blipFill>
      <xdr:spPr bwMode="auto">
        <a:xfrm>
          <a:off x="6148667" y="28575"/>
          <a:ext cx="505760" cy="533400"/>
        </a:xfrm>
        <a:prstGeom prst="rect">
          <a:avLst/>
        </a:prstGeom>
        <a:noFill/>
      </xdr:spPr>
    </xdr:pic>
    <xdr:clientData/>
  </xdr:twoCellAnchor>
  <xdr:twoCellAnchor editAs="oneCell">
    <xdr:from>
      <xdr:col>6</xdr:col>
      <xdr:colOff>316846</xdr:colOff>
      <xdr:row>0</xdr:row>
      <xdr:rowOff>28575</xdr:rowOff>
    </xdr:from>
    <xdr:to>
      <xdr:col>6</xdr:col>
      <xdr:colOff>850246</xdr:colOff>
      <xdr:row>1</xdr:row>
      <xdr:rowOff>0</xdr:rowOff>
    </xdr:to>
    <xdr:pic>
      <xdr:nvPicPr>
        <xdr:cNvPr id="68" name="Picture 3" descr="C:\Documents and Settings\Anita&amp;Serge\Local Settings\Temporary Internet Files\Content.IE5\VO8P7MVP\MC900432587[1].png">
          <a:extLst>
            <a:ext uri="{FF2B5EF4-FFF2-40B4-BE49-F238E27FC236}">
              <a16:creationId xmlns:a16="http://schemas.microsoft.com/office/drawing/2014/main" id="{00000000-0008-0000-4300-00004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355571" y="28575"/>
          <a:ext cx="533400" cy="533400"/>
        </a:xfrm>
        <a:prstGeom prst="rect">
          <a:avLst/>
        </a:prstGeom>
        <a:noFill/>
      </xdr:spPr>
    </xdr:pic>
    <xdr:clientData/>
  </xdr:twoCellAnchor>
  <xdr:twoCellAnchor editAs="oneCell">
    <xdr:from>
      <xdr:col>5</xdr:col>
      <xdr:colOff>438150</xdr:colOff>
      <xdr:row>0</xdr:row>
      <xdr:rowOff>0</xdr:rowOff>
    </xdr:from>
    <xdr:to>
      <xdr:col>6</xdr:col>
      <xdr:colOff>57150</xdr:colOff>
      <xdr:row>0</xdr:row>
      <xdr:rowOff>533400</xdr:rowOff>
    </xdr:to>
    <xdr:pic>
      <xdr:nvPicPr>
        <xdr:cNvPr id="69" name="Picture 4" descr="C:\Documents and Settings\Anita&amp;Serge\Local Settings\Temporary Internet Files\Content.IE5\6OOP7WH9\MC900432589[1].png">
          <a:extLst>
            <a:ext uri="{FF2B5EF4-FFF2-40B4-BE49-F238E27FC236}">
              <a16:creationId xmlns:a16="http://schemas.microsoft.com/office/drawing/2014/main" id="{00000000-0008-0000-4300-00004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562475" y="0"/>
          <a:ext cx="533400" cy="533400"/>
        </a:xfrm>
        <a:prstGeom prst="rect">
          <a:avLst/>
        </a:prstGeom>
        <a:noFill/>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74" name="Gruppieren 53">
          <a:hlinkClick xmlns:r="http://schemas.openxmlformats.org/officeDocument/2006/relationships" r:id="rId4"/>
          <a:extLst>
            <a:ext uri="{FF2B5EF4-FFF2-40B4-BE49-F238E27FC236}">
              <a16:creationId xmlns:a16="http://schemas.microsoft.com/office/drawing/2014/main" id="{00000000-0008-0000-4300-00004A000000}"/>
            </a:ext>
          </a:extLst>
        </xdr:cNvPr>
        <xdr:cNvGrpSpPr/>
      </xdr:nvGrpSpPr>
      <xdr:grpSpPr>
        <a:xfrm>
          <a:off x="76200" y="104775"/>
          <a:ext cx="324000" cy="325465"/>
          <a:chOff x="9191625" y="3009900"/>
          <a:chExt cx="324000" cy="325465"/>
        </a:xfrm>
      </xdr:grpSpPr>
      <xdr:sp macro="" textlink="">
        <xdr:nvSpPr>
          <xdr:cNvPr id="75" name="Rechteck 57">
            <a:extLst>
              <a:ext uri="{FF2B5EF4-FFF2-40B4-BE49-F238E27FC236}">
                <a16:creationId xmlns:a16="http://schemas.microsoft.com/office/drawing/2014/main" id="{00000000-0008-0000-4300-00004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6" name="Pfeil nach links 58">
            <a:extLst>
              <a:ext uri="{FF2B5EF4-FFF2-40B4-BE49-F238E27FC236}">
                <a16:creationId xmlns:a16="http://schemas.microsoft.com/office/drawing/2014/main" id="{00000000-0008-0000-4300-00004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1</xdr:col>
          <xdr:colOff>361950</xdr:colOff>
          <xdr:row>7</xdr:row>
          <xdr:rowOff>66675</xdr:rowOff>
        </xdr:from>
        <xdr:to>
          <xdr:col>6</xdr:col>
          <xdr:colOff>523875</xdr:colOff>
          <xdr:row>7</xdr:row>
          <xdr:rowOff>200025</xdr:rowOff>
        </xdr:to>
        <xdr:grpSp>
          <xdr:nvGrpSpPr>
            <xdr:cNvPr id="4" name="Gruppieren 3">
              <a:extLst>
                <a:ext uri="{FF2B5EF4-FFF2-40B4-BE49-F238E27FC236}">
                  <a16:creationId xmlns:a16="http://schemas.microsoft.com/office/drawing/2014/main" id="{00000000-0008-0000-4300-000004000000}"/>
                </a:ext>
              </a:extLst>
            </xdr:cNvPr>
            <xdr:cNvGrpSpPr/>
          </xdr:nvGrpSpPr>
          <xdr:grpSpPr>
            <a:xfrm>
              <a:off x="842010" y="1483995"/>
              <a:ext cx="4848225" cy="133350"/>
              <a:chOff x="828674" y="2200275"/>
              <a:chExt cx="4733925" cy="133350"/>
            </a:xfrm>
          </xdr:grpSpPr>
          <xdr:sp macro="" textlink="">
            <xdr:nvSpPr>
              <xdr:cNvPr id="1000520" name="Option Button 72" hidden="1">
                <a:extLst>
                  <a:ext uri="{63B3BB69-23CF-44E3-9099-C40C66FF867C}">
                    <a14:compatExt spid="_x0000_s1000520"/>
                  </a:ext>
                  <a:ext uri="{FF2B5EF4-FFF2-40B4-BE49-F238E27FC236}">
                    <a16:creationId xmlns:a16="http://schemas.microsoft.com/office/drawing/2014/main" id="{00000000-0008-0000-4300-000048440F00}"/>
                  </a:ext>
                </a:extLst>
              </xdr:cNvPr>
              <xdr:cNvSpPr/>
            </xdr:nvSpPr>
            <xdr:spPr bwMode="auto">
              <a:xfrm>
                <a:off x="5410199"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21" name="Option Button 73" hidden="1">
                <a:extLst>
                  <a:ext uri="{63B3BB69-23CF-44E3-9099-C40C66FF867C}">
                    <a14:compatExt spid="_x0000_s1000521"/>
                  </a:ext>
                  <a:ext uri="{FF2B5EF4-FFF2-40B4-BE49-F238E27FC236}">
                    <a16:creationId xmlns:a16="http://schemas.microsoft.com/office/drawing/2014/main" id="{00000000-0008-0000-4300-000049440F00}"/>
                  </a:ext>
                </a:extLst>
              </xdr:cNvPr>
              <xdr:cNvSpPr/>
            </xdr:nvSpPr>
            <xdr:spPr bwMode="auto">
              <a:xfrm>
                <a:off x="4495800"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22" name="Option Button 74" hidden="1">
                <a:extLst>
                  <a:ext uri="{63B3BB69-23CF-44E3-9099-C40C66FF867C}">
                    <a14:compatExt spid="_x0000_s1000522"/>
                  </a:ext>
                  <a:ext uri="{FF2B5EF4-FFF2-40B4-BE49-F238E27FC236}">
                    <a16:creationId xmlns:a16="http://schemas.microsoft.com/office/drawing/2014/main" id="{00000000-0008-0000-4300-00004A440F00}"/>
                  </a:ext>
                </a:extLst>
              </xdr:cNvPr>
              <xdr:cNvSpPr/>
            </xdr:nvSpPr>
            <xdr:spPr bwMode="auto">
              <a:xfrm>
                <a:off x="35718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23" name="Option Button 75" hidden="1">
                <a:extLst>
                  <a:ext uri="{63B3BB69-23CF-44E3-9099-C40C66FF867C}">
                    <a14:compatExt spid="_x0000_s1000523"/>
                  </a:ext>
                  <a:ext uri="{FF2B5EF4-FFF2-40B4-BE49-F238E27FC236}">
                    <a16:creationId xmlns:a16="http://schemas.microsoft.com/office/drawing/2014/main" id="{00000000-0008-0000-4300-00004B440F00}"/>
                  </a:ext>
                </a:extLst>
              </xdr:cNvPr>
              <xdr:cNvSpPr/>
            </xdr:nvSpPr>
            <xdr:spPr bwMode="auto">
              <a:xfrm>
                <a:off x="2667000" y="2200275"/>
                <a:ext cx="142875"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24" name="Option Button 76" hidden="1">
                <a:extLst>
                  <a:ext uri="{63B3BB69-23CF-44E3-9099-C40C66FF867C}">
                    <a14:compatExt spid="_x0000_s1000524"/>
                  </a:ext>
                  <a:ext uri="{FF2B5EF4-FFF2-40B4-BE49-F238E27FC236}">
                    <a16:creationId xmlns:a16="http://schemas.microsoft.com/office/drawing/2014/main" id="{00000000-0008-0000-4300-00004C440F00}"/>
                  </a:ext>
                </a:extLst>
              </xdr:cNvPr>
              <xdr:cNvSpPr/>
            </xdr:nvSpPr>
            <xdr:spPr bwMode="auto">
              <a:xfrm>
                <a:off x="17430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27" name="Option Button 79" hidden="1">
                <a:extLst>
                  <a:ext uri="{63B3BB69-23CF-44E3-9099-C40C66FF867C}">
                    <a14:compatExt spid="_x0000_s1000527"/>
                  </a:ext>
                  <a:ext uri="{FF2B5EF4-FFF2-40B4-BE49-F238E27FC236}">
                    <a16:creationId xmlns:a16="http://schemas.microsoft.com/office/drawing/2014/main" id="{00000000-0008-0000-4300-00004F440F00}"/>
                  </a:ext>
                </a:extLst>
              </xdr:cNvPr>
              <xdr:cNvSpPr/>
            </xdr:nvSpPr>
            <xdr:spPr bwMode="auto">
              <a:xfrm>
                <a:off x="828674"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15</xdr:row>
          <xdr:rowOff>47625</xdr:rowOff>
        </xdr:from>
        <xdr:to>
          <xdr:col>6</xdr:col>
          <xdr:colOff>523875</xdr:colOff>
          <xdr:row>15</xdr:row>
          <xdr:rowOff>190500</xdr:rowOff>
        </xdr:to>
        <xdr:grpSp>
          <xdr:nvGrpSpPr>
            <xdr:cNvPr id="3" name="Gruppieren 2">
              <a:extLst>
                <a:ext uri="{FF2B5EF4-FFF2-40B4-BE49-F238E27FC236}">
                  <a16:creationId xmlns:a16="http://schemas.microsoft.com/office/drawing/2014/main" id="{00000000-0008-0000-4300-000003000000}"/>
                </a:ext>
              </a:extLst>
            </xdr:cNvPr>
            <xdr:cNvGrpSpPr/>
          </xdr:nvGrpSpPr>
          <xdr:grpSpPr>
            <a:xfrm>
              <a:off x="842010" y="3225165"/>
              <a:ext cx="4848225" cy="142875"/>
              <a:chOff x="828674" y="4267200"/>
              <a:chExt cx="4733925" cy="142875"/>
            </a:xfrm>
          </xdr:grpSpPr>
          <xdr:sp macro="" textlink="">
            <xdr:nvSpPr>
              <xdr:cNvPr id="1000529" name="Option Button 81" hidden="1">
                <a:extLst>
                  <a:ext uri="{63B3BB69-23CF-44E3-9099-C40C66FF867C}">
                    <a14:compatExt spid="_x0000_s1000529"/>
                  </a:ext>
                  <a:ext uri="{FF2B5EF4-FFF2-40B4-BE49-F238E27FC236}">
                    <a16:creationId xmlns:a16="http://schemas.microsoft.com/office/drawing/2014/main" id="{00000000-0008-0000-4300-000051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30" name="Option Button 82" hidden="1">
                <a:extLst>
                  <a:ext uri="{63B3BB69-23CF-44E3-9099-C40C66FF867C}">
                    <a14:compatExt spid="_x0000_s1000530"/>
                  </a:ext>
                  <a:ext uri="{FF2B5EF4-FFF2-40B4-BE49-F238E27FC236}">
                    <a16:creationId xmlns:a16="http://schemas.microsoft.com/office/drawing/2014/main" id="{00000000-0008-0000-4300-000052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31" name="Option Button 83" hidden="1">
                <a:extLst>
                  <a:ext uri="{63B3BB69-23CF-44E3-9099-C40C66FF867C}">
                    <a14:compatExt spid="_x0000_s1000531"/>
                  </a:ext>
                  <a:ext uri="{FF2B5EF4-FFF2-40B4-BE49-F238E27FC236}">
                    <a16:creationId xmlns:a16="http://schemas.microsoft.com/office/drawing/2014/main" id="{00000000-0008-0000-4300-000053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32" name="Option Button 84" hidden="1">
                <a:extLst>
                  <a:ext uri="{63B3BB69-23CF-44E3-9099-C40C66FF867C}">
                    <a14:compatExt spid="_x0000_s1000532"/>
                  </a:ext>
                  <a:ext uri="{FF2B5EF4-FFF2-40B4-BE49-F238E27FC236}">
                    <a16:creationId xmlns:a16="http://schemas.microsoft.com/office/drawing/2014/main" id="{00000000-0008-0000-4300-000054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33" name="Option Button 85" hidden="1">
                <a:extLst>
                  <a:ext uri="{63B3BB69-23CF-44E3-9099-C40C66FF867C}">
                    <a14:compatExt spid="_x0000_s1000533"/>
                  </a:ext>
                  <a:ext uri="{FF2B5EF4-FFF2-40B4-BE49-F238E27FC236}">
                    <a16:creationId xmlns:a16="http://schemas.microsoft.com/office/drawing/2014/main" id="{00000000-0008-0000-4300-000055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35" name="Option Button 87" hidden="1">
                <a:extLst>
                  <a:ext uri="{63B3BB69-23CF-44E3-9099-C40C66FF867C}">
                    <a14:compatExt spid="_x0000_s1000535"/>
                  </a:ext>
                  <a:ext uri="{FF2B5EF4-FFF2-40B4-BE49-F238E27FC236}">
                    <a16:creationId xmlns:a16="http://schemas.microsoft.com/office/drawing/2014/main" id="{00000000-0008-0000-4300-000057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14</xdr:row>
          <xdr:rowOff>182880</xdr:rowOff>
        </xdr:from>
        <xdr:to>
          <xdr:col>7</xdr:col>
          <xdr:colOff>0</xdr:colOff>
          <xdr:row>16</xdr:row>
          <xdr:rowOff>7620</xdr:rowOff>
        </xdr:to>
        <xdr:sp macro="" textlink="">
          <xdr:nvSpPr>
            <xdr:cNvPr id="1000536" name="Group Box 88" hidden="1">
              <a:extLst>
                <a:ext uri="{63B3BB69-23CF-44E3-9099-C40C66FF867C}">
                  <a14:compatExt spid="_x0000_s1000536"/>
                </a:ext>
                <a:ext uri="{FF2B5EF4-FFF2-40B4-BE49-F238E27FC236}">
                  <a16:creationId xmlns:a16="http://schemas.microsoft.com/office/drawing/2014/main" id="{00000000-0008-0000-4300-000058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22</xdr:row>
          <xdr:rowOff>182880</xdr:rowOff>
        </xdr:from>
        <xdr:to>
          <xdr:col>7</xdr:col>
          <xdr:colOff>7620</xdr:colOff>
          <xdr:row>24</xdr:row>
          <xdr:rowOff>7620</xdr:rowOff>
        </xdr:to>
        <xdr:sp macro="" textlink="">
          <xdr:nvSpPr>
            <xdr:cNvPr id="1000537" name="Group Box 89" hidden="1">
              <a:extLst>
                <a:ext uri="{63B3BB69-23CF-44E3-9099-C40C66FF867C}">
                  <a14:compatExt spid="_x0000_s1000537"/>
                </a:ext>
                <a:ext uri="{FF2B5EF4-FFF2-40B4-BE49-F238E27FC236}">
                  <a16:creationId xmlns:a16="http://schemas.microsoft.com/office/drawing/2014/main" id="{00000000-0008-0000-4300-000059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30</xdr:row>
          <xdr:rowOff>182880</xdr:rowOff>
        </xdr:from>
        <xdr:to>
          <xdr:col>7</xdr:col>
          <xdr:colOff>7620</xdr:colOff>
          <xdr:row>32</xdr:row>
          <xdr:rowOff>7620</xdr:rowOff>
        </xdr:to>
        <xdr:sp macro="" textlink="">
          <xdr:nvSpPr>
            <xdr:cNvPr id="1000538" name="Group Box 90" hidden="1">
              <a:extLst>
                <a:ext uri="{63B3BB69-23CF-44E3-9099-C40C66FF867C}">
                  <a14:compatExt spid="_x0000_s1000538"/>
                </a:ext>
                <a:ext uri="{FF2B5EF4-FFF2-40B4-BE49-F238E27FC236}">
                  <a16:creationId xmlns:a16="http://schemas.microsoft.com/office/drawing/2014/main" id="{00000000-0008-0000-4300-00005A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361950</xdr:colOff>
          <xdr:row>23</xdr:row>
          <xdr:rowOff>54953</xdr:rowOff>
        </xdr:from>
        <xdr:to>
          <xdr:col>6</xdr:col>
          <xdr:colOff>523875</xdr:colOff>
          <xdr:row>23</xdr:row>
          <xdr:rowOff>188303</xdr:rowOff>
        </xdr:to>
        <xdr:grpSp>
          <xdr:nvGrpSpPr>
            <xdr:cNvPr id="47" name="Gruppieren 46">
              <a:extLst>
                <a:ext uri="{FF2B5EF4-FFF2-40B4-BE49-F238E27FC236}">
                  <a16:creationId xmlns:a16="http://schemas.microsoft.com/office/drawing/2014/main" id="{00000000-0008-0000-4300-00002F000000}"/>
                </a:ext>
              </a:extLst>
            </xdr:cNvPr>
            <xdr:cNvGrpSpPr/>
          </xdr:nvGrpSpPr>
          <xdr:grpSpPr>
            <a:xfrm>
              <a:off x="842010" y="4992713"/>
              <a:ext cx="4848225" cy="133350"/>
              <a:chOff x="828674" y="2200275"/>
              <a:chExt cx="4733925" cy="133350"/>
            </a:xfrm>
          </xdr:grpSpPr>
          <xdr:sp macro="" textlink="">
            <xdr:nvSpPr>
              <xdr:cNvPr id="1000551" name="Option Button 103" hidden="1">
                <a:extLst>
                  <a:ext uri="{63B3BB69-23CF-44E3-9099-C40C66FF867C}">
                    <a14:compatExt spid="_x0000_s1000551"/>
                  </a:ext>
                  <a:ext uri="{FF2B5EF4-FFF2-40B4-BE49-F238E27FC236}">
                    <a16:creationId xmlns:a16="http://schemas.microsoft.com/office/drawing/2014/main" id="{00000000-0008-0000-4300-000067440F00}"/>
                  </a:ext>
                </a:extLst>
              </xdr:cNvPr>
              <xdr:cNvSpPr/>
            </xdr:nvSpPr>
            <xdr:spPr bwMode="auto">
              <a:xfrm>
                <a:off x="5410199"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2" name="Option Button 104" hidden="1">
                <a:extLst>
                  <a:ext uri="{63B3BB69-23CF-44E3-9099-C40C66FF867C}">
                    <a14:compatExt spid="_x0000_s1000552"/>
                  </a:ext>
                  <a:ext uri="{FF2B5EF4-FFF2-40B4-BE49-F238E27FC236}">
                    <a16:creationId xmlns:a16="http://schemas.microsoft.com/office/drawing/2014/main" id="{00000000-0008-0000-4300-000068440F00}"/>
                  </a:ext>
                </a:extLst>
              </xdr:cNvPr>
              <xdr:cNvSpPr/>
            </xdr:nvSpPr>
            <xdr:spPr bwMode="auto">
              <a:xfrm>
                <a:off x="4495800"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3" name="Option Button 105" hidden="1">
                <a:extLst>
                  <a:ext uri="{63B3BB69-23CF-44E3-9099-C40C66FF867C}">
                    <a14:compatExt spid="_x0000_s1000553"/>
                  </a:ext>
                  <a:ext uri="{FF2B5EF4-FFF2-40B4-BE49-F238E27FC236}">
                    <a16:creationId xmlns:a16="http://schemas.microsoft.com/office/drawing/2014/main" id="{00000000-0008-0000-4300-000069440F00}"/>
                  </a:ext>
                </a:extLst>
              </xdr:cNvPr>
              <xdr:cNvSpPr/>
            </xdr:nvSpPr>
            <xdr:spPr bwMode="auto">
              <a:xfrm>
                <a:off x="35718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4" name="Option Button 106" hidden="1">
                <a:extLst>
                  <a:ext uri="{63B3BB69-23CF-44E3-9099-C40C66FF867C}">
                    <a14:compatExt spid="_x0000_s1000554"/>
                  </a:ext>
                  <a:ext uri="{FF2B5EF4-FFF2-40B4-BE49-F238E27FC236}">
                    <a16:creationId xmlns:a16="http://schemas.microsoft.com/office/drawing/2014/main" id="{00000000-0008-0000-4300-00006A440F00}"/>
                  </a:ext>
                </a:extLst>
              </xdr:cNvPr>
              <xdr:cNvSpPr/>
            </xdr:nvSpPr>
            <xdr:spPr bwMode="auto">
              <a:xfrm>
                <a:off x="2667000" y="2200275"/>
                <a:ext cx="142875"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5" name="Option Button 107" hidden="1">
                <a:extLst>
                  <a:ext uri="{63B3BB69-23CF-44E3-9099-C40C66FF867C}">
                    <a14:compatExt spid="_x0000_s1000555"/>
                  </a:ext>
                  <a:ext uri="{FF2B5EF4-FFF2-40B4-BE49-F238E27FC236}">
                    <a16:creationId xmlns:a16="http://schemas.microsoft.com/office/drawing/2014/main" id="{00000000-0008-0000-4300-00006B440F00}"/>
                  </a:ext>
                </a:extLst>
              </xdr:cNvPr>
              <xdr:cNvSpPr/>
            </xdr:nvSpPr>
            <xdr:spPr bwMode="auto">
              <a:xfrm>
                <a:off x="17430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6" name="Option Button 108" hidden="1">
                <a:extLst>
                  <a:ext uri="{63B3BB69-23CF-44E3-9099-C40C66FF867C}">
                    <a14:compatExt spid="_x0000_s1000556"/>
                  </a:ext>
                  <a:ext uri="{FF2B5EF4-FFF2-40B4-BE49-F238E27FC236}">
                    <a16:creationId xmlns:a16="http://schemas.microsoft.com/office/drawing/2014/main" id="{00000000-0008-0000-4300-00006C440F00}"/>
                  </a:ext>
                </a:extLst>
              </xdr:cNvPr>
              <xdr:cNvSpPr/>
            </xdr:nvSpPr>
            <xdr:spPr bwMode="auto">
              <a:xfrm>
                <a:off x="828674"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31</xdr:row>
          <xdr:rowOff>45428</xdr:rowOff>
        </xdr:from>
        <xdr:to>
          <xdr:col>6</xdr:col>
          <xdr:colOff>523875</xdr:colOff>
          <xdr:row>31</xdr:row>
          <xdr:rowOff>188303</xdr:rowOff>
        </xdr:to>
        <xdr:grpSp>
          <xdr:nvGrpSpPr>
            <xdr:cNvPr id="54" name="Gruppieren 53">
              <a:extLst>
                <a:ext uri="{FF2B5EF4-FFF2-40B4-BE49-F238E27FC236}">
                  <a16:creationId xmlns:a16="http://schemas.microsoft.com/office/drawing/2014/main" id="{00000000-0008-0000-4300-000036000000}"/>
                </a:ext>
              </a:extLst>
            </xdr:cNvPr>
            <xdr:cNvGrpSpPr/>
          </xdr:nvGrpSpPr>
          <xdr:grpSpPr>
            <a:xfrm>
              <a:off x="842010" y="6743408"/>
              <a:ext cx="4848225" cy="142875"/>
              <a:chOff x="828674" y="4267200"/>
              <a:chExt cx="4733925" cy="142875"/>
            </a:xfrm>
          </xdr:grpSpPr>
          <xdr:sp macro="" textlink="">
            <xdr:nvSpPr>
              <xdr:cNvPr id="1000557" name="Option Button 109" hidden="1">
                <a:extLst>
                  <a:ext uri="{63B3BB69-23CF-44E3-9099-C40C66FF867C}">
                    <a14:compatExt spid="_x0000_s1000557"/>
                  </a:ext>
                  <a:ext uri="{FF2B5EF4-FFF2-40B4-BE49-F238E27FC236}">
                    <a16:creationId xmlns:a16="http://schemas.microsoft.com/office/drawing/2014/main" id="{00000000-0008-0000-4300-00006D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8" name="Option Button 110" hidden="1">
                <a:extLst>
                  <a:ext uri="{63B3BB69-23CF-44E3-9099-C40C66FF867C}">
                    <a14:compatExt spid="_x0000_s1000558"/>
                  </a:ext>
                  <a:ext uri="{FF2B5EF4-FFF2-40B4-BE49-F238E27FC236}">
                    <a16:creationId xmlns:a16="http://schemas.microsoft.com/office/drawing/2014/main" id="{00000000-0008-0000-4300-00006E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59" name="Option Button 111" hidden="1">
                <a:extLst>
                  <a:ext uri="{63B3BB69-23CF-44E3-9099-C40C66FF867C}">
                    <a14:compatExt spid="_x0000_s1000559"/>
                  </a:ext>
                  <a:ext uri="{FF2B5EF4-FFF2-40B4-BE49-F238E27FC236}">
                    <a16:creationId xmlns:a16="http://schemas.microsoft.com/office/drawing/2014/main" id="{00000000-0008-0000-4300-00006F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0" name="Option Button 112" hidden="1">
                <a:extLst>
                  <a:ext uri="{63B3BB69-23CF-44E3-9099-C40C66FF867C}">
                    <a14:compatExt spid="_x0000_s1000560"/>
                  </a:ext>
                  <a:ext uri="{FF2B5EF4-FFF2-40B4-BE49-F238E27FC236}">
                    <a16:creationId xmlns:a16="http://schemas.microsoft.com/office/drawing/2014/main" id="{00000000-0008-0000-4300-000070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1" name="Option Button 113" hidden="1">
                <a:extLst>
                  <a:ext uri="{63B3BB69-23CF-44E3-9099-C40C66FF867C}">
                    <a14:compatExt spid="_x0000_s1000561"/>
                  </a:ext>
                  <a:ext uri="{FF2B5EF4-FFF2-40B4-BE49-F238E27FC236}">
                    <a16:creationId xmlns:a16="http://schemas.microsoft.com/office/drawing/2014/main" id="{00000000-0008-0000-4300-000071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2" name="Option Button 114" hidden="1">
                <a:extLst>
                  <a:ext uri="{63B3BB69-23CF-44E3-9099-C40C66FF867C}">
                    <a14:compatExt spid="_x0000_s1000562"/>
                  </a:ext>
                  <a:ext uri="{FF2B5EF4-FFF2-40B4-BE49-F238E27FC236}">
                    <a16:creationId xmlns:a16="http://schemas.microsoft.com/office/drawing/2014/main" id="{00000000-0008-0000-4300-000072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38</xdr:row>
          <xdr:rowOff>190500</xdr:rowOff>
        </xdr:from>
        <xdr:to>
          <xdr:col>7</xdr:col>
          <xdr:colOff>7620</xdr:colOff>
          <xdr:row>40</xdr:row>
          <xdr:rowOff>7620</xdr:rowOff>
        </xdr:to>
        <xdr:sp macro="" textlink="">
          <xdr:nvSpPr>
            <xdr:cNvPr id="1000563" name="Group Box 115" hidden="1">
              <a:extLst>
                <a:ext uri="{63B3BB69-23CF-44E3-9099-C40C66FF867C}">
                  <a14:compatExt spid="_x0000_s1000563"/>
                </a:ext>
                <a:ext uri="{FF2B5EF4-FFF2-40B4-BE49-F238E27FC236}">
                  <a16:creationId xmlns:a16="http://schemas.microsoft.com/office/drawing/2014/main" id="{00000000-0008-0000-4300-000073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361950</xdr:colOff>
          <xdr:row>39</xdr:row>
          <xdr:rowOff>54953</xdr:rowOff>
        </xdr:from>
        <xdr:to>
          <xdr:col>6</xdr:col>
          <xdr:colOff>523875</xdr:colOff>
          <xdr:row>39</xdr:row>
          <xdr:rowOff>197828</xdr:rowOff>
        </xdr:to>
        <xdr:grpSp>
          <xdr:nvGrpSpPr>
            <xdr:cNvPr id="62" name="Gruppieren 61">
              <a:extLst>
                <a:ext uri="{FF2B5EF4-FFF2-40B4-BE49-F238E27FC236}">
                  <a16:creationId xmlns:a16="http://schemas.microsoft.com/office/drawing/2014/main" id="{00000000-0008-0000-4300-00003E000000}"/>
                </a:ext>
              </a:extLst>
            </xdr:cNvPr>
            <xdr:cNvGrpSpPr/>
          </xdr:nvGrpSpPr>
          <xdr:grpSpPr>
            <a:xfrm>
              <a:off x="842010" y="8513153"/>
              <a:ext cx="4848225" cy="142875"/>
              <a:chOff x="828674" y="4267200"/>
              <a:chExt cx="4733925" cy="142875"/>
            </a:xfrm>
          </xdr:grpSpPr>
          <xdr:sp macro="" textlink="">
            <xdr:nvSpPr>
              <xdr:cNvPr id="1000564" name="Option Button 116" hidden="1">
                <a:extLst>
                  <a:ext uri="{63B3BB69-23CF-44E3-9099-C40C66FF867C}">
                    <a14:compatExt spid="_x0000_s1000564"/>
                  </a:ext>
                  <a:ext uri="{FF2B5EF4-FFF2-40B4-BE49-F238E27FC236}">
                    <a16:creationId xmlns:a16="http://schemas.microsoft.com/office/drawing/2014/main" id="{00000000-0008-0000-4300-000074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5" name="Option Button 117" hidden="1">
                <a:extLst>
                  <a:ext uri="{63B3BB69-23CF-44E3-9099-C40C66FF867C}">
                    <a14:compatExt spid="_x0000_s1000565"/>
                  </a:ext>
                  <a:ext uri="{FF2B5EF4-FFF2-40B4-BE49-F238E27FC236}">
                    <a16:creationId xmlns:a16="http://schemas.microsoft.com/office/drawing/2014/main" id="{00000000-0008-0000-4300-000075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6" name="Option Button 118" hidden="1">
                <a:extLst>
                  <a:ext uri="{63B3BB69-23CF-44E3-9099-C40C66FF867C}">
                    <a14:compatExt spid="_x0000_s1000566"/>
                  </a:ext>
                  <a:ext uri="{FF2B5EF4-FFF2-40B4-BE49-F238E27FC236}">
                    <a16:creationId xmlns:a16="http://schemas.microsoft.com/office/drawing/2014/main" id="{00000000-0008-0000-4300-000076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7" name="Option Button 119" hidden="1">
                <a:extLst>
                  <a:ext uri="{63B3BB69-23CF-44E3-9099-C40C66FF867C}">
                    <a14:compatExt spid="_x0000_s1000567"/>
                  </a:ext>
                  <a:ext uri="{FF2B5EF4-FFF2-40B4-BE49-F238E27FC236}">
                    <a16:creationId xmlns:a16="http://schemas.microsoft.com/office/drawing/2014/main" id="{00000000-0008-0000-4300-000077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8" name="Option Button 120" hidden="1">
                <a:extLst>
                  <a:ext uri="{63B3BB69-23CF-44E3-9099-C40C66FF867C}">
                    <a14:compatExt spid="_x0000_s1000568"/>
                  </a:ext>
                  <a:ext uri="{FF2B5EF4-FFF2-40B4-BE49-F238E27FC236}">
                    <a16:creationId xmlns:a16="http://schemas.microsoft.com/office/drawing/2014/main" id="{00000000-0008-0000-4300-000078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69" name="Option Button 121" hidden="1">
                <a:extLst>
                  <a:ext uri="{63B3BB69-23CF-44E3-9099-C40C66FF867C}">
                    <a14:compatExt spid="_x0000_s1000569"/>
                  </a:ext>
                  <a:ext uri="{FF2B5EF4-FFF2-40B4-BE49-F238E27FC236}">
                    <a16:creationId xmlns:a16="http://schemas.microsoft.com/office/drawing/2014/main" id="{00000000-0008-0000-4300-000079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190500</xdr:rowOff>
        </xdr:from>
        <xdr:to>
          <xdr:col>7</xdr:col>
          <xdr:colOff>0</xdr:colOff>
          <xdr:row>48</xdr:row>
          <xdr:rowOff>7620</xdr:rowOff>
        </xdr:to>
        <xdr:sp macro="" textlink="">
          <xdr:nvSpPr>
            <xdr:cNvPr id="1000570" name="Group Box 122" hidden="1">
              <a:extLst>
                <a:ext uri="{63B3BB69-23CF-44E3-9099-C40C66FF867C}">
                  <a14:compatExt spid="_x0000_s1000570"/>
                </a:ext>
                <a:ext uri="{FF2B5EF4-FFF2-40B4-BE49-F238E27FC236}">
                  <a16:creationId xmlns:a16="http://schemas.microsoft.com/office/drawing/2014/main" id="{00000000-0008-0000-4300-00007A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190500</xdr:rowOff>
        </xdr:from>
        <xdr:to>
          <xdr:col>7</xdr:col>
          <xdr:colOff>0</xdr:colOff>
          <xdr:row>56</xdr:row>
          <xdr:rowOff>7620</xdr:rowOff>
        </xdr:to>
        <xdr:sp macro="" textlink="">
          <xdr:nvSpPr>
            <xdr:cNvPr id="1000571" name="Group Box 123" hidden="1">
              <a:extLst>
                <a:ext uri="{63B3BB69-23CF-44E3-9099-C40C66FF867C}">
                  <a14:compatExt spid="_x0000_s1000571"/>
                </a:ext>
                <a:ext uri="{FF2B5EF4-FFF2-40B4-BE49-F238E27FC236}">
                  <a16:creationId xmlns:a16="http://schemas.microsoft.com/office/drawing/2014/main" id="{00000000-0008-0000-4300-00007B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62</xdr:row>
          <xdr:rowOff>190500</xdr:rowOff>
        </xdr:from>
        <xdr:to>
          <xdr:col>7</xdr:col>
          <xdr:colOff>7620</xdr:colOff>
          <xdr:row>64</xdr:row>
          <xdr:rowOff>7620</xdr:rowOff>
        </xdr:to>
        <xdr:sp macro="" textlink="">
          <xdr:nvSpPr>
            <xdr:cNvPr id="1000572" name="Group Box 124" hidden="1">
              <a:extLst>
                <a:ext uri="{63B3BB69-23CF-44E3-9099-C40C66FF867C}">
                  <a14:compatExt spid="_x0000_s1000572"/>
                </a:ext>
                <a:ext uri="{FF2B5EF4-FFF2-40B4-BE49-F238E27FC236}">
                  <a16:creationId xmlns:a16="http://schemas.microsoft.com/office/drawing/2014/main" id="{00000000-0008-0000-4300-00007C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70</xdr:row>
          <xdr:rowOff>190500</xdr:rowOff>
        </xdr:from>
        <xdr:to>
          <xdr:col>7</xdr:col>
          <xdr:colOff>7620</xdr:colOff>
          <xdr:row>72</xdr:row>
          <xdr:rowOff>7620</xdr:rowOff>
        </xdr:to>
        <xdr:sp macro="" textlink="">
          <xdr:nvSpPr>
            <xdr:cNvPr id="1000573" name="Group Box 125" hidden="1">
              <a:extLst>
                <a:ext uri="{63B3BB69-23CF-44E3-9099-C40C66FF867C}">
                  <a14:compatExt spid="_x0000_s1000573"/>
                </a:ext>
                <a:ext uri="{FF2B5EF4-FFF2-40B4-BE49-F238E27FC236}">
                  <a16:creationId xmlns:a16="http://schemas.microsoft.com/office/drawing/2014/main" id="{00000000-0008-0000-4300-00007D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79</xdr:row>
          <xdr:rowOff>7620</xdr:rowOff>
        </xdr:from>
        <xdr:to>
          <xdr:col>7</xdr:col>
          <xdr:colOff>7620</xdr:colOff>
          <xdr:row>80</xdr:row>
          <xdr:rowOff>22860</xdr:rowOff>
        </xdr:to>
        <xdr:sp macro="" textlink="">
          <xdr:nvSpPr>
            <xdr:cNvPr id="1000574" name="Group Box 126" hidden="1">
              <a:extLst>
                <a:ext uri="{63B3BB69-23CF-44E3-9099-C40C66FF867C}">
                  <a14:compatExt spid="_x0000_s1000574"/>
                </a:ext>
                <a:ext uri="{FF2B5EF4-FFF2-40B4-BE49-F238E27FC236}">
                  <a16:creationId xmlns:a16="http://schemas.microsoft.com/office/drawing/2014/main" id="{00000000-0008-0000-4300-00007E440F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361950</xdr:colOff>
          <xdr:row>47</xdr:row>
          <xdr:rowOff>66675</xdr:rowOff>
        </xdr:from>
        <xdr:to>
          <xdr:col>6</xdr:col>
          <xdr:colOff>523875</xdr:colOff>
          <xdr:row>47</xdr:row>
          <xdr:rowOff>200025</xdr:rowOff>
        </xdr:to>
        <xdr:grpSp>
          <xdr:nvGrpSpPr>
            <xdr:cNvPr id="60" name="Gruppieren 59">
              <a:extLst>
                <a:ext uri="{FF2B5EF4-FFF2-40B4-BE49-F238E27FC236}">
                  <a16:creationId xmlns:a16="http://schemas.microsoft.com/office/drawing/2014/main" id="{00000000-0008-0000-4300-00003C000000}"/>
                </a:ext>
              </a:extLst>
            </xdr:cNvPr>
            <xdr:cNvGrpSpPr/>
          </xdr:nvGrpSpPr>
          <xdr:grpSpPr>
            <a:xfrm>
              <a:off x="842010" y="10285095"/>
              <a:ext cx="4848225" cy="133350"/>
              <a:chOff x="828674" y="2200275"/>
              <a:chExt cx="4733925" cy="133350"/>
            </a:xfrm>
          </xdr:grpSpPr>
          <xdr:sp macro="" textlink="">
            <xdr:nvSpPr>
              <xdr:cNvPr id="1000575" name="Option Button 127" hidden="1">
                <a:extLst>
                  <a:ext uri="{63B3BB69-23CF-44E3-9099-C40C66FF867C}">
                    <a14:compatExt spid="_x0000_s1000575"/>
                  </a:ext>
                  <a:ext uri="{FF2B5EF4-FFF2-40B4-BE49-F238E27FC236}">
                    <a16:creationId xmlns:a16="http://schemas.microsoft.com/office/drawing/2014/main" id="{00000000-0008-0000-4300-00007F440F00}"/>
                  </a:ext>
                </a:extLst>
              </xdr:cNvPr>
              <xdr:cNvSpPr/>
            </xdr:nvSpPr>
            <xdr:spPr bwMode="auto">
              <a:xfrm>
                <a:off x="5410199"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76" name="Option Button 128" hidden="1">
                <a:extLst>
                  <a:ext uri="{63B3BB69-23CF-44E3-9099-C40C66FF867C}">
                    <a14:compatExt spid="_x0000_s1000576"/>
                  </a:ext>
                  <a:ext uri="{FF2B5EF4-FFF2-40B4-BE49-F238E27FC236}">
                    <a16:creationId xmlns:a16="http://schemas.microsoft.com/office/drawing/2014/main" id="{00000000-0008-0000-4300-000080440F00}"/>
                  </a:ext>
                </a:extLst>
              </xdr:cNvPr>
              <xdr:cNvSpPr/>
            </xdr:nvSpPr>
            <xdr:spPr bwMode="auto">
              <a:xfrm>
                <a:off x="4495800"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77" name="Option Button 129" hidden="1">
                <a:extLst>
                  <a:ext uri="{63B3BB69-23CF-44E3-9099-C40C66FF867C}">
                    <a14:compatExt spid="_x0000_s1000577"/>
                  </a:ext>
                  <a:ext uri="{FF2B5EF4-FFF2-40B4-BE49-F238E27FC236}">
                    <a16:creationId xmlns:a16="http://schemas.microsoft.com/office/drawing/2014/main" id="{00000000-0008-0000-4300-000081440F00}"/>
                  </a:ext>
                </a:extLst>
              </xdr:cNvPr>
              <xdr:cNvSpPr/>
            </xdr:nvSpPr>
            <xdr:spPr bwMode="auto">
              <a:xfrm>
                <a:off x="35718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78" name="Option Button 130" hidden="1">
                <a:extLst>
                  <a:ext uri="{63B3BB69-23CF-44E3-9099-C40C66FF867C}">
                    <a14:compatExt spid="_x0000_s1000578"/>
                  </a:ext>
                  <a:ext uri="{FF2B5EF4-FFF2-40B4-BE49-F238E27FC236}">
                    <a16:creationId xmlns:a16="http://schemas.microsoft.com/office/drawing/2014/main" id="{00000000-0008-0000-4300-000082440F00}"/>
                  </a:ext>
                </a:extLst>
              </xdr:cNvPr>
              <xdr:cNvSpPr/>
            </xdr:nvSpPr>
            <xdr:spPr bwMode="auto">
              <a:xfrm>
                <a:off x="2667000" y="2200275"/>
                <a:ext cx="142875"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79" name="Option Button 131" hidden="1">
                <a:extLst>
                  <a:ext uri="{63B3BB69-23CF-44E3-9099-C40C66FF867C}">
                    <a14:compatExt spid="_x0000_s1000579"/>
                  </a:ext>
                  <a:ext uri="{FF2B5EF4-FFF2-40B4-BE49-F238E27FC236}">
                    <a16:creationId xmlns:a16="http://schemas.microsoft.com/office/drawing/2014/main" id="{00000000-0008-0000-4300-000083440F00}"/>
                  </a:ext>
                </a:extLst>
              </xdr:cNvPr>
              <xdr:cNvSpPr/>
            </xdr:nvSpPr>
            <xdr:spPr bwMode="auto">
              <a:xfrm>
                <a:off x="17430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0" name="Option Button 132" hidden="1">
                <a:extLst>
                  <a:ext uri="{63B3BB69-23CF-44E3-9099-C40C66FF867C}">
                    <a14:compatExt spid="_x0000_s1000580"/>
                  </a:ext>
                  <a:ext uri="{FF2B5EF4-FFF2-40B4-BE49-F238E27FC236}">
                    <a16:creationId xmlns:a16="http://schemas.microsoft.com/office/drawing/2014/main" id="{00000000-0008-0000-4300-000084440F00}"/>
                  </a:ext>
                </a:extLst>
              </xdr:cNvPr>
              <xdr:cNvSpPr/>
            </xdr:nvSpPr>
            <xdr:spPr bwMode="auto">
              <a:xfrm>
                <a:off x="828674"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55</xdr:row>
          <xdr:rowOff>57150</xdr:rowOff>
        </xdr:from>
        <xdr:to>
          <xdr:col>6</xdr:col>
          <xdr:colOff>523875</xdr:colOff>
          <xdr:row>55</xdr:row>
          <xdr:rowOff>200025</xdr:rowOff>
        </xdr:to>
        <xdr:grpSp>
          <xdr:nvGrpSpPr>
            <xdr:cNvPr id="70" name="Gruppieren 69">
              <a:extLst>
                <a:ext uri="{FF2B5EF4-FFF2-40B4-BE49-F238E27FC236}">
                  <a16:creationId xmlns:a16="http://schemas.microsoft.com/office/drawing/2014/main" id="{00000000-0008-0000-4300-000046000000}"/>
                </a:ext>
              </a:extLst>
            </xdr:cNvPr>
            <xdr:cNvGrpSpPr/>
          </xdr:nvGrpSpPr>
          <xdr:grpSpPr>
            <a:xfrm>
              <a:off x="842010" y="12035790"/>
              <a:ext cx="4848225" cy="142875"/>
              <a:chOff x="828674" y="4267200"/>
              <a:chExt cx="4733925" cy="142875"/>
            </a:xfrm>
          </xdr:grpSpPr>
          <xdr:sp macro="" textlink="">
            <xdr:nvSpPr>
              <xdr:cNvPr id="1000581" name="Option Button 133" hidden="1">
                <a:extLst>
                  <a:ext uri="{63B3BB69-23CF-44E3-9099-C40C66FF867C}">
                    <a14:compatExt spid="_x0000_s1000581"/>
                  </a:ext>
                  <a:ext uri="{FF2B5EF4-FFF2-40B4-BE49-F238E27FC236}">
                    <a16:creationId xmlns:a16="http://schemas.microsoft.com/office/drawing/2014/main" id="{00000000-0008-0000-4300-000085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2" name="Option Button 134" hidden="1">
                <a:extLst>
                  <a:ext uri="{63B3BB69-23CF-44E3-9099-C40C66FF867C}">
                    <a14:compatExt spid="_x0000_s1000582"/>
                  </a:ext>
                  <a:ext uri="{FF2B5EF4-FFF2-40B4-BE49-F238E27FC236}">
                    <a16:creationId xmlns:a16="http://schemas.microsoft.com/office/drawing/2014/main" id="{00000000-0008-0000-4300-000086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3" name="Option Button 135" hidden="1">
                <a:extLst>
                  <a:ext uri="{63B3BB69-23CF-44E3-9099-C40C66FF867C}">
                    <a14:compatExt spid="_x0000_s1000583"/>
                  </a:ext>
                  <a:ext uri="{FF2B5EF4-FFF2-40B4-BE49-F238E27FC236}">
                    <a16:creationId xmlns:a16="http://schemas.microsoft.com/office/drawing/2014/main" id="{00000000-0008-0000-4300-000087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4" name="Option Button 136" hidden="1">
                <a:extLst>
                  <a:ext uri="{63B3BB69-23CF-44E3-9099-C40C66FF867C}">
                    <a14:compatExt spid="_x0000_s1000584"/>
                  </a:ext>
                  <a:ext uri="{FF2B5EF4-FFF2-40B4-BE49-F238E27FC236}">
                    <a16:creationId xmlns:a16="http://schemas.microsoft.com/office/drawing/2014/main" id="{00000000-0008-0000-4300-000088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5" name="Option Button 137" hidden="1">
                <a:extLst>
                  <a:ext uri="{63B3BB69-23CF-44E3-9099-C40C66FF867C}">
                    <a14:compatExt spid="_x0000_s1000585"/>
                  </a:ext>
                  <a:ext uri="{FF2B5EF4-FFF2-40B4-BE49-F238E27FC236}">
                    <a16:creationId xmlns:a16="http://schemas.microsoft.com/office/drawing/2014/main" id="{00000000-0008-0000-4300-000089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6" name="Option Button 138" hidden="1">
                <a:extLst>
                  <a:ext uri="{63B3BB69-23CF-44E3-9099-C40C66FF867C}">
                    <a14:compatExt spid="_x0000_s1000586"/>
                  </a:ext>
                  <a:ext uri="{FF2B5EF4-FFF2-40B4-BE49-F238E27FC236}">
                    <a16:creationId xmlns:a16="http://schemas.microsoft.com/office/drawing/2014/main" id="{00000000-0008-0000-4300-00008A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63</xdr:row>
          <xdr:rowOff>64478</xdr:rowOff>
        </xdr:from>
        <xdr:to>
          <xdr:col>6</xdr:col>
          <xdr:colOff>523875</xdr:colOff>
          <xdr:row>63</xdr:row>
          <xdr:rowOff>197828</xdr:rowOff>
        </xdr:to>
        <xdr:grpSp>
          <xdr:nvGrpSpPr>
            <xdr:cNvPr id="77" name="Gruppieren 76">
              <a:extLst>
                <a:ext uri="{FF2B5EF4-FFF2-40B4-BE49-F238E27FC236}">
                  <a16:creationId xmlns:a16="http://schemas.microsoft.com/office/drawing/2014/main" id="{00000000-0008-0000-4300-00004D000000}"/>
                </a:ext>
              </a:extLst>
            </xdr:cNvPr>
            <xdr:cNvGrpSpPr/>
          </xdr:nvGrpSpPr>
          <xdr:grpSpPr>
            <a:xfrm>
              <a:off x="842010" y="13803338"/>
              <a:ext cx="4848225" cy="133350"/>
              <a:chOff x="828674" y="2200275"/>
              <a:chExt cx="4733925" cy="133350"/>
            </a:xfrm>
          </xdr:grpSpPr>
          <xdr:sp macro="" textlink="">
            <xdr:nvSpPr>
              <xdr:cNvPr id="1000587" name="Option Button 139" hidden="1">
                <a:extLst>
                  <a:ext uri="{63B3BB69-23CF-44E3-9099-C40C66FF867C}">
                    <a14:compatExt spid="_x0000_s1000587"/>
                  </a:ext>
                  <a:ext uri="{FF2B5EF4-FFF2-40B4-BE49-F238E27FC236}">
                    <a16:creationId xmlns:a16="http://schemas.microsoft.com/office/drawing/2014/main" id="{00000000-0008-0000-4300-00008B440F00}"/>
                  </a:ext>
                </a:extLst>
              </xdr:cNvPr>
              <xdr:cNvSpPr/>
            </xdr:nvSpPr>
            <xdr:spPr bwMode="auto">
              <a:xfrm>
                <a:off x="5410199"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8" name="Option Button 140" hidden="1">
                <a:extLst>
                  <a:ext uri="{63B3BB69-23CF-44E3-9099-C40C66FF867C}">
                    <a14:compatExt spid="_x0000_s1000588"/>
                  </a:ext>
                  <a:ext uri="{FF2B5EF4-FFF2-40B4-BE49-F238E27FC236}">
                    <a16:creationId xmlns:a16="http://schemas.microsoft.com/office/drawing/2014/main" id="{00000000-0008-0000-4300-00008C440F00}"/>
                  </a:ext>
                </a:extLst>
              </xdr:cNvPr>
              <xdr:cNvSpPr/>
            </xdr:nvSpPr>
            <xdr:spPr bwMode="auto">
              <a:xfrm>
                <a:off x="4495800"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89" name="Option Button 141" hidden="1">
                <a:extLst>
                  <a:ext uri="{63B3BB69-23CF-44E3-9099-C40C66FF867C}">
                    <a14:compatExt spid="_x0000_s1000589"/>
                  </a:ext>
                  <a:ext uri="{FF2B5EF4-FFF2-40B4-BE49-F238E27FC236}">
                    <a16:creationId xmlns:a16="http://schemas.microsoft.com/office/drawing/2014/main" id="{00000000-0008-0000-4300-00008D440F00}"/>
                  </a:ext>
                </a:extLst>
              </xdr:cNvPr>
              <xdr:cNvSpPr/>
            </xdr:nvSpPr>
            <xdr:spPr bwMode="auto">
              <a:xfrm>
                <a:off x="35718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0" name="Option Button 142" hidden="1">
                <a:extLst>
                  <a:ext uri="{63B3BB69-23CF-44E3-9099-C40C66FF867C}">
                    <a14:compatExt spid="_x0000_s1000590"/>
                  </a:ext>
                  <a:ext uri="{FF2B5EF4-FFF2-40B4-BE49-F238E27FC236}">
                    <a16:creationId xmlns:a16="http://schemas.microsoft.com/office/drawing/2014/main" id="{00000000-0008-0000-4300-00008E440F00}"/>
                  </a:ext>
                </a:extLst>
              </xdr:cNvPr>
              <xdr:cNvSpPr/>
            </xdr:nvSpPr>
            <xdr:spPr bwMode="auto">
              <a:xfrm>
                <a:off x="2667000" y="2200275"/>
                <a:ext cx="142875"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1" name="Option Button 143" hidden="1">
                <a:extLst>
                  <a:ext uri="{63B3BB69-23CF-44E3-9099-C40C66FF867C}">
                    <a14:compatExt spid="_x0000_s1000591"/>
                  </a:ext>
                  <a:ext uri="{FF2B5EF4-FFF2-40B4-BE49-F238E27FC236}">
                    <a16:creationId xmlns:a16="http://schemas.microsoft.com/office/drawing/2014/main" id="{00000000-0008-0000-4300-00008F440F00}"/>
                  </a:ext>
                </a:extLst>
              </xdr:cNvPr>
              <xdr:cNvSpPr/>
            </xdr:nvSpPr>
            <xdr:spPr bwMode="auto">
              <a:xfrm>
                <a:off x="1743075"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2" name="Option Button 144" hidden="1">
                <a:extLst>
                  <a:ext uri="{63B3BB69-23CF-44E3-9099-C40C66FF867C}">
                    <a14:compatExt spid="_x0000_s1000592"/>
                  </a:ext>
                  <a:ext uri="{FF2B5EF4-FFF2-40B4-BE49-F238E27FC236}">
                    <a16:creationId xmlns:a16="http://schemas.microsoft.com/office/drawing/2014/main" id="{00000000-0008-0000-4300-000090440F00}"/>
                  </a:ext>
                </a:extLst>
              </xdr:cNvPr>
              <xdr:cNvSpPr/>
            </xdr:nvSpPr>
            <xdr:spPr bwMode="auto">
              <a:xfrm>
                <a:off x="828674" y="2200275"/>
                <a:ext cx="152400" cy="1333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71</xdr:row>
          <xdr:rowOff>54953</xdr:rowOff>
        </xdr:from>
        <xdr:to>
          <xdr:col>6</xdr:col>
          <xdr:colOff>523875</xdr:colOff>
          <xdr:row>71</xdr:row>
          <xdr:rowOff>197828</xdr:rowOff>
        </xdr:to>
        <xdr:grpSp>
          <xdr:nvGrpSpPr>
            <xdr:cNvPr id="81" name="Gruppieren 80">
              <a:extLst>
                <a:ext uri="{FF2B5EF4-FFF2-40B4-BE49-F238E27FC236}">
                  <a16:creationId xmlns:a16="http://schemas.microsoft.com/office/drawing/2014/main" id="{00000000-0008-0000-4300-000051000000}"/>
                </a:ext>
              </a:extLst>
            </xdr:cNvPr>
            <xdr:cNvGrpSpPr/>
          </xdr:nvGrpSpPr>
          <xdr:grpSpPr>
            <a:xfrm>
              <a:off x="842010" y="15554033"/>
              <a:ext cx="4848225" cy="142875"/>
              <a:chOff x="828674" y="4267200"/>
              <a:chExt cx="4733925" cy="142875"/>
            </a:xfrm>
          </xdr:grpSpPr>
          <xdr:sp macro="" textlink="">
            <xdr:nvSpPr>
              <xdr:cNvPr id="1000593" name="Option Button 145" hidden="1">
                <a:extLst>
                  <a:ext uri="{63B3BB69-23CF-44E3-9099-C40C66FF867C}">
                    <a14:compatExt spid="_x0000_s1000593"/>
                  </a:ext>
                  <a:ext uri="{FF2B5EF4-FFF2-40B4-BE49-F238E27FC236}">
                    <a16:creationId xmlns:a16="http://schemas.microsoft.com/office/drawing/2014/main" id="{00000000-0008-0000-4300-000091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4" name="Option Button 146" hidden="1">
                <a:extLst>
                  <a:ext uri="{63B3BB69-23CF-44E3-9099-C40C66FF867C}">
                    <a14:compatExt spid="_x0000_s1000594"/>
                  </a:ext>
                  <a:ext uri="{FF2B5EF4-FFF2-40B4-BE49-F238E27FC236}">
                    <a16:creationId xmlns:a16="http://schemas.microsoft.com/office/drawing/2014/main" id="{00000000-0008-0000-4300-000092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5" name="Option Button 147" hidden="1">
                <a:extLst>
                  <a:ext uri="{63B3BB69-23CF-44E3-9099-C40C66FF867C}">
                    <a14:compatExt spid="_x0000_s1000595"/>
                  </a:ext>
                  <a:ext uri="{FF2B5EF4-FFF2-40B4-BE49-F238E27FC236}">
                    <a16:creationId xmlns:a16="http://schemas.microsoft.com/office/drawing/2014/main" id="{00000000-0008-0000-4300-000093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6" name="Option Button 148" hidden="1">
                <a:extLst>
                  <a:ext uri="{63B3BB69-23CF-44E3-9099-C40C66FF867C}">
                    <a14:compatExt spid="_x0000_s1000596"/>
                  </a:ext>
                  <a:ext uri="{FF2B5EF4-FFF2-40B4-BE49-F238E27FC236}">
                    <a16:creationId xmlns:a16="http://schemas.microsoft.com/office/drawing/2014/main" id="{00000000-0008-0000-4300-000094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7" name="Option Button 149" hidden="1">
                <a:extLst>
                  <a:ext uri="{63B3BB69-23CF-44E3-9099-C40C66FF867C}">
                    <a14:compatExt spid="_x0000_s1000597"/>
                  </a:ext>
                  <a:ext uri="{FF2B5EF4-FFF2-40B4-BE49-F238E27FC236}">
                    <a16:creationId xmlns:a16="http://schemas.microsoft.com/office/drawing/2014/main" id="{00000000-0008-0000-4300-000095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598" name="Option Button 150" hidden="1">
                <a:extLst>
                  <a:ext uri="{63B3BB69-23CF-44E3-9099-C40C66FF867C}">
                    <a14:compatExt spid="_x0000_s1000598"/>
                  </a:ext>
                  <a:ext uri="{FF2B5EF4-FFF2-40B4-BE49-F238E27FC236}">
                    <a16:creationId xmlns:a16="http://schemas.microsoft.com/office/drawing/2014/main" id="{00000000-0008-0000-4300-000096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361950</xdr:colOff>
          <xdr:row>79</xdr:row>
          <xdr:rowOff>64478</xdr:rowOff>
        </xdr:from>
        <xdr:to>
          <xdr:col>6</xdr:col>
          <xdr:colOff>523875</xdr:colOff>
          <xdr:row>79</xdr:row>
          <xdr:rowOff>207353</xdr:rowOff>
        </xdr:to>
        <xdr:grpSp>
          <xdr:nvGrpSpPr>
            <xdr:cNvPr id="88" name="Gruppieren 87">
              <a:extLst>
                <a:ext uri="{FF2B5EF4-FFF2-40B4-BE49-F238E27FC236}">
                  <a16:creationId xmlns:a16="http://schemas.microsoft.com/office/drawing/2014/main" id="{00000000-0008-0000-4300-000058000000}"/>
                </a:ext>
              </a:extLst>
            </xdr:cNvPr>
            <xdr:cNvGrpSpPr/>
          </xdr:nvGrpSpPr>
          <xdr:grpSpPr>
            <a:xfrm>
              <a:off x="842010" y="17323778"/>
              <a:ext cx="4848225" cy="142875"/>
              <a:chOff x="828674" y="4267200"/>
              <a:chExt cx="4733925" cy="142875"/>
            </a:xfrm>
          </xdr:grpSpPr>
          <xdr:sp macro="" textlink="">
            <xdr:nvSpPr>
              <xdr:cNvPr id="1000599" name="Option Button 151" hidden="1">
                <a:extLst>
                  <a:ext uri="{63B3BB69-23CF-44E3-9099-C40C66FF867C}">
                    <a14:compatExt spid="_x0000_s1000599"/>
                  </a:ext>
                  <a:ext uri="{FF2B5EF4-FFF2-40B4-BE49-F238E27FC236}">
                    <a16:creationId xmlns:a16="http://schemas.microsoft.com/office/drawing/2014/main" id="{00000000-0008-0000-4300-000097440F00}"/>
                  </a:ext>
                </a:extLst>
              </xdr:cNvPr>
              <xdr:cNvSpPr/>
            </xdr:nvSpPr>
            <xdr:spPr bwMode="auto">
              <a:xfrm>
                <a:off x="5410199"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600" name="Option Button 152" hidden="1">
                <a:extLst>
                  <a:ext uri="{63B3BB69-23CF-44E3-9099-C40C66FF867C}">
                    <a14:compatExt spid="_x0000_s1000600"/>
                  </a:ext>
                  <a:ext uri="{FF2B5EF4-FFF2-40B4-BE49-F238E27FC236}">
                    <a16:creationId xmlns:a16="http://schemas.microsoft.com/office/drawing/2014/main" id="{00000000-0008-0000-4300-000098440F00}"/>
                  </a:ext>
                </a:extLst>
              </xdr:cNvPr>
              <xdr:cNvSpPr/>
            </xdr:nvSpPr>
            <xdr:spPr bwMode="auto">
              <a:xfrm>
                <a:off x="4495800"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601" name="Option Button 153" hidden="1">
                <a:extLst>
                  <a:ext uri="{63B3BB69-23CF-44E3-9099-C40C66FF867C}">
                    <a14:compatExt spid="_x0000_s1000601"/>
                  </a:ext>
                  <a:ext uri="{FF2B5EF4-FFF2-40B4-BE49-F238E27FC236}">
                    <a16:creationId xmlns:a16="http://schemas.microsoft.com/office/drawing/2014/main" id="{00000000-0008-0000-4300-000099440F00}"/>
                  </a:ext>
                </a:extLst>
              </xdr:cNvPr>
              <xdr:cNvSpPr/>
            </xdr:nvSpPr>
            <xdr:spPr bwMode="auto">
              <a:xfrm>
                <a:off x="35718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602" name="Option Button 154" hidden="1">
                <a:extLst>
                  <a:ext uri="{63B3BB69-23CF-44E3-9099-C40C66FF867C}">
                    <a14:compatExt spid="_x0000_s1000602"/>
                  </a:ext>
                  <a:ext uri="{FF2B5EF4-FFF2-40B4-BE49-F238E27FC236}">
                    <a16:creationId xmlns:a16="http://schemas.microsoft.com/office/drawing/2014/main" id="{00000000-0008-0000-4300-00009A440F00}"/>
                  </a:ext>
                </a:extLst>
              </xdr:cNvPr>
              <xdr:cNvSpPr/>
            </xdr:nvSpPr>
            <xdr:spPr bwMode="auto">
              <a:xfrm>
                <a:off x="2667000" y="4267200"/>
                <a:ext cx="142875"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603" name="Option Button 155" hidden="1">
                <a:extLst>
                  <a:ext uri="{63B3BB69-23CF-44E3-9099-C40C66FF867C}">
                    <a14:compatExt spid="_x0000_s1000603"/>
                  </a:ext>
                  <a:ext uri="{FF2B5EF4-FFF2-40B4-BE49-F238E27FC236}">
                    <a16:creationId xmlns:a16="http://schemas.microsoft.com/office/drawing/2014/main" id="{00000000-0008-0000-4300-00009B440F00}"/>
                  </a:ext>
                </a:extLst>
              </xdr:cNvPr>
              <xdr:cNvSpPr/>
            </xdr:nvSpPr>
            <xdr:spPr bwMode="auto">
              <a:xfrm>
                <a:off x="1743075"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00604" name="Option Button 156" hidden="1">
                <a:extLst>
                  <a:ext uri="{63B3BB69-23CF-44E3-9099-C40C66FF867C}">
                    <a14:compatExt spid="_x0000_s1000604"/>
                  </a:ext>
                  <a:ext uri="{FF2B5EF4-FFF2-40B4-BE49-F238E27FC236}">
                    <a16:creationId xmlns:a16="http://schemas.microsoft.com/office/drawing/2014/main" id="{00000000-0008-0000-4300-00009C440F00}"/>
                  </a:ext>
                </a:extLst>
              </xdr:cNvPr>
              <xdr:cNvSpPr/>
            </xdr:nvSpPr>
            <xdr:spPr bwMode="auto">
              <a:xfrm>
                <a:off x="828674" y="4267200"/>
                <a:ext cx="152400" cy="142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784860</xdr:colOff>
          <xdr:row>2</xdr:row>
          <xdr:rowOff>76200</xdr:rowOff>
        </xdr:from>
        <xdr:to>
          <xdr:col>9</xdr:col>
          <xdr:colOff>0</xdr:colOff>
          <xdr:row>2</xdr:row>
          <xdr:rowOff>251460</xdr:rowOff>
        </xdr:to>
        <xdr:sp macro="" textlink="">
          <xdr:nvSpPr>
            <xdr:cNvPr id="1000605" name="Drop Down 157" hidden="1">
              <a:extLst>
                <a:ext uri="{63B3BB69-23CF-44E3-9099-C40C66FF867C}">
                  <a14:compatExt spid="_x0000_s1000605"/>
                </a:ext>
                <a:ext uri="{FF2B5EF4-FFF2-40B4-BE49-F238E27FC236}">
                  <a16:creationId xmlns:a16="http://schemas.microsoft.com/office/drawing/2014/main" id="{00000000-0008-0000-4300-00009D440F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6</xdr:col>
      <xdr:colOff>563880</xdr:colOff>
      <xdr:row>2</xdr:row>
      <xdr:rowOff>68580</xdr:rowOff>
    </xdr:from>
    <xdr:ext cx="172800" cy="172800"/>
    <xdr:grpSp>
      <xdr:nvGrpSpPr>
        <xdr:cNvPr id="96" name="Gruppieren 95">
          <a:hlinkClick xmlns:r="http://schemas.openxmlformats.org/officeDocument/2006/relationships" r:id="rId5"/>
          <a:extLst>
            <a:ext uri="{FF2B5EF4-FFF2-40B4-BE49-F238E27FC236}">
              <a16:creationId xmlns:a16="http://schemas.microsoft.com/office/drawing/2014/main" id="{00000000-0008-0000-4300-000060000000}"/>
            </a:ext>
          </a:extLst>
        </xdr:cNvPr>
        <xdr:cNvGrpSpPr/>
      </xdr:nvGrpSpPr>
      <xdr:grpSpPr>
        <a:xfrm>
          <a:off x="5730240" y="632460"/>
          <a:ext cx="172800" cy="172800"/>
          <a:chOff x="8105775" y="571500"/>
          <a:chExt cx="172800" cy="172800"/>
        </a:xfrm>
      </xdr:grpSpPr>
      <xdr:sp macro="" textlink="">
        <xdr:nvSpPr>
          <xdr:cNvPr id="97" name="Rechteck 96">
            <a:extLst>
              <a:ext uri="{FF2B5EF4-FFF2-40B4-BE49-F238E27FC236}">
                <a16:creationId xmlns:a16="http://schemas.microsoft.com/office/drawing/2014/main" id="{00000000-0008-0000-4300-00006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8" name="Textfeld 97">
            <a:extLst>
              <a:ext uri="{FF2B5EF4-FFF2-40B4-BE49-F238E27FC236}">
                <a16:creationId xmlns:a16="http://schemas.microsoft.com/office/drawing/2014/main" id="{00000000-0008-0000-4300-00006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0</xdr:col>
      <xdr:colOff>457200</xdr:colOff>
      <xdr:row>84</xdr:row>
      <xdr:rowOff>47625</xdr:rowOff>
    </xdr:from>
    <xdr:to>
      <xdr:col>8</xdr:col>
      <xdr:colOff>409575</xdr:colOff>
      <xdr:row>104</xdr:row>
      <xdr:rowOff>0</xdr:rowOff>
    </xdr:to>
    <xdr:graphicFrame macro="">
      <xdr:nvGraphicFramePr>
        <xdr:cNvPr id="2" name="Diagramm 1">
          <a:extLst>
            <a:ext uri="{FF2B5EF4-FFF2-40B4-BE49-F238E27FC236}">
              <a16:creationId xmlns:a16="http://schemas.microsoft.com/office/drawing/2014/main" id="{00000000-0008-0000-4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495299</xdr:colOff>
      <xdr:row>108</xdr:row>
      <xdr:rowOff>9525</xdr:rowOff>
    </xdr:from>
    <xdr:to>
      <xdr:col>8</xdr:col>
      <xdr:colOff>352425</xdr:colOff>
      <xdr:row>120</xdr:row>
      <xdr:rowOff>0</xdr:rowOff>
    </xdr:to>
    <xdr:graphicFrame macro="">
      <xdr:nvGraphicFramePr>
        <xdr:cNvPr id="8" name="Diagramm 7">
          <a:extLst>
            <a:ext uri="{FF2B5EF4-FFF2-40B4-BE49-F238E27FC236}">
              <a16:creationId xmlns:a16="http://schemas.microsoft.com/office/drawing/2014/main" id="{00000000-0008-0000-43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7</xdr:col>
      <xdr:colOff>76200</xdr:colOff>
      <xdr:row>7</xdr:row>
      <xdr:rowOff>28575</xdr:rowOff>
    </xdr:from>
    <xdr:to>
      <xdr:col>7</xdr:col>
      <xdr:colOff>253008</xdr:colOff>
      <xdr:row>7</xdr:row>
      <xdr:rowOff>209625</xdr:rowOff>
    </xdr:to>
    <xdr:grpSp>
      <xdr:nvGrpSpPr>
        <xdr:cNvPr id="105" name="Gruppieren 104">
          <a:hlinkClick xmlns:r="http://schemas.openxmlformats.org/officeDocument/2006/relationships" r:id="rId8"/>
          <a:extLst>
            <a:ext uri="{FF2B5EF4-FFF2-40B4-BE49-F238E27FC236}">
              <a16:creationId xmlns:a16="http://schemas.microsoft.com/office/drawing/2014/main" id="{00000000-0008-0000-4300-000069000000}"/>
            </a:ext>
          </a:extLst>
        </xdr:cNvPr>
        <xdr:cNvGrpSpPr/>
      </xdr:nvGrpSpPr>
      <xdr:grpSpPr>
        <a:xfrm>
          <a:off x="6179820" y="1445895"/>
          <a:ext cx="176808" cy="181050"/>
          <a:chOff x="7210425" y="2246850"/>
          <a:chExt cx="176808" cy="181050"/>
        </a:xfrm>
      </xdr:grpSpPr>
      <xdr:sp macro="" textlink="">
        <xdr:nvSpPr>
          <xdr:cNvPr id="106" name="Rechteck 105">
            <a:extLst>
              <a:ext uri="{FF2B5EF4-FFF2-40B4-BE49-F238E27FC236}">
                <a16:creationId xmlns:a16="http://schemas.microsoft.com/office/drawing/2014/main" id="{00000000-0008-0000-4300-00006A00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7" name="Textfeld 106">
            <a:extLst>
              <a:ext uri="{FF2B5EF4-FFF2-40B4-BE49-F238E27FC236}">
                <a16:creationId xmlns:a16="http://schemas.microsoft.com/office/drawing/2014/main" id="{00000000-0008-0000-4300-00006B00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xdr:twoCellAnchor editAs="oneCell">
    <xdr:from>
      <xdr:col>0</xdr:col>
      <xdr:colOff>57150</xdr:colOff>
      <xdr:row>135</xdr:row>
      <xdr:rowOff>104775</xdr:rowOff>
    </xdr:from>
    <xdr:to>
      <xdr:col>0</xdr:col>
      <xdr:colOff>381150</xdr:colOff>
      <xdr:row>137</xdr:row>
      <xdr:rowOff>150</xdr:rowOff>
    </xdr:to>
    <xdr:grpSp>
      <xdr:nvGrpSpPr>
        <xdr:cNvPr id="108" name="Gruppieren 107">
          <a:hlinkClick xmlns:r="http://schemas.openxmlformats.org/officeDocument/2006/relationships" r:id="rId9"/>
          <a:extLst>
            <a:ext uri="{FF2B5EF4-FFF2-40B4-BE49-F238E27FC236}">
              <a16:creationId xmlns:a16="http://schemas.microsoft.com/office/drawing/2014/main" id="{00000000-0008-0000-4300-00006C000000}"/>
            </a:ext>
          </a:extLst>
        </xdr:cNvPr>
        <xdr:cNvGrpSpPr/>
      </xdr:nvGrpSpPr>
      <xdr:grpSpPr>
        <a:xfrm>
          <a:off x="57150" y="29114115"/>
          <a:ext cx="324000" cy="306855"/>
          <a:chOff x="66675" y="4972050"/>
          <a:chExt cx="324000" cy="325465"/>
        </a:xfrm>
      </xdr:grpSpPr>
      <xdr:sp macro="" textlink="">
        <xdr:nvSpPr>
          <xdr:cNvPr id="109" name="Rechteck 108">
            <a:extLst>
              <a:ext uri="{FF2B5EF4-FFF2-40B4-BE49-F238E27FC236}">
                <a16:creationId xmlns:a16="http://schemas.microsoft.com/office/drawing/2014/main" id="{00000000-0008-0000-4300-00006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0" name="Pfeil nach oben 109">
            <a:extLst>
              <a:ext uri="{FF2B5EF4-FFF2-40B4-BE49-F238E27FC236}">
                <a16:creationId xmlns:a16="http://schemas.microsoft.com/office/drawing/2014/main" id="{00000000-0008-0000-4300-00006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8</xdr:col>
      <xdr:colOff>104775</xdr:colOff>
      <xdr:row>132</xdr:row>
      <xdr:rowOff>47625</xdr:rowOff>
    </xdr:from>
    <xdr:to>
      <xdr:col>8</xdr:col>
      <xdr:colOff>104775</xdr:colOff>
      <xdr:row>135</xdr:row>
      <xdr:rowOff>0</xdr:rowOff>
    </xdr:to>
    <xdr:cxnSp macro="">
      <xdr:nvCxnSpPr>
        <xdr:cNvPr id="111" name="Gerade Verbindung mit Pfeil 110">
          <a:hlinkClick xmlns:r="http://schemas.openxmlformats.org/officeDocument/2006/relationships" r:id="rId10"/>
          <a:extLst>
            <a:ext uri="{FF2B5EF4-FFF2-40B4-BE49-F238E27FC236}">
              <a16:creationId xmlns:a16="http://schemas.microsoft.com/office/drawing/2014/main" id="{00000000-0008-0000-4300-00006F000000}"/>
            </a:ext>
          </a:extLst>
        </xdr:cNvPr>
        <xdr:cNvCxnSpPr/>
      </xdr:nvCxnSpPr>
      <xdr:spPr>
        <a:xfrm flipV="1">
          <a:off x="6372225" y="2883217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76200</xdr:colOff>
      <xdr:row>2</xdr:row>
      <xdr:rowOff>238125</xdr:rowOff>
    </xdr:from>
    <xdr:to>
      <xdr:col>0</xdr:col>
      <xdr:colOff>400200</xdr:colOff>
      <xdr:row>4</xdr:row>
      <xdr:rowOff>230215</xdr:rowOff>
    </xdr:to>
    <xdr:grpSp>
      <xdr:nvGrpSpPr>
        <xdr:cNvPr id="112" name="Gruppieren 111">
          <a:hlinkClick xmlns:r="http://schemas.openxmlformats.org/officeDocument/2006/relationships" r:id="rId11"/>
          <a:extLst>
            <a:ext uri="{FF2B5EF4-FFF2-40B4-BE49-F238E27FC236}">
              <a16:creationId xmlns:a16="http://schemas.microsoft.com/office/drawing/2014/main" id="{00000000-0008-0000-4300-000070000000}"/>
            </a:ext>
          </a:extLst>
        </xdr:cNvPr>
        <xdr:cNvGrpSpPr/>
      </xdr:nvGrpSpPr>
      <xdr:grpSpPr>
        <a:xfrm>
          <a:off x="76200" y="802005"/>
          <a:ext cx="324000" cy="319750"/>
          <a:chOff x="12382500" y="2152650"/>
          <a:chExt cx="324000" cy="325465"/>
        </a:xfrm>
      </xdr:grpSpPr>
      <xdr:sp macro="" textlink="">
        <xdr:nvSpPr>
          <xdr:cNvPr id="113" name="Rechteck 112">
            <a:extLst>
              <a:ext uri="{FF2B5EF4-FFF2-40B4-BE49-F238E27FC236}">
                <a16:creationId xmlns:a16="http://schemas.microsoft.com/office/drawing/2014/main" id="{00000000-0008-0000-4300-000071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14" name="Grafik 113">
            <a:extLst>
              <a:ext uri="{FF2B5EF4-FFF2-40B4-BE49-F238E27FC236}">
                <a16:creationId xmlns:a16="http://schemas.microsoft.com/office/drawing/2014/main" id="{00000000-0008-0000-4300-000072000000}"/>
              </a:ext>
            </a:extLst>
          </xdr:cNvPr>
          <xdr:cNvPicPr>
            <a:picLocks noChangeAspect="1"/>
          </xdr:cNvPicPr>
        </xdr:nvPicPr>
        <xdr:blipFill>
          <a:blip xmlns:r="http://schemas.openxmlformats.org/officeDocument/2006/relationships" r:embed="rId1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66675</xdr:colOff>
      <xdr:row>105</xdr:row>
      <xdr:rowOff>0</xdr:rowOff>
    </xdr:from>
    <xdr:to>
      <xdr:col>0</xdr:col>
      <xdr:colOff>390675</xdr:colOff>
      <xdr:row>106</xdr:row>
      <xdr:rowOff>85875</xdr:rowOff>
    </xdr:to>
    <xdr:grpSp>
      <xdr:nvGrpSpPr>
        <xdr:cNvPr id="115" name="Gruppieren 114">
          <a:hlinkClick xmlns:r="http://schemas.openxmlformats.org/officeDocument/2006/relationships" r:id="rId9"/>
          <a:extLst>
            <a:ext uri="{FF2B5EF4-FFF2-40B4-BE49-F238E27FC236}">
              <a16:creationId xmlns:a16="http://schemas.microsoft.com/office/drawing/2014/main" id="{00000000-0008-0000-4300-000073000000}"/>
            </a:ext>
          </a:extLst>
        </xdr:cNvPr>
        <xdr:cNvGrpSpPr/>
      </xdr:nvGrpSpPr>
      <xdr:grpSpPr>
        <a:xfrm>
          <a:off x="66675" y="22639020"/>
          <a:ext cx="324000" cy="322095"/>
          <a:chOff x="66675" y="4972050"/>
          <a:chExt cx="324000" cy="325465"/>
        </a:xfrm>
      </xdr:grpSpPr>
      <xdr:sp macro="" textlink="">
        <xdr:nvSpPr>
          <xdr:cNvPr id="116" name="Rechteck 115">
            <a:extLst>
              <a:ext uri="{FF2B5EF4-FFF2-40B4-BE49-F238E27FC236}">
                <a16:creationId xmlns:a16="http://schemas.microsoft.com/office/drawing/2014/main" id="{00000000-0008-0000-4300-00007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7" name="Pfeil nach oben 116">
            <a:extLst>
              <a:ext uri="{FF2B5EF4-FFF2-40B4-BE49-F238E27FC236}">
                <a16:creationId xmlns:a16="http://schemas.microsoft.com/office/drawing/2014/main" id="{00000000-0008-0000-4300-00007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xdr:col>
      <xdr:colOff>9525</xdr:colOff>
      <xdr:row>31</xdr:row>
      <xdr:rowOff>0</xdr:rowOff>
    </xdr:from>
    <xdr:to>
      <xdr:col>7</xdr:col>
      <xdr:colOff>19051</xdr:colOff>
      <xdr:row>32</xdr:row>
      <xdr:rowOff>9525</xdr:rowOff>
    </xdr:to>
    <xdr:sp macro="" textlink="">
      <xdr:nvSpPr>
        <xdr:cNvPr id="118" name="Rechteck 117">
          <a:extLst>
            <a:ext uri="{FF2B5EF4-FFF2-40B4-BE49-F238E27FC236}">
              <a16:creationId xmlns:a16="http://schemas.microsoft.com/office/drawing/2014/main" id="{00000000-0008-0000-4300-000076000000}"/>
            </a:ext>
          </a:extLst>
        </xdr:cNvPr>
        <xdr:cNvSpPr/>
      </xdr:nvSpPr>
      <xdr:spPr>
        <a:xfrm>
          <a:off x="476250" y="671512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0</xdr:colOff>
      <xdr:row>39</xdr:row>
      <xdr:rowOff>0</xdr:rowOff>
    </xdr:from>
    <xdr:to>
      <xdr:col>7</xdr:col>
      <xdr:colOff>9526</xdr:colOff>
      <xdr:row>40</xdr:row>
      <xdr:rowOff>9525</xdr:rowOff>
    </xdr:to>
    <xdr:sp macro="" textlink="">
      <xdr:nvSpPr>
        <xdr:cNvPr id="119" name="Rechteck 118">
          <a:extLst>
            <a:ext uri="{FF2B5EF4-FFF2-40B4-BE49-F238E27FC236}">
              <a16:creationId xmlns:a16="http://schemas.microsoft.com/office/drawing/2014/main" id="{00000000-0008-0000-4300-000077000000}"/>
            </a:ext>
          </a:extLst>
        </xdr:cNvPr>
        <xdr:cNvSpPr/>
      </xdr:nvSpPr>
      <xdr:spPr>
        <a:xfrm>
          <a:off x="466725" y="848677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0</xdr:col>
      <xdr:colOff>457200</xdr:colOff>
      <xdr:row>47</xdr:row>
      <xdr:rowOff>0</xdr:rowOff>
    </xdr:from>
    <xdr:to>
      <xdr:col>7</xdr:col>
      <xdr:colOff>1</xdr:colOff>
      <xdr:row>48</xdr:row>
      <xdr:rowOff>9525</xdr:rowOff>
    </xdr:to>
    <xdr:sp macro="" textlink="">
      <xdr:nvSpPr>
        <xdr:cNvPr id="120" name="Rechteck 119">
          <a:extLst>
            <a:ext uri="{FF2B5EF4-FFF2-40B4-BE49-F238E27FC236}">
              <a16:creationId xmlns:a16="http://schemas.microsoft.com/office/drawing/2014/main" id="{00000000-0008-0000-4300-000078000000}"/>
            </a:ext>
          </a:extLst>
        </xdr:cNvPr>
        <xdr:cNvSpPr/>
      </xdr:nvSpPr>
      <xdr:spPr>
        <a:xfrm>
          <a:off x="457200" y="1025842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0</xdr:col>
      <xdr:colOff>457200</xdr:colOff>
      <xdr:row>55</xdr:row>
      <xdr:rowOff>0</xdr:rowOff>
    </xdr:from>
    <xdr:to>
      <xdr:col>7</xdr:col>
      <xdr:colOff>1</xdr:colOff>
      <xdr:row>56</xdr:row>
      <xdr:rowOff>9525</xdr:rowOff>
    </xdr:to>
    <xdr:sp macro="" textlink="">
      <xdr:nvSpPr>
        <xdr:cNvPr id="121" name="Rechteck 120">
          <a:extLst>
            <a:ext uri="{FF2B5EF4-FFF2-40B4-BE49-F238E27FC236}">
              <a16:creationId xmlns:a16="http://schemas.microsoft.com/office/drawing/2014/main" id="{00000000-0008-0000-4300-000079000000}"/>
            </a:ext>
          </a:extLst>
        </xdr:cNvPr>
        <xdr:cNvSpPr/>
      </xdr:nvSpPr>
      <xdr:spPr>
        <a:xfrm>
          <a:off x="457200" y="1203007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0</xdr:colOff>
      <xdr:row>63</xdr:row>
      <xdr:rowOff>0</xdr:rowOff>
    </xdr:from>
    <xdr:to>
      <xdr:col>7</xdr:col>
      <xdr:colOff>9526</xdr:colOff>
      <xdr:row>64</xdr:row>
      <xdr:rowOff>9525</xdr:rowOff>
    </xdr:to>
    <xdr:sp macro="" textlink="">
      <xdr:nvSpPr>
        <xdr:cNvPr id="122" name="Rechteck 121">
          <a:extLst>
            <a:ext uri="{FF2B5EF4-FFF2-40B4-BE49-F238E27FC236}">
              <a16:creationId xmlns:a16="http://schemas.microsoft.com/office/drawing/2014/main" id="{00000000-0008-0000-4300-00007A000000}"/>
            </a:ext>
          </a:extLst>
        </xdr:cNvPr>
        <xdr:cNvSpPr/>
      </xdr:nvSpPr>
      <xdr:spPr>
        <a:xfrm>
          <a:off x="466725" y="1380172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0</xdr:colOff>
      <xdr:row>71</xdr:row>
      <xdr:rowOff>0</xdr:rowOff>
    </xdr:from>
    <xdr:to>
      <xdr:col>7</xdr:col>
      <xdr:colOff>9526</xdr:colOff>
      <xdr:row>72</xdr:row>
      <xdr:rowOff>9525</xdr:rowOff>
    </xdr:to>
    <xdr:sp macro="" textlink="">
      <xdr:nvSpPr>
        <xdr:cNvPr id="123" name="Rechteck 122">
          <a:extLst>
            <a:ext uri="{FF2B5EF4-FFF2-40B4-BE49-F238E27FC236}">
              <a16:creationId xmlns:a16="http://schemas.microsoft.com/office/drawing/2014/main" id="{00000000-0008-0000-4300-00007B000000}"/>
            </a:ext>
          </a:extLst>
        </xdr:cNvPr>
        <xdr:cNvSpPr/>
      </xdr:nvSpPr>
      <xdr:spPr>
        <a:xfrm>
          <a:off x="466725" y="1557337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9525</xdr:colOff>
      <xdr:row>79</xdr:row>
      <xdr:rowOff>0</xdr:rowOff>
    </xdr:from>
    <xdr:to>
      <xdr:col>7</xdr:col>
      <xdr:colOff>19051</xdr:colOff>
      <xdr:row>80</xdr:row>
      <xdr:rowOff>9525</xdr:rowOff>
    </xdr:to>
    <xdr:sp macro="" textlink="">
      <xdr:nvSpPr>
        <xdr:cNvPr id="124" name="Rechteck 123">
          <a:extLst>
            <a:ext uri="{FF2B5EF4-FFF2-40B4-BE49-F238E27FC236}">
              <a16:creationId xmlns:a16="http://schemas.microsoft.com/office/drawing/2014/main" id="{00000000-0008-0000-4300-00007C000000}"/>
            </a:ext>
          </a:extLst>
        </xdr:cNvPr>
        <xdr:cNvSpPr/>
      </xdr:nvSpPr>
      <xdr:spPr>
        <a:xfrm>
          <a:off x="476250" y="17345025"/>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0</xdr:colOff>
      <xdr:row>23</xdr:row>
      <xdr:rowOff>9525</xdr:rowOff>
    </xdr:from>
    <xdr:to>
      <xdr:col>7</xdr:col>
      <xdr:colOff>9526</xdr:colOff>
      <xdr:row>24</xdr:row>
      <xdr:rowOff>19050</xdr:rowOff>
    </xdr:to>
    <xdr:sp macro="" textlink="">
      <xdr:nvSpPr>
        <xdr:cNvPr id="125" name="Rechteck 124">
          <a:extLst>
            <a:ext uri="{FF2B5EF4-FFF2-40B4-BE49-F238E27FC236}">
              <a16:creationId xmlns:a16="http://schemas.microsoft.com/office/drawing/2014/main" id="{00000000-0008-0000-4300-00007D000000}"/>
            </a:ext>
          </a:extLst>
        </xdr:cNvPr>
        <xdr:cNvSpPr/>
      </xdr:nvSpPr>
      <xdr:spPr>
        <a:xfrm>
          <a:off x="466725" y="4953000"/>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1</xdr:col>
      <xdr:colOff>0</xdr:colOff>
      <xdr:row>15</xdr:row>
      <xdr:rowOff>9525</xdr:rowOff>
    </xdr:from>
    <xdr:to>
      <xdr:col>7</xdr:col>
      <xdr:colOff>9526</xdr:colOff>
      <xdr:row>16</xdr:row>
      <xdr:rowOff>19050</xdr:rowOff>
    </xdr:to>
    <xdr:sp macro="" textlink="">
      <xdr:nvSpPr>
        <xdr:cNvPr id="126" name="Rechteck 125">
          <a:extLst>
            <a:ext uri="{FF2B5EF4-FFF2-40B4-BE49-F238E27FC236}">
              <a16:creationId xmlns:a16="http://schemas.microsoft.com/office/drawing/2014/main" id="{00000000-0008-0000-4300-00007E000000}"/>
            </a:ext>
          </a:extLst>
        </xdr:cNvPr>
        <xdr:cNvSpPr/>
      </xdr:nvSpPr>
      <xdr:spPr>
        <a:xfrm>
          <a:off x="466725" y="3181350"/>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xdr:from>
      <xdr:col>0</xdr:col>
      <xdr:colOff>457200</xdr:colOff>
      <xdr:row>7</xdr:row>
      <xdr:rowOff>9525</xdr:rowOff>
    </xdr:from>
    <xdr:to>
      <xdr:col>7</xdr:col>
      <xdr:colOff>1</xdr:colOff>
      <xdr:row>8</xdr:row>
      <xdr:rowOff>19050</xdr:rowOff>
    </xdr:to>
    <xdr:sp macro="" textlink="">
      <xdr:nvSpPr>
        <xdr:cNvPr id="127" name="Rechteck 126">
          <a:extLst>
            <a:ext uri="{FF2B5EF4-FFF2-40B4-BE49-F238E27FC236}">
              <a16:creationId xmlns:a16="http://schemas.microsoft.com/office/drawing/2014/main" id="{00000000-0008-0000-4300-00007F000000}"/>
            </a:ext>
          </a:extLst>
        </xdr:cNvPr>
        <xdr:cNvSpPr/>
      </xdr:nvSpPr>
      <xdr:spPr>
        <a:xfrm>
          <a:off x="457200" y="1409700"/>
          <a:ext cx="5495926" cy="247650"/>
        </a:xfrm>
        <a:prstGeom prst="rect">
          <a:avLst/>
        </a:prstGeom>
        <a:noFill/>
        <a:ln w="28575">
          <a:solidFill>
            <a:schemeClr val="bg1"/>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mc:AlternateContent xmlns:mc="http://schemas.openxmlformats.org/markup-compatibility/2006">
    <mc:Choice xmlns:a14="http://schemas.microsoft.com/office/drawing/2010/main" Requires="a14">
      <xdr:twoCellAnchor editAs="oneCell">
        <xdr:from>
          <xdr:col>3</xdr:col>
          <xdr:colOff>561976</xdr:colOff>
          <xdr:row>0</xdr:row>
          <xdr:rowOff>121227</xdr:rowOff>
        </xdr:from>
        <xdr:to>
          <xdr:col>5</xdr:col>
          <xdr:colOff>247650</xdr:colOff>
          <xdr:row>0</xdr:row>
          <xdr:rowOff>488373</xdr:rowOff>
        </xdr:to>
        <xdr:pic>
          <xdr:nvPicPr>
            <xdr:cNvPr id="128" name="Grafik 59">
              <a:extLst>
                <a:ext uri="{FF2B5EF4-FFF2-40B4-BE49-F238E27FC236}">
                  <a16:creationId xmlns:a16="http://schemas.microsoft.com/office/drawing/2014/main" id="{00000000-0008-0000-4300-000080000000}"/>
                </a:ext>
              </a:extLst>
            </xdr:cNvPr>
            <xdr:cNvPicPr>
              <a:picLocks noChangeAspect="1" noChangeArrowheads="1"/>
              <a:extLst>
                <a:ext uri="{84589F7E-364E-4C9E-8A38-B11213B215E9}">
                  <a14:cameraTool cellRange="Logo!$D$6" spid="_x0000_s1000730"/>
                </a:ext>
              </a:extLst>
            </xdr:cNvPicPr>
          </xdr:nvPicPr>
          <xdr:blipFill>
            <a:blip xmlns:r="http://schemas.openxmlformats.org/officeDocument/2006/relationships" r:embed="rId13"/>
            <a:srcRect/>
            <a:stretch>
              <a:fillRect/>
            </a:stretch>
          </xdr:blipFill>
          <xdr:spPr bwMode="auto">
            <a:xfrm>
              <a:off x="2857501" y="121227"/>
              <a:ext cx="1514474" cy="367146"/>
            </a:xfrm>
            <a:prstGeom prst="rect">
              <a:avLst/>
            </a:prstGeom>
            <a:solidFill>
              <a:schemeClr val="bg1"/>
            </a:solidFill>
            <a:ln w="9525">
              <a:noFill/>
              <a:miter lim="800000"/>
              <a:headEnd/>
              <a:tailEnd/>
            </a:ln>
          </xdr:spPr>
        </xdr:pic>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38100</xdr:colOff>
      <xdr:row>2</xdr:row>
      <xdr:rowOff>57150</xdr:rowOff>
    </xdr:from>
    <xdr:to>
      <xdr:col>11</xdr:col>
      <xdr:colOff>342900</xdr:colOff>
      <xdr:row>22</xdr:row>
      <xdr:rowOff>38100</xdr:rowOff>
    </xdr:to>
    <xdr:pic>
      <xdr:nvPicPr>
        <xdr:cNvPr id="9" name="Grafik 8">
          <a:extLst>
            <a:ext uri="{FF2B5EF4-FFF2-40B4-BE49-F238E27FC236}">
              <a16:creationId xmlns:a16="http://schemas.microsoft.com/office/drawing/2014/main" id="{00000000-0008-0000-4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4825" y="885825"/>
          <a:ext cx="7343775" cy="379095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2" name="Gruppieren 1">
          <a:hlinkClick xmlns:r="http://schemas.openxmlformats.org/officeDocument/2006/relationships" r:id="rId2"/>
          <a:extLst>
            <a:ext uri="{FF2B5EF4-FFF2-40B4-BE49-F238E27FC236}">
              <a16:creationId xmlns:a16="http://schemas.microsoft.com/office/drawing/2014/main" id="{00000000-0008-0000-4400-000002000000}"/>
            </a:ext>
          </a:extLst>
        </xdr:cNvPr>
        <xdr:cNvGrpSpPr/>
      </xdr:nvGrpSpPr>
      <xdr:grpSpPr>
        <a:xfrm>
          <a:off x="7620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44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44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161925</xdr:colOff>
      <xdr:row>1</xdr:row>
      <xdr:rowOff>66675</xdr:rowOff>
    </xdr:from>
    <xdr:ext cx="172800" cy="172800"/>
    <xdr:grpSp>
      <xdr:nvGrpSpPr>
        <xdr:cNvPr id="5" name="Gruppieren 4">
          <a:hlinkClick xmlns:r="http://schemas.openxmlformats.org/officeDocument/2006/relationships" r:id="rId4"/>
          <a:extLst>
            <a:ext uri="{FF2B5EF4-FFF2-40B4-BE49-F238E27FC236}">
              <a16:creationId xmlns:a16="http://schemas.microsoft.com/office/drawing/2014/main" id="{00000000-0008-0000-4400-000005000000}"/>
            </a:ext>
          </a:extLst>
        </xdr:cNvPr>
        <xdr:cNvGrpSpPr/>
      </xdr:nvGrpSpPr>
      <xdr:grpSpPr>
        <a:xfrm>
          <a:off x="7888605" y="622935"/>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44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44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542923</xdr:colOff>
      <xdr:row>8</xdr:row>
      <xdr:rowOff>148995</xdr:rowOff>
    </xdr:from>
    <xdr:to>
      <xdr:col>5</xdr:col>
      <xdr:colOff>452923</xdr:colOff>
      <xdr:row>10</xdr:row>
      <xdr:rowOff>127995</xdr:rowOff>
    </xdr:to>
    <xdr:sp macro="" textlink="' '!A60">
      <xdr:nvSpPr>
        <xdr:cNvPr id="10" name="Textfeld 9">
          <a:hlinkClick xmlns:r="http://schemas.openxmlformats.org/officeDocument/2006/relationships" r:id="rId5"/>
          <a:extLst>
            <a:ext uri="{FF2B5EF4-FFF2-40B4-BE49-F238E27FC236}">
              <a16:creationId xmlns:a16="http://schemas.microsoft.com/office/drawing/2014/main" id="{00000000-0008-0000-4400-00000A000000}"/>
            </a:ext>
          </a:extLst>
        </xdr:cNvPr>
        <xdr:cNvSpPr txBox="1"/>
      </xdr:nvSpPr>
      <xdr:spPr>
        <a:xfrm>
          <a:off x="1190623" y="2120670"/>
          <a:ext cx="2196000" cy="360000"/>
        </a:xfrm>
        <a:prstGeom prst="rect">
          <a:avLst/>
        </a:prstGeom>
        <a:solidFill>
          <a:schemeClr val="accent6">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algn="l"/>
          <a:fld id="{ED6A52AE-C2F0-45EB-B983-4C95436036D3}" type="TxLink">
            <a:rPr lang="en-US" sz="1800" b="0" i="0" u="none" strike="noStrike">
              <a:solidFill>
                <a:schemeClr val="bg1"/>
              </a:solidFill>
              <a:latin typeface="+mn-lt"/>
              <a:cs typeface="Arial"/>
            </a:rPr>
            <a:pPr algn="l"/>
            <a:t>Entretiens difficiles</a:t>
          </a:fld>
          <a:endParaRPr lang="de-CH" sz="1800">
            <a:solidFill>
              <a:schemeClr val="bg1"/>
            </a:solidFill>
            <a:latin typeface="+mn-lt"/>
          </a:endParaRPr>
        </a:p>
      </xdr:txBody>
    </xdr:sp>
    <xdr:clientData/>
  </xdr:twoCellAnchor>
  <xdr:twoCellAnchor editAs="oneCell">
    <xdr:from>
      <xdr:col>2</xdr:col>
      <xdr:colOff>542923</xdr:colOff>
      <xdr:row>11</xdr:row>
      <xdr:rowOff>44220</xdr:rowOff>
    </xdr:from>
    <xdr:to>
      <xdr:col>5</xdr:col>
      <xdr:colOff>452923</xdr:colOff>
      <xdr:row>13</xdr:row>
      <xdr:rowOff>23220</xdr:rowOff>
    </xdr:to>
    <xdr:sp macro="" textlink="' '!A61">
      <xdr:nvSpPr>
        <xdr:cNvPr id="11" name="Textfeld 10">
          <a:hlinkClick xmlns:r="http://schemas.openxmlformats.org/officeDocument/2006/relationships" r:id="rId6"/>
          <a:extLst>
            <a:ext uri="{FF2B5EF4-FFF2-40B4-BE49-F238E27FC236}">
              <a16:creationId xmlns:a16="http://schemas.microsoft.com/office/drawing/2014/main" id="{00000000-0008-0000-4400-00000B000000}"/>
            </a:ext>
          </a:extLst>
        </xdr:cNvPr>
        <xdr:cNvSpPr txBox="1"/>
      </xdr:nvSpPr>
      <xdr:spPr>
        <a:xfrm>
          <a:off x="1190623" y="2587395"/>
          <a:ext cx="2196000" cy="360000"/>
        </a:xfrm>
        <a:prstGeom prst="rect">
          <a:avLst/>
        </a:prstGeom>
        <a:solidFill>
          <a:schemeClr val="accent6">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B64BEB83-E26D-43BB-A5C6-EDFAEC91AB56}" type="TxLink">
            <a:rPr lang="en-US" sz="1600" b="0" i="0" u="none" strike="noStrike">
              <a:solidFill>
                <a:schemeClr val="bg1"/>
              </a:solidFill>
              <a:latin typeface="+mn-lt"/>
              <a:ea typeface="+mn-ea"/>
              <a:cs typeface="Arial"/>
            </a:rPr>
            <a:pPr marL="0" indent="0" algn="l"/>
            <a:t>Planifier un débriefing</a:t>
          </a:fld>
          <a:endParaRPr lang="de-CH" sz="1600" b="0" i="0" u="none" strike="noStrike">
            <a:solidFill>
              <a:schemeClr val="bg1"/>
            </a:solidFill>
            <a:latin typeface="+mn-lt"/>
            <a:ea typeface="+mn-ea"/>
            <a:cs typeface="Arial"/>
          </a:endParaRPr>
        </a:p>
      </xdr:txBody>
    </xdr:sp>
    <xdr:clientData/>
  </xdr:twoCellAnchor>
  <xdr:twoCellAnchor>
    <xdr:from>
      <xdr:col>1</xdr:col>
      <xdr:colOff>28575</xdr:colOff>
      <xdr:row>18</xdr:row>
      <xdr:rowOff>95250</xdr:rowOff>
    </xdr:from>
    <xdr:to>
      <xdr:col>11</xdr:col>
      <xdr:colOff>333600</xdr:colOff>
      <xdr:row>21</xdr:row>
      <xdr:rowOff>160005</xdr:rowOff>
    </xdr:to>
    <xdr:sp macro="" textlink="' '!A59">
      <xdr:nvSpPr>
        <xdr:cNvPr id="18" name="Textfeld 17">
          <a:extLst>
            <a:ext uri="{FF2B5EF4-FFF2-40B4-BE49-F238E27FC236}">
              <a16:creationId xmlns:a16="http://schemas.microsoft.com/office/drawing/2014/main" id="{00000000-0008-0000-4400-000012000000}"/>
            </a:ext>
          </a:extLst>
        </xdr:cNvPr>
        <xdr:cNvSpPr txBox="1"/>
      </xdr:nvSpPr>
      <xdr:spPr>
        <a:xfrm>
          <a:off x="495300" y="3971925"/>
          <a:ext cx="7344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fld id="{75B69E55-657F-4B31-A56D-3224420B5F87}" type="TxLink">
            <a:rPr lang="en-US" sz="3600">
              <a:solidFill>
                <a:schemeClr val="bg1"/>
              </a:solidFill>
              <a:effectLst/>
              <a:latin typeface="+mn-lt"/>
              <a:ea typeface="+mn-ea"/>
              <a:cs typeface="+mn-cs"/>
            </a:rPr>
            <a:pPr marL="0" marR="0" indent="0" algn="ctr" defTabSz="914400" rtl="0" eaLnBrk="1" fontAlgn="auto" latinLnBrk="0" hangingPunct="1">
              <a:lnSpc>
                <a:spcPct val="100000"/>
              </a:lnSpc>
              <a:spcBef>
                <a:spcPts val="0"/>
              </a:spcBef>
              <a:spcAft>
                <a:spcPts val="0"/>
              </a:spcAft>
              <a:buClrTx/>
              <a:buSzTx/>
              <a:buFontTx/>
              <a:buNone/>
              <a:tabLst/>
              <a:defRPr/>
            </a:pPr>
            <a:t>La dernière impression compte </a:t>
          </a:fld>
          <a:endParaRPr lang="de-CH" sz="3600">
            <a:solidFill>
              <a:schemeClr val="bg1"/>
            </a:solidFill>
            <a:effectLst/>
            <a:latin typeface="+mn-lt"/>
            <a:ea typeface="+mn-ea"/>
            <a:cs typeface="+mn-cs"/>
          </a:endParaRPr>
        </a:p>
      </xdr:txBody>
    </xdr:sp>
    <xdr:clientData/>
  </xdr:twoCellAnchor>
  <xdr:twoCellAnchor editAs="oneCell">
    <xdr:from>
      <xdr:col>7</xdr:col>
      <xdr:colOff>466723</xdr:colOff>
      <xdr:row>8</xdr:row>
      <xdr:rowOff>148995</xdr:rowOff>
    </xdr:from>
    <xdr:to>
      <xdr:col>10</xdr:col>
      <xdr:colOff>376723</xdr:colOff>
      <xdr:row>10</xdr:row>
      <xdr:rowOff>127995</xdr:rowOff>
    </xdr:to>
    <xdr:sp macro="" textlink="' '!A62">
      <xdr:nvSpPr>
        <xdr:cNvPr id="15" name="Textfeld 14">
          <a:hlinkClick xmlns:r="http://schemas.openxmlformats.org/officeDocument/2006/relationships" r:id="rId7"/>
          <a:extLst>
            <a:ext uri="{FF2B5EF4-FFF2-40B4-BE49-F238E27FC236}">
              <a16:creationId xmlns:a16="http://schemas.microsoft.com/office/drawing/2014/main" id="{00000000-0008-0000-4400-00000F000000}"/>
            </a:ext>
          </a:extLst>
        </xdr:cNvPr>
        <xdr:cNvSpPr txBox="1"/>
      </xdr:nvSpPr>
      <xdr:spPr>
        <a:xfrm>
          <a:off x="4924423" y="2120670"/>
          <a:ext cx="2196000" cy="360000"/>
        </a:xfrm>
        <a:prstGeom prst="rect">
          <a:avLst/>
        </a:prstGeom>
        <a:solidFill>
          <a:schemeClr val="accent6">
            <a:lumMod val="5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70CF7CB4-F3B9-4C8C-ACBC-E240107B9F53}" type="TxLink">
            <a:rPr lang="en-US" sz="1800" b="0" i="0" u="none" strike="noStrike">
              <a:solidFill>
                <a:schemeClr val="bg1"/>
              </a:solidFill>
              <a:latin typeface="+mn-lt"/>
              <a:ea typeface="+mn-ea"/>
              <a:cs typeface="Arial"/>
            </a:rPr>
            <a:pPr marL="0" indent="0" algn="l"/>
            <a:t>Débriefing</a:t>
          </a:fld>
          <a:endParaRPr lang="de-CH" sz="1800" b="0" i="0" u="none" strike="noStrike">
            <a:solidFill>
              <a:schemeClr val="bg1"/>
            </a:solidFill>
            <a:latin typeface="+mn-lt"/>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8</xdr:col>
          <xdr:colOff>752475</xdr:colOff>
          <xdr:row>0</xdr:row>
          <xdr:rowOff>76200</xdr:rowOff>
        </xdr:from>
        <xdr:to>
          <xdr:col>11</xdr:col>
          <xdr:colOff>361950</xdr:colOff>
          <xdr:row>0</xdr:row>
          <xdr:rowOff>535709</xdr:rowOff>
        </xdr:to>
        <xdr:pic>
          <xdr:nvPicPr>
            <xdr:cNvPr id="13" name="Grafik 59">
              <a:extLst>
                <a:ext uri="{FF2B5EF4-FFF2-40B4-BE49-F238E27FC236}">
                  <a16:creationId xmlns:a16="http://schemas.microsoft.com/office/drawing/2014/main" id="{00000000-0008-0000-4400-00000D000000}"/>
                </a:ext>
              </a:extLst>
            </xdr:cNvPr>
            <xdr:cNvPicPr>
              <a:picLocks noChangeAspect="1" noChangeArrowheads="1"/>
              <a:extLst>
                <a:ext uri="{84589F7E-364E-4C9E-8A38-B11213B215E9}">
                  <a14:cameraTool cellRange="Logo!$D$6" spid="_x0000_s1096829"/>
                </a:ext>
              </a:extLst>
            </xdr:cNvPicPr>
          </xdr:nvPicPr>
          <xdr:blipFill>
            <a:blip xmlns:r="http://schemas.openxmlformats.org/officeDocument/2006/relationships" r:embed="rId8"/>
            <a:srcRect/>
            <a:stretch>
              <a:fillRect/>
            </a:stretch>
          </xdr:blipFill>
          <xdr:spPr bwMode="auto">
            <a:xfrm>
              <a:off x="5972175" y="76200"/>
              <a:ext cx="1895475" cy="459509"/>
            </a:xfrm>
            <a:prstGeom prst="rect">
              <a:avLst/>
            </a:prstGeom>
            <a:solidFill>
              <a:schemeClr val="bg1"/>
            </a:solidFill>
            <a:ln w="9525">
              <a:noFill/>
              <a:miter lim="800000"/>
              <a:headEnd/>
              <a:tailEnd/>
            </a:ln>
          </xdr:spPr>
        </xdr:pic>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0</xdr:col>
      <xdr:colOff>390675</xdr:colOff>
      <xdr:row>0</xdr:row>
      <xdr:rowOff>430240</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4500-000002000000}"/>
            </a:ext>
          </a:extLst>
        </xdr:cNvPr>
        <xdr:cNvGrpSpPr/>
      </xdr:nvGrpSpPr>
      <xdr:grpSpPr>
        <a:xfrm>
          <a:off x="66675" y="104775"/>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45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45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38100</xdr:colOff>
      <xdr:row>1</xdr:row>
      <xdr:rowOff>57150</xdr:rowOff>
    </xdr:from>
    <xdr:ext cx="172800" cy="172800"/>
    <xdr:grpSp>
      <xdr:nvGrpSpPr>
        <xdr:cNvPr id="5" name="Gruppieren 4">
          <a:hlinkClick xmlns:r="http://schemas.openxmlformats.org/officeDocument/2006/relationships" r:id="rId2"/>
          <a:extLst>
            <a:ext uri="{FF2B5EF4-FFF2-40B4-BE49-F238E27FC236}">
              <a16:creationId xmlns:a16="http://schemas.microsoft.com/office/drawing/2014/main" id="{00000000-0008-0000-4500-000005000000}"/>
            </a:ext>
          </a:extLst>
        </xdr:cNvPr>
        <xdr:cNvGrpSpPr/>
      </xdr:nvGrpSpPr>
      <xdr:grpSpPr>
        <a:xfrm>
          <a:off x="6484620" y="613410"/>
          <a:ext cx="172800" cy="172800"/>
          <a:chOff x="8105775" y="571500"/>
          <a:chExt cx="172800" cy="172800"/>
        </a:xfrm>
      </xdr:grpSpPr>
      <xdr:sp macro="" textlink="">
        <xdr:nvSpPr>
          <xdr:cNvPr id="6" name="Rechteck 5">
            <a:extLst>
              <a:ext uri="{FF2B5EF4-FFF2-40B4-BE49-F238E27FC236}">
                <a16:creationId xmlns:a16="http://schemas.microsoft.com/office/drawing/2014/main" id="{00000000-0008-0000-4500-00000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Textfeld 6">
            <a:extLst>
              <a:ext uri="{FF2B5EF4-FFF2-40B4-BE49-F238E27FC236}">
                <a16:creationId xmlns:a16="http://schemas.microsoft.com/office/drawing/2014/main" id="{00000000-0008-0000-4500-00000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2</xdr:col>
          <xdr:colOff>552450</xdr:colOff>
          <xdr:row>0</xdr:row>
          <xdr:rowOff>19050</xdr:rowOff>
        </xdr:from>
        <xdr:to>
          <xdr:col>5</xdr:col>
          <xdr:colOff>28575</xdr:colOff>
          <xdr:row>0</xdr:row>
          <xdr:rowOff>552450</xdr:rowOff>
        </xdr:to>
        <xdr:pic>
          <xdr:nvPicPr>
            <xdr:cNvPr id="8" name="Grafik 59">
              <a:extLst>
                <a:ext uri="{FF2B5EF4-FFF2-40B4-BE49-F238E27FC236}">
                  <a16:creationId xmlns:a16="http://schemas.microsoft.com/office/drawing/2014/main" id="{00000000-0008-0000-4500-000008000000}"/>
                </a:ext>
              </a:extLst>
            </xdr:cNvPr>
            <xdr:cNvPicPr>
              <a:picLocks noChangeAspect="1" noChangeArrowheads="1"/>
              <a:extLst>
                <a:ext uri="{84589F7E-364E-4C9E-8A38-B11213B215E9}">
                  <a14:cameraTool cellRange="Logo!$D$6" spid="_x0000_s1097864"/>
                </a:ext>
              </a:extLst>
            </xdr:cNvPicPr>
          </xdr:nvPicPr>
          <xdr:blipFill>
            <a:blip xmlns:r="http://schemas.openxmlformats.org/officeDocument/2006/relationships" r:embed="rId3"/>
            <a:srcRect/>
            <a:stretch>
              <a:fillRect/>
            </a:stretch>
          </xdr:blipFill>
          <xdr:spPr bwMode="auto">
            <a:xfrm>
              <a:off x="43338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46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46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46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1</xdr:col>
      <xdr:colOff>9525</xdr:colOff>
      <xdr:row>3</xdr:row>
      <xdr:rowOff>45552</xdr:rowOff>
    </xdr:from>
    <xdr:ext cx="3057525" cy="187872"/>
    <xdr:sp macro="" textlink="' '!A1561">
      <xdr:nvSpPr>
        <xdr:cNvPr id="5" name="Textfeld 4">
          <a:extLst>
            <a:ext uri="{FF2B5EF4-FFF2-40B4-BE49-F238E27FC236}">
              <a16:creationId xmlns:a16="http://schemas.microsoft.com/office/drawing/2014/main" id="{00000000-0008-0000-4600-000005000000}"/>
            </a:ext>
          </a:extLst>
        </xdr:cNvPr>
        <xdr:cNvSpPr txBox="1"/>
      </xdr:nvSpPr>
      <xdr:spPr>
        <a:xfrm>
          <a:off x="619125" y="902802"/>
          <a:ext cx="3057525" cy="187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72000" tIns="0" rIns="0" bIns="0" rtlCol="0" anchor="t">
          <a:spAutoFit/>
        </a:bodyPr>
        <a:lstStyle/>
        <a:p>
          <a:pPr marL="0" indent="0" algn="l"/>
          <a:fld id="{82BA3380-D976-4324-83B0-16CCDD9F68DB}" type="TxLink">
            <a:rPr lang="en-US" sz="1200" b="0" i="0" u="none" strike="noStrike">
              <a:solidFill>
                <a:schemeClr val="bg1"/>
              </a:solidFill>
              <a:latin typeface="+mn-lt"/>
              <a:ea typeface="+mn-ea"/>
              <a:cs typeface="Arial"/>
            </a:rPr>
            <a:pPr marL="0" indent="0" algn="l"/>
            <a:t>Questions</a:t>
          </a:fld>
          <a:endParaRPr lang="de-CH" sz="1200" b="0" i="0" u="none" strike="noStrike">
            <a:solidFill>
              <a:schemeClr val="bg1"/>
            </a:solidFill>
            <a:latin typeface="+mn-lt"/>
            <a:ea typeface="+mn-ea"/>
            <a:cs typeface="Arial"/>
          </a:endParaRPr>
        </a:p>
      </xdr:txBody>
    </xdr:sp>
    <xdr:clientData/>
  </xdr:oneCellAnchor>
  <xdr:oneCellAnchor>
    <xdr:from>
      <xdr:col>4</xdr:col>
      <xdr:colOff>466725</xdr:colOff>
      <xdr:row>2</xdr:row>
      <xdr:rowOff>19050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4600-000006000000}"/>
            </a:ext>
          </a:extLst>
        </xdr:cNvPr>
        <xdr:cNvGrpSpPr/>
      </xdr:nvGrpSpPr>
      <xdr:grpSpPr>
        <a:xfrm>
          <a:off x="7218045"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46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46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3</xdr:col>
          <xdr:colOff>1371600</xdr:colOff>
          <xdr:row>0</xdr:row>
          <xdr:rowOff>19050</xdr:rowOff>
        </xdr:from>
        <xdr:to>
          <xdr:col>4</xdr:col>
          <xdr:colOff>647700</xdr:colOff>
          <xdr:row>0</xdr:row>
          <xdr:rowOff>552450</xdr:rowOff>
        </xdr:to>
        <xdr:pic>
          <xdr:nvPicPr>
            <xdr:cNvPr id="9" name="Grafik 59">
              <a:extLst>
                <a:ext uri="{FF2B5EF4-FFF2-40B4-BE49-F238E27FC236}">
                  <a16:creationId xmlns:a16="http://schemas.microsoft.com/office/drawing/2014/main" id="{00000000-0008-0000-4600-000009000000}"/>
                </a:ext>
              </a:extLst>
            </xdr:cNvPr>
            <xdr:cNvPicPr>
              <a:picLocks noChangeAspect="1" noChangeArrowheads="1"/>
              <a:extLst>
                <a:ext uri="{84589F7E-364E-4C9E-8A38-B11213B215E9}">
                  <a14:cameraTool cellRange="Logo!$D$6" spid="_x0000_s1098876"/>
                </a:ext>
              </a:extLst>
            </xdr:cNvPicPr>
          </xdr:nvPicPr>
          <xdr:blipFill>
            <a:blip xmlns:r="http://schemas.openxmlformats.org/officeDocument/2006/relationships" r:embed="rId3"/>
            <a:srcRect/>
            <a:stretch>
              <a:fillRect/>
            </a:stretch>
          </xdr:blipFill>
          <xdr:spPr bwMode="auto">
            <a:xfrm>
              <a:off x="50101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0</xdr:col>
      <xdr:colOff>66675</xdr:colOff>
      <xdr:row>0</xdr:row>
      <xdr:rowOff>114300</xdr:rowOff>
    </xdr:from>
    <xdr:to>
      <xdr:col>0</xdr:col>
      <xdr:colOff>390675</xdr:colOff>
      <xdr:row>0</xdr:row>
      <xdr:rowOff>439765</xdr:rowOff>
    </xdr:to>
    <xdr:grpSp>
      <xdr:nvGrpSpPr>
        <xdr:cNvPr id="2" name="Gruppieren 53">
          <a:hlinkClick xmlns:r="http://schemas.openxmlformats.org/officeDocument/2006/relationships" r:id="rId1"/>
          <a:extLst>
            <a:ext uri="{FF2B5EF4-FFF2-40B4-BE49-F238E27FC236}">
              <a16:creationId xmlns:a16="http://schemas.microsoft.com/office/drawing/2014/main" id="{00000000-0008-0000-4700-000002000000}"/>
            </a:ext>
          </a:extLst>
        </xdr:cNvPr>
        <xdr:cNvGrpSpPr/>
      </xdr:nvGrpSpPr>
      <xdr:grpSpPr>
        <a:xfrm>
          <a:off x="66675" y="114300"/>
          <a:ext cx="324000" cy="325465"/>
          <a:chOff x="9191625" y="3009900"/>
          <a:chExt cx="324000" cy="325465"/>
        </a:xfrm>
      </xdr:grpSpPr>
      <xdr:sp macro="" textlink="">
        <xdr:nvSpPr>
          <xdr:cNvPr id="3" name="Rechteck 57">
            <a:extLst>
              <a:ext uri="{FF2B5EF4-FFF2-40B4-BE49-F238E27FC236}">
                <a16:creationId xmlns:a16="http://schemas.microsoft.com/office/drawing/2014/main" id="{00000000-0008-0000-4700-00000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Pfeil nach links 58">
            <a:extLst>
              <a:ext uri="{FF2B5EF4-FFF2-40B4-BE49-F238E27FC236}">
                <a16:creationId xmlns:a16="http://schemas.microsoft.com/office/drawing/2014/main" id="{00000000-0008-0000-4700-00000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4</xdr:col>
      <xdr:colOff>466725</xdr:colOff>
      <xdr:row>2</xdr:row>
      <xdr:rowOff>19050</xdr:rowOff>
    </xdr:from>
    <xdr:ext cx="172800" cy="172800"/>
    <xdr:grpSp>
      <xdr:nvGrpSpPr>
        <xdr:cNvPr id="6" name="Gruppieren 5">
          <a:hlinkClick xmlns:r="http://schemas.openxmlformats.org/officeDocument/2006/relationships" r:id="rId2"/>
          <a:extLst>
            <a:ext uri="{FF2B5EF4-FFF2-40B4-BE49-F238E27FC236}">
              <a16:creationId xmlns:a16="http://schemas.microsoft.com/office/drawing/2014/main" id="{00000000-0008-0000-4700-000006000000}"/>
            </a:ext>
          </a:extLst>
        </xdr:cNvPr>
        <xdr:cNvGrpSpPr/>
      </xdr:nvGrpSpPr>
      <xdr:grpSpPr>
        <a:xfrm>
          <a:off x="7218045" y="613410"/>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47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47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3</xdr:col>
          <xdr:colOff>1371600</xdr:colOff>
          <xdr:row>0</xdr:row>
          <xdr:rowOff>19050</xdr:rowOff>
        </xdr:from>
        <xdr:to>
          <xdr:col>4</xdr:col>
          <xdr:colOff>647700</xdr:colOff>
          <xdr:row>0</xdr:row>
          <xdr:rowOff>552450</xdr:rowOff>
        </xdr:to>
        <xdr:pic>
          <xdr:nvPicPr>
            <xdr:cNvPr id="9" name="Grafik 59">
              <a:extLst>
                <a:ext uri="{FF2B5EF4-FFF2-40B4-BE49-F238E27FC236}">
                  <a16:creationId xmlns:a16="http://schemas.microsoft.com/office/drawing/2014/main" id="{00000000-0008-0000-4700-000009000000}"/>
                </a:ext>
              </a:extLst>
            </xdr:cNvPr>
            <xdr:cNvPicPr>
              <a:picLocks noChangeAspect="1" noChangeArrowheads="1"/>
              <a:extLst>
                <a:ext uri="{84589F7E-364E-4C9E-8A38-B11213B215E9}">
                  <a14:cameraTool cellRange="Logo!$D$6" spid="_x0000_s1099900"/>
                </a:ext>
              </a:extLst>
            </xdr:cNvPicPr>
          </xdr:nvPicPr>
          <xdr:blipFill>
            <a:blip xmlns:r="http://schemas.openxmlformats.org/officeDocument/2006/relationships" r:embed="rId3"/>
            <a:srcRect/>
            <a:stretch>
              <a:fillRect/>
            </a:stretch>
          </xdr:blipFill>
          <xdr:spPr bwMode="auto">
            <a:xfrm>
              <a:off x="50101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2.xml><?xml version="1.0" encoding="utf-8"?>
<xdr:wsDr xmlns:xdr="http://schemas.openxmlformats.org/drawingml/2006/spreadsheetDrawing" xmlns:a="http://schemas.openxmlformats.org/drawingml/2006/main">
  <xdr:twoCellAnchor editAs="oneCell">
    <xdr:from>
      <xdr:col>1</xdr:col>
      <xdr:colOff>38100</xdr:colOff>
      <xdr:row>2</xdr:row>
      <xdr:rowOff>57150</xdr:rowOff>
    </xdr:from>
    <xdr:to>
      <xdr:col>11</xdr:col>
      <xdr:colOff>342900</xdr:colOff>
      <xdr:row>22</xdr:row>
      <xdr:rowOff>38100</xdr:rowOff>
    </xdr:to>
    <xdr:pic>
      <xdr:nvPicPr>
        <xdr:cNvPr id="2" name="Grafik 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tretch>
          <a:fillRect/>
        </a:stretch>
      </xdr:blipFill>
      <xdr:spPr>
        <a:xfrm>
          <a:off x="504825" y="885825"/>
          <a:ext cx="7343775" cy="3790950"/>
        </a:xfrm>
        <a:prstGeom prst="rect">
          <a:avLst/>
        </a:prstGeom>
        <a:solidFill>
          <a:schemeClr val="tx1">
            <a:lumMod val="65000"/>
            <a:lumOff val="35000"/>
          </a:schemeClr>
        </a:solidFill>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3" name="Gruppieren 2">
          <a:hlinkClick xmlns:r="http://schemas.openxmlformats.org/officeDocument/2006/relationships" r:id="rId3"/>
          <a:extLst>
            <a:ext uri="{FF2B5EF4-FFF2-40B4-BE49-F238E27FC236}">
              <a16:creationId xmlns:a16="http://schemas.microsoft.com/office/drawing/2014/main" id="{00000000-0008-0000-4800-000003000000}"/>
            </a:ext>
          </a:extLst>
        </xdr:cNvPr>
        <xdr:cNvGrpSpPr/>
      </xdr:nvGrpSpPr>
      <xdr:grpSpPr>
        <a:xfrm>
          <a:off x="76200" y="104775"/>
          <a:ext cx="324000" cy="325465"/>
          <a:chOff x="12729063" y="1298331"/>
          <a:chExt cx="324000" cy="323267"/>
        </a:xfrm>
      </xdr:grpSpPr>
      <xdr:sp macro="" textlink="">
        <xdr:nvSpPr>
          <xdr:cNvPr id="4" name="Rechteck 3">
            <a:extLst>
              <a:ext uri="{FF2B5EF4-FFF2-40B4-BE49-F238E27FC236}">
                <a16:creationId xmlns:a16="http://schemas.microsoft.com/office/drawing/2014/main" id="{00000000-0008-0000-4800-000004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 name="Grafik 4" descr="http://www.clker.com/cliparts/Z/I/5/L/X/x/white-house-md.png">
            <a:extLst>
              <a:ext uri="{FF2B5EF4-FFF2-40B4-BE49-F238E27FC236}">
                <a16:creationId xmlns:a16="http://schemas.microsoft.com/office/drawing/2014/main" id="{00000000-0008-0000-4800-00000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11</xdr:col>
      <xdr:colOff>161925</xdr:colOff>
      <xdr:row>1</xdr:row>
      <xdr:rowOff>66675</xdr:rowOff>
    </xdr:from>
    <xdr:ext cx="172800" cy="172800"/>
    <xdr:grpSp>
      <xdr:nvGrpSpPr>
        <xdr:cNvPr id="6" name="Gruppieren 5">
          <a:hlinkClick xmlns:r="http://schemas.openxmlformats.org/officeDocument/2006/relationships" r:id="rId5"/>
          <a:extLst>
            <a:ext uri="{FF2B5EF4-FFF2-40B4-BE49-F238E27FC236}">
              <a16:creationId xmlns:a16="http://schemas.microsoft.com/office/drawing/2014/main" id="{00000000-0008-0000-4800-000006000000}"/>
            </a:ext>
          </a:extLst>
        </xdr:cNvPr>
        <xdr:cNvGrpSpPr/>
      </xdr:nvGrpSpPr>
      <xdr:grpSpPr>
        <a:xfrm>
          <a:off x="7888605" y="622935"/>
          <a:ext cx="172800" cy="172800"/>
          <a:chOff x="8105775" y="571500"/>
          <a:chExt cx="172800" cy="172800"/>
        </a:xfrm>
      </xdr:grpSpPr>
      <xdr:sp macro="" textlink="">
        <xdr:nvSpPr>
          <xdr:cNvPr id="7" name="Rechteck 6">
            <a:extLst>
              <a:ext uri="{FF2B5EF4-FFF2-40B4-BE49-F238E27FC236}">
                <a16:creationId xmlns:a16="http://schemas.microsoft.com/office/drawing/2014/main" id="{00000000-0008-0000-48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48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editAs="oneCell">
    <xdr:from>
      <xdr:col>2</xdr:col>
      <xdr:colOff>542923</xdr:colOff>
      <xdr:row>8</xdr:row>
      <xdr:rowOff>148995</xdr:rowOff>
    </xdr:from>
    <xdr:to>
      <xdr:col>5</xdr:col>
      <xdr:colOff>452923</xdr:colOff>
      <xdr:row>10</xdr:row>
      <xdr:rowOff>127995</xdr:rowOff>
    </xdr:to>
    <xdr:sp macro="" textlink="' '!A72">
      <xdr:nvSpPr>
        <xdr:cNvPr id="9" name="Textfeld 8">
          <a:hlinkClick xmlns:r="http://schemas.openxmlformats.org/officeDocument/2006/relationships" r:id="rId6"/>
          <a:extLst>
            <a:ext uri="{FF2B5EF4-FFF2-40B4-BE49-F238E27FC236}">
              <a16:creationId xmlns:a16="http://schemas.microsoft.com/office/drawing/2014/main" id="{00000000-0008-0000-4800-000009000000}"/>
            </a:ext>
          </a:extLst>
        </xdr:cNvPr>
        <xdr:cNvSpPr txBox="1"/>
      </xdr:nvSpPr>
      <xdr:spPr>
        <a:xfrm>
          <a:off x="1190623" y="2120670"/>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37182DED-8728-4054-A835-97389E936090}" type="TxLink">
            <a:rPr lang="en-US" sz="1800">
              <a:solidFill>
                <a:schemeClr val="bg1"/>
              </a:solidFill>
              <a:latin typeface="+mn-lt"/>
              <a:ea typeface="+mn-ea"/>
              <a:cs typeface="+mn-cs"/>
            </a:rPr>
            <a:pPr marL="0" indent="0" algn="l"/>
            <a:t>Objectifs GRH</a:t>
          </a:fld>
          <a:endParaRPr lang="de-CH" sz="1800">
            <a:solidFill>
              <a:schemeClr val="bg1"/>
            </a:solidFill>
            <a:latin typeface="+mn-lt"/>
            <a:ea typeface="+mn-ea"/>
            <a:cs typeface="+mn-cs"/>
          </a:endParaRPr>
        </a:p>
      </xdr:txBody>
    </xdr:sp>
    <xdr:clientData/>
  </xdr:twoCellAnchor>
  <xdr:twoCellAnchor editAs="oneCell">
    <xdr:from>
      <xdr:col>2</xdr:col>
      <xdr:colOff>542923</xdr:colOff>
      <xdr:row>11</xdr:row>
      <xdr:rowOff>44220</xdr:rowOff>
    </xdr:from>
    <xdr:to>
      <xdr:col>5</xdr:col>
      <xdr:colOff>452923</xdr:colOff>
      <xdr:row>13</xdr:row>
      <xdr:rowOff>23220</xdr:rowOff>
    </xdr:to>
    <xdr:sp macro="" textlink="' '!A73">
      <xdr:nvSpPr>
        <xdr:cNvPr id="10" name="Textfeld 9">
          <a:hlinkClick xmlns:r="http://schemas.openxmlformats.org/officeDocument/2006/relationships" r:id="rId7"/>
          <a:extLst>
            <a:ext uri="{FF2B5EF4-FFF2-40B4-BE49-F238E27FC236}">
              <a16:creationId xmlns:a16="http://schemas.microsoft.com/office/drawing/2014/main" id="{00000000-0008-0000-4800-00000A000000}"/>
            </a:ext>
          </a:extLst>
        </xdr:cNvPr>
        <xdr:cNvSpPr txBox="1"/>
      </xdr:nvSpPr>
      <xdr:spPr>
        <a:xfrm>
          <a:off x="1190623" y="2587395"/>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16638D90-6400-4321-98E0-94C88F8FF076}" type="TxLink">
            <a:rPr lang="en-US" sz="1800">
              <a:solidFill>
                <a:schemeClr val="bg1"/>
              </a:solidFill>
              <a:latin typeface="+mn-lt"/>
              <a:ea typeface="+mn-ea"/>
              <a:cs typeface="+mn-cs"/>
            </a:rPr>
            <a:pPr marL="0" indent="0" algn="l"/>
            <a:t>Tableau de bord GRH</a:t>
          </a:fld>
          <a:endParaRPr lang="de-CH" sz="1800">
            <a:solidFill>
              <a:schemeClr val="bg1"/>
            </a:solidFill>
            <a:latin typeface="+mn-lt"/>
            <a:ea typeface="+mn-ea"/>
            <a:cs typeface="+mn-cs"/>
          </a:endParaRPr>
        </a:p>
      </xdr:txBody>
    </xdr:sp>
    <xdr:clientData/>
  </xdr:twoCellAnchor>
  <xdr:twoCellAnchor editAs="oneCell">
    <xdr:from>
      <xdr:col>2</xdr:col>
      <xdr:colOff>542923</xdr:colOff>
      <xdr:row>13</xdr:row>
      <xdr:rowOff>110895</xdr:rowOff>
    </xdr:from>
    <xdr:to>
      <xdr:col>5</xdr:col>
      <xdr:colOff>452923</xdr:colOff>
      <xdr:row>15</xdr:row>
      <xdr:rowOff>89895</xdr:rowOff>
    </xdr:to>
    <xdr:sp macro="" textlink="' '!A74">
      <xdr:nvSpPr>
        <xdr:cNvPr id="11" name="Textfeld 10">
          <a:hlinkClick xmlns:r="http://schemas.openxmlformats.org/officeDocument/2006/relationships" r:id="rId8"/>
          <a:extLst>
            <a:ext uri="{FF2B5EF4-FFF2-40B4-BE49-F238E27FC236}">
              <a16:creationId xmlns:a16="http://schemas.microsoft.com/office/drawing/2014/main" id="{00000000-0008-0000-4800-00000B000000}"/>
            </a:ext>
          </a:extLst>
        </xdr:cNvPr>
        <xdr:cNvSpPr txBox="1"/>
      </xdr:nvSpPr>
      <xdr:spPr>
        <a:xfrm>
          <a:off x="1190623" y="3035070"/>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B3B587B8-AB4C-40EE-A19E-BAB0358A6E12}" type="TxLink">
            <a:rPr lang="en-US" sz="1800">
              <a:solidFill>
                <a:schemeClr val="bg1"/>
              </a:solidFill>
              <a:latin typeface="+mn-lt"/>
              <a:ea typeface="+mn-ea"/>
              <a:cs typeface="+mn-cs"/>
            </a:rPr>
            <a:pPr marL="0" indent="0" algn="l"/>
            <a:t>Gestion des risques</a:t>
          </a:fld>
          <a:endParaRPr lang="de-CH" sz="1800">
            <a:solidFill>
              <a:schemeClr val="bg1"/>
            </a:solidFill>
            <a:latin typeface="+mn-lt"/>
            <a:ea typeface="+mn-ea"/>
            <a:cs typeface="+mn-cs"/>
          </a:endParaRPr>
        </a:p>
      </xdr:txBody>
    </xdr:sp>
    <xdr:clientData/>
  </xdr:twoCellAnchor>
  <xdr:twoCellAnchor editAs="oneCell">
    <xdr:from>
      <xdr:col>2</xdr:col>
      <xdr:colOff>542923</xdr:colOff>
      <xdr:row>15</xdr:row>
      <xdr:rowOff>187095</xdr:rowOff>
    </xdr:from>
    <xdr:to>
      <xdr:col>5</xdr:col>
      <xdr:colOff>452923</xdr:colOff>
      <xdr:row>17</xdr:row>
      <xdr:rowOff>166095</xdr:rowOff>
    </xdr:to>
    <xdr:sp macro="" textlink="' '!A75">
      <xdr:nvSpPr>
        <xdr:cNvPr id="12" name="Textfeld 11">
          <a:hlinkClick xmlns:r="http://schemas.openxmlformats.org/officeDocument/2006/relationships" r:id="rId9"/>
          <a:extLst>
            <a:ext uri="{FF2B5EF4-FFF2-40B4-BE49-F238E27FC236}">
              <a16:creationId xmlns:a16="http://schemas.microsoft.com/office/drawing/2014/main" id="{00000000-0008-0000-4800-00000C000000}"/>
            </a:ext>
          </a:extLst>
        </xdr:cNvPr>
        <xdr:cNvSpPr txBox="1"/>
      </xdr:nvSpPr>
      <xdr:spPr>
        <a:xfrm>
          <a:off x="1190623" y="3492270"/>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D0029DA5-7CB5-48A6-8E3F-7521E61A2780}" type="TxLink">
            <a:rPr lang="en-US" sz="1800">
              <a:solidFill>
                <a:schemeClr val="bg1"/>
              </a:solidFill>
              <a:latin typeface="+mn-lt"/>
              <a:ea typeface="+mn-ea"/>
              <a:cs typeface="+mn-cs"/>
            </a:rPr>
            <a:pPr marL="0" indent="0" algn="l"/>
            <a:t>Réclamations</a:t>
          </a:fld>
          <a:endParaRPr lang="de-CH" sz="1800">
            <a:solidFill>
              <a:schemeClr val="bg1"/>
            </a:solidFill>
            <a:latin typeface="+mn-lt"/>
            <a:ea typeface="+mn-ea"/>
            <a:cs typeface="+mn-cs"/>
          </a:endParaRPr>
        </a:p>
      </xdr:txBody>
    </xdr:sp>
    <xdr:clientData/>
  </xdr:twoCellAnchor>
  <xdr:twoCellAnchor editAs="oneCell">
    <xdr:from>
      <xdr:col>7</xdr:col>
      <xdr:colOff>466723</xdr:colOff>
      <xdr:row>8</xdr:row>
      <xdr:rowOff>158520</xdr:rowOff>
    </xdr:from>
    <xdr:to>
      <xdr:col>10</xdr:col>
      <xdr:colOff>376723</xdr:colOff>
      <xdr:row>10</xdr:row>
      <xdr:rowOff>137520</xdr:rowOff>
    </xdr:to>
    <xdr:sp macro="" textlink="' '!A76">
      <xdr:nvSpPr>
        <xdr:cNvPr id="13" name="Textfeld 12">
          <a:hlinkClick xmlns:r="http://schemas.openxmlformats.org/officeDocument/2006/relationships" r:id="rId10"/>
          <a:extLst>
            <a:ext uri="{FF2B5EF4-FFF2-40B4-BE49-F238E27FC236}">
              <a16:creationId xmlns:a16="http://schemas.microsoft.com/office/drawing/2014/main" id="{00000000-0008-0000-4800-00000D000000}"/>
            </a:ext>
          </a:extLst>
        </xdr:cNvPr>
        <xdr:cNvSpPr txBox="1"/>
      </xdr:nvSpPr>
      <xdr:spPr>
        <a:xfrm>
          <a:off x="4924423" y="2130195"/>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13E10D6F-B39A-4FE5-95EE-D821A629DC38}" type="TxLink">
            <a:rPr lang="en-US" sz="1600">
              <a:solidFill>
                <a:schemeClr val="bg1"/>
              </a:solidFill>
              <a:latin typeface="+mn-lt"/>
              <a:ea typeface="+mn-ea"/>
              <a:cs typeface="+mn-cs"/>
            </a:rPr>
            <a:pPr marL="0" indent="0" algn="l"/>
            <a:t>Conduite intégrale</a:t>
          </a:fld>
          <a:endParaRPr lang="de-CH" sz="1600">
            <a:solidFill>
              <a:schemeClr val="bg1"/>
            </a:solidFill>
            <a:latin typeface="+mn-lt"/>
            <a:ea typeface="+mn-ea"/>
            <a:cs typeface="+mn-cs"/>
          </a:endParaRPr>
        </a:p>
      </xdr:txBody>
    </xdr:sp>
    <xdr:clientData/>
  </xdr:twoCellAnchor>
  <xdr:twoCellAnchor editAs="oneCell">
    <xdr:from>
      <xdr:col>7</xdr:col>
      <xdr:colOff>466723</xdr:colOff>
      <xdr:row>11</xdr:row>
      <xdr:rowOff>53745</xdr:rowOff>
    </xdr:from>
    <xdr:to>
      <xdr:col>10</xdr:col>
      <xdr:colOff>376723</xdr:colOff>
      <xdr:row>13</xdr:row>
      <xdr:rowOff>32745</xdr:rowOff>
    </xdr:to>
    <xdr:sp macro="" textlink="' '!A78">
      <xdr:nvSpPr>
        <xdr:cNvPr id="14" name="Textfeld 13">
          <a:extLst>
            <a:ext uri="{FF2B5EF4-FFF2-40B4-BE49-F238E27FC236}">
              <a16:creationId xmlns:a16="http://schemas.microsoft.com/office/drawing/2014/main" id="{00000000-0008-0000-4800-00000E000000}"/>
            </a:ext>
          </a:extLst>
        </xdr:cNvPr>
        <xdr:cNvSpPr txBox="1"/>
      </xdr:nvSpPr>
      <xdr:spPr>
        <a:xfrm>
          <a:off x="4924423" y="2596920"/>
          <a:ext cx="2196000" cy="360000"/>
        </a:xfrm>
        <a:prstGeom prst="rect">
          <a:avLst/>
        </a:prstGeom>
        <a:solidFill>
          <a:schemeClr val="tx1">
            <a:lumMod val="65000"/>
            <a:lumOff val="35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lIns="108000" tIns="36000" rIns="36000" bIns="36000" rtlCol="0" anchor="ctr">
          <a:noAutofit/>
        </a:bodyPr>
        <a:lstStyle/>
        <a:p>
          <a:pPr marL="0" indent="0" algn="l"/>
          <a:fld id="{78AD5D6F-9DD3-4E07-BE78-3E41CD4A1AB1}" type="TxLink">
            <a:rPr lang="en-US" sz="1100" b="0" i="0" u="none" strike="noStrike">
              <a:solidFill>
                <a:schemeClr val="bg1"/>
              </a:solidFill>
              <a:latin typeface="Arial"/>
              <a:ea typeface="+mn-ea"/>
              <a:cs typeface="Arial"/>
            </a:rPr>
            <a:pPr marL="0" indent="0" algn="l"/>
            <a:t>Gestion des salaires, contrats etc.</a:t>
          </a:fld>
          <a:endParaRPr lang="de-CH" sz="1100">
            <a:solidFill>
              <a:schemeClr val="bg1"/>
            </a:solidFill>
            <a:latin typeface="+mn-lt"/>
            <a:ea typeface="+mn-ea"/>
            <a:cs typeface="+mn-cs"/>
          </a:endParaRPr>
        </a:p>
      </xdr:txBody>
    </xdr:sp>
    <xdr:clientData/>
  </xdr:twoCellAnchor>
  <xdr:twoCellAnchor>
    <xdr:from>
      <xdr:col>1</xdr:col>
      <xdr:colOff>28575</xdr:colOff>
      <xdr:row>18</xdr:row>
      <xdr:rowOff>142875</xdr:rowOff>
    </xdr:from>
    <xdr:to>
      <xdr:col>11</xdr:col>
      <xdr:colOff>333600</xdr:colOff>
      <xdr:row>22</xdr:row>
      <xdr:rowOff>17130</xdr:rowOff>
    </xdr:to>
    <xdr:sp macro="" textlink="' '!A77">
      <xdr:nvSpPr>
        <xdr:cNvPr id="17" name="Textfeld 16">
          <a:extLst>
            <a:ext uri="{FF2B5EF4-FFF2-40B4-BE49-F238E27FC236}">
              <a16:creationId xmlns:a16="http://schemas.microsoft.com/office/drawing/2014/main" id="{00000000-0008-0000-4800-000011000000}"/>
            </a:ext>
          </a:extLst>
        </xdr:cNvPr>
        <xdr:cNvSpPr txBox="1"/>
      </xdr:nvSpPr>
      <xdr:spPr>
        <a:xfrm>
          <a:off x="495300" y="4019550"/>
          <a:ext cx="7344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fld id="{FF13EF0E-43B4-48B0-95DE-9F5325871549}" type="TxLink">
            <a:rPr lang="en-US" sz="2800" b="0" i="0" u="none" strike="noStrike">
              <a:solidFill>
                <a:schemeClr val="bg1"/>
              </a:solidFill>
              <a:effectLst/>
              <a:latin typeface="+mn-lt"/>
              <a:ea typeface="+mn-ea"/>
              <a:cs typeface="Arial"/>
            </a:rPr>
            <a:pPr marL="0" marR="0" indent="0" algn="ctr" defTabSz="914400" rtl="0" eaLnBrk="1" fontAlgn="auto" latinLnBrk="0" hangingPunct="1">
              <a:lnSpc>
                <a:spcPct val="100000"/>
              </a:lnSpc>
              <a:spcBef>
                <a:spcPts val="0"/>
              </a:spcBef>
              <a:spcAft>
                <a:spcPts val="0"/>
              </a:spcAft>
              <a:buClrTx/>
              <a:buSzTx/>
              <a:buFontTx/>
              <a:buNone/>
              <a:tabLst/>
              <a:defRPr/>
            </a:pPr>
            <a:t>Perception des collaborateurs</a:t>
          </a:fld>
          <a:endParaRPr lang="de-CH" sz="2800">
            <a:solidFill>
              <a:schemeClr val="bg1"/>
            </a:solidFill>
            <a:effectLst/>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8</xdr:col>
          <xdr:colOff>447675</xdr:colOff>
          <xdr:row>0</xdr:row>
          <xdr:rowOff>19050</xdr:rowOff>
        </xdr:from>
        <xdr:to>
          <xdr:col>11</xdr:col>
          <xdr:colOff>361950</xdr:colOff>
          <xdr:row>0</xdr:row>
          <xdr:rowOff>552450</xdr:rowOff>
        </xdr:to>
        <xdr:pic>
          <xdr:nvPicPr>
            <xdr:cNvPr id="16" name="Grafik 59">
              <a:extLst>
                <a:ext uri="{FF2B5EF4-FFF2-40B4-BE49-F238E27FC236}">
                  <a16:creationId xmlns:a16="http://schemas.microsoft.com/office/drawing/2014/main" id="{00000000-0008-0000-4800-000010000000}"/>
                </a:ext>
              </a:extLst>
            </xdr:cNvPr>
            <xdr:cNvPicPr>
              <a:picLocks noChangeAspect="1" noChangeArrowheads="1"/>
              <a:extLst>
                <a:ext uri="{84589F7E-364E-4C9E-8A38-B11213B215E9}">
                  <a14:cameraTool cellRange="Logo!$D$6" spid="_x0000_s1100923"/>
                </a:ext>
              </a:extLst>
            </xdr:cNvPicPr>
          </xdr:nvPicPr>
          <xdr:blipFill>
            <a:blip xmlns:r="http://schemas.openxmlformats.org/officeDocument/2006/relationships" r:embed="rId11"/>
            <a:srcRect/>
            <a:stretch>
              <a:fillRect/>
            </a:stretch>
          </xdr:blipFill>
          <xdr:spPr bwMode="auto">
            <a:xfrm>
              <a:off x="566737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3.xml><?xml version="1.0" encoding="utf-8"?>
<xdr:wsDr xmlns:xdr="http://schemas.openxmlformats.org/drawingml/2006/spreadsheetDrawing" xmlns:a="http://schemas.openxmlformats.org/drawingml/2006/main">
  <xdr:twoCellAnchor editAs="oneCell">
    <xdr:from>
      <xdr:col>0</xdr:col>
      <xdr:colOff>76200</xdr:colOff>
      <xdr:row>0</xdr:row>
      <xdr:rowOff>114300</xdr:rowOff>
    </xdr:from>
    <xdr:to>
      <xdr:col>1</xdr:col>
      <xdr:colOff>162075</xdr:colOff>
      <xdr:row>0</xdr:row>
      <xdr:rowOff>439765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4900-000002000000}"/>
            </a:ext>
          </a:extLst>
        </xdr:cNvPr>
        <xdr:cNvGrpSpPr/>
      </xdr:nvGrpSpPr>
      <xdr:grpSpPr>
        <a:xfrm>
          <a:off x="76200" y="114300"/>
          <a:ext cx="329715" cy="325465"/>
          <a:chOff x="12729063" y="1298331"/>
          <a:chExt cx="324000" cy="323267"/>
        </a:xfrm>
      </xdr:grpSpPr>
      <xdr:sp macro="" textlink="">
        <xdr:nvSpPr>
          <xdr:cNvPr id="3" name="Rechteck 2">
            <a:extLst>
              <a:ext uri="{FF2B5EF4-FFF2-40B4-BE49-F238E27FC236}">
                <a16:creationId xmlns:a16="http://schemas.microsoft.com/office/drawing/2014/main" id="{00000000-0008-0000-49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49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57150</xdr:colOff>
      <xdr:row>84</xdr:row>
      <xdr:rowOff>76200</xdr:rowOff>
    </xdr:from>
    <xdr:to>
      <xdr:col>1</xdr:col>
      <xdr:colOff>143025</xdr:colOff>
      <xdr:row>86</xdr:row>
      <xdr:rowOff>1656</xdr:rowOff>
    </xdr:to>
    <xdr:grpSp>
      <xdr:nvGrpSpPr>
        <xdr:cNvPr id="5" name="Gruppieren 4">
          <a:hlinkClick xmlns:r="http://schemas.openxmlformats.org/officeDocument/2006/relationships" r:id="rId3"/>
          <a:extLst>
            <a:ext uri="{FF2B5EF4-FFF2-40B4-BE49-F238E27FC236}">
              <a16:creationId xmlns:a16="http://schemas.microsoft.com/office/drawing/2014/main" id="{00000000-0008-0000-4900-000005000000}"/>
            </a:ext>
          </a:extLst>
        </xdr:cNvPr>
        <xdr:cNvGrpSpPr/>
      </xdr:nvGrpSpPr>
      <xdr:grpSpPr>
        <a:xfrm>
          <a:off x="57150" y="16771620"/>
          <a:ext cx="329715" cy="321696"/>
          <a:chOff x="66675" y="4972050"/>
          <a:chExt cx="324000" cy="325465"/>
        </a:xfrm>
      </xdr:grpSpPr>
      <xdr:sp macro="" textlink="">
        <xdr:nvSpPr>
          <xdr:cNvPr id="6" name="Rechteck 5">
            <a:extLst>
              <a:ext uri="{FF2B5EF4-FFF2-40B4-BE49-F238E27FC236}">
                <a16:creationId xmlns:a16="http://schemas.microsoft.com/office/drawing/2014/main" id="{00000000-0008-0000-4900-00000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oben 6">
            <a:extLst>
              <a:ext uri="{FF2B5EF4-FFF2-40B4-BE49-F238E27FC236}">
                <a16:creationId xmlns:a16="http://schemas.microsoft.com/office/drawing/2014/main" id="{00000000-0008-0000-4900-00000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13</xdr:col>
      <xdr:colOff>133350</xdr:colOff>
      <xdr:row>2</xdr:row>
      <xdr:rowOff>47625</xdr:rowOff>
    </xdr:from>
    <xdr:to>
      <xdr:col>14</xdr:col>
      <xdr:colOff>1350</xdr:colOff>
      <xdr:row>2</xdr:row>
      <xdr:rowOff>220425</xdr:rowOff>
    </xdr:to>
    <xdr:grpSp>
      <xdr:nvGrpSpPr>
        <xdr:cNvPr id="8" name="Gruppieren 7">
          <a:hlinkClick xmlns:r="http://schemas.openxmlformats.org/officeDocument/2006/relationships" r:id="rId4"/>
          <a:extLst>
            <a:ext uri="{FF2B5EF4-FFF2-40B4-BE49-F238E27FC236}">
              <a16:creationId xmlns:a16="http://schemas.microsoft.com/office/drawing/2014/main" id="{00000000-0008-0000-4900-000008000000}"/>
            </a:ext>
          </a:extLst>
        </xdr:cNvPr>
        <xdr:cNvGrpSpPr/>
      </xdr:nvGrpSpPr>
      <xdr:grpSpPr>
        <a:xfrm>
          <a:off x="10915650" y="611505"/>
          <a:ext cx="180420" cy="172800"/>
          <a:chOff x="8105775" y="571500"/>
          <a:chExt cx="172800" cy="172800"/>
        </a:xfrm>
      </xdr:grpSpPr>
      <xdr:sp macro="" textlink="">
        <xdr:nvSpPr>
          <xdr:cNvPr id="9" name="Rechteck 8">
            <a:extLst>
              <a:ext uri="{FF2B5EF4-FFF2-40B4-BE49-F238E27FC236}">
                <a16:creationId xmlns:a16="http://schemas.microsoft.com/office/drawing/2014/main" id="{00000000-0008-0000-4900-00000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Textfeld 9">
            <a:extLst>
              <a:ext uri="{FF2B5EF4-FFF2-40B4-BE49-F238E27FC236}">
                <a16:creationId xmlns:a16="http://schemas.microsoft.com/office/drawing/2014/main" id="{00000000-0008-0000-4900-00000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absolute">
    <xdr:from>
      <xdr:col>0</xdr:col>
      <xdr:colOff>76200</xdr:colOff>
      <xdr:row>6</xdr:row>
      <xdr:rowOff>19048</xdr:rowOff>
    </xdr:from>
    <xdr:to>
      <xdr:col>1</xdr:col>
      <xdr:colOff>8550</xdr:colOff>
      <xdr:row>7</xdr:row>
      <xdr:rowOff>2198</xdr:rowOff>
    </xdr:to>
    <xdr:grpSp>
      <xdr:nvGrpSpPr>
        <xdr:cNvPr id="11" name="Gruppieren 10">
          <a:hlinkClick xmlns:r="http://schemas.openxmlformats.org/officeDocument/2006/relationships" r:id="rId5"/>
          <a:extLst>
            <a:ext uri="{FF2B5EF4-FFF2-40B4-BE49-F238E27FC236}">
              <a16:creationId xmlns:a16="http://schemas.microsoft.com/office/drawing/2014/main" id="{00000000-0008-0000-4900-00000B000000}"/>
            </a:ext>
          </a:extLst>
        </xdr:cNvPr>
        <xdr:cNvGrpSpPr>
          <a:grpSpLocks/>
        </xdr:cNvGrpSpPr>
      </xdr:nvGrpSpPr>
      <xdr:grpSpPr>
        <a:xfrm>
          <a:off x="76200" y="1261108"/>
          <a:ext cx="176190" cy="181270"/>
          <a:chOff x="12020550" y="2171700"/>
          <a:chExt cx="324000" cy="325465"/>
        </a:xfrm>
      </xdr:grpSpPr>
      <xdr:sp macro="" textlink="">
        <xdr:nvSpPr>
          <xdr:cNvPr id="12" name="Rechteck 11">
            <a:extLst>
              <a:ext uri="{FF2B5EF4-FFF2-40B4-BE49-F238E27FC236}">
                <a16:creationId xmlns:a16="http://schemas.microsoft.com/office/drawing/2014/main" id="{00000000-0008-0000-4900-00000C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rechts 12">
            <a:extLst>
              <a:ext uri="{FF2B5EF4-FFF2-40B4-BE49-F238E27FC236}">
                <a16:creationId xmlns:a16="http://schemas.microsoft.com/office/drawing/2014/main" id="{00000000-0008-0000-4900-00000D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10</xdr:col>
          <xdr:colOff>190500</xdr:colOff>
          <xdr:row>0</xdr:row>
          <xdr:rowOff>19050</xdr:rowOff>
        </xdr:from>
        <xdr:to>
          <xdr:col>14</xdr:col>
          <xdr:colOff>28575</xdr:colOff>
          <xdr:row>0</xdr:row>
          <xdr:rowOff>552450</xdr:rowOff>
        </xdr:to>
        <xdr:pic>
          <xdr:nvPicPr>
            <xdr:cNvPr id="14" name="Grafik 59">
              <a:extLst>
                <a:ext uri="{FF2B5EF4-FFF2-40B4-BE49-F238E27FC236}">
                  <a16:creationId xmlns:a16="http://schemas.microsoft.com/office/drawing/2014/main" id="{00000000-0008-0000-4900-00000E000000}"/>
                </a:ext>
              </a:extLst>
            </xdr:cNvPr>
            <xdr:cNvPicPr>
              <a:picLocks noChangeAspect="1" noChangeArrowheads="1"/>
              <a:extLst>
                <a:ext uri="{84589F7E-364E-4C9E-8A38-B11213B215E9}">
                  <a14:cameraTool cellRange="Logo!$D$6" spid="_x0000_s1101947"/>
                </a:ext>
              </a:extLst>
            </xdr:cNvPicPr>
          </xdr:nvPicPr>
          <xdr:blipFill>
            <a:blip xmlns:r="http://schemas.openxmlformats.org/officeDocument/2006/relationships" r:embed="rId6"/>
            <a:srcRect/>
            <a:stretch>
              <a:fillRect/>
            </a:stretch>
          </xdr:blipFill>
          <xdr:spPr bwMode="auto">
            <a:xfrm>
              <a:off x="86106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4.xml><?xml version="1.0" encoding="utf-8"?>
<xdr:wsDr xmlns:xdr="http://schemas.openxmlformats.org/drawingml/2006/spreadsheetDrawing" xmlns:a="http://schemas.openxmlformats.org/drawingml/2006/main">
  <xdr:twoCellAnchor editAs="oneCell">
    <xdr:from>
      <xdr:col>0</xdr:col>
      <xdr:colOff>76200</xdr:colOff>
      <xdr:row>0</xdr:row>
      <xdr:rowOff>114300</xdr:rowOff>
    </xdr:from>
    <xdr:to>
      <xdr:col>1</xdr:col>
      <xdr:colOff>181125</xdr:colOff>
      <xdr:row>0</xdr:row>
      <xdr:rowOff>439765</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4A00-000002000000}"/>
            </a:ext>
          </a:extLst>
        </xdr:cNvPr>
        <xdr:cNvGrpSpPr/>
      </xdr:nvGrpSpPr>
      <xdr:grpSpPr>
        <a:xfrm>
          <a:off x="76200" y="114300"/>
          <a:ext cx="333525" cy="325465"/>
          <a:chOff x="12729063" y="1298331"/>
          <a:chExt cx="324000" cy="323267"/>
        </a:xfrm>
      </xdr:grpSpPr>
      <xdr:sp macro="" textlink="">
        <xdr:nvSpPr>
          <xdr:cNvPr id="3" name="Rechteck 2">
            <a:extLst>
              <a:ext uri="{FF2B5EF4-FFF2-40B4-BE49-F238E27FC236}">
                <a16:creationId xmlns:a16="http://schemas.microsoft.com/office/drawing/2014/main" id="{00000000-0008-0000-4A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4A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57150</xdr:colOff>
      <xdr:row>84</xdr:row>
      <xdr:rowOff>66675</xdr:rowOff>
    </xdr:from>
    <xdr:to>
      <xdr:col>1</xdr:col>
      <xdr:colOff>162075</xdr:colOff>
      <xdr:row>85</xdr:row>
      <xdr:rowOff>192156</xdr:rowOff>
    </xdr:to>
    <xdr:grpSp>
      <xdr:nvGrpSpPr>
        <xdr:cNvPr id="5" name="Gruppieren 4">
          <a:hlinkClick xmlns:r="http://schemas.openxmlformats.org/officeDocument/2006/relationships" r:id="rId3"/>
          <a:extLst>
            <a:ext uri="{FF2B5EF4-FFF2-40B4-BE49-F238E27FC236}">
              <a16:creationId xmlns:a16="http://schemas.microsoft.com/office/drawing/2014/main" id="{00000000-0008-0000-4A00-000005000000}"/>
            </a:ext>
          </a:extLst>
        </xdr:cNvPr>
        <xdr:cNvGrpSpPr/>
      </xdr:nvGrpSpPr>
      <xdr:grpSpPr>
        <a:xfrm>
          <a:off x="57150" y="16762095"/>
          <a:ext cx="333525" cy="323601"/>
          <a:chOff x="66675" y="4972050"/>
          <a:chExt cx="324000" cy="325465"/>
        </a:xfrm>
      </xdr:grpSpPr>
      <xdr:sp macro="" textlink="">
        <xdr:nvSpPr>
          <xdr:cNvPr id="6" name="Rechteck 5">
            <a:extLst>
              <a:ext uri="{FF2B5EF4-FFF2-40B4-BE49-F238E27FC236}">
                <a16:creationId xmlns:a16="http://schemas.microsoft.com/office/drawing/2014/main" id="{00000000-0008-0000-4A00-00000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oben 6">
            <a:extLst>
              <a:ext uri="{FF2B5EF4-FFF2-40B4-BE49-F238E27FC236}">
                <a16:creationId xmlns:a16="http://schemas.microsoft.com/office/drawing/2014/main" id="{00000000-0008-0000-4A00-00000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20</xdr:col>
      <xdr:colOff>133350</xdr:colOff>
      <xdr:row>2</xdr:row>
      <xdr:rowOff>47625</xdr:rowOff>
    </xdr:from>
    <xdr:to>
      <xdr:col>21</xdr:col>
      <xdr:colOff>1350</xdr:colOff>
      <xdr:row>2</xdr:row>
      <xdr:rowOff>220425</xdr:rowOff>
    </xdr:to>
    <xdr:grpSp>
      <xdr:nvGrpSpPr>
        <xdr:cNvPr id="8" name="Gruppieren 7">
          <a:hlinkClick xmlns:r="http://schemas.openxmlformats.org/officeDocument/2006/relationships" r:id="rId4"/>
          <a:extLst>
            <a:ext uri="{FF2B5EF4-FFF2-40B4-BE49-F238E27FC236}">
              <a16:creationId xmlns:a16="http://schemas.microsoft.com/office/drawing/2014/main" id="{00000000-0008-0000-4A00-000008000000}"/>
            </a:ext>
          </a:extLst>
        </xdr:cNvPr>
        <xdr:cNvGrpSpPr/>
      </xdr:nvGrpSpPr>
      <xdr:grpSpPr>
        <a:xfrm>
          <a:off x="13765530" y="611505"/>
          <a:ext cx="180420" cy="172800"/>
          <a:chOff x="8105775" y="571500"/>
          <a:chExt cx="172800" cy="172800"/>
        </a:xfrm>
      </xdr:grpSpPr>
      <xdr:sp macro="" textlink="">
        <xdr:nvSpPr>
          <xdr:cNvPr id="9" name="Rechteck 8">
            <a:extLst>
              <a:ext uri="{FF2B5EF4-FFF2-40B4-BE49-F238E27FC236}">
                <a16:creationId xmlns:a16="http://schemas.microsoft.com/office/drawing/2014/main" id="{00000000-0008-0000-4A00-00000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Textfeld 9">
            <a:extLst>
              <a:ext uri="{FF2B5EF4-FFF2-40B4-BE49-F238E27FC236}">
                <a16:creationId xmlns:a16="http://schemas.microsoft.com/office/drawing/2014/main" id="{00000000-0008-0000-4A00-00000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absolute">
    <xdr:from>
      <xdr:col>0</xdr:col>
      <xdr:colOff>76200</xdr:colOff>
      <xdr:row>6</xdr:row>
      <xdr:rowOff>19049</xdr:rowOff>
    </xdr:from>
    <xdr:to>
      <xdr:col>1</xdr:col>
      <xdr:colOff>27600</xdr:colOff>
      <xdr:row>7</xdr:row>
      <xdr:rowOff>2199</xdr:rowOff>
    </xdr:to>
    <xdr:grpSp>
      <xdr:nvGrpSpPr>
        <xdr:cNvPr id="11" name="Gruppieren 10">
          <a:hlinkClick xmlns:r="http://schemas.openxmlformats.org/officeDocument/2006/relationships" r:id="rId5"/>
          <a:extLst>
            <a:ext uri="{FF2B5EF4-FFF2-40B4-BE49-F238E27FC236}">
              <a16:creationId xmlns:a16="http://schemas.microsoft.com/office/drawing/2014/main" id="{00000000-0008-0000-4A00-00000B000000}"/>
            </a:ext>
          </a:extLst>
        </xdr:cNvPr>
        <xdr:cNvGrpSpPr>
          <a:grpSpLocks noChangeAspect="1"/>
        </xdr:cNvGrpSpPr>
      </xdr:nvGrpSpPr>
      <xdr:grpSpPr>
        <a:xfrm flipH="1">
          <a:off x="76200" y="1261109"/>
          <a:ext cx="180000" cy="181270"/>
          <a:chOff x="12020550" y="2171700"/>
          <a:chExt cx="324000" cy="325465"/>
        </a:xfrm>
      </xdr:grpSpPr>
      <xdr:sp macro="" textlink="">
        <xdr:nvSpPr>
          <xdr:cNvPr id="12" name="Rechteck 11">
            <a:extLst>
              <a:ext uri="{FF2B5EF4-FFF2-40B4-BE49-F238E27FC236}">
                <a16:creationId xmlns:a16="http://schemas.microsoft.com/office/drawing/2014/main" id="{00000000-0008-0000-4A00-00000C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rechts 12">
            <a:extLst>
              <a:ext uri="{FF2B5EF4-FFF2-40B4-BE49-F238E27FC236}">
                <a16:creationId xmlns:a16="http://schemas.microsoft.com/office/drawing/2014/main" id="{00000000-0008-0000-4A00-00000D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14</xdr:col>
          <xdr:colOff>1952625</xdr:colOff>
          <xdr:row>0</xdr:row>
          <xdr:rowOff>9525</xdr:rowOff>
        </xdr:from>
        <xdr:to>
          <xdr:col>21</xdr:col>
          <xdr:colOff>0</xdr:colOff>
          <xdr:row>0</xdr:row>
          <xdr:rowOff>542925</xdr:rowOff>
        </xdr:to>
        <xdr:pic>
          <xdr:nvPicPr>
            <xdr:cNvPr id="14" name="Grafik 59">
              <a:extLst>
                <a:ext uri="{FF2B5EF4-FFF2-40B4-BE49-F238E27FC236}">
                  <a16:creationId xmlns:a16="http://schemas.microsoft.com/office/drawing/2014/main" id="{00000000-0008-0000-4A00-00000E000000}"/>
                </a:ext>
              </a:extLst>
            </xdr:cNvPr>
            <xdr:cNvPicPr>
              <a:picLocks noChangeAspect="1" noChangeArrowheads="1"/>
              <a:extLst>
                <a:ext uri="{84589F7E-364E-4C9E-8A38-B11213B215E9}">
                  <a14:cameraTool cellRange="Logo!$D$6" spid="_x0000_s1102971"/>
                </a:ext>
              </a:extLst>
            </xdr:cNvPicPr>
          </xdr:nvPicPr>
          <xdr:blipFill>
            <a:blip xmlns:r="http://schemas.openxmlformats.org/officeDocument/2006/relationships" r:embed="rId6"/>
            <a:srcRect/>
            <a:stretch>
              <a:fillRect/>
            </a:stretch>
          </xdr:blipFill>
          <xdr:spPr bwMode="auto">
            <a:xfrm>
              <a:off x="11353800"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5.xml><?xml version="1.0" encoding="utf-8"?>
<xdr:wsDr xmlns:xdr="http://schemas.openxmlformats.org/drawingml/2006/spreadsheetDrawing" xmlns:a="http://schemas.openxmlformats.org/drawingml/2006/main">
  <xdr:twoCellAnchor editAs="oneCell">
    <xdr:from>
      <xdr:col>4</xdr:col>
      <xdr:colOff>173404</xdr:colOff>
      <xdr:row>39</xdr:row>
      <xdr:rowOff>151982</xdr:rowOff>
    </xdr:from>
    <xdr:to>
      <xdr:col>5</xdr:col>
      <xdr:colOff>1825750</xdr:colOff>
      <xdr:row>48</xdr:row>
      <xdr:rowOff>129482</xdr:rowOff>
    </xdr:to>
    <xdr:sp macro="" textlink="">
      <xdr:nvSpPr>
        <xdr:cNvPr id="2" name="Rechteck 1">
          <a:extLst>
            <a:ext uri="{FF2B5EF4-FFF2-40B4-BE49-F238E27FC236}">
              <a16:creationId xmlns:a16="http://schemas.microsoft.com/office/drawing/2014/main" id="{00000000-0008-0000-4B00-000002000000}"/>
            </a:ext>
          </a:extLst>
        </xdr:cNvPr>
        <xdr:cNvSpPr>
          <a:spLocks noChangeAspect="1"/>
        </xdr:cNvSpPr>
      </xdr:nvSpPr>
      <xdr:spPr>
        <a:xfrm>
          <a:off x="3659554" y="99627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361259</xdr:colOff>
      <xdr:row>39</xdr:row>
      <xdr:rowOff>151982</xdr:rowOff>
    </xdr:from>
    <xdr:to>
      <xdr:col>4</xdr:col>
      <xdr:colOff>127655</xdr:colOff>
      <xdr:row>48</xdr:row>
      <xdr:rowOff>129482</xdr:rowOff>
    </xdr:to>
    <xdr:sp macro="" textlink="">
      <xdr:nvSpPr>
        <xdr:cNvPr id="3" name="Rechteck 2">
          <a:extLst>
            <a:ext uri="{FF2B5EF4-FFF2-40B4-BE49-F238E27FC236}">
              <a16:creationId xmlns:a16="http://schemas.microsoft.com/office/drawing/2014/main" id="{00000000-0008-0000-4B00-000003000000}"/>
            </a:ext>
          </a:extLst>
        </xdr:cNvPr>
        <xdr:cNvSpPr>
          <a:spLocks noChangeAspect="1"/>
        </xdr:cNvSpPr>
      </xdr:nvSpPr>
      <xdr:spPr>
        <a:xfrm>
          <a:off x="1132784" y="9962732"/>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1868786</xdr:colOff>
      <xdr:row>39</xdr:row>
      <xdr:rowOff>151983</xdr:rowOff>
    </xdr:from>
    <xdr:to>
      <xdr:col>8</xdr:col>
      <xdr:colOff>34982</xdr:colOff>
      <xdr:row>48</xdr:row>
      <xdr:rowOff>129483</xdr:rowOff>
    </xdr:to>
    <xdr:sp macro="" textlink="">
      <xdr:nvSpPr>
        <xdr:cNvPr id="4" name="Rechteck 3">
          <a:extLst>
            <a:ext uri="{FF2B5EF4-FFF2-40B4-BE49-F238E27FC236}">
              <a16:creationId xmlns:a16="http://schemas.microsoft.com/office/drawing/2014/main" id="{00000000-0008-0000-4B00-000004000000}"/>
            </a:ext>
          </a:extLst>
        </xdr:cNvPr>
        <xdr:cNvSpPr>
          <a:spLocks noChangeAspect="1"/>
        </xdr:cNvSpPr>
      </xdr:nvSpPr>
      <xdr:spPr>
        <a:xfrm>
          <a:off x="6183611" y="996273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173404</xdr:colOff>
      <xdr:row>30</xdr:row>
      <xdr:rowOff>137903</xdr:rowOff>
    </xdr:from>
    <xdr:to>
      <xdr:col>5</xdr:col>
      <xdr:colOff>1825750</xdr:colOff>
      <xdr:row>39</xdr:row>
      <xdr:rowOff>115403</xdr:rowOff>
    </xdr:to>
    <xdr:sp macro="" textlink="">
      <xdr:nvSpPr>
        <xdr:cNvPr id="5" name="Rechteck 4">
          <a:extLst>
            <a:ext uri="{FF2B5EF4-FFF2-40B4-BE49-F238E27FC236}">
              <a16:creationId xmlns:a16="http://schemas.microsoft.com/office/drawing/2014/main" id="{00000000-0008-0000-4B00-000005000000}"/>
            </a:ext>
          </a:extLst>
        </xdr:cNvPr>
        <xdr:cNvSpPr>
          <a:spLocks noChangeAspect="1"/>
        </xdr:cNvSpPr>
      </xdr:nvSpPr>
      <xdr:spPr>
        <a:xfrm>
          <a:off x="3659554" y="8234153"/>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361259</xdr:colOff>
      <xdr:row>30</xdr:row>
      <xdr:rowOff>137903</xdr:rowOff>
    </xdr:from>
    <xdr:to>
      <xdr:col>4</xdr:col>
      <xdr:colOff>127655</xdr:colOff>
      <xdr:row>39</xdr:row>
      <xdr:rowOff>115403</xdr:rowOff>
    </xdr:to>
    <xdr:sp macro="" textlink="">
      <xdr:nvSpPr>
        <xdr:cNvPr id="6" name="Rechteck 5">
          <a:extLst>
            <a:ext uri="{FF2B5EF4-FFF2-40B4-BE49-F238E27FC236}">
              <a16:creationId xmlns:a16="http://schemas.microsoft.com/office/drawing/2014/main" id="{00000000-0008-0000-4B00-000006000000}"/>
            </a:ext>
          </a:extLst>
        </xdr:cNvPr>
        <xdr:cNvSpPr>
          <a:spLocks noChangeAspect="1"/>
        </xdr:cNvSpPr>
      </xdr:nvSpPr>
      <xdr:spPr>
        <a:xfrm>
          <a:off x="1132784" y="8234153"/>
          <a:ext cx="2481021" cy="169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1868786</xdr:colOff>
      <xdr:row>30</xdr:row>
      <xdr:rowOff>137904</xdr:rowOff>
    </xdr:from>
    <xdr:to>
      <xdr:col>8</xdr:col>
      <xdr:colOff>34982</xdr:colOff>
      <xdr:row>39</xdr:row>
      <xdr:rowOff>115404</xdr:rowOff>
    </xdr:to>
    <xdr:sp macro="" textlink="">
      <xdr:nvSpPr>
        <xdr:cNvPr id="7" name="Rechteck 6">
          <a:extLst>
            <a:ext uri="{FF2B5EF4-FFF2-40B4-BE49-F238E27FC236}">
              <a16:creationId xmlns:a16="http://schemas.microsoft.com/office/drawing/2014/main" id="{00000000-0008-0000-4B00-000007000000}"/>
            </a:ext>
          </a:extLst>
        </xdr:cNvPr>
        <xdr:cNvSpPr>
          <a:spLocks noChangeAspect="1"/>
        </xdr:cNvSpPr>
      </xdr:nvSpPr>
      <xdr:spPr>
        <a:xfrm>
          <a:off x="6183611" y="8234154"/>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4</xdr:col>
      <xdr:colOff>173404</xdr:colOff>
      <xdr:row>21</xdr:row>
      <xdr:rowOff>114299</xdr:rowOff>
    </xdr:from>
    <xdr:to>
      <xdr:col>5</xdr:col>
      <xdr:colOff>1825750</xdr:colOff>
      <xdr:row>30</xdr:row>
      <xdr:rowOff>91799</xdr:rowOff>
    </xdr:to>
    <xdr:sp macro="" textlink="">
      <xdr:nvSpPr>
        <xdr:cNvPr id="8" name="Rechteck 7">
          <a:extLst>
            <a:ext uri="{FF2B5EF4-FFF2-40B4-BE49-F238E27FC236}">
              <a16:creationId xmlns:a16="http://schemas.microsoft.com/office/drawing/2014/main" id="{00000000-0008-0000-4B00-000008000000}"/>
            </a:ext>
          </a:extLst>
        </xdr:cNvPr>
        <xdr:cNvSpPr>
          <a:spLocks noChangeAspect="1"/>
        </xdr:cNvSpPr>
      </xdr:nvSpPr>
      <xdr:spPr>
        <a:xfrm>
          <a:off x="3659554" y="6496049"/>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361259</xdr:colOff>
      <xdr:row>21</xdr:row>
      <xdr:rowOff>114299</xdr:rowOff>
    </xdr:from>
    <xdr:to>
      <xdr:col>4</xdr:col>
      <xdr:colOff>127655</xdr:colOff>
      <xdr:row>30</xdr:row>
      <xdr:rowOff>91799</xdr:rowOff>
    </xdr:to>
    <xdr:sp macro="" textlink="">
      <xdr:nvSpPr>
        <xdr:cNvPr id="9" name="Rechteck 8">
          <a:extLst>
            <a:ext uri="{FF2B5EF4-FFF2-40B4-BE49-F238E27FC236}">
              <a16:creationId xmlns:a16="http://schemas.microsoft.com/office/drawing/2014/main" id="{00000000-0008-0000-4B00-000009000000}"/>
            </a:ext>
          </a:extLst>
        </xdr:cNvPr>
        <xdr:cNvSpPr>
          <a:spLocks noChangeAspect="1"/>
        </xdr:cNvSpPr>
      </xdr:nvSpPr>
      <xdr:spPr>
        <a:xfrm>
          <a:off x="1132784" y="6496049"/>
          <a:ext cx="2481021" cy="169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1868786</xdr:colOff>
      <xdr:row>21</xdr:row>
      <xdr:rowOff>114300</xdr:rowOff>
    </xdr:from>
    <xdr:to>
      <xdr:col>8</xdr:col>
      <xdr:colOff>34982</xdr:colOff>
      <xdr:row>30</xdr:row>
      <xdr:rowOff>91800</xdr:rowOff>
    </xdr:to>
    <xdr:sp macro="" textlink="">
      <xdr:nvSpPr>
        <xdr:cNvPr id="10" name="Rechteck 9">
          <a:extLst>
            <a:ext uri="{FF2B5EF4-FFF2-40B4-BE49-F238E27FC236}">
              <a16:creationId xmlns:a16="http://schemas.microsoft.com/office/drawing/2014/main" id="{00000000-0008-0000-4B00-00000A000000}"/>
            </a:ext>
          </a:extLst>
        </xdr:cNvPr>
        <xdr:cNvSpPr>
          <a:spLocks noChangeAspect="1"/>
        </xdr:cNvSpPr>
      </xdr:nvSpPr>
      <xdr:spPr>
        <a:xfrm>
          <a:off x="6183611" y="6496050"/>
          <a:ext cx="2481021" cy="169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0</xdr:col>
      <xdr:colOff>233789</xdr:colOff>
      <xdr:row>21</xdr:row>
      <xdr:rowOff>66675</xdr:rowOff>
    </xdr:from>
    <xdr:to>
      <xdr:col>1</xdr:col>
      <xdr:colOff>109850</xdr:colOff>
      <xdr:row>49</xdr:row>
      <xdr:rowOff>19052</xdr:rowOff>
    </xdr:to>
    <xdr:sp macro="" textlink="' '!A110">
      <xdr:nvSpPr>
        <xdr:cNvPr id="11" name="Textfeld 10">
          <a:extLst>
            <a:ext uri="{FF2B5EF4-FFF2-40B4-BE49-F238E27FC236}">
              <a16:creationId xmlns:a16="http://schemas.microsoft.com/office/drawing/2014/main" id="{00000000-0008-0000-4B00-00000B000000}"/>
            </a:ext>
          </a:extLst>
        </xdr:cNvPr>
        <xdr:cNvSpPr txBox="1"/>
      </xdr:nvSpPr>
      <xdr:spPr>
        <a:xfrm rot="16200000">
          <a:off x="-2285632" y="8767821"/>
          <a:ext cx="5381627"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590E9E55-F831-4F64-8B91-C68E852AA958}" type="TxLink">
            <a:rPr lang="de-CH" sz="1600" b="1"/>
            <a:pPr algn="ctr"/>
            <a:t>Probabilité d'occurrence</a:t>
          </a:fld>
          <a:endParaRPr lang="de-CH" sz="1600" b="1"/>
        </a:p>
      </xdr:txBody>
    </xdr:sp>
    <xdr:clientData/>
  </xdr:twoCellAnchor>
  <xdr:twoCellAnchor editAs="oneCell">
    <xdr:from>
      <xdr:col>2</xdr:col>
      <xdr:colOff>304800</xdr:colOff>
      <xdr:row>51</xdr:row>
      <xdr:rowOff>140634</xdr:rowOff>
    </xdr:from>
    <xdr:to>
      <xdr:col>8</xdr:col>
      <xdr:colOff>76200</xdr:colOff>
      <xdr:row>53</xdr:row>
      <xdr:rowOff>102420</xdr:rowOff>
    </xdr:to>
    <xdr:sp macro="" textlink="' '!A114">
      <xdr:nvSpPr>
        <xdr:cNvPr id="12" name="Textfeld 11">
          <a:extLst>
            <a:ext uri="{FF2B5EF4-FFF2-40B4-BE49-F238E27FC236}">
              <a16:creationId xmlns:a16="http://schemas.microsoft.com/office/drawing/2014/main" id="{00000000-0008-0000-4B00-00000C000000}"/>
            </a:ext>
          </a:extLst>
        </xdr:cNvPr>
        <xdr:cNvSpPr txBox="1"/>
      </xdr:nvSpPr>
      <xdr:spPr>
        <a:xfrm>
          <a:off x="1076325" y="12151659"/>
          <a:ext cx="7629525" cy="361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D361E393-E969-47E7-986C-E5B28DB6E48D}" type="TxLink">
            <a:rPr lang="de-CH" sz="1600" b="1"/>
            <a:pPr algn="ctr"/>
            <a:t>Étendue des dégâts</a:t>
          </a:fld>
          <a:endParaRPr lang="de-CH" sz="1600" b="1"/>
        </a:p>
      </xdr:txBody>
    </xdr:sp>
    <xdr:clientData/>
  </xdr:twoCellAnchor>
  <xdr:twoCellAnchor editAs="oneCell">
    <xdr:from>
      <xdr:col>1</xdr:col>
      <xdr:colOff>98310</xdr:colOff>
      <xdr:row>22</xdr:row>
      <xdr:rowOff>49067</xdr:rowOff>
    </xdr:from>
    <xdr:to>
      <xdr:col>2</xdr:col>
      <xdr:colOff>97386</xdr:colOff>
      <xdr:row>25</xdr:row>
      <xdr:rowOff>164712</xdr:rowOff>
    </xdr:to>
    <xdr:sp macro="" textlink="' '!A111">
      <xdr:nvSpPr>
        <xdr:cNvPr id="13" name="Textfeld 12">
          <a:extLst>
            <a:ext uri="{FF2B5EF4-FFF2-40B4-BE49-F238E27FC236}">
              <a16:creationId xmlns:a16="http://schemas.microsoft.com/office/drawing/2014/main" id="{00000000-0008-0000-4B00-00000D000000}"/>
            </a:ext>
          </a:extLst>
        </xdr:cNvPr>
        <xdr:cNvSpPr txBox="1"/>
      </xdr:nvSpPr>
      <xdr:spPr>
        <a:xfrm rot="16200000">
          <a:off x="401975" y="6618642"/>
          <a:ext cx="66428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E793A3AD-497F-400B-87B6-F8005DB08AB7}" type="TxLink">
            <a:rPr lang="de-CH" sz="1400" b="0"/>
            <a:pPr algn="ctr"/>
            <a:t>élevée</a:t>
          </a:fld>
          <a:endParaRPr lang="de-CH" sz="1400" b="0"/>
        </a:p>
      </xdr:txBody>
    </xdr:sp>
    <xdr:clientData/>
  </xdr:twoCellAnchor>
  <xdr:twoCellAnchor editAs="oneCell">
    <xdr:from>
      <xdr:col>1</xdr:col>
      <xdr:colOff>94504</xdr:colOff>
      <xdr:row>45</xdr:row>
      <xdr:rowOff>7525</xdr:rowOff>
    </xdr:from>
    <xdr:to>
      <xdr:col>2</xdr:col>
      <xdr:colOff>101200</xdr:colOff>
      <xdr:row>48</xdr:row>
      <xdr:rowOff>864</xdr:rowOff>
    </xdr:to>
    <xdr:sp macro="" textlink="' '!A113">
      <xdr:nvSpPr>
        <xdr:cNvPr id="14" name="Textfeld 13">
          <a:extLst>
            <a:ext uri="{FF2B5EF4-FFF2-40B4-BE49-F238E27FC236}">
              <a16:creationId xmlns:a16="http://schemas.microsoft.com/office/drawing/2014/main" id="{00000000-0008-0000-4B00-00000E000000}"/>
            </a:ext>
          </a:extLst>
        </xdr:cNvPr>
        <xdr:cNvSpPr txBox="1"/>
      </xdr:nvSpPr>
      <xdr:spPr>
        <a:xfrm rot="16200000">
          <a:off x="421222" y="10986982"/>
          <a:ext cx="59150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9A6B5979-172E-4330-88C7-F9077EE8AE73}" type="TxLink">
            <a:rPr lang="de-CH" sz="1400" b="0"/>
            <a:pPr algn="ctr"/>
            <a:t>faible</a:t>
          </a:fld>
          <a:endParaRPr lang="de-CH" sz="1400" b="0"/>
        </a:p>
      </xdr:txBody>
    </xdr:sp>
    <xdr:clientData/>
  </xdr:twoCellAnchor>
  <xdr:twoCellAnchor editAs="oneCell">
    <xdr:from>
      <xdr:col>7</xdr:col>
      <xdr:colOff>788195</xdr:colOff>
      <xdr:row>50</xdr:row>
      <xdr:rowOff>39910</xdr:rowOff>
    </xdr:from>
    <xdr:to>
      <xdr:col>7</xdr:col>
      <xdr:colOff>1452480</xdr:colOff>
      <xdr:row>51</xdr:row>
      <xdr:rowOff>151381</xdr:rowOff>
    </xdr:to>
    <xdr:sp macro="" textlink="' '!A111">
      <xdr:nvSpPr>
        <xdr:cNvPr id="15" name="Textfeld 14">
          <a:extLst>
            <a:ext uri="{FF2B5EF4-FFF2-40B4-BE49-F238E27FC236}">
              <a16:creationId xmlns:a16="http://schemas.microsoft.com/office/drawing/2014/main" id="{00000000-0008-0000-4B00-00000F000000}"/>
            </a:ext>
          </a:extLst>
        </xdr:cNvPr>
        <xdr:cNvSpPr txBox="1"/>
      </xdr:nvSpPr>
      <xdr:spPr>
        <a:xfrm>
          <a:off x="7684295" y="11879485"/>
          <a:ext cx="66428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A6C8FDB9-875E-491B-8B4D-DB081B59F70E}" type="TxLink">
            <a:rPr lang="de-CH" sz="1400" b="0"/>
            <a:pPr algn="ctr"/>
            <a:t>élevée</a:t>
          </a:fld>
          <a:endParaRPr lang="de-CH" sz="1400" b="0"/>
        </a:p>
      </xdr:txBody>
    </xdr:sp>
    <xdr:clientData/>
  </xdr:twoCellAnchor>
  <xdr:twoCellAnchor editAs="oneCell">
    <xdr:from>
      <xdr:col>2</xdr:col>
      <xdr:colOff>742579</xdr:colOff>
      <xdr:row>50</xdr:row>
      <xdr:rowOff>39910</xdr:rowOff>
    </xdr:from>
    <xdr:to>
      <xdr:col>2</xdr:col>
      <xdr:colOff>1334088</xdr:colOff>
      <xdr:row>51</xdr:row>
      <xdr:rowOff>151381</xdr:rowOff>
    </xdr:to>
    <xdr:sp macro="" textlink="' '!A113">
      <xdr:nvSpPr>
        <xdr:cNvPr id="16" name="Textfeld 15">
          <a:extLst>
            <a:ext uri="{FF2B5EF4-FFF2-40B4-BE49-F238E27FC236}">
              <a16:creationId xmlns:a16="http://schemas.microsoft.com/office/drawing/2014/main" id="{00000000-0008-0000-4B00-000010000000}"/>
            </a:ext>
          </a:extLst>
        </xdr:cNvPr>
        <xdr:cNvSpPr txBox="1"/>
      </xdr:nvSpPr>
      <xdr:spPr>
        <a:xfrm>
          <a:off x="1514104" y="11879485"/>
          <a:ext cx="59150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fld id="{83A8F04D-2197-4039-8C46-B0008972DD21}" type="TxLink">
            <a:rPr lang="de-CH" sz="1400" b="0"/>
            <a:pPr algn="ctr"/>
            <a:t>faible</a:t>
          </a:fld>
          <a:endParaRPr lang="de-CH" sz="1400" b="0"/>
        </a:p>
      </xdr:txBody>
    </xdr:sp>
    <xdr:clientData/>
  </xdr:twoCellAnchor>
  <xdr:twoCellAnchor editAs="oneCell">
    <xdr:from>
      <xdr:col>3</xdr:col>
      <xdr:colOff>409575</xdr:colOff>
      <xdr:row>50</xdr:row>
      <xdr:rowOff>39911</xdr:rowOff>
    </xdr:from>
    <xdr:to>
      <xdr:col>6</xdr:col>
      <xdr:colOff>200025</xdr:colOff>
      <xdr:row>51</xdr:row>
      <xdr:rowOff>151382</xdr:rowOff>
    </xdr:to>
    <xdr:sp macro="" textlink="' '!A112">
      <xdr:nvSpPr>
        <xdr:cNvPr id="17" name="Textfeld 16">
          <a:extLst>
            <a:ext uri="{FF2B5EF4-FFF2-40B4-BE49-F238E27FC236}">
              <a16:creationId xmlns:a16="http://schemas.microsoft.com/office/drawing/2014/main" id="{00000000-0008-0000-4B00-000011000000}"/>
            </a:ext>
          </a:extLst>
        </xdr:cNvPr>
        <xdr:cNvSpPr txBox="1"/>
      </xdr:nvSpPr>
      <xdr:spPr>
        <a:xfrm>
          <a:off x="3114675" y="11850911"/>
          <a:ext cx="35147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A0A47CA1-CBB4-485B-A1D9-78BE76C65FD1}" type="TxLink">
            <a:rPr lang="de-CH" sz="1400" b="0"/>
            <a:pPr algn="ctr"/>
            <a:t>moyenne</a:t>
          </a:fld>
          <a:endParaRPr lang="de-CH" sz="1400" b="0"/>
        </a:p>
      </xdr:txBody>
    </xdr:sp>
    <xdr:clientData/>
  </xdr:twoCellAnchor>
  <xdr:twoCellAnchor editAs="oneCell">
    <xdr:from>
      <xdr:col>1</xdr:col>
      <xdr:colOff>94505</xdr:colOff>
      <xdr:row>29</xdr:row>
      <xdr:rowOff>38100</xdr:rowOff>
    </xdr:from>
    <xdr:to>
      <xdr:col>2</xdr:col>
      <xdr:colOff>101201</xdr:colOff>
      <xdr:row>39</xdr:row>
      <xdr:rowOff>114300</xdr:rowOff>
    </xdr:to>
    <xdr:sp macro="" textlink="' '!A112">
      <xdr:nvSpPr>
        <xdr:cNvPr id="18" name="Textfeld 17">
          <a:extLst>
            <a:ext uri="{FF2B5EF4-FFF2-40B4-BE49-F238E27FC236}">
              <a16:creationId xmlns:a16="http://schemas.microsoft.com/office/drawing/2014/main" id="{00000000-0008-0000-4B00-000012000000}"/>
            </a:ext>
          </a:extLst>
        </xdr:cNvPr>
        <xdr:cNvSpPr txBox="1"/>
      </xdr:nvSpPr>
      <xdr:spPr>
        <a:xfrm rot="16200000">
          <a:off x="-273622" y="8578677"/>
          <a:ext cx="19812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7FE7408E-BD4E-4A7B-8428-C749697BCCA7}" type="TxLink">
            <a:rPr lang="de-CH" sz="1400" b="0"/>
            <a:pPr algn="ctr"/>
            <a:t>moyenne</a:t>
          </a:fld>
          <a:endParaRPr lang="de-CH" sz="1400" b="0"/>
        </a:p>
      </xdr:txBody>
    </xdr:sp>
    <xdr:clientData/>
  </xdr:twoCellAnchor>
  <xdr:twoCellAnchor editAs="oneCell">
    <xdr:from>
      <xdr:col>33</xdr:col>
      <xdr:colOff>750148</xdr:colOff>
      <xdr:row>15</xdr:row>
      <xdr:rowOff>157851</xdr:rowOff>
    </xdr:from>
    <xdr:to>
      <xdr:col>37</xdr:col>
      <xdr:colOff>98718</xdr:colOff>
      <xdr:row>22</xdr:row>
      <xdr:rowOff>46662</xdr:rowOff>
    </xdr:to>
    <xdr:grpSp>
      <xdr:nvGrpSpPr>
        <xdr:cNvPr id="19" name="Gruppieren 18">
          <a:extLst>
            <a:ext uri="{FF2B5EF4-FFF2-40B4-BE49-F238E27FC236}">
              <a16:creationId xmlns:a16="http://schemas.microsoft.com/office/drawing/2014/main" id="{00000000-0008-0000-4B00-000013000000}"/>
            </a:ext>
          </a:extLst>
        </xdr:cNvPr>
        <xdr:cNvGrpSpPr/>
      </xdr:nvGrpSpPr>
      <xdr:grpSpPr>
        <a:xfrm rot="16200000">
          <a:off x="26266107" y="4230352"/>
          <a:ext cx="1626171" cy="2792810"/>
          <a:chOff x="5139057" y="3738354"/>
          <a:chExt cx="2311618" cy="999921"/>
        </a:xfrm>
      </xdr:grpSpPr>
      <xdr:sp macro="" textlink="">
        <xdr:nvSpPr>
          <xdr:cNvPr id="20" name="Rechteck 19">
            <a:extLst>
              <a:ext uri="{FF2B5EF4-FFF2-40B4-BE49-F238E27FC236}">
                <a16:creationId xmlns:a16="http://schemas.microsoft.com/office/drawing/2014/main" id="{00000000-0008-0000-4B00-000014000000}"/>
              </a:ext>
            </a:extLst>
          </xdr:cNvPr>
          <xdr:cNvSpPr>
            <a:spLocks noChangeAspect="1"/>
          </xdr:cNvSpPr>
        </xdr:nvSpPr>
        <xdr:spPr>
          <a:xfrm>
            <a:off x="5419727" y="3738354"/>
            <a:ext cx="250562" cy="252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1" name="Rechteck 20">
            <a:extLst>
              <a:ext uri="{FF2B5EF4-FFF2-40B4-BE49-F238E27FC236}">
                <a16:creationId xmlns:a16="http://schemas.microsoft.com/office/drawing/2014/main" id="{00000000-0008-0000-4B00-000015000000}"/>
              </a:ext>
            </a:extLst>
          </xdr:cNvPr>
          <xdr:cNvSpPr>
            <a:spLocks noChangeAspect="1"/>
          </xdr:cNvSpPr>
        </xdr:nvSpPr>
        <xdr:spPr>
          <a:xfrm>
            <a:off x="5420199" y="4486275"/>
            <a:ext cx="250562" cy="252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22" name="Rechteck 21">
            <a:extLst>
              <a:ext uri="{FF2B5EF4-FFF2-40B4-BE49-F238E27FC236}">
                <a16:creationId xmlns:a16="http://schemas.microsoft.com/office/drawing/2014/main" id="{00000000-0008-0000-4B00-000016000000}"/>
              </a:ext>
            </a:extLst>
          </xdr:cNvPr>
          <xdr:cNvSpPr>
            <a:spLocks noChangeAspect="1"/>
          </xdr:cNvSpPr>
        </xdr:nvSpPr>
        <xdr:spPr>
          <a:xfrm>
            <a:off x="5419727" y="4105275"/>
            <a:ext cx="250562" cy="252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A115">
        <xdr:nvSpPr>
          <xdr:cNvPr id="23" name="Textfeld 22">
            <a:extLst>
              <a:ext uri="{FF2B5EF4-FFF2-40B4-BE49-F238E27FC236}">
                <a16:creationId xmlns:a16="http://schemas.microsoft.com/office/drawing/2014/main" id="{00000000-0008-0000-4B00-000017000000}"/>
              </a:ext>
            </a:extLst>
          </xdr:cNvPr>
          <xdr:cNvSpPr txBox="1"/>
        </xdr:nvSpPr>
        <xdr:spPr>
          <a:xfrm>
            <a:off x="5139057" y="3831028"/>
            <a:ext cx="2311618"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455219B-7CCB-479F-8EBB-53EB1B59C06C}" type="TxLink">
              <a:rPr lang="de-CH" sz="1100"/>
              <a:pPr/>
              <a:t>Aucune action nécessaire</a:t>
            </a:fld>
            <a:endParaRPr lang="de-CH" sz="1100"/>
          </a:p>
        </xdr:txBody>
      </xdr:sp>
      <xdr:sp macro="" textlink="' '!A116">
        <xdr:nvSpPr>
          <xdr:cNvPr id="24" name="Textfeld 23">
            <a:extLst>
              <a:ext uri="{FF2B5EF4-FFF2-40B4-BE49-F238E27FC236}">
                <a16:creationId xmlns:a16="http://schemas.microsoft.com/office/drawing/2014/main" id="{00000000-0008-0000-4B00-000018000000}"/>
              </a:ext>
            </a:extLst>
          </xdr:cNvPr>
          <xdr:cNvSpPr txBox="1"/>
        </xdr:nvSpPr>
        <xdr:spPr>
          <a:xfrm>
            <a:off x="5357927" y="4192991"/>
            <a:ext cx="1675537"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38C86722-4BE2-4C64-8837-096B9A69CBF6}" type="TxLink">
              <a:rPr lang="de-CH" sz="1100"/>
              <a:pPr/>
              <a:t>Action nécessaire</a:t>
            </a:fld>
            <a:endParaRPr lang="de-CH" sz="1100"/>
          </a:p>
        </xdr:txBody>
      </xdr:sp>
      <xdr:sp macro="" textlink="' '!A117">
        <xdr:nvSpPr>
          <xdr:cNvPr id="25" name="Textfeld 24">
            <a:extLst>
              <a:ext uri="{FF2B5EF4-FFF2-40B4-BE49-F238E27FC236}">
                <a16:creationId xmlns:a16="http://schemas.microsoft.com/office/drawing/2014/main" id="{00000000-0008-0000-4B00-000019000000}"/>
              </a:ext>
            </a:extLst>
          </xdr:cNvPr>
          <xdr:cNvSpPr txBox="1"/>
        </xdr:nvSpPr>
        <xdr:spPr>
          <a:xfrm>
            <a:off x="5606680" y="4573990"/>
            <a:ext cx="1461071" cy="979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0B08217B-D988-41BF-ACA6-265C229D1F55}" type="TxLink">
              <a:rPr lang="de-CH" sz="1100"/>
              <a:pPr/>
              <a:t>Action urgente</a:t>
            </a:fld>
            <a:endParaRPr lang="de-CH" sz="1100"/>
          </a:p>
        </xdr:txBody>
      </xdr:sp>
    </xdr:grpSp>
    <xdr:clientData/>
  </xdr:twoCellAnchor>
  <xdr:twoCellAnchor editAs="oneCell">
    <xdr:from>
      <xdr:col>8</xdr:col>
      <xdr:colOff>295275</xdr:colOff>
      <xdr:row>1</xdr:row>
      <xdr:rowOff>57150</xdr:rowOff>
    </xdr:from>
    <xdr:to>
      <xdr:col>8</xdr:col>
      <xdr:colOff>465750</xdr:colOff>
      <xdr:row>1</xdr:row>
      <xdr:rowOff>237150</xdr:rowOff>
    </xdr:to>
    <xdr:grpSp>
      <xdr:nvGrpSpPr>
        <xdr:cNvPr id="26" name="Gruppieren 25">
          <a:hlinkClick xmlns:r="http://schemas.openxmlformats.org/officeDocument/2006/relationships" r:id="rId1"/>
          <a:extLst>
            <a:ext uri="{FF2B5EF4-FFF2-40B4-BE49-F238E27FC236}">
              <a16:creationId xmlns:a16="http://schemas.microsoft.com/office/drawing/2014/main" id="{00000000-0008-0000-4B00-00001A000000}"/>
            </a:ext>
          </a:extLst>
        </xdr:cNvPr>
        <xdr:cNvGrpSpPr/>
      </xdr:nvGrpSpPr>
      <xdr:grpSpPr>
        <a:xfrm>
          <a:off x="9164955" y="613410"/>
          <a:ext cx="170475" cy="180000"/>
          <a:chOff x="8105775" y="571500"/>
          <a:chExt cx="172800" cy="172800"/>
        </a:xfrm>
      </xdr:grpSpPr>
      <xdr:sp macro="" textlink="">
        <xdr:nvSpPr>
          <xdr:cNvPr id="27" name="Rechteck 26">
            <a:extLst>
              <a:ext uri="{FF2B5EF4-FFF2-40B4-BE49-F238E27FC236}">
                <a16:creationId xmlns:a16="http://schemas.microsoft.com/office/drawing/2014/main" id="{00000000-0008-0000-4B00-00001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Textfeld 27">
            <a:extLst>
              <a:ext uri="{FF2B5EF4-FFF2-40B4-BE49-F238E27FC236}">
                <a16:creationId xmlns:a16="http://schemas.microsoft.com/office/drawing/2014/main" id="{00000000-0008-0000-4B00-00001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52</xdr:row>
      <xdr:rowOff>66675</xdr:rowOff>
    </xdr:from>
    <xdr:to>
      <xdr:col>0</xdr:col>
      <xdr:colOff>381150</xdr:colOff>
      <xdr:row>53</xdr:row>
      <xdr:rowOff>190650</xdr:rowOff>
    </xdr:to>
    <xdr:grpSp>
      <xdr:nvGrpSpPr>
        <xdr:cNvPr id="32" name="Gruppieren 31">
          <a:hlinkClick xmlns:r="http://schemas.openxmlformats.org/officeDocument/2006/relationships" r:id="rId2"/>
          <a:extLst>
            <a:ext uri="{FF2B5EF4-FFF2-40B4-BE49-F238E27FC236}">
              <a16:creationId xmlns:a16="http://schemas.microsoft.com/office/drawing/2014/main" id="{00000000-0008-0000-4B00-000020000000}"/>
            </a:ext>
          </a:extLst>
        </xdr:cNvPr>
        <xdr:cNvGrpSpPr/>
      </xdr:nvGrpSpPr>
      <xdr:grpSpPr>
        <a:xfrm>
          <a:off x="57150" y="12144375"/>
          <a:ext cx="324000" cy="322095"/>
          <a:chOff x="66675" y="4972050"/>
          <a:chExt cx="324000" cy="325465"/>
        </a:xfrm>
      </xdr:grpSpPr>
      <xdr:sp macro="" textlink="">
        <xdr:nvSpPr>
          <xdr:cNvPr id="33" name="Rechteck 32">
            <a:extLst>
              <a:ext uri="{FF2B5EF4-FFF2-40B4-BE49-F238E27FC236}">
                <a16:creationId xmlns:a16="http://schemas.microsoft.com/office/drawing/2014/main" id="{00000000-0008-0000-4B00-00002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oben 33">
            <a:extLst>
              <a:ext uri="{FF2B5EF4-FFF2-40B4-BE49-F238E27FC236}">
                <a16:creationId xmlns:a16="http://schemas.microsoft.com/office/drawing/2014/main" id="{00000000-0008-0000-4B00-00002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76200</xdr:colOff>
      <xdr:row>3</xdr:row>
      <xdr:rowOff>0</xdr:rowOff>
    </xdr:from>
    <xdr:to>
      <xdr:col>0</xdr:col>
      <xdr:colOff>400200</xdr:colOff>
      <xdr:row>3</xdr:row>
      <xdr:rowOff>325465</xdr:rowOff>
    </xdr:to>
    <xdr:grpSp>
      <xdr:nvGrpSpPr>
        <xdr:cNvPr id="35" name="Gruppieren 34">
          <a:hlinkClick xmlns:r="http://schemas.openxmlformats.org/officeDocument/2006/relationships" r:id="rId3"/>
          <a:extLst>
            <a:ext uri="{FF2B5EF4-FFF2-40B4-BE49-F238E27FC236}">
              <a16:creationId xmlns:a16="http://schemas.microsoft.com/office/drawing/2014/main" id="{00000000-0008-0000-4B00-000023000000}"/>
            </a:ext>
          </a:extLst>
        </xdr:cNvPr>
        <xdr:cNvGrpSpPr/>
      </xdr:nvGrpSpPr>
      <xdr:grpSpPr>
        <a:xfrm>
          <a:off x="76200" y="929640"/>
          <a:ext cx="324000" cy="325465"/>
          <a:chOff x="12382500" y="2152650"/>
          <a:chExt cx="324000" cy="325465"/>
        </a:xfrm>
      </xdr:grpSpPr>
      <xdr:sp macro="" textlink="">
        <xdr:nvSpPr>
          <xdr:cNvPr id="36" name="Rechteck 35">
            <a:extLst>
              <a:ext uri="{FF2B5EF4-FFF2-40B4-BE49-F238E27FC236}">
                <a16:creationId xmlns:a16="http://schemas.microsoft.com/office/drawing/2014/main" id="{00000000-0008-0000-4B00-00002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7" name="Grafik 36">
            <a:extLst>
              <a:ext uri="{FF2B5EF4-FFF2-40B4-BE49-F238E27FC236}">
                <a16:creationId xmlns:a16="http://schemas.microsoft.com/office/drawing/2014/main" id="{00000000-0008-0000-4B00-000025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39" name="Gruppieren 38">
          <a:hlinkClick xmlns:r="http://schemas.openxmlformats.org/officeDocument/2006/relationships" r:id="rId5"/>
          <a:extLst>
            <a:ext uri="{FF2B5EF4-FFF2-40B4-BE49-F238E27FC236}">
              <a16:creationId xmlns:a16="http://schemas.microsoft.com/office/drawing/2014/main" id="{00000000-0008-0000-4B00-000027000000}"/>
            </a:ext>
          </a:extLst>
        </xdr:cNvPr>
        <xdr:cNvGrpSpPr/>
      </xdr:nvGrpSpPr>
      <xdr:grpSpPr>
        <a:xfrm>
          <a:off x="76200" y="104775"/>
          <a:ext cx="324000" cy="325465"/>
          <a:chOff x="9191625" y="3009900"/>
          <a:chExt cx="324000" cy="325465"/>
        </a:xfrm>
      </xdr:grpSpPr>
      <xdr:sp macro="" textlink="">
        <xdr:nvSpPr>
          <xdr:cNvPr id="40" name="Rechteck 39">
            <a:extLst>
              <a:ext uri="{FF2B5EF4-FFF2-40B4-BE49-F238E27FC236}">
                <a16:creationId xmlns:a16="http://schemas.microsoft.com/office/drawing/2014/main" id="{00000000-0008-0000-4B00-000028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Pfeil nach links 40">
            <a:extLst>
              <a:ext uri="{FF2B5EF4-FFF2-40B4-BE49-F238E27FC236}">
                <a16:creationId xmlns:a16="http://schemas.microsoft.com/office/drawing/2014/main" id="{00000000-0008-0000-4B00-000029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200024</xdr:colOff>
      <xdr:row>20</xdr:row>
      <xdr:rowOff>133350</xdr:rowOff>
    </xdr:from>
    <xdr:to>
      <xdr:col>10</xdr:col>
      <xdr:colOff>38100</xdr:colOff>
      <xdr:row>50</xdr:row>
      <xdr:rowOff>133350</xdr:rowOff>
    </xdr:to>
    <xdr:graphicFrame macro="">
      <xdr:nvGraphicFramePr>
        <xdr:cNvPr id="38" name="Diagramm 37">
          <a:extLst>
            <a:ext uri="{FF2B5EF4-FFF2-40B4-BE49-F238E27FC236}">
              <a16:creationId xmlns:a16="http://schemas.microsoft.com/office/drawing/2014/main" id="{00000000-0008-0000-4B00-00002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457200</xdr:colOff>
          <xdr:row>0</xdr:row>
          <xdr:rowOff>9525</xdr:rowOff>
        </xdr:from>
        <xdr:to>
          <xdr:col>8</xdr:col>
          <xdr:colOff>457200</xdr:colOff>
          <xdr:row>0</xdr:row>
          <xdr:rowOff>542925</xdr:rowOff>
        </xdr:to>
        <xdr:pic>
          <xdr:nvPicPr>
            <xdr:cNvPr id="42" name="Grafik 59">
              <a:extLst>
                <a:ext uri="{FF2B5EF4-FFF2-40B4-BE49-F238E27FC236}">
                  <a16:creationId xmlns:a16="http://schemas.microsoft.com/office/drawing/2014/main" id="{00000000-0008-0000-4B00-00002A000000}"/>
                </a:ext>
              </a:extLst>
            </xdr:cNvPr>
            <xdr:cNvPicPr>
              <a:picLocks noChangeAspect="1" noChangeArrowheads="1"/>
              <a:extLst>
                <a:ext uri="{84589F7E-364E-4C9E-8A38-B11213B215E9}">
                  <a14:cameraTool cellRange="Logo!$D$6" spid="_x0000_s34941"/>
                </a:ext>
              </a:extLst>
            </xdr:cNvPicPr>
          </xdr:nvPicPr>
          <xdr:blipFill>
            <a:blip xmlns:r="http://schemas.openxmlformats.org/officeDocument/2006/relationships" r:embed="rId7"/>
            <a:srcRect/>
            <a:stretch>
              <a:fillRect/>
            </a:stretch>
          </xdr:blipFill>
          <xdr:spPr bwMode="auto">
            <a:xfrm>
              <a:off x="6886575"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6.xml><?xml version="1.0" encoding="utf-8"?>
<xdr:wsDr xmlns:xdr="http://schemas.openxmlformats.org/drawingml/2006/spreadsheetDrawing" xmlns:a="http://schemas.openxmlformats.org/drawingml/2006/main">
  <xdr:twoCellAnchor>
    <xdr:from>
      <xdr:col>1</xdr:col>
      <xdr:colOff>12700</xdr:colOff>
      <xdr:row>25</xdr:row>
      <xdr:rowOff>28575</xdr:rowOff>
    </xdr:from>
    <xdr:to>
      <xdr:col>8</xdr:col>
      <xdr:colOff>466725</xdr:colOff>
      <xdr:row>54</xdr:row>
      <xdr:rowOff>76200</xdr:rowOff>
    </xdr:to>
    <xdr:graphicFrame macro="">
      <xdr:nvGraphicFramePr>
        <xdr:cNvPr id="2" name="Diagramm 1">
          <a:extLst>
            <a:ext uri="{FF2B5EF4-FFF2-40B4-BE49-F238E27FC236}">
              <a16:creationId xmlns:a16="http://schemas.microsoft.com/office/drawing/2014/main" id="{00000000-0008-0000-4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300990</xdr:colOff>
      <xdr:row>1</xdr:row>
      <xdr:rowOff>57150</xdr:rowOff>
    </xdr:from>
    <xdr:to>
      <xdr:col>8</xdr:col>
      <xdr:colOff>473790</xdr:colOff>
      <xdr:row>2</xdr:row>
      <xdr:rowOff>48975</xdr:rowOff>
    </xdr:to>
    <xdr:grpSp>
      <xdr:nvGrpSpPr>
        <xdr:cNvPr id="3" name="Gruppieren 2">
          <a:hlinkClick xmlns:r="http://schemas.openxmlformats.org/officeDocument/2006/relationships" r:id="rId2"/>
          <a:extLst>
            <a:ext uri="{FF2B5EF4-FFF2-40B4-BE49-F238E27FC236}">
              <a16:creationId xmlns:a16="http://schemas.microsoft.com/office/drawing/2014/main" id="{00000000-0008-0000-4C00-000003000000}"/>
            </a:ext>
          </a:extLst>
        </xdr:cNvPr>
        <xdr:cNvGrpSpPr/>
      </xdr:nvGrpSpPr>
      <xdr:grpSpPr>
        <a:xfrm>
          <a:off x="11311890" y="613410"/>
          <a:ext cx="172800" cy="167085"/>
          <a:chOff x="8105775" y="571500"/>
          <a:chExt cx="172800" cy="172800"/>
        </a:xfrm>
      </xdr:grpSpPr>
      <xdr:sp macro="" textlink="">
        <xdr:nvSpPr>
          <xdr:cNvPr id="4" name="Rechteck 3">
            <a:extLst>
              <a:ext uri="{FF2B5EF4-FFF2-40B4-BE49-F238E27FC236}">
                <a16:creationId xmlns:a16="http://schemas.microsoft.com/office/drawing/2014/main" id="{00000000-0008-0000-4C00-00000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 name="Textfeld 4">
            <a:extLst>
              <a:ext uri="{FF2B5EF4-FFF2-40B4-BE49-F238E27FC236}">
                <a16:creationId xmlns:a16="http://schemas.microsoft.com/office/drawing/2014/main" id="{00000000-0008-0000-4C00-00000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6" name="Gruppieren 5">
          <a:hlinkClick xmlns:r="http://schemas.openxmlformats.org/officeDocument/2006/relationships" r:id="rId3"/>
          <a:extLst>
            <a:ext uri="{FF2B5EF4-FFF2-40B4-BE49-F238E27FC236}">
              <a16:creationId xmlns:a16="http://schemas.microsoft.com/office/drawing/2014/main" id="{00000000-0008-0000-4C00-000006000000}"/>
            </a:ext>
          </a:extLst>
        </xdr:cNvPr>
        <xdr:cNvGrpSpPr/>
      </xdr:nvGrpSpPr>
      <xdr:grpSpPr>
        <a:xfrm>
          <a:off x="76200" y="104775"/>
          <a:ext cx="324000" cy="325465"/>
          <a:chOff x="9191625" y="3009900"/>
          <a:chExt cx="324000" cy="325465"/>
        </a:xfrm>
      </xdr:grpSpPr>
      <xdr:sp macro="" textlink="">
        <xdr:nvSpPr>
          <xdr:cNvPr id="7" name="Rechteck 6">
            <a:extLst>
              <a:ext uri="{FF2B5EF4-FFF2-40B4-BE49-F238E27FC236}">
                <a16:creationId xmlns:a16="http://schemas.microsoft.com/office/drawing/2014/main" id="{00000000-0008-0000-4C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7">
            <a:extLst>
              <a:ext uri="{FF2B5EF4-FFF2-40B4-BE49-F238E27FC236}">
                <a16:creationId xmlns:a16="http://schemas.microsoft.com/office/drawing/2014/main" id="{00000000-0008-0000-4C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76200</xdr:colOff>
      <xdr:row>3</xdr:row>
      <xdr:rowOff>0</xdr:rowOff>
    </xdr:from>
    <xdr:to>
      <xdr:col>0</xdr:col>
      <xdr:colOff>400200</xdr:colOff>
      <xdr:row>3</xdr:row>
      <xdr:rowOff>325465</xdr:rowOff>
    </xdr:to>
    <xdr:grpSp>
      <xdr:nvGrpSpPr>
        <xdr:cNvPr id="9" name="Gruppieren 8">
          <a:hlinkClick xmlns:r="http://schemas.openxmlformats.org/officeDocument/2006/relationships" r:id="rId4"/>
          <a:extLst>
            <a:ext uri="{FF2B5EF4-FFF2-40B4-BE49-F238E27FC236}">
              <a16:creationId xmlns:a16="http://schemas.microsoft.com/office/drawing/2014/main" id="{00000000-0008-0000-4C00-000009000000}"/>
            </a:ext>
          </a:extLst>
        </xdr:cNvPr>
        <xdr:cNvGrpSpPr/>
      </xdr:nvGrpSpPr>
      <xdr:grpSpPr>
        <a:xfrm>
          <a:off x="76200" y="861060"/>
          <a:ext cx="324000" cy="325465"/>
          <a:chOff x="12382500" y="2152650"/>
          <a:chExt cx="324000" cy="325465"/>
        </a:xfrm>
      </xdr:grpSpPr>
      <xdr:sp macro="" textlink="">
        <xdr:nvSpPr>
          <xdr:cNvPr id="10" name="Rechteck 9">
            <a:extLst>
              <a:ext uri="{FF2B5EF4-FFF2-40B4-BE49-F238E27FC236}">
                <a16:creationId xmlns:a16="http://schemas.microsoft.com/office/drawing/2014/main" id="{00000000-0008-0000-4C00-00000A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1" name="Grafik 10">
            <a:extLst>
              <a:ext uri="{FF2B5EF4-FFF2-40B4-BE49-F238E27FC236}">
                <a16:creationId xmlns:a16="http://schemas.microsoft.com/office/drawing/2014/main" id="{00000000-0008-0000-4C00-00000B000000}"/>
              </a:ext>
            </a:extLst>
          </xdr:cNvPr>
          <xdr:cNvPicPr>
            <a:picLocks noChangeAspect="1"/>
          </xdr:cNvPicPr>
        </xdr:nvPicPr>
        <xdr:blipFill>
          <a:blip xmlns:r="http://schemas.openxmlformats.org/officeDocument/2006/relationships" r:embed="rId5">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76200</xdr:colOff>
      <xdr:row>52</xdr:row>
      <xdr:rowOff>114300</xdr:rowOff>
    </xdr:from>
    <xdr:to>
      <xdr:col>0</xdr:col>
      <xdr:colOff>400200</xdr:colOff>
      <xdr:row>54</xdr:row>
      <xdr:rowOff>58765</xdr:rowOff>
    </xdr:to>
    <xdr:grpSp>
      <xdr:nvGrpSpPr>
        <xdr:cNvPr id="12" name="Gruppieren 11">
          <a:hlinkClick xmlns:r="http://schemas.openxmlformats.org/officeDocument/2006/relationships" r:id="rId6"/>
          <a:extLst>
            <a:ext uri="{FF2B5EF4-FFF2-40B4-BE49-F238E27FC236}">
              <a16:creationId xmlns:a16="http://schemas.microsoft.com/office/drawing/2014/main" id="{00000000-0008-0000-4C00-00000C000000}"/>
            </a:ext>
          </a:extLst>
        </xdr:cNvPr>
        <xdr:cNvGrpSpPr/>
      </xdr:nvGrpSpPr>
      <xdr:grpSpPr>
        <a:xfrm>
          <a:off x="76200" y="12466320"/>
          <a:ext cx="324000" cy="310225"/>
          <a:chOff x="66675" y="4972050"/>
          <a:chExt cx="324000" cy="325465"/>
        </a:xfrm>
      </xdr:grpSpPr>
      <xdr:sp macro="" textlink="">
        <xdr:nvSpPr>
          <xdr:cNvPr id="13" name="Rechteck 12">
            <a:extLst>
              <a:ext uri="{FF2B5EF4-FFF2-40B4-BE49-F238E27FC236}">
                <a16:creationId xmlns:a16="http://schemas.microsoft.com/office/drawing/2014/main" id="{00000000-0008-0000-4C00-00000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Pfeil nach oben 13">
            <a:extLst>
              <a:ext uri="{FF2B5EF4-FFF2-40B4-BE49-F238E27FC236}">
                <a16:creationId xmlns:a16="http://schemas.microsoft.com/office/drawing/2014/main" id="{00000000-0008-0000-4C00-00000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6</xdr:col>
          <xdr:colOff>1657350</xdr:colOff>
          <xdr:row>0</xdr:row>
          <xdr:rowOff>19050</xdr:rowOff>
        </xdr:from>
        <xdr:to>
          <xdr:col>9</xdr:col>
          <xdr:colOff>9525</xdr:colOff>
          <xdr:row>0</xdr:row>
          <xdr:rowOff>552450</xdr:rowOff>
        </xdr:to>
        <xdr:pic>
          <xdr:nvPicPr>
            <xdr:cNvPr id="15" name="Grafik 59">
              <a:extLst>
                <a:ext uri="{FF2B5EF4-FFF2-40B4-BE49-F238E27FC236}">
                  <a16:creationId xmlns:a16="http://schemas.microsoft.com/office/drawing/2014/main" id="{00000000-0008-0000-4C00-00000F000000}"/>
                </a:ext>
              </a:extLst>
            </xdr:cNvPr>
            <xdr:cNvPicPr>
              <a:picLocks noChangeAspect="1" noChangeArrowheads="1"/>
              <a:extLst>
                <a:ext uri="{84589F7E-364E-4C9E-8A38-B11213B215E9}">
                  <a14:cameraTool cellRange="Logo!$D$6" spid="_x0000_s1105019"/>
                </a:ext>
              </a:extLst>
            </xdr:cNvPicPr>
          </xdr:nvPicPr>
          <xdr:blipFill>
            <a:blip xmlns:r="http://schemas.openxmlformats.org/officeDocument/2006/relationships" r:embed="rId7"/>
            <a:srcRect/>
            <a:stretch>
              <a:fillRect/>
            </a:stretch>
          </xdr:blipFill>
          <xdr:spPr bwMode="auto">
            <a:xfrm>
              <a:off x="90011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7.xml><?xml version="1.0" encoding="utf-8"?>
<xdr:wsDr xmlns:xdr="http://schemas.openxmlformats.org/drawingml/2006/spreadsheetDrawing" xmlns:a="http://schemas.openxmlformats.org/drawingml/2006/main">
  <xdr:twoCellAnchor editAs="oneCell">
    <xdr:from>
      <xdr:col>0</xdr:col>
      <xdr:colOff>66675</xdr:colOff>
      <xdr:row>0</xdr:row>
      <xdr:rowOff>95250</xdr:rowOff>
    </xdr:from>
    <xdr:to>
      <xdr:col>0</xdr:col>
      <xdr:colOff>390675</xdr:colOff>
      <xdr:row>0</xdr:row>
      <xdr:rowOff>420715</xdr:rowOff>
    </xdr:to>
    <xdr:grpSp>
      <xdr:nvGrpSpPr>
        <xdr:cNvPr id="69" name="Gruppieren 68">
          <a:hlinkClick xmlns:r="http://schemas.openxmlformats.org/officeDocument/2006/relationships" r:id="rId1"/>
          <a:extLst>
            <a:ext uri="{FF2B5EF4-FFF2-40B4-BE49-F238E27FC236}">
              <a16:creationId xmlns:a16="http://schemas.microsoft.com/office/drawing/2014/main" id="{00000000-0008-0000-4D00-000045000000}"/>
            </a:ext>
          </a:extLst>
        </xdr:cNvPr>
        <xdr:cNvGrpSpPr/>
      </xdr:nvGrpSpPr>
      <xdr:grpSpPr>
        <a:xfrm>
          <a:off x="66675" y="95250"/>
          <a:ext cx="324000" cy="325465"/>
          <a:chOff x="12729063" y="1298331"/>
          <a:chExt cx="324000" cy="323267"/>
        </a:xfrm>
      </xdr:grpSpPr>
      <xdr:sp macro="" textlink="">
        <xdr:nvSpPr>
          <xdr:cNvPr id="70" name="Rechteck 69">
            <a:extLst>
              <a:ext uri="{FF2B5EF4-FFF2-40B4-BE49-F238E27FC236}">
                <a16:creationId xmlns:a16="http://schemas.microsoft.com/office/drawing/2014/main" id="{00000000-0008-0000-4D00-000046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71" name="Grafik 70" descr="http://www.clker.com/cliparts/Z/I/5/L/X/x/white-house-md.png">
            <a:extLst>
              <a:ext uri="{FF2B5EF4-FFF2-40B4-BE49-F238E27FC236}">
                <a16:creationId xmlns:a16="http://schemas.microsoft.com/office/drawing/2014/main" id="{00000000-0008-0000-4D00-00004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9</xdr:col>
      <xdr:colOff>304800</xdr:colOff>
      <xdr:row>1</xdr:row>
      <xdr:rowOff>57150</xdr:rowOff>
    </xdr:from>
    <xdr:to>
      <xdr:col>9</xdr:col>
      <xdr:colOff>477600</xdr:colOff>
      <xdr:row>1</xdr:row>
      <xdr:rowOff>229950</xdr:rowOff>
    </xdr:to>
    <xdr:grpSp>
      <xdr:nvGrpSpPr>
        <xdr:cNvPr id="72" name="Gruppieren 71">
          <a:hlinkClick xmlns:r="http://schemas.openxmlformats.org/officeDocument/2006/relationships" r:id="rId3"/>
          <a:extLst>
            <a:ext uri="{FF2B5EF4-FFF2-40B4-BE49-F238E27FC236}">
              <a16:creationId xmlns:a16="http://schemas.microsoft.com/office/drawing/2014/main" id="{00000000-0008-0000-4D00-000048000000}"/>
            </a:ext>
          </a:extLst>
        </xdr:cNvPr>
        <xdr:cNvGrpSpPr/>
      </xdr:nvGrpSpPr>
      <xdr:grpSpPr>
        <a:xfrm>
          <a:off x="7063740" y="613410"/>
          <a:ext cx="172800" cy="172800"/>
          <a:chOff x="8105775" y="571500"/>
          <a:chExt cx="172800" cy="172800"/>
        </a:xfrm>
      </xdr:grpSpPr>
      <xdr:sp macro="" textlink="">
        <xdr:nvSpPr>
          <xdr:cNvPr id="73" name="Rechteck 72">
            <a:extLst>
              <a:ext uri="{FF2B5EF4-FFF2-40B4-BE49-F238E27FC236}">
                <a16:creationId xmlns:a16="http://schemas.microsoft.com/office/drawing/2014/main" id="{00000000-0008-0000-4D00-00004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4" name="Textfeld 73">
            <a:extLst>
              <a:ext uri="{FF2B5EF4-FFF2-40B4-BE49-F238E27FC236}">
                <a16:creationId xmlns:a16="http://schemas.microsoft.com/office/drawing/2014/main" id="{00000000-0008-0000-4D00-00004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xdr:from>
      <xdr:col>0</xdr:col>
      <xdr:colOff>298079</xdr:colOff>
      <xdr:row>2</xdr:row>
      <xdr:rowOff>68032</xdr:rowOff>
    </xdr:from>
    <xdr:to>
      <xdr:col>9</xdr:col>
      <xdr:colOff>487048</xdr:colOff>
      <xdr:row>37</xdr:row>
      <xdr:rowOff>131407</xdr:rowOff>
    </xdr:to>
    <xdr:grpSp>
      <xdr:nvGrpSpPr>
        <xdr:cNvPr id="57" name="Gruppieren 56">
          <a:hlinkClick xmlns:r="http://schemas.openxmlformats.org/officeDocument/2006/relationships" r:id="rId4"/>
          <a:extLst>
            <a:ext uri="{FF2B5EF4-FFF2-40B4-BE49-F238E27FC236}">
              <a16:creationId xmlns:a16="http://schemas.microsoft.com/office/drawing/2014/main" id="{00000000-0008-0000-4D00-000039000000}"/>
            </a:ext>
          </a:extLst>
        </xdr:cNvPr>
        <xdr:cNvGrpSpPr/>
      </xdr:nvGrpSpPr>
      <xdr:grpSpPr>
        <a:xfrm>
          <a:off x="298079" y="906232"/>
          <a:ext cx="6947909" cy="6334635"/>
          <a:chOff x="298079" y="887182"/>
          <a:chExt cx="6751694" cy="6588000"/>
        </a:xfrm>
      </xdr:grpSpPr>
      <xdr:sp macro="" textlink="">
        <xdr:nvSpPr>
          <xdr:cNvPr id="3" name="Textfeld 2">
            <a:extLst>
              <a:ext uri="{FF2B5EF4-FFF2-40B4-BE49-F238E27FC236}">
                <a16:creationId xmlns:a16="http://schemas.microsoft.com/office/drawing/2014/main" id="{00000000-0008-0000-4D00-000003000000}"/>
              </a:ext>
            </a:extLst>
          </xdr:cNvPr>
          <xdr:cNvSpPr txBox="1"/>
        </xdr:nvSpPr>
        <xdr:spPr>
          <a:xfrm rot="16200000">
            <a:off x="812646" y="4476635"/>
            <a:ext cx="160656" cy="45944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kumimoji="0" lang="de-CH" sz="1400" b="0" i="0" u="none" strike="noStrike" kern="0" cap="none" spc="0" normalizeH="0" baseline="0">
              <a:ln>
                <a:noFill/>
              </a:ln>
              <a:solidFill>
                <a:srgbClr val="1F497D"/>
              </a:solidFill>
              <a:effectLst/>
              <a:uLnTx/>
              <a:uFillTx/>
              <a:latin typeface="Calibri"/>
              <a:ea typeface="+mn-ea"/>
              <a:cs typeface="+mn-cs"/>
            </a:endParaRPr>
          </a:p>
          <a:p>
            <a:endParaRPr kumimoji="0" lang="de-CH" sz="1400" b="0" i="0" u="none" strike="noStrike" kern="0" cap="none" spc="0" normalizeH="0" baseline="0">
              <a:ln>
                <a:noFill/>
              </a:ln>
              <a:solidFill>
                <a:srgbClr val="1F497D"/>
              </a:solidFill>
              <a:effectLst/>
              <a:uLnTx/>
              <a:uFillTx/>
              <a:latin typeface="Calibri"/>
              <a:ea typeface="+mn-ea"/>
              <a:cs typeface="+mn-cs"/>
            </a:endParaRPr>
          </a:p>
        </xdr:txBody>
      </xdr:sp>
      <xdr:sp macro="" textlink="">
        <xdr:nvSpPr>
          <xdr:cNvPr id="4" name="Rechteck 3">
            <a:hlinkClick xmlns:r="http://schemas.openxmlformats.org/officeDocument/2006/relationships" r:id="rId4"/>
            <a:extLst>
              <a:ext uri="{FF2B5EF4-FFF2-40B4-BE49-F238E27FC236}">
                <a16:creationId xmlns:a16="http://schemas.microsoft.com/office/drawing/2014/main" id="{00000000-0008-0000-4D00-000004000000}"/>
              </a:ext>
            </a:extLst>
          </xdr:cNvPr>
          <xdr:cNvSpPr>
            <a:spLocks/>
          </xdr:cNvSpPr>
        </xdr:nvSpPr>
        <xdr:spPr>
          <a:xfrm>
            <a:off x="298079" y="887182"/>
            <a:ext cx="6746842" cy="6588000"/>
          </a:xfrm>
          <a:prstGeom prst="rect">
            <a:avLst/>
          </a:prstGeom>
          <a:solidFill>
            <a:schemeClr val="bg1">
              <a:lumMod val="95000"/>
            </a:schemeClr>
          </a:solidFill>
          <a:ln w="3175">
            <a:solidFill>
              <a:schemeClr val="bg1">
                <a:lumMod val="75000"/>
              </a:schemeClr>
            </a:solidFill>
          </a:ln>
        </xdr:spPr>
        <xdr:style>
          <a:lnRef idx="2">
            <a:schemeClr val="accent1"/>
          </a:lnRef>
          <a:fillRef idx="1">
            <a:schemeClr val="lt1"/>
          </a:fillRef>
          <a:effectRef idx="0">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sp macro="" textlink="' '!A366">
        <xdr:nvSpPr>
          <xdr:cNvPr id="5" name="Rechteck 4">
            <a:extLst>
              <a:ext uri="{FF2B5EF4-FFF2-40B4-BE49-F238E27FC236}">
                <a16:creationId xmlns:a16="http://schemas.microsoft.com/office/drawing/2014/main" id="{00000000-0008-0000-4D00-000005000000}"/>
              </a:ext>
            </a:extLst>
          </xdr:cNvPr>
          <xdr:cNvSpPr/>
        </xdr:nvSpPr>
        <xdr:spPr>
          <a:xfrm>
            <a:off x="2435916" y="1248612"/>
            <a:ext cx="2674891" cy="2581274"/>
          </a:xfrm>
          <a:prstGeom prst="rect">
            <a:avLst/>
          </a:prstGeom>
        </xdr:spPr>
        <xdr:txBody>
          <a:bodyPr spcFirstLastPara="1" wrap="square" numCol="1">
            <a:prstTxWarp prst="textArchUp">
              <a:avLst>
                <a:gd name="adj" fmla="val 5492781"/>
              </a:avLst>
            </a:prstTxWarp>
            <a:noAutofit/>
            <a:scene3d>
              <a:camera prst="orthographicFront"/>
              <a:lightRig rig="threePt" dir="t"/>
            </a:scene3d>
            <a:sp3d extrusionH="57150">
              <a:bevelT h="25400" prst="softRound"/>
            </a:sp3d>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lvl="0" indent="0" algn="ctr" rtl="0" fontAlgn="base">
              <a:spcBef>
                <a:spcPct val="0"/>
              </a:spcBef>
              <a:spcAft>
                <a:spcPct val="0"/>
              </a:spcAft>
              <a:buFont typeface="Times" pitchFamily="18" charset="0"/>
            </a:pPr>
            <a:fld id="{F103D607-2DE4-4CAB-8647-8B32E00361AA}" type="TxLink">
              <a:rPr lang="en-US" sz="2400" b="1" kern="1200">
                <a:ln w="1905"/>
                <a:solidFill>
                  <a:schemeClr val="accent1">
                    <a:lumMod val="60000"/>
                    <a:lumOff val="40000"/>
                  </a:schemeClr>
                </a:solidFill>
                <a:effectLst>
                  <a:innerShdw blurRad="69850" dist="43180" dir="5400000">
                    <a:srgbClr val="000000">
                      <a:alpha val="65000"/>
                    </a:srgbClr>
                  </a:innerShdw>
                </a:effectLst>
                <a:latin typeface="Arial" pitchFamily="34" charset="0"/>
                <a:ea typeface="+mn-ea"/>
                <a:cs typeface="+mn-cs"/>
              </a:rPr>
              <a:pPr marL="0" lvl="0" indent="0" algn="ctr" rtl="0" fontAlgn="base">
                <a:spcBef>
                  <a:spcPct val="0"/>
                </a:spcBef>
                <a:spcAft>
                  <a:spcPct val="0"/>
                </a:spcAft>
                <a:buFont typeface="Times" pitchFamily="18" charset="0"/>
              </a:pPr>
              <a:t>Efficience (do the right things)</a:t>
            </a:fld>
            <a:endParaRPr lang="de-CH" sz="2400" b="1" kern="1200">
              <a:ln w="1905"/>
              <a:solidFill>
                <a:schemeClr val="accent1">
                  <a:lumMod val="60000"/>
                  <a:lumOff val="40000"/>
                </a:schemeClr>
              </a:solidFill>
              <a:effectLst>
                <a:innerShdw blurRad="69850" dist="43180" dir="5400000">
                  <a:srgbClr val="000000">
                    <a:alpha val="65000"/>
                  </a:srgbClr>
                </a:innerShdw>
              </a:effectLst>
              <a:latin typeface="Arial" pitchFamily="34" charset="0"/>
              <a:ea typeface="+mn-ea"/>
              <a:cs typeface="+mn-cs"/>
            </a:endParaRPr>
          </a:p>
        </xdr:txBody>
      </xdr:sp>
      <xdr:sp macro="" textlink="">
        <xdr:nvSpPr>
          <xdr:cNvPr id="6" name="Oval 13">
            <a:extLst>
              <a:ext uri="{FF2B5EF4-FFF2-40B4-BE49-F238E27FC236}">
                <a16:creationId xmlns:a16="http://schemas.microsoft.com/office/drawing/2014/main" id="{00000000-0008-0000-4D00-000006000000}"/>
              </a:ext>
            </a:extLst>
          </xdr:cNvPr>
          <xdr:cNvSpPr>
            <a:spLocks noChangeArrowheads="1"/>
          </xdr:cNvSpPr>
        </xdr:nvSpPr>
        <xdr:spPr bwMode="auto">
          <a:xfrm>
            <a:off x="804167" y="4298829"/>
            <a:ext cx="2442536" cy="2450837"/>
          </a:xfrm>
          <a:prstGeom prst="ellipse">
            <a:avLst/>
          </a:prstGeom>
          <a:solidFill>
            <a:schemeClr val="accent1">
              <a:lumMod val="40000"/>
              <a:lumOff val="60000"/>
            </a:schemeClr>
          </a:solidFill>
          <a:ln w="3175">
            <a:solidFill>
              <a:schemeClr val="accent1">
                <a:lumMod val="60000"/>
                <a:lumOff val="40000"/>
              </a:schemeClr>
            </a:solidFill>
            <a:headEnd/>
            <a:tailEnd/>
          </a:ln>
          <a:effectLst/>
        </xdr:spPr>
        <xdr:style>
          <a:lnRef idx="1">
            <a:schemeClr val="accent3"/>
          </a:lnRef>
          <a:fillRef idx="2">
            <a:schemeClr val="accent3"/>
          </a:fillRef>
          <a:effectRef idx="1">
            <a:schemeClr val="accent3"/>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200"/>
          </a:p>
        </xdr:txBody>
      </xdr:sp>
      <xdr:sp macro="" textlink="' '!A380">
        <xdr:nvSpPr>
          <xdr:cNvPr id="7" name="Rechteck 6">
            <a:extLst>
              <a:ext uri="{FF2B5EF4-FFF2-40B4-BE49-F238E27FC236}">
                <a16:creationId xmlns:a16="http://schemas.microsoft.com/office/drawing/2014/main" id="{00000000-0008-0000-4D00-000007000000}"/>
              </a:ext>
            </a:extLst>
          </xdr:cNvPr>
          <xdr:cNvSpPr/>
        </xdr:nvSpPr>
        <xdr:spPr>
          <a:xfrm rot="16200000">
            <a:off x="653263" y="4231203"/>
            <a:ext cx="2632512" cy="2572534"/>
          </a:xfrm>
          <a:prstGeom prst="rect">
            <a:avLst/>
          </a:prstGeom>
        </xdr:spPr>
        <xdr:txBody>
          <a:bodyPr spcFirstLastPara="1" wrap="square" numCol="1">
            <a:prstTxWarp prst="textArchUp">
              <a:avLst>
                <a:gd name="adj" fmla="val 5492781"/>
              </a:avLst>
            </a:prstTxWarp>
            <a:noAutofit/>
            <a:scene3d>
              <a:camera prst="orthographicFront"/>
              <a:lightRig rig="threePt" dir="t"/>
            </a:scene3d>
            <a:sp3d extrusionH="57150">
              <a:bevelT h="25400" prst="softRound"/>
            </a:sp3d>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lvl="0"/>
            <a:fld id="{CE5A31B5-36D5-4D4B-9CB7-7C236DDCD509}" type="TxLink">
              <a:rPr lang="en-US" sz="2400" b="1" kern="1200">
                <a:ln w="1905"/>
                <a:solidFill>
                  <a:schemeClr val="accent1">
                    <a:lumMod val="75000"/>
                  </a:schemeClr>
                </a:solidFill>
                <a:effectLst>
                  <a:innerShdw blurRad="69850" dist="43180" dir="5400000">
                    <a:srgbClr val="000000">
                      <a:alpha val="65000"/>
                    </a:srgbClr>
                  </a:innerShdw>
                </a:effectLst>
                <a:latin typeface="Arial" pitchFamily="34" charset="0"/>
                <a:ea typeface="+mn-ea"/>
                <a:cs typeface="+mn-cs"/>
              </a:rPr>
              <a:pPr lvl="0"/>
              <a:t>Efficacité (do the things right)</a:t>
            </a:fld>
            <a:endParaRPr lang="de-CH" sz="2400" b="1" kern="1200">
              <a:ln w="1905"/>
              <a:solidFill>
                <a:schemeClr val="accent1">
                  <a:lumMod val="75000"/>
                </a:schemeClr>
              </a:solidFill>
              <a:effectLst>
                <a:innerShdw blurRad="69850" dist="43180" dir="5400000">
                  <a:srgbClr val="000000">
                    <a:alpha val="65000"/>
                  </a:srgbClr>
                </a:innerShdw>
              </a:effectLst>
              <a:latin typeface="Arial" pitchFamily="34" charset="0"/>
              <a:ea typeface="+mn-ea"/>
              <a:cs typeface="+mn-cs"/>
            </a:endParaRPr>
          </a:p>
        </xdr:txBody>
      </xdr:sp>
      <xdr:sp macro="" textlink="">
        <xdr:nvSpPr>
          <xdr:cNvPr id="8" name="Oval 13">
            <a:extLst>
              <a:ext uri="{FF2B5EF4-FFF2-40B4-BE49-F238E27FC236}">
                <a16:creationId xmlns:a16="http://schemas.microsoft.com/office/drawing/2014/main" id="{00000000-0008-0000-4D00-000008000000}"/>
              </a:ext>
            </a:extLst>
          </xdr:cNvPr>
          <xdr:cNvSpPr>
            <a:spLocks noChangeArrowheads="1"/>
          </xdr:cNvSpPr>
        </xdr:nvSpPr>
        <xdr:spPr bwMode="auto">
          <a:xfrm>
            <a:off x="4272664" y="4298829"/>
            <a:ext cx="2442538" cy="2450837"/>
          </a:xfrm>
          <a:prstGeom prst="ellipse">
            <a:avLst/>
          </a:prstGeom>
          <a:solidFill>
            <a:schemeClr val="accent1">
              <a:lumMod val="60000"/>
              <a:lumOff val="40000"/>
            </a:schemeClr>
          </a:solidFill>
          <a:ln w="3175">
            <a:solidFill>
              <a:schemeClr val="accent1">
                <a:lumMod val="75000"/>
              </a:schemeClr>
            </a:solidFill>
            <a:headEnd/>
            <a:tailEnd/>
          </a:ln>
        </xdr:spPr>
        <xdr:style>
          <a:lnRef idx="1">
            <a:schemeClr val="accent5"/>
          </a:lnRef>
          <a:fillRef idx="2">
            <a:schemeClr val="accent5"/>
          </a:fillRef>
          <a:effectRef idx="1">
            <a:schemeClr val="accent5"/>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000"/>
          </a:p>
        </xdr:txBody>
      </xdr:sp>
      <xdr:sp macro="" textlink="' '!A387">
        <xdr:nvSpPr>
          <xdr:cNvPr id="9" name="Rechteck 8">
            <a:extLst>
              <a:ext uri="{FF2B5EF4-FFF2-40B4-BE49-F238E27FC236}">
                <a16:creationId xmlns:a16="http://schemas.microsoft.com/office/drawing/2014/main" id="{00000000-0008-0000-4D00-000009000000}"/>
              </a:ext>
            </a:extLst>
          </xdr:cNvPr>
          <xdr:cNvSpPr/>
        </xdr:nvSpPr>
        <xdr:spPr>
          <a:xfrm rot="5400000">
            <a:off x="4223052" y="4272966"/>
            <a:ext cx="2664000" cy="2572534"/>
          </a:xfrm>
          <a:prstGeom prst="rect">
            <a:avLst/>
          </a:prstGeom>
        </xdr:spPr>
        <xdr:txBody>
          <a:bodyPr spcFirstLastPara="1" wrap="square" numCol="1">
            <a:prstTxWarp prst="textArchUp">
              <a:avLst>
                <a:gd name="adj" fmla="val 5492781"/>
              </a:avLst>
            </a:prstTxWarp>
            <a:noAutofit/>
            <a:scene3d>
              <a:camera prst="orthographicFront"/>
              <a:lightRig rig="threePt" dir="t"/>
            </a:scene3d>
            <a:sp3d extrusionH="57150">
              <a:bevelT h="25400" prst="softRound"/>
            </a:sp3d>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lvl="0"/>
            <a:fld id="{C8032CBE-73A9-4760-9834-04139E547910}" type="TxLink">
              <a:rPr lang="en-US" sz="2400" b="1" kern="1200">
                <a:ln w="1905"/>
                <a:solidFill>
                  <a:schemeClr val="accent1">
                    <a:lumMod val="50000"/>
                  </a:schemeClr>
                </a:solidFill>
                <a:effectLst>
                  <a:innerShdw blurRad="69850" dist="43180" dir="5400000">
                    <a:srgbClr val="000000">
                      <a:alpha val="65000"/>
                    </a:srgbClr>
                  </a:innerShdw>
                </a:effectLst>
                <a:latin typeface="Arial" pitchFamily="34" charset="0"/>
                <a:ea typeface="+mn-ea"/>
                <a:cs typeface="+mn-cs"/>
              </a:rPr>
              <a:pPr lvl="0"/>
              <a:t>Développement (do new things)</a:t>
            </a:fld>
            <a:endParaRPr lang="de-CH" sz="2400" b="1" kern="1200">
              <a:ln w="1905"/>
              <a:solidFill>
                <a:schemeClr val="accent1">
                  <a:lumMod val="50000"/>
                </a:schemeClr>
              </a:solidFill>
              <a:effectLst>
                <a:innerShdw blurRad="69850" dist="43180" dir="5400000">
                  <a:srgbClr val="000000">
                    <a:alpha val="65000"/>
                  </a:srgbClr>
                </a:innerShdw>
              </a:effectLst>
              <a:latin typeface="Arial" pitchFamily="34" charset="0"/>
              <a:ea typeface="+mn-ea"/>
              <a:cs typeface="+mn-cs"/>
            </a:endParaRPr>
          </a:p>
        </xdr:txBody>
      </xdr:sp>
      <xdr:sp macro="" textlink="' '!A381">
        <xdr:nvSpPr>
          <xdr:cNvPr id="10" name="Abgerundetes Rechteck 9">
            <a:extLst>
              <a:ext uri="{FF2B5EF4-FFF2-40B4-BE49-F238E27FC236}">
                <a16:creationId xmlns:a16="http://schemas.microsoft.com/office/drawing/2014/main" id="{00000000-0008-0000-4D00-00000A000000}"/>
              </a:ext>
            </a:extLst>
          </xdr:cNvPr>
          <xdr:cNvSpPr/>
        </xdr:nvSpPr>
        <xdr:spPr>
          <a:xfrm>
            <a:off x="1215862" y="4706759"/>
            <a:ext cx="976553" cy="162441"/>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algn="ctr"/>
            <a:fld id="{FF360FAD-BAF0-4126-AB83-BBEFABC3F9C1}" type="TxLink">
              <a:rPr lang="en-US" sz="1100" b="0" i="0" u="none" strike="noStrike">
                <a:solidFill>
                  <a:srgbClr val="000000"/>
                </a:solidFill>
                <a:latin typeface="Calibri"/>
              </a:rPr>
              <a:pPr algn="ctr"/>
              <a:t>Controlling</a:t>
            </a:fld>
            <a:endParaRPr lang="de-CH" sz="1100" b="0"/>
          </a:p>
        </xdr:txBody>
      </xdr:sp>
      <xdr:sp macro="" textlink="' '!A389">
        <xdr:nvSpPr>
          <xdr:cNvPr id="11" name="Abgerundetes Rechteck 10">
            <a:extLst>
              <a:ext uri="{FF2B5EF4-FFF2-40B4-BE49-F238E27FC236}">
                <a16:creationId xmlns:a16="http://schemas.microsoft.com/office/drawing/2014/main" id="{00000000-0008-0000-4D00-00000B000000}"/>
              </a:ext>
            </a:extLst>
          </xdr:cNvPr>
          <xdr:cNvSpPr/>
        </xdr:nvSpPr>
        <xdr:spPr>
          <a:xfrm>
            <a:off x="5334000" y="4706759"/>
            <a:ext cx="1085849" cy="160516"/>
          </a:xfrm>
          <a:prstGeom prst="roundRect">
            <a:avLst/>
          </a:prstGeom>
          <a:no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fld id="{61EC9800-6B1A-4DDA-8D14-E8F30B124F98}" type="TxLink">
              <a:rPr lang="en-US" sz="1100" b="0" i="0" u="none" strike="noStrike">
                <a:solidFill>
                  <a:srgbClr val="000000"/>
                </a:solidFill>
                <a:latin typeface="Calibri"/>
                <a:ea typeface="+mn-ea"/>
                <a:cs typeface="+mn-cs"/>
              </a:rPr>
              <a:pPr marL="0" indent="0" algn="ctr"/>
              <a:t>Créat. d'entrpr.</a:t>
            </a:fld>
            <a:endParaRPr lang="de-CH" sz="1100" b="0">
              <a:solidFill>
                <a:schemeClr val="dk1"/>
              </a:solidFill>
              <a:latin typeface="+mn-lt"/>
              <a:ea typeface="+mn-ea"/>
              <a:cs typeface="+mn-cs"/>
            </a:endParaRPr>
          </a:p>
        </xdr:txBody>
      </xdr:sp>
      <xdr:sp macro="" textlink="">
        <xdr:nvSpPr>
          <xdr:cNvPr id="12" name="Oval 13">
            <a:extLst>
              <a:ext uri="{FF2B5EF4-FFF2-40B4-BE49-F238E27FC236}">
                <a16:creationId xmlns:a16="http://schemas.microsoft.com/office/drawing/2014/main" id="{00000000-0008-0000-4D00-00000C000000}"/>
              </a:ext>
            </a:extLst>
          </xdr:cNvPr>
          <xdr:cNvSpPr>
            <a:spLocks noChangeArrowheads="1"/>
          </xdr:cNvSpPr>
        </xdr:nvSpPr>
        <xdr:spPr bwMode="auto">
          <a:xfrm>
            <a:off x="2541512" y="1361670"/>
            <a:ext cx="2442538" cy="2450837"/>
          </a:xfrm>
          <a:prstGeom prst="ellipse">
            <a:avLst/>
          </a:prstGeom>
          <a:solidFill>
            <a:schemeClr val="accent1">
              <a:lumMod val="20000"/>
              <a:lumOff val="80000"/>
            </a:schemeClr>
          </a:solidFill>
          <a:ln w="3175">
            <a:solidFill>
              <a:schemeClr val="accent1">
                <a:lumMod val="40000"/>
                <a:lumOff val="60000"/>
              </a:schemeClr>
            </a:solidFill>
            <a:headEnd/>
            <a:tailEnd/>
          </a:ln>
          <a:effectLst/>
        </xdr:spPr>
        <xdr:style>
          <a:lnRef idx="1">
            <a:schemeClr val="accent6"/>
          </a:lnRef>
          <a:fillRef idx="2">
            <a:schemeClr val="accent6"/>
          </a:fillRef>
          <a:effectRef idx="1">
            <a:schemeClr val="accent6"/>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200"/>
          </a:p>
        </xdr:txBody>
      </xdr:sp>
      <xdr:grpSp>
        <xdr:nvGrpSpPr>
          <xdr:cNvPr id="13" name="Gruppieren 12">
            <a:extLst>
              <a:ext uri="{FF2B5EF4-FFF2-40B4-BE49-F238E27FC236}">
                <a16:creationId xmlns:a16="http://schemas.microsoft.com/office/drawing/2014/main" id="{00000000-0008-0000-4D00-00000D000000}"/>
              </a:ext>
            </a:extLst>
          </xdr:cNvPr>
          <xdr:cNvGrpSpPr/>
        </xdr:nvGrpSpPr>
        <xdr:grpSpPr>
          <a:xfrm>
            <a:off x="3655023" y="1728208"/>
            <a:ext cx="223766" cy="1046490"/>
            <a:chOff x="4631530" y="577546"/>
            <a:chExt cx="222516" cy="1037119"/>
          </a:xfrm>
        </xdr:grpSpPr>
        <xdr:sp macro="" textlink="">
          <xdr:nvSpPr>
            <xdr:cNvPr id="14" name="Pfeil nach unten 13">
              <a:extLst>
                <a:ext uri="{FF2B5EF4-FFF2-40B4-BE49-F238E27FC236}">
                  <a16:creationId xmlns:a16="http://schemas.microsoft.com/office/drawing/2014/main" id="{00000000-0008-0000-4D00-00000E000000}"/>
                </a:ext>
              </a:extLst>
            </xdr:cNvPr>
            <xdr:cNvSpPr/>
          </xdr:nvSpPr>
          <xdr:spPr bwMode="auto">
            <a:xfrm>
              <a:off x="4637104" y="577546"/>
              <a:ext cx="214314" cy="185339"/>
            </a:xfrm>
            <a:prstGeom prst="downArrow">
              <a:avLst/>
            </a:prstGeom>
            <a:noFill/>
            <a:ln w="3175" cap="flat" cmpd="sng" algn="ctr">
              <a:solidFill>
                <a:schemeClr val="accent1">
                  <a:lumMod val="75000"/>
                </a:scheme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3200" b="1" i="0" u="none" strike="noStrike" cap="none" normalizeH="0" baseline="0">
                <a:ln>
                  <a:noFill/>
                </a:ln>
                <a:solidFill>
                  <a:srgbClr val="000099"/>
                </a:solidFill>
                <a:effectLst/>
                <a:latin typeface="Arial" charset="0"/>
              </a:endParaRPr>
            </a:p>
          </xdr:txBody>
        </xdr:sp>
        <xdr:sp macro="" textlink="">
          <xdr:nvSpPr>
            <xdr:cNvPr id="15" name="Pfeil nach unten 14">
              <a:extLst>
                <a:ext uri="{FF2B5EF4-FFF2-40B4-BE49-F238E27FC236}">
                  <a16:creationId xmlns:a16="http://schemas.microsoft.com/office/drawing/2014/main" id="{00000000-0008-0000-4D00-00000F000000}"/>
                </a:ext>
              </a:extLst>
            </xdr:cNvPr>
            <xdr:cNvSpPr/>
          </xdr:nvSpPr>
          <xdr:spPr bwMode="auto">
            <a:xfrm>
              <a:off x="4631530" y="1003436"/>
              <a:ext cx="214315" cy="185339"/>
            </a:xfrm>
            <a:prstGeom prst="downArrow">
              <a:avLst/>
            </a:prstGeom>
            <a:noFill/>
            <a:ln w="3175" cap="flat" cmpd="sng" algn="ctr">
              <a:solidFill>
                <a:schemeClr val="accent1">
                  <a:lumMod val="75000"/>
                </a:scheme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3200" b="1" i="0" u="none" strike="noStrike" kern="1200" cap="none" normalizeH="0" baseline="0">
                <a:ln>
                  <a:noFill/>
                </a:ln>
                <a:solidFill>
                  <a:srgbClr val="000099"/>
                </a:solidFill>
                <a:effectLst/>
                <a:latin typeface="Arial" charset="0"/>
                <a:ea typeface="+mn-ea"/>
                <a:cs typeface="+mn-cs"/>
              </a:endParaRPr>
            </a:p>
          </xdr:txBody>
        </xdr:sp>
        <xdr:sp macro="" textlink="">
          <xdr:nvSpPr>
            <xdr:cNvPr id="16" name="Pfeil nach unten 15">
              <a:extLst>
                <a:ext uri="{FF2B5EF4-FFF2-40B4-BE49-F238E27FC236}">
                  <a16:creationId xmlns:a16="http://schemas.microsoft.com/office/drawing/2014/main" id="{00000000-0008-0000-4D00-000010000000}"/>
                </a:ext>
              </a:extLst>
            </xdr:cNvPr>
            <xdr:cNvSpPr/>
          </xdr:nvSpPr>
          <xdr:spPr bwMode="auto">
            <a:xfrm>
              <a:off x="4639731" y="1429326"/>
              <a:ext cx="214315" cy="185339"/>
            </a:xfrm>
            <a:prstGeom prst="downArrow">
              <a:avLst/>
            </a:prstGeom>
            <a:noFill/>
            <a:ln w="3175" cap="flat" cmpd="sng" algn="ctr">
              <a:solidFill>
                <a:schemeClr val="accent1">
                  <a:lumMod val="75000"/>
                </a:scheme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3200" b="1" i="0" u="none" strike="noStrike" kern="1200" cap="none" normalizeH="0" baseline="0">
                <a:ln>
                  <a:noFill/>
                </a:ln>
                <a:solidFill>
                  <a:srgbClr val="000099"/>
                </a:solidFill>
                <a:effectLst/>
                <a:latin typeface="Arial" charset="0"/>
                <a:ea typeface="+mn-ea"/>
                <a:cs typeface="+mn-cs"/>
              </a:endParaRPr>
            </a:p>
          </xdr:txBody>
        </xdr:sp>
      </xdr:grpSp>
      <xdr:sp macro="" textlink="">
        <xdr:nvSpPr>
          <xdr:cNvPr id="17" name="Ellipse 16">
            <a:extLst>
              <a:ext uri="{FF2B5EF4-FFF2-40B4-BE49-F238E27FC236}">
                <a16:creationId xmlns:a16="http://schemas.microsoft.com/office/drawing/2014/main" id="{00000000-0008-0000-4D00-000011000000}"/>
              </a:ext>
            </a:extLst>
          </xdr:cNvPr>
          <xdr:cNvSpPr>
            <a:spLocks noChangeAspect="1"/>
          </xdr:cNvSpPr>
        </xdr:nvSpPr>
        <xdr:spPr bwMode="auto">
          <a:xfrm>
            <a:off x="2242817" y="3129298"/>
            <a:ext cx="3054558" cy="3054554"/>
          </a:xfrm>
          <a:prstGeom prst="ellipse">
            <a:avLst/>
          </a:prstGeom>
          <a:solidFill>
            <a:srgbClr val="FFFFFF">
              <a:lumMod val="95000"/>
              <a:alpha val="48000"/>
            </a:srgbClr>
          </a:solidFill>
          <a:ln w="3175" cap="flat" cmpd="sng" algn="ctr">
            <a:solidFill>
              <a:srgbClr val="FFFFFF">
                <a:lumMod val="50000"/>
              </a:srgb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1200" b="1" i="0" u="none" strike="noStrike" cap="none" normalizeH="0" baseline="0">
              <a:ln>
                <a:noFill/>
              </a:ln>
              <a:solidFill>
                <a:srgbClr val="000099"/>
              </a:solidFill>
              <a:effectLst/>
              <a:latin typeface="Arial" charset="0"/>
            </a:endParaRPr>
          </a:p>
        </xdr:txBody>
      </xdr:sp>
      <xdr:grpSp>
        <xdr:nvGrpSpPr>
          <xdr:cNvPr id="18" name="Group 7">
            <a:hlinkClick xmlns:r="http://schemas.openxmlformats.org/officeDocument/2006/relationships" r:id="rId4"/>
            <a:extLst>
              <a:ext uri="{FF2B5EF4-FFF2-40B4-BE49-F238E27FC236}">
                <a16:creationId xmlns:a16="http://schemas.microsoft.com/office/drawing/2014/main" id="{00000000-0008-0000-4D00-000012000000}"/>
              </a:ext>
            </a:extLst>
          </xdr:cNvPr>
          <xdr:cNvGrpSpPr/>
        </xdr:nvGrpSpPr>
        <xdr:grpSpPr>
          <a:xfrm>
            <a:off x="2497321" y="3163299"/>
            <a:ext cx="2509613" cy="2859475"/>
            <a:chOff x="2718847" y="3570023"/>
            <a:chExt cx="2898592" cy="3301457"/>
          </a:xfrm>
        </xdr:grpSpPr>
        <xdr:sp macro="" textlink="' '!A374">
          <xdr:nvSpPr>
            <xdr:cNvPr id="19" name="Textfeld 21">
              <a:hlinkClick xmlns:r="http://schemas.openxmlformats.org/officeDocument/2006/relationships" r:id="rId4"/>
              <a:extLst>
                <a:ext uri="{FF2B5EF4-FFF2-40B4-BE49-F238E27FC236}">
                  <a16:creationId xmlns:a16="http://schemas.microsoft.com/office/drawing/2014/main" id="{00000000-0008-0000-4D00-000013000000}"/>
                </a:ext>
              </a:extLst>
            </xdr:cNvPr>
            <xdr:cNvSpPr txBox="1"/>
          </xdr:nvSpPr>
          <xdr:spPr>
            <a:xfrm>
              <a:off x="3486896" y="3570023"/>
              <a:ext cx="1441175" cy="561719"/>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rtl="0" fontAlgn="base">
                <a:spcBef>
                  <a:spcPct val="0"/>
                </a:spcBef>
                <a:spcAft>
                  <a:spcPct val="0"/>
                </a:spcAft>
                <a:buFont typeface="Times" pitchFamily="18" charset="0"/>
              </a:pPr>
              <a:fld id="{36A0B46E-7028-4BF8-B9CE-A13A74387332}" type="TxLink">
                <a:rPr lang="en-US" sz="1200" b="1" kern="1200">
                  <a:solidFill>
                    <a:srgbClr val="000000"/>
                  </a:solidFill>
                  <a:latin typeface="Arial" pitchFamily="34" charset="0"/>
                  <a:ea typeface="+mn-ea"/>
                  <a:cs typeface="+mn-cs"/>
                </a:rPr>
                <a:pPr marL="0" indent="0" algn="ctr" rtl="0" fontAlgn="base">
                  <a:spcBef>
                    <a:spcPct val="0"/>
                  </a:spcBef>
                  <a:spcAft>
                    <a:spcPct val="0"/>
                  </a:spcAft>
                  <a:buFont typeface="Times" pitchFamily="18" charset="0"/>
                </a:pPr>
                <a:t>Compétences de leadership</a:t>
              </a:fld>
              <a:endParaRPr lang="de-CH" sz="1200" b="1" kern="1200">
                <a:solidFill>
                  <a:srgbClr val="000000"/>
                </a:solidFill>
                <a:latin typeface="Arial" pitchFamily="34" charset="0"/>
                <a:ea typeface="+mn-ea"/>
                <a:cs typeface="+mn-cs"/>
              </a:endParaRPr>
            </a:p>
          </xdr:txBody>
        </xdr:sp>
        <xdr:sp macro="" textlink="' '!A379">
          <xdr:nvSpPr>
            <xdr:cNvPr id="20" name="Textfeld 22">
              <a:extLst>
                <a:ext uri="{FF2B5EF4-FFF2-40B4-BE49-F238E27FC236}">
                  <a16:creationId xmlns:a16="http://schemas.microsoft.com/office/drawing/2014/main" id="{00000000-0008-0000-4D00-000014000000}"/>
                </a:ext>
              </a:extLst>
            </xdr:cNvPr>
            <xdr:cNvSpPr txBox="1"/>
          </xdr:nvSpPr>
          <xdr:spPr>
            <a:xfrm rot="17862722">
              <a:off x="4469470" y="5723512"/>
              <a:ext cx="1849533" cy="446404"/>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rtl="0" fontAlgn="base">
                <a:spcBef>
                  <a:spcPct val="0"/>
                </a:spcBef>
                <a:spcAft>
                  <a:spcPct val="0"/>
                </a:spcAft>
                <a:buFont typeface="Times" pitchFamily="18" charset="0"/>
              </a:pPr>
              <a:fld id="{252BC33F-7FBD-4419-8A4D-3F7CB6B66FC7}" type="TxLink">
                <a:rPr lang="en-US" sz="1200" b="1" kern="1200">
                  <a:solidFill>
                    <a:srgbClr val="000000"/>
                  </a:solidFill>
                  <a:latin typeface="Arial" pitchFamily="34" charset="0"/>
                  <a:ea typeface="+mn-ea"/>
                  <a:cs typeface="+mn-cs"/>
                </a:rPr>
                <a:pPr marL="0" indent="0" algn="ctr" rtl="0" fontAlgn="base">
                  <a:spcBef>
                    <a:spcPct val="0"/>
                  </a:spcBef>
                  <a:spcAft>
                    <a:spcPct val="0"/>
                  </a:spcAft>
                  <a:buFont typeface="Times" pitchFamily="18" charset="0"/>
                </a:pPr>
                <a:t>Compétences d'entreprenariat</a:t>
              </a:fld>
              <a:endParaRPr lang="de-CH" sz="1200" b="1" kern="1200">
                <a:solidFill>
                  <a:srgbClr val="000000"/>
                </a:solidFill>
                <a:latin typeface="Arial" pitchFamily="34" charset="0"/>
                <a:ea typeface="+mn-ea"/>
                <a:cs typeface="+mn-cs"/>
              </a:endParaRPr>
            </a:p>
          </xdr:txBody>
        </xdr:sp>
        <xdr:sp macro="" textlink="' '!A378">
          <xdr:nvSpPr>
            <xdr:cNvPr id="21" name="Textfeld 126">
              <a:extLst>
                <a:ext uri="{FF2B5EF4-FFF2-40B4-BE49-F238E27FC236}">
                  <a16:creationId xmlns:a16="http://schemas.microsoft.com/office/drawing/2014/main" id="{00000000-0008-0000-4D00-000015000000}"/>
                </a:ext>
              </a:extLst>
            </xdr:cNvPr>
            <xdr:cNvSpPr txBox="1"/>
          </xdr:nvSpPr>
          <xdr:spPr>
            <a:xfrm rot="3765922">
              <a:off x="2191881" y="5751143"/>
              <a:ext cx="1515598" cy="461665"/>
            </a:xfrm>
            <a:prstGeom prst="rect">
              <a:avLst/>
            </a:prstGeom>
            <a:noFill/>
          </xdr:spPr>
          <xdr:txBody>
            <a:bodyPr wrap="square" rtlCol="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marL="0" indent="0" algn="ctr" rtl="0" fontAlgn="base">
                <a:spcBef>
                  <a:spcPct val="0"/>
                </a:spcBef>
                <a:spcAft>
                  <a:spcPct val="0"/>
                </a:spcAft>
                <a:buFont typeface="Times" pitchFamily="18" charset="0"/>
              </a:pPr>
              <a:fld id="{1E5B7608-651B-4DFA-9F9C-B007AE65CBD3}" type="TxLink">
                <a:rPr lang="en-US" sz="1200" b="1" kern="1200">
                  <a:solidFill>
                    <a:srgbClr val="000000"/>
                  </a:solidFill>
                  <a:latin typeface="Arial" pitchFamily="34" charset="0"/>
                  <a:ea typeface="+mn-ea"/>
                  <a:cs typeface="+mn-cs"/>
                </a:rPr>
                <a:pPr marL="0" indent="0" algn="ctr" rtl="0" fontAlgn="base">
                  <a:spcBef>
                    <a:spcPct val="0"/>
                  </a:spcBef>
                  <a:spcAft>
                    <a:spcPct val="0"/>
                  </a:spcAft>
                  <a:buFont typeface="Times" pitchFamily="18" charset="0"/>
                </a:pPr>
                <a:t>Compétences de manager</a:t>
              </a:fld>
              <a:endParaRPr lang="de-CH" sz="1200" b="1" kern="1200">
                <a:solidFill>
                  <a:srgbClr val="000000"/>
                </a:solidFill>
                <a:latin typeface="Arial" pitchFamily="34" charset="0"/>
                <a:ea typeface="+mn-ea"/>
                <a:cs typeface="+mn-cs"/>
              </a:endParaRPr>
            </a:p>
          </xdr:txBody>
        </xdr:sp>
      </xdr:grpSp>
      <xdr:sp macro="" textlink="' '!A367">
        <xdr:nvSpPr>
          <xdr:cNvPr id="22" name="Abgerundetes Rechteck 21">
            <a:extLst>
              <a:ext uri="{FF2B5EF4-FFF2-40B4-BE49-F238E27FC236}">
                <a16:creationId xmlns:a16="http://schemas.microsoft.com/office/drawing/2014/main" id="{00000000-0008-0000-4D00-000016000000}"/>
              </a:ext>
            </a:extLst>
          </xdr:cNvPr>
          <xdr:cNvSpPr/>
        </xdr:nvSpPr>
        <xdr:spPr>
          <a:xfrm>
            <a:off x="3295246" y="1510214"/>
            <a:ext cx="935069" cy="182046"/>
          </a:xfrm>
          <a:prstGeom prst="roundRect">
            <a:avLst/>
          </a:prstGeom>
          <a:solidFill>
            <a:schemeClr val="accent1">
              <a:lumMod val="20000"/>
              <a:lumOff val="80000"/>
            </a:schemeClr>
          </a:solidFill>
          <a:ln w="3175">
            <a:noFill/>
          </a:ln>
        </xdr:spPr>
        <xdr:style>
          <a:lnRef idx="2">
            <a:schemeClr val="accent6"/>
          </a:lnRef>
          <a:fillRef idx="1">
            <a:schemeClr val="lt1"/>
          </a:fillRef>
          <a:effectRef idx="0">
            <a:schemeClr val="accent6"/>
          </a:effectRef>
          <a:fontRef idx="minor">
            <a:schemeClr val="dk1"/>
          </a:fontRef>
        </xdr:style>
        <xdr:txBody>
          <a:bodyPr lIns="36000" tIns="36000" rIns="36000" bIns="36000" rtlCol="0" anchor="ctr"/>
          <a:lstStyle/>
          <a:p>
            <a:pPr marL="0" indent="0" algn="ctr"/>
            <a:fld id="{5B6B4783-B2A7-4684-BF0A-11C7A7CFCFA4}" type="TxLink">
              <a:rPr lang="en-US" sz="1100" b="0" i="0" u="none" strike="noStrike">
                <a:solidFill>
                  <a:srgbClr val="000000"/>
                </a:solidFill>
                <a:effectLst/>
                <a:latin typeface="Calibri"/>
                <a:ea typeface="+mn-ea"/>
                <a:cs typeface="+mn-cs"/>
              </a:rPr>
              <a:pPr marL="0" indent="0" algn="ctr"/>
              <a:t>Vision/Mission</a:t>
            </a:fld>
            <a:endParaRPr lang="de-CH" sz="1100" b="0">
              <a:solidFill>
                <a:schemeClr val="dk1"/>
              </a:solidFill>
              <a:effectLst/>
              <a:latin typeface="+mn-lt"/>
              <a:ea typeface="+mn-ea"/>
              <a:cs typeface="+mn-cs"/>
            </a:endParaRPr>
          </a:p>
        </xdr:txBody>
      </xdr:sp>
      <xdr:sp macro="" textlink="' '!A369">
        <xdr:nvSpPr>
          <xdr:cNvPr id="23" name="Abgerundetes Rechteck 22">
            <a:extLst>
              <a:ext uri="{FF2B5EF4-FFF2-40B4-BE49-F238E27FC236}">
                <a16:creationId xmlns:a16="http://schemas.microsoft.com/office/drawing/2014/main" id="{00000000-0008-0000-4D00-000017000000}"/>
              </a:ext>
            </a:extLst>
          </xdr:cNvPr>
          <xdr:cNvSpPr/>
        </xdr:nvSpPr>
        <xdr:spPr>
          <a:xfrm>
            <a:off x="3295246" y="1934360"/>
            <a:ext cx="935069" cy="187649"/>
          </a:xfrm>
          <a:prstGeom prst="roundRect">
            <a:avLst/>
          </a:prstGeom>
          <a:solidFill>
            <a:schemeClr val="accent1">
              <a:lumMod val="20000"/>
              <a:lumOff val="80000"/>
            </a:schemeClr>
          </a:solidFill>
          <a:ln w="3175">
            <a:noFill/>
          </a:ln>
        </xdr:spPr>
        <xdr:style>
          <a:lnRef idx="2">
            <a:schemeClr val="accent6"/>
          </a:lnRef>
          <a:fillRef idx="1">
            <a:schemeClr val="lt1"/>
          </a:fillRef>
          <a:effectRef idx="0">
            <a:schemeClr val="accent6"/>
          </a:effectRef>
          <a:fontRef idx="minor">
            <a:schemeClr val="dk1"/>
          </a:fontRef>
        </xdr:style>
        <xdr:txBody>
          <a:bodyPr lIns="36000" tIns="36000" rIns="36000" bIns="36000" rtlCol="0" anchor="ctr"/>
          <a:lstStyle/>
          <a:p>
            <a:pPr marL="0" indent="0" algn="ctr"/>
            <a:fld id="{A5516ECF-97EE-46E7-9686-514E1A965589}" type="TxLink">
              <a:rPr lang="en-US" sz="1100" b="0" i="0" u="none" strike="noStrike">
                <a:solidFill>
                  <a:srgbClr val="000000"/>
                </a:solidFill>
                <a:effectLst/>
                <a:latin typeface="Calibri"/>
                <a:ea typeface="+mn-ea"/>
                <a:cs typeface="+mn-cs"/>
              </a:rPr>
              <a:pPr marL="0" indent="0" algn="ctr"/>
              <a:t>Stratégies</a:t>
            </a:fld>
            <a:endParaRPr lang="de-CH" sz="1100" b="0">
              <a:solidFill>
                <a:schemeClr val="dk1"/>
              </a:solidFill>
              <a:effectLst/>
              <a:latin typeface="+mn-lt"/>
              <a:ea typeface="+mn-ea"/>
              <a:cs typeface="+mn-cs"/>
            </a:endParaRPr>
          </a:p>
        </xdr:txBody>
      </xdr:sp>
      <xdr:sp macro="" textlink="' '!A370">
        <xdr:nvSpPr>
          <xdr:cNvPr id="24" name="Abgerundetes Rechteck 23">
            <a:extLst>
              <a:ext uri="{FF2B5EF4-FFF2-40B4-BE49-F238E27FC236}">
                <a16:creationId xmlns:a16="http://schemas.microsoft.com/office/drawing/2014/main" id="{00000000-0008-0000-4D00-000018000000}"/>
              </a:ext>
            </a:extLst>
          </xdr:cNvPr>
          <xdr:cNvSpPr/>
        </xdr:nvSpPr>
        <xdr:spPr>
          <a:xfrm>
            <a:off x="3032941" y="2364108"/>
            <a:ext cx="1459681" cy="184805"/>
          </a:xfrm>
          <a:prstGeom prst="roundRect">
            <a:avLst/>
          </a:prstGeom>
          <a:solidFill>
            <a:schemeClr val="accent1">
              <a:lumMod val="20000"/>
              <a:lumOff val="80000"/>
            </a:schemeClr>
          </a:solidFill>
          <a:ln w="3175">
            <a:noFill/>
          </a:ln>
        </xdr:spPr>
        <xdr:style>
          <a:lnRef idx="2">
            <a:schemeClr val="accent6"/>
          </a:lnRef>
          <a:fillRef idx="1">
            <a:schemeClr val="lt1"/>
          </a:fillRef>
          <a:effectRef idx="0">
            <a:schemeClr val="accent6"/>
          </a:effectRef>
          <a:fontRef idx="minor">
            <a:schemeClr val="dk1"/>
          </a:fontRef>
        </xdr:style>
        <xdr:txBody>
          <a:bodyPr lIns="36000" tIns="36000" rIns="36000" bIns="36000" rtlCol="0" anchor="ctr"/>
          <a:lstStyle/>
          <a:p>
            <a:pPr marL="0" indent="0" algn="ctr"/>
            <a:fld id="{AE5F34B3-21F1-44F5-84EC-1015B80552D3}" type="TxLink">
              <a:rPr lang="en-US" sz="1100" b="0" i="0" u="none" strike="noStrike">
                <a:solidFill>
                  <a:srgbClr val="000000"/>
                </a:solidFill>
                <a:effectLst/>
                <a:latin typeface="Calibri"/>
                <a:ea typeface="+mn-ea"/>
                <a:cs typeface="+mn-cs"/>
              </a:rPr>
              <a:pPr marL="0" indent="0" algn="ctr"/>
              <a:t>Mesures - Projets</a:t>
            </a:fld>
            <a:endParaRPr lang="de-CH" sz="1100" b="0">
              <a:solidFill>
                <a:schemeClr val="dk1"/>
              </a:solidFill>
              <a:effectLst/>
              <a:latin typeface="+mn-lt"/>
              <a:ea typeface="+mn-ea"/>
              <a:cs typeface="+mn-cs"/>
            </a:endParaRPr>
          </a:p>
        </xdr:txBody>
      </xdr:sp>
      <xdr:sp macro="" textlink="' '!A388">
        <xdr:nvSpPr>
          <xdr:cNvPr id="25" name="Abgerundetes Rechteck 24">
            <a:extLst>
              <a:ext uri="{FF2B5EF4-FFF2-40B4-BE49-F238E27FC236}">
                <a16:creationId xmlns:a16="http://schemas.microsoft.com/office/drawing/2014/main" id="{00000000-0008-0000-4D00-000019000000}"/>
              </a:ext>
            </a:extLst>
          </xdr:cNvPr>
          <xdr:cNvSpPr/>
        </xdr:nvSpPr>
        <xdr:spPr>
          <a:xfrm>
            <a:off x="5379298" y="5073337"/>
            <a:ext cx="1304105" cy="147221"/>
          </a:xfrm>
          <a:prstGeom prst="roundRect">
            <a:avLst/>
          </a:prstGeom>
          <a:no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fld id="{2DE1EECB-2A2A-4410-8D5B-E8F6140B6D86}" type="TxLink">
              <a:rPr lang="en-US" sz="1100" b="0" i="0" u="none" strike="noStrike">
                <a:solidFill>
                  <a:srgbClr val="000000"/>
                </a:solidFill>
                <a:latin typeface="Calibri"/>
                <a:ea typeface="+mn-ea"/>
                <a:cs typeface="+mn-cs"/>
              </a:rPr>
              <a:pPr marL="0" indent="0" algn="ctr"/>
              <a:t>Gest. Innovation</a:t>
            </a:fld>
            <a:endParaRPr lang="de-CH" sz="1100" b="0">
              <a:solidFill>
                <a:schemeClr val="dk1"/>
              </a:solidFill>
              <a:latin typeface="+mn-lt"/>
              <a:ea typeface="+mn-ea"/>
              <a:cs typeface="+mn-cs"/>
            </a:endParaRPr>
          </a:p>
        </xdr:txBody>
      </xdr:sp>
      <xdr:sp macro="" textlink="' '!A391">
        <xdr:nvSpPr>
          <xdr:cNvPr id="26" name="Abgerundetes Rechteck 25">
            <a:extLst>
              <a:ext uri="{FF2B5EF4-FFF2-40B4-BE49-F238E27FC236}">
                <a16:creationId xmlns:a16="http://schemas.microsoft.com/office/drawing/2014/main" id="{00000000-0008-0000-4D00-00001A000000}"/>
              </a:ext>
            </a:extLst>
          </xdr:cNvPr>
          <xdr:cNvSpPr/>
        </xdr:nvSpPr>
        <xdr:spPr>
          <a:xfrm>
            <a:off x="5326194" y="5438716"/>
            <a:ext cx="1228758" cy="164448"/>
          </a:xfrm>
          <a:prstGeom prst="roundRect">
            <a:avLst/>
          </a:prstGeom>
          <a:no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fld id="{31E82CE9-FC94-42E1-88AE-3B075AB0F092}" type="TxLink">
              <a:rPr lang="en-US" sz="1100" b="0" i="0" u="none" strike="noStrike">
                <a:solidFill>
                  <a:srgbClr val="000000"/>
                </a:solidFill>
                <a:latin typeface="Calibri"/>
                <a:ea typeface="+mn-ea"/>
                <a:cs typeface="+mn-cs"/>
              </a:rPr>
              <a:pPr marL="0" indent="0" algn="ctr"/>
              <a:t>Gest. Changement</a:t>
            </a:fld>
            <a:endParaRPr lang="de-CH" sz="1100" b="0">
              <a:solidFill>
                <a:schemeClr val="dk1"/>
              </a:solidFill>
              <a:latin typeface="+mn-lt"/>
              <a:ea typeface="+mn-ea"/>
              <a:cs typeface="+mn-cs"/>
            </a:endParaRPr>
          </a:p>
        </xdr:txBody>
      </xdr:sp>
      <xdr:sp macro="" textlink="' '!A392">
        <xdr:nvSpPr>
          <xdr:cNvPr id="27" name="Abgerundetes Rechteck 26">
            <a:extLst>
              <a:ext uri="{FF2B5EF4-FFF2-40B4-BE49-F238E27FC236}">
                <a16:creationId xmlns:a16="http://schemas.microsoft.com/office/drawing/2014/main" id="{00000000-0008-0000-4D00-00001B000000}"/>
              </a:ext>
            </a:extLst>
          </xdr:cNvPr>
          <xdr:cNvSpPr/>
        </xdr:nvSpPr>
        <xdr:spPr>
          <a:xfrm>
            <a:off x="5350421" y="5805294"/>
            <a:ext cx="1205051" cy="148991"/>
          </a:xfrm>
          <a:prstGeom prst="roundRect">
            <a:avLst/>
          </a:prstGeom>
          <a:no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fld id="{264487D0-5AA9-4A7A-B581-BF3004729379}" type="TxLink">
              <a:rPr lang="en-US" sz="1100" b="0" i="0" u="none" strike="noStrike">
                <a:solidFill>
                  <a:srgbClr val="000000"/>
                </a:solidFill>
                <a:latin typeface="Calibri"/>
                <a:ea typeface="+mn-ea"/>
                <a:cs typeface="+mn-cs"/>
              </a:rPr>
              <a:pPr marL="0" indent="0" algn="ctr"/>
              <a:t>Gest. du risque</a:t>
            </a:fld>
            <a:endParaRPr lang="de-CH" sz="1100" b="0">
              <a:solidFill>
                <a:schemeClr val="dk1"/>
              </a:solidFill>
              <a:latin typeface="+mn-lt"/>
              <a:ea typeface="+mn-ea"/>
              <a:cs typeface="+mn-cs"/>
            </a:endParaRPr>
          </a:p>
        </xdr:txBody>
      </xdr:sp>
      <xdr:sp macro="" textlink="' '!A382">
        <xdr:nvSpPr>
          <xdr:cNvPr id="28" name="Abgerundetes Rechteck 27">
            <a:extLst>
              <a:ext uri="{FF2B5EF4-FFF2-40B4-BE49-F238E27FC236}">
                <a16:creationId xmlns:a16="http://schemas.microsoft.com/office/drawing/2014/main" id="{00000000-0008-0000-4D00-00001C000000}"/>
              </a:ext>
            </a:extLst>
          </xdr:cNvPr>
          <xdr:cNvSpPr/>
        </xdr:nvSpPr>
        <xdr:spPr>
          <a:xfrm>
            <a:off x="1035150" y="4999009"/>
            <a:ext cx="1132523" cy="191815"/>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marL="0" indent="0" algn="ctr"/>
            <a:fld id="{BD00B481-171B-42D0-BCAC-533DD2A1F6EB}" type="TxLink">
              <a:rPr lang="en-US" sz="1100" b="0" i="0" u="none" strike="noStrike">
                <a:solidFill>
                  <a:srgbClr val="000000"/>
                </a:solidFill>
                <a:latin typeface="Calibri"/>
                <a:ea typeface="+mn-ea"/>
                <a:cs typeface="+mn-cs"/>
              </a:rPr>
              <a:pPr marL="0" indent="0" algn="ctr"/>
              <a:t>Gest. de projet</a:t>
            </a:fld>
            <a:endParaRPr lang="de-CH" sz="1100" b="0">
              <a:solidFill>
                <a:schemeClr val="dk1"/>
              </a:solidFill>
              <a:latin typeface="+mn-lt"/>
              <a:ea typeface="+mn-ea"/>
              <a:cs typeface="+mn-cs"/>
            </a:endParaRPr>
          </a:p>
        </xdr:txBody>
      </xdr:sp>
      <xdr:sp macro="" textlink="' '!A383">
        <xdr:nvSpPr>
          <xdr:cNvPr id="29" name="Abgerundetes Rechteck 28">
            <a:extLst>
              <a:ext uri="{FF2B5EF4-FFF2-40B4-BE49-F238E27FC236}">
                <a16:creationId xmlns:a16="http://schemas.microsoft.com/office/drawing/2014/main" id="{00000000-0008-0000-4D00-00001D000000}"/>
              </a:ext>
            </a:extLst>
          </xdr:cNvPr>
          <xdr:cNvSpPr/>
        </xdr:nvSpPr>
        <xdr:spPr>
          <a:xfrm>
            <a:off x="932602" y="5291260"/>
            <a:ext cx="1276306" cy="196449"/>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marL="0" indent="0" algn="ctr"/>
            <a:fld id="{5AA78F95-05D4-4462-9B3D-A5479BCD2D74}" type="TxLink">
              <a:rPr lang="en-US" sz="1100" b="0" i="0" u="none" strike="noStrike">
                <a:solidFill>
                  <a:srgbClr val="000000"/>
                </a:solidFill>
                <a:latin typeface="Calibri"/>
                <a:ea typeface="+mn-ea"/>
                <a:cs typeface="+mn-cs"/>
              </a:rPr>
              <a:pPr marL="0" indent="0" algn="ctr"/>
              <a:t>Gest. processus</a:t>
            </a:fld>
            <a:endParaRPr lang="de-CH" sz="1100" b="0">
              <a:solidFill>
                <a:schemeClr val="dk1"/>
              </a:solidFill>
              <a:latin typeface="+mn-lt"/>
              <a:ea typeface="+mn-ea"/>
              <a:cs typeface="+mn-cs"/>
            </a:endParaRPr>
          </a:p>
        </xdr:txBody>
      </xdr:sp>
      <xdr:sp macro="" textlink="' '!A384">
        <xdr:nvSpPr>
          <xdr:cNvPr id="30" name="Abgerundetes Rechteck 29">
            <a:extLst>
              <a:ext uri="{FF2B5EF4-FFF2-40B4-BE49-F238E27FC236}">
                <a16:creationId xmlns:a16="http://schemas.microsoft.com/office/drawing/2014/main" id="{00000000-0008-0000-4D00-00001E000000}"/>
              </a:ext>
            </a:extLst>
          </xdr:cNvPr>
          <xdr:cNvSpPr/>
        </xdr:nvSpPr>
        <xdr:spPr>
          <a:xfrm>
            <a:off x="887549" y="5583510"/>
            <a:ext cx="1370354" cy="191815"/>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marL="0" indent="0" algn="ctr"/>
            <a:fld id="{06CF4F0D-4CF6-4622-869D-EEDA3050B7CB}" type="TxLink">
              <a:rPr lang="en-US" sz="1100" b="0" i="0" u="none" strike="noStrike">
                <a:solidFill>
                  <a:srgbClr val="000000"/>
                </a:solidFill>
                <a:latin typeface="Calibri"/>
                <a:ea typeface="+mn-ea"/>
                <a:cs typeface="+mn-cs"/>
              </a:rPr>
              <a:pPr marL="0" indent="0" algn="ctr"/>
              <a:t>Gest. Qualité</a:t>
            </a:fld>
            <a:endParaRPr lang="de-CH" sz="1100" b="0">
              <a:solidFill>
                <a:schemeClr val="dk1"/>
              </a:solidFill>
              <a:latin typeface="+mn-lt"/>
              <a:ea typeface="+mn-ea"/>
              <a:cs typeface="+mn-cs"/>
            </a:endParaRPr>
          </a:p>
        </xdr:txBody>
      </xdr:sp>
      <xdr:sp macro="" textlink="' '!A385">
        <xdr:nvSpPr>
          <xdr:cNvPr id="31" name="Abgerundetes Rechteck 30">
            <a:extLst>
              <a:ext uri="{FF2B5EF4-FFF2-40B4-BE49-F238E27FC236}">
                <a16:creationId xmlns:a16="http://schemas.microsoft.com/office/drawing/2014/main" id="{00000000-0008-0000-4D00-00001F000000}"/>
              </a:ext>
            </a:extLst>
          </xdr:cNvPr>
          <xdr:cNvSpPr/>
        </xdr:nvSpPr>
        <xdr:spPr>
          <a:xfrm>
            <a:off x="1031563" y="5875759"/>
            <a:ext cx="1276306" cy="197470"/>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marL="0" indent="0" algn="ctr"/>
            <a:fld id="{76AA9A18-498A-4202-A34B-94622D2F5803}" type="TxLink">
              <a:rPr lang="en-US" sz="1100" b="0" i="0" u="none" strike="noStrike">
                <a:solidFill>
                  <a:srgbClr val="000000"/>
                </a:solidFill>
                <a:latin typeface="Calibri"/>
                <a:ea typeface="+mn-ea"/>
                <a:cs typeface="+mn-cs"/>
              </a:rPr>
              <a:pPr marL="0" indent="0" algn="ctr"/>
              <a:t>Gest. financière</a:t>
            </a:fld>
            <a:endParaRPr lang="de-CH" sz="1100" b="0">
              <a:solidFill>
                <a:schemeClr val="dk1"/>
              </a:solidFill>
              <a:latin typeface="+mn-lt"/>
              <a:ea typeface="+mn-ea"/>
              <a:cs typeface="+mn-cs"/>
            </a:endParaRPr>
          </a:p>
        </xdr:txBody>
      </xdr:sp>
      <xdr:sp macro="" textlink="' '!A386">
        <xdr:nvSpPr>
          <xdr:cNvPr id="32" name="Abgerundetes Rechteck 31">
            <a:extLst>
              <a:ext uri="{FF2B5EF4-FFF2-40B4-BE49-F238E27FC236}">
                <a16:creationId xmlns:a16="http://schemas.microsoft.com/office/drawing/2014/main" id="{00000000-0008-0000-4D00-000020000000}"/>
              </a:ext>
            </a:extLst>
          </xdr:cNvPr>
          <xdr:cNvSpPr/>
        </xdr:nvSpPr>
        <xdr:spPr>
          <a:xfrm>
            <a:off x="5244238" y="6171872"/>
            <a:ext cx="935069" cy="182046"/>
          </a:xfrm>
          <a:prstGeom prst="roundRect">
            <a:avLst/>
          </a:prstGeom>
          <a:no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fld id="{E1333F09-28CB-4600-B884-2B0D997CD0F7}" type="TxLink">
              <a:rPr lang="en-US" sz="1100" b="0" i="0" u="none" strike="noStrike">
                <a:solidFill>
                  <a:srgbClr val="000000"/>
                </a:solidFill>
                <a:latin typeface="Calibri"/>
                <a:ea typeface="+mn-ea"/>
                <a:cs typeface="+mn-cs"/>
              </a:rPr>
              <a:pPr marL="0" indent="0" algn="ctr"/>
              <a:t>Marketing</a:t>
            </a:fld>
            <a:endParaRPr lang="de-CH" sz="1100" b="0">
              <a:solidFill>
                <a:schemeClr val="dk1"/>
              </a:solidFill>
              <a:latin typeface="+mn-lt"/>
              <a:ea typeface="+mn-ea"/>
              <a:cs typeface="+mn-cs"/>
            </a:endParaRPr>
          </a:p>
        </xdr:txBody>
      </xdr:sp>
      <xdr:sp macro="" textlink="' '!A368">
        <xdr:nvSpPr>
          <xdr:cNvPr id="33" name="Abgerundetes Rechteck 32">
            <a:extLst>
              <a:ext uri="{FF2B5EF4-FFF2-40B4-BE49-F238E27FC236}">
                <a16:creationId xmlns:a16="http://schemas.microsoft.com/office/drawing/2014/main" id="{00000000-0008-0000-4D00-000021000000}"/>
              </a:ext>
            </a:extLst>
          </xdr:cNvPr>
          <xdr:cNvSpPr/>
        </xdr:nvSpPr>
        <xdr:spPr>
          <a:xfrm>
            <a:off x="2606463" y="2791013"/>
            <a:ext cx="675602" cy="288829"/>
          </a:xfrm>
          <a:prstGeom prst="roundRect">
            <a:avLst/>
          </a:prstGeom>
          <a:noFill/>
          <a:ln w="3175">
            <a:noFill/>
          </a:ln>
        </xdr:spPr>
        <xdr:style>
          <a:lnRef idx="2">
            <a:schemeClr val="accent6"/>
          </a:lnRef>
          <a:fillRef idx="1">
            <a:schemeClr val="lt1"/>
          </a:fillRef>
          <a:effectRef idx="0">
            <a:schemeClr val="accent6"/>
          </a:effectRef>
          <a:fontRef idx="minor">
            <a:schemeClr val="dk1"/>
          </a:fontRef>
        </xdr:style>
        <xdr:txBody>
          <a:bodyPr lIns="0" tIns="36000" rIns="0" bIns="36000" rtlCol="0" anchor="ctr"/>
          <a:lstStyle/>
          <a:p>
            <a:pPr marL="0" indent="0" algn="ctr"/>
            <a:fld id="{87F428DE-7ADD-4586-B6DF-2115C61B86A1}" type="TxLink">
              <a:rPr lang="en-US" sz="1100" b="0" i="0" u="none" strike="noStrike">
                <a:solidFill>
                  <a:srgbClr val="000000"/>
                </a:solidFill>
                <a:effectLst/>
                <a:latin typeface="Calibri"/>
                <a:ea typeface="+mn-ea"/>
                <a:cs typeface="+mn-cs"/>
              </a:rPr>
              <a:pPr marL="0" indent="0" algn="ctr"/>
              <a:t>Dével. du personnel</a:t>
            </a:fld>
            <a:endParaRPr lang="de-CH" sz="1100" b="0">
              <a:solidFill>
                <a:schemeClr val="dk1"/>
              </a:solidFill>
              <a:effectLst/>
              <a:latin typeface="+mn-lt"/>
              <a:ea typeface="+mn-ea"/>
              <a:cs typeface="+mn-cs"/>
            </a:endParaRPr>
          </a:p>
        </xdr:txBody>
      </xdr:sp>
      <xdr:sp macro="" textlink="' '!A362">
        <xdr:nvSpPr>
          <xdr:cNvPr id="34" name="Textfeld 33">
            <a:extLst>
              <a:ext uri="{FF2B5EF4-FFF2-40B4-BE49-F238E27FC236}">
                <a16:creationId xmlns:a16="http://schemas.microsoft.com/office/drawing/2014/main" id="{00000000-0008-0000-4D00-000022000000}"/>
              </a:ext>
            </a:extLst>
          </xdr:cNvPr>
          <xdr:cNvSpPr txBox="1"/>
        </xdr:nvSpPr>
        <xdr:spPr>
          <a:xfrm>
            <a:off x="299185" y="890721"/>
            <a:ext cx="2834539" cy="2426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pPr marL="0" indent="0" algn="l"/>
            <a:fld id="{C3939966-2809-4BCC-9651-0884C6F0F643}" type="TxLink">
              <a:rPr lang="en-US" sz="1200">
                <a:solidFill>
                  <a:schemeClr val="tx1"/>
                </a:solidFill>
                <a:latin typeface="+mn-lt"/>
                <a:ea typeface="+mn-ea"/>
                <a:cs typeface="+mn-cs"/>
              </a:rPr>
              <a:pPr marL="0" indent="0" algn="l"/>
              <a:t>Exigences - Valeurs - Ressources</a:t>
            </a:fld>
            <a:endParaRPr lang="de-CH" sz="1200">
              <a:solidFill>
                <a:schemeClr val="tx1"/>
              </a:solidFill>
              <a:latin typeface="+mn-lt"/>
              <a:ea typeface="+mn-ea"/>
              <a:cs typeface="+mn-cs"/>
            </a:endParaRPr>
          </a:p>
        </xdr:txBody>
      </xdr:sp>
      <xdr:sp macro="" textlink="' '!A365">
        <xdr:nvSpPr>
          <xdr:cNvPr id="35" name="Textfeld 34">
            <a:extLst>
              <a:ext uri="{FF2B5EF4-FFF2-40B4-BE49-F238E27FC236}">
                <a16:creationId xmlns:a16="http://schemas.microsoft.com/office/drawing/2014/main" id="{00000000-0008-0000-4D00-000023000000}"/>
              </a:ext>
            </a:extLst>
          </xdr:cNvPr>
          <xdr:cNvSpPr txBox="1"/>
        </xdr:nvSpPr>
        <xdr:spPr>
          <a:xfrm>
            <a:off x="307433" y="7182921"/>
            <a:ext cx="3359692" cy="2426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fld id="{917537FD-706B-406E-BD6B-7D2B9CF68352}" type="TxLink">
              <a:rPr lang="en-US" sz="1200" b="0" i="0" u="none" strike="noStrike">
                <a:solidFill>
                  <a:srgbClr val="000000"/>
                </a:solidFill>
                <a:latin typeface="Calibri"/>
              </a:rPr>
              <a:pPr algn="l"/>
              <a:t>Politique - Lois - Nature/Environnement</a:t>
            </a:fld>
            <a:endParaRPr lang="de-CH" sz="1200"/>
          </a:p>
        </xdr:txBody>
      </xdr:sp>
      <xdr:sp macro="" textlink="' '!A363">
        <xdr:nvSpPr>
          <xdr:cNvPr id="36" name="Textfeld 35">
            <a:extLst>
              <a:ext uri="{FF2B5EF4-FFF2-40B4-BE49-F238E27FC236}">
                <a16:creationId xmlns:a16="http://schemas.microsoft.com/office/drawing/2014/main" id="{00000000-0008-0000-4D00-000024000000}"/>
              </a:ext>
            </a:extLst>
          </xdr:cNvPr>
          <xdr:cNvSpPr txBox="1"/>
        </xdr:nvSpPr>
        <xdr:spPr>
          <a:xfrm>
            <a:off x="4381500" y="890723"/>
            <a:ext cx="2668272" cy="2578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none" rtlCol="0" anchor="t">
            <a:noAutofit/>
          </a:bodyPr>
          <a:lstStyle/>
          <a:p>
            <a:pPr algn="r"/>
            <a:fld id="{E6306888-72F4-42F2-A561-203375D82307}" type="TxLink">
              <a:rPr lang="en-US" sz="1200" b="0" i="0" u="none" strike="noStrike">
                <a:solidFill>
                  <a:srgbClr val="000000"/>
                </a:solidFill>
                <a:latin typeface="Calibri"/>
              </a:rPr>
              <a:pPr algn="r"/>
              <a:t>Société - Économie - Technologie</a:t>
            </a:fld>
            <a:endParaRPr lang="de-CH" sz="1200"/>
          </a:p>
        </xdr:txBody>
      </xdr:sp>
      <xdr:sp macro="" textlink="' '!A364">
        <xdr:nvSpPr>
          <xdr:cNvPr id="37" name="Textfeld 36">
            <a:extLst>
              <a:ext uri="{FF2B5EF4-FFF2-40B4-BE49-F238E27FC236}">
                <a16:creationId xmlns:a16="http://schemas.microsoft.com/office/drawing/2014/main" id="{00000000-0008-0000-4D00-000025000000}"/>
              </a:ext>
            </a:extLst>
          </xdr:cNvPr>
          <xdr:cNvSpPr txBox="1"/>
        </xdr:nvSpPr>
        <xdr:spPr>
          <a:xfrm>
            <a:off x="3867150" y="7182921"/>
            <a:ext cx="3182623" cy="2426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r"/>
            <a:fld id="{8209A5D6-12B5-4CE5-898F-38D5ADB79E26}" type="TxLink">
              <a:rPr lang="en-US" sz="1200" b="0" i="0" u="none" strike="noStrike">
                <a:solidFill>
                  <a:srgbClr val="000000"/>
                </a:solidFill>
                <a:latin typeface="Calibri"/>
              </a:rPr>
              <a:pPr algn="r"/>
              <a:t>Marché - Parties prenantes - Concurrence</a:t>
            </a:fld>
            <a:endParaRPr lang="de-CH" sz="1200"/>
          </a:p>
        </xdr:txBody>
      </xdr:sp>
      <xdr:sp macro="" textlink="' '!A371">
        <xdr:nvSpPr>
          <xdr:cNvPr id="38" name="Abgerundetes Rechteck 37">
            <a:extLst>
              <a:ext uri="{FF2B5EF4-FFF2-40B4-BE49-F238E27FC236}">
                <a16:creationId xmlns:a16="http://schemas.microsoft.com/office/drawing/2014/main" id="{00000000-0008-0000-4D00-000026000000}"/>
              </a:ext>
            </a:extLst>
          </xdr:cNvPr>
          <xdr:cNvSpPr/>
        </xdr:nvSpPr>
        <xdr:spPr>
          <a:xfrm>
            <a:off x="3402854" y="2791013"/>
            <a:ext cx="732542" cy="288829"/>
          </a:xfrm>
          <a:prstGeom prst="roundRect">
            <a:avLst/>
          </a:prstGeom>
          <a:solidFill>
            <a:schemeClr val="accent1">
              <a:lumMod val="20000"/>
              <a:lumOff val="80000"/>
            </a:schemeClr>
          </a:solidFill>
          <a:ln w="3175">
            <a:noFill/>
          </a:ln>
        </xdr:spPr>
        <xdr:style>
          <a:lnRef idx="2">
            <a:schemeClr val="accent6"/>
          </a:lnRef>
          <a:fillRef idx="1">
            <a:schemeClr val="lt1"/>
          </a:fillRef>
          <a:effectRef idx="0">
            <a:schemeClr val="accent6"/>
          </a:effectRef>
          <a:fontRef idx="minor">
            <a:schemeClr val="dk1"/>
          </a:fontRef>
        </xdr:style>
        <xdr:txBody>
          <a:bodyPr lIns="36000" tIns="36000" rIns="36000" bIns="36000" rtlCol="0" anchor="ctr"/>
          <a:lstStyle/>
          <a:p>
            <a:pPr marL="0" indent="0" algn="ctr"/>
            <a:fld id="{912C716D-4E0B-4241-B17B-D7B3BD6CDDC7}" type="TxLink">
              <a:rPr lang="en-US" sz="1100" b="0" i="0" u="none" strike="noStrike">
                <a:solidFill>
                  <a:srgbClr val="000000"/>
                </a:solidFill>
                <a:effectLst/>
                <a:latin typeface="Calibri"/>
                <a:ea typeface="+mn-ea"/>
                <a:cs typeface="+mn-cs"/>
              </a:rPr>
              <a:pPr marL="0" indent="0" algn="ctr"/>
              <a:t>Motivation</a:t>
            </a:fld>
            <a:endParaRPr lang="de-CH" sz="1100" b="0">
              <a:solidFill>
                <a:schemeClr val="dk1"/>
              </a:solidFill>
              <a:effectLst/>
              <a:latin typeface="+mn-lt"/>
              <a:ea typeface="+mn-ea"/>
              <a:cs typeface="+mn-cs"/>
            </a:endParaRPr>
          </a:p>
        </xdr:txBody>
      </xdr:sp>
      <xdr:sp macro="" textlink="' '!A372">
        <xdr:nvSpPr>
          <xdr:cNvPr id="39" name="Abgerundetes Rechteck 38">
            <a:extLst>
              <a:ext uri="{FF2B5EF4-FFF2-40B4-BE49-F238E27FC236}">
                <a16:creationId xmlns:a16="http://schemas.microsoft.com/office/drawing/2014/main" id="{00000000-0008-0000-4D00-000027000000}"/>
              </a:ext>
            </a:extLst>
          </xdr:cNvPr>
          <xdr:cNvSpPr/>
        </xdr:nvSpPr>
        <xdr:spPr>
          <a:xfrm>
            <a:off x="4226353" y="2791013"/>
            <a:ext cx="732542" cy="288829"/>
          </a:xfrm>
          <a:prstGeom prst="roundRect">
            <a:avLst/>
          </a:prstGeom>
          <a:noFill/>
          <a:ln w="3175">
            <a:noFill/>
          </a:ln>
        </xdr:spPr>
        <xdr:style>
          <a:lnRef idx="2">
            <a:schemeClr val="accent6"/>
          </a:lnRef>
          <a:fillRef idx="1">
            <a:schemeClr val="lt1"/>
          </a:fillRef>
          <a:effectRef idx="0">
            <a:schemeClr val="accent6"/>
          </a:effectRef>
          <a:fontRef idx="minor">
            <a:schemeClr val="dk1"/>
          </a:fontRef>
        </xdr:style>
        <xdr:txBody>
          <a:bodyPr lIns="0" tIns="36000" rIns="0" bIns="36000" rtlCol="0" anchor="ctr"/>
          <a:lstStyle/>
          <a:p>
            <a:pPr marL="0" indent="0" algn="ctr"/>
            <a:fld id="{E305722E-90E9-4D19-A408-A4F86498B91F}" type="TxLink">
              <a:rPr lang="en-US" sz="1100" b="0" i="0" u="none" strike="noStrike">
                <a:solidFill>
                  <a:srgbClr val="000000"/>
                </a:solidFill>
                <a:effectLst/>
                <a:latin typeface="Calibri"/>
                <a:ea typeface="+mn-ea"/>
                <a:cs typeface="+mn-cs"/>
              </a:rPr>
              <a:pPr marL="0" indent="0" algn="ctr"/>
              <a:t>Conduite du personnel</a:t>
            </a:fld>
            <a:endParaRPr lang="de-CH" sz="1100" b="0">
              <a:solidFill>
                <a:schemeClr val="dk1"/>
              </a:solidFill>
              <a:effectLst/>
              <a:latin typeface="+mn-lt"/>
              <a:ea typeface="+mn-ea"/>
              <a:cs typeface="+mn-cs"/>
            </a:endParaRPr>
          </a:p>
        </xdr:txBody>
      </xdr:sp>
      <xdr:sp macro="" textlink="' '!A393">
        <xdr:nvSpPr>
          <xdr:cNvPr id="40" name="Abgerundetes Rechteck 39">
            <a:extLst>
              <a:ext uri="{FF2B5EF4-FFF2-40B4-BE49-F238E27FC236}">
                <a16:creationId xmlns:a16="http://schemas.microsoft.com/office/drawing/2014/main" id="{00000000-0008-0000-4D00-000028000000}"/>
              </a:ext>
            </a:extLst>
          </xdr:cNvPr>
          <xdr:cNvSpPr/>
        </xdr:nvSpPr>
        <xdr:spPr>
          <a:xfrm>
            <a:off x="1404097" y="6168012"/>
            <a:ext cx="1132523" cy="191815"/>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pPr marL="0" indent="0" algn="ctr"/>
            <a:fld id="{C99A3F13-E3AE-4D06-B7A8-CC1D88E33A48}" type="TxLink">
              <a:rPr lang="en-US" sz="1100" b="0" i="0" u="none" strike="noStrike">
                <a:solidFill>
                  <a:srgbClr val="000000"/>
                </a:solidFill>
                <a:latin typeface="Calibri"/>
                <a:ea typeface="+mn-ea"/>
                <a:cs typeface="+mn-cs"/>
              </a:rPr>
              <a:pPr marL="0" indent="0" algn="ctr"/>
              <a:t>GRH</a:t>
            </a:fld>
            <a:endParaRPr lang="de-CH" sz="1100" b="0">
              <a:solidFill>
                <a:schemeClr val="dk1"/>
              </a:solidFill>
              <a:latin typeface="+mn-lt"/>
              <a:ea typeface="+mn-ea"/>
              <a:cs typeface="+mn-cs"/>
            </a:endParaRPr>
          </a:p>
        </xdr:txBody>
      </xdr:sp>
      <xdr:sp macro="" textlink="">
        <xdr:nvSpPr>
          <xdr:cNvPr id="41" name="Freihandform 40">
            <a:extLst>
              <a:ext uri="{FF2B5EF4-FFF2-40B4-BE49-F238E27FC236}">
                <a16:creationId xmlns:a16="http://schemas.microsoft.com/office/drawing/2014/main" id="{00000000-0008-0000-4D00-000029000000}"/>
              </a:ext>
            </a:extLst>
          </xdr:cNvPr>
          <xdr:cNvSpPr/>
        </xdr:nvSpPr>
        <xdr:spPr>
          <a:xfrm>
            <a:off x="4208477" y="6366736"/>
            <a:ext cx="909820" cy="909819"/>
          </a:xfrm>
          <a:custGeom>
            <a:avLst/>
            <a:gdLst>
              <a:gd name="connsiteX0" fmla="*/ 0 w 1050838"/>
              <a:gd name="connsiteY0" fmla="*/ 0 h 1050838"/>
              <a:gd name="connsiteX1" fmla="*/ 1050838 w 1050838"/>
              <a:gd name="connsiteY1" fmla="*/ 0 h 1050838"/>
              <a:gd name="connsiteX2" fmla="*/ 1050838 w 1050838"/>
              <a:gd name="connsiteY2" fmla="*/ 1050838 h 1050838"/>
              <a:gd name="connsiteX3" fmla="*/ 0 w 1050838"/>
              <a:gd name="connsiteY3" fmla="*/ 1050838 h 1050838"/>
              <a:gd name="connsiteX4" fmla="*/ 0 w 1050838"/>
              <a:gd name="connsiteY4" fmla="*/ 0 h 105083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0838" h="1050838">
                <a:moveTo>
                  <a:pt x="0" y="0"/>
                </a:moveTo>
                <a:lnTo>
                  <a:pt x="1050838" y="0"/>
                </a:lnTo>
                <a:lnTo>
                  <a:pt x="1050838" y="1050838"/>
                </a:lnTo>
                <a:lnTo>
                  <a:pt x="0" y="105083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41910" tIns="41910" rIns="41910" bIns="41910" numCol="1" spcCol="1270" anchor="ctr" anchorCtr="0">
            <a:noAutofit/>
          </a:bodyPr>
          <a:lstStyle/>
          <a:p>
            <a:pPr lvl="0" algn="ctr" defTabSz="1466850">
              <a:lnSpc>
                <a:spcPct val="90000"/>
              </a:lnSpc>
              <a:spcBef>
                <a:spcPct val="0"/>
              </a:spcBef>
              <a:spcAft>
                <a:spcPct val="35000"/>
              </a:spcAft>
            </a:pPr>
            <a:endParaRPr lang="de-CH" sz="3300" kern="1200"/>
          </a:p>
        </xdr:txBody>
      </xdr:sp>
      <xdr:sp macro="" textlink="">
        <xdr:nvSpPr>
          <xdr:cNvPr id="42" name="Freihandform 41">
            <a:extLst>
              <a:ext uri="{FF2B5EF4-FFF2-40B4-BE49-F238E27FC236}">
                <a16:creationId xmlns:a16="http://schemas.microsoft.com/office/drawing/2014/main" id="{00000000-0008-0000-4D00-00002A000000}"/>
              </a:ext>
            </a:extLst>
          </xdr:cNvPr>
          <xdr:cNvSpPr/>
        </xdr:nvSpPr>
        <xdr:spPr>
          <a:xfrm>
            <a:off x="2416803" y="6366736"/>
            <a:ext cx="909820" cy="909819"/>
          </a:xfrm>
          <a:custGeom>
            <a:avLst/>
            <a:gdLst>
              <a:gd name="connsiteX0" fmla="*/ 0 w 1050838"/>
              <a:gd name="connsiteY0" fmla="*/ 0 h 1050838"/>
              <a:gd name="connsiteX1" fmla="*/ 1050838 w 1050838"/>
              <a:gd name="connsiteY1" fmla="*/ 0 h 1050838"/>
              <a:gd name="connsiteX2" fmla="*/ 1050838 w 1050838"/>
              <a:gd name="connsiteY2" fmla="*/ 1050838 h 1050838"/>
              <a:gd name="connsiteX3" fmla="*/ 0 w 1050838"/>
              <a:gd name="connsiteY3" fmla="*/ 1050838 h 1050838"/>
              <a:gd name="connsiteX4" fmla="*/ 0 w 1050838"/>
              <a:gd name="connsiteY4" fmla="*/ 0 h 105083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0838" h="1050838">
                <a:moveTo>
                  <a:pt x="0" y="0"/>
                </a:moveTo>
                <a:lnTo>
                  <a:pt x="1050838" y="0"/>
                </a:lnTo>
                <a:lnTo>
                  <a:pt x="1050838" y="1050838"/>
                </a:lnTo>
                <a:lnTo>
                  <a:pt x="0" y="1050838"/>
                </a:lnTo>
                <a:lnTo>
                  <a:pt x="0" y="0"/>
                </a:lnTo>
                <a:close/>
              </a:path>
            </a:pathLst>
          </a:custGeom>
        </xdr:spPr>
        <xdr:style>
          <a:lnRef idx="0">
            <a:schemeClr val="dk1">
              <a:alpha val="0"/>
              <a:hueOff val="0"/>
              <a:satOff val="0"/>
              <a:lumOff val="0"/>
              <a:alphaOff val="0"/>
            </a:schemeClr>
          </a:lnRef>
          <a:fillRef idx="0">
            <a:schemeClr val="lt1">
              <a:alpha val="0"/>
              <a:hueOff val="0"/>
              <a:satOff val="0"/>
              <a:lumOff val="0"/>
              <a:alphaOff val="0"/>
            </a:schemeClr>
          </a:fillRef>
          <a:effectRef idx="0">
            <a:schemeClr val="lt1">
              <a:alpha val="0"/>
              <a:hueOff val="0"/>
              <a:satOff val="0"/>
              <a:lumOff val="0"/>
              <a:alphaOff val="0"/>
            </a:schemeClr>
          </a:effectRef>
          <a:fontRef idx="minor">
            <a:schemeClr val="tx1">
              <a:hueOff val="0"/>
              <a:satOff val="0"/>
              <a:lumOff val="0"/>
              <a:alphaOff val="0"/>
            </a:schemeClr>
          </a:fontRef>
        </xdr:style>
        <xdr:txBody>
          <a:bodyPr spcFirstLastPara="0" vert="horz" wrap="square" lIns="41910" tIns="41910" rIns="41910" bIns="41910" numCol="1" spcCol="1270" anchor="ctr" anchorCtr="0">
            <a:noAutofit/>
          </a:bodyPr>
          <a:lstStyle/>
          <a:p>
            <a:pPr lvl="0" algn="ctr" defTabSz="1466850">
              <a:lnSpc>
                <a:spcPct val="90000"/>
              </a:lnSpc>
              <a:spcBef>
                <a:spcPct val="0"/>
              </a:spcBef>
              <a:spcAft>
                <a:spcPct val="35000"/>
              </a:spcAft>
            </a:pPr>
            <a:endParaRPr lang="de-CH" sz="3300" kern="1200"/>
          </a:p>
        </xdr:txBody>
      </xdr:sp>
      <xdr:grpSp>
        <xdr:nvGrpSpPr>
          <xdr:cNvPr id="43" name="Gruppieren 42">
            <a:extLst>
              <a:ext uri="{FF2B5EF4-FFF2-40B4-BE49-F238E27FC236}">
                <a16:creationId xmlns:a16="http://schemas.microsoft.com/office/drawing/2014/main" id="{00000000-0008-0000-4D00-00002B000000}"/>
              </a:ext>
            </a:extLst>
          </xdr:cNvPr>
          <xdr:cNvGrpSpPr/>
        </xdr:nvGrpSpPr>
        <xdr:grpSpPr>
          <a:xfrm rot="156927">
            <a:off x="1234416" y="2125777"/>
            <a:ext cx="5066267" cy="5066261"/>
            <a:chOff x="1665292" y="2365380"/>
            <a:chExt cx="5851514" cy="5851514"/>
          </a:xfrm>
        </xdr:grpSpPr>
        <xdr:sp macro="" textlink="">
          <xdr:nvSpPr>
            <xdr:cNvPr id="44" name="Gebogener Pfeil 43">
              <a:extLst>
                <a:ext uri="{FF2B5EF4-FFF2-40B4-BE49-F238E27FC236}">
                  <a16:creationId xmlns:a16="http://schemas.microsoft.com/office/drawing/2014/main" id="{00000000-0008-0000-4D00-00002C000000}"/>
                </a:ext>
              </a:extLst>
            </xdr:cNvPr>
            <xdr:cNvSpPr/>
          </xdr:nvSpPr>
          <xdr:spPr>
            <a:xfrm rot="442738">
              <a:off x="1665292" y="2365380"/>
              <a:ext cx="5851514" cy="5851514"/>
            </a:xfrm>
            <a:prstGeom prst="circularArrow">
              <a:avLst>
                <a:gd name="adj1" fmla="val 3502"/>
                <a:gd name="adj2" fmla="val 217153"/>
                <a:gd name="adj3" fmla="val 19268408"/>
                <a:gd name="adj4" fmla="val 18314439"/>
                <a:gd name="adj5" fmla="val 4086"/>
              </a:avLst>
            </a:prstGeom>
            <a:scene3d>
              <a:camera prst="orthographicFront"/>
              <a:lightRig rig="flat" dir="t"/>
            </a:scene3d>
            <a:sp3d prstMaterial="dkEdge">
              <a:bevelT w="8200" h="38100"/>
            </a:sp3d>
          </xdr:spPr>
          <xdr:style>
            <a:lnRef idx="0">
              <a:schemeClr val="lt1">
                <a:hueOff val="0"/>
                <a:satOff val="0"/>
                <a:lumOff val="0"/>
                <a:alphaOff val="0"/>
              </a:schemeClr>
            </a:lnRef>
            <a:fillRef idx="2">
              <a:schemeClr val="accent1">
                <a:hueOff val="0"/>
                <a:satOff val="0"/>
                <a:lumOff val="0"/>
                <a:alphaOff val="0"/>
              </a:schemeClr>
            </a:fillRef>
            <a:effectRef idx="1">
              <a:schemeClr val="accent1">
                <a:hueOff val="0"/>
                <a:satOff val="0"/>
                <a:lumOff val="0"/>
                <a:alphaOff val="0"/>
              </a:schemeClr>
            </a:effectRef>
            <a:fontRef idx="minor">
              <a:schemeClr val="dk1"/>
            </a:fontRef>
          </xdr:style>
          <xdr:txBody>
            <a:bodyPr/>
            <a:lstStyle/>
            <a:p>
              <a:endParaRPr lang="de-CH"/>
            </a:p>
          </xdr:txBody>
        </xdr:sp>
        <xdr:sp macro="" textlink="">
          <xdr:nvSpPr>
            <xdr:cNvPr id="45" name="Textfeld 44">
              <a:extLst>
                <a:ext uri="{FF2B5EF4-FFF2-40B4-BE49-F238E27FC236}">
                  <a16:creationId xmlns:a16="http://schemas.microsoft.com/office/drawing/2014/main" id="{00000000-0008-0000-4D00-00002D000000}"/>
                </a:ext>
              </a:extLst>
            </xdr:cNvPr>
            <xdr:cNvSpPr txBox="1"/>
          </xdr:nvSpPr>
          <xdr:spPr>
            <a:xfrm rot="3060000">
              <a:off x="6458913" y="3465133"/>
              <a:ext cx="48955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t>PLAN</a:t>
              </a:r>
            </a:p>
          </xdr:txBody>
        </xdr:sp>
      </xdr:grpSp>
      <xdr:grpSp>
        <xdr:nvGrpSpPr>
          <xdr:cNvPr id="46" name="Gruppieren 45">
            <a:extLst>
              <a:ext uri="{FF2B5EF4-FFF2-40B4-BE49-F238E27FC236}">
                <a16:creationId xmlns:a16="http://schemas.microsoft.com/office/drawing/2014/main" id="{00000000-0008-0000-4D00-00002E000000}"/>
              </a:ext>
            </a:extLst>
          </xdr:cNvPr>
          <xdr:cNvGrpSpPr/>
        </xdr:nvGrpSpPr>
        <xdr:grpSpPr>
          <a:xfrm>
            <a:off x="1234416" y="2125777"/>
            <a:ext cx="5066267" cy="5066261"/>
            <a:chOff x="1665292" y="2365380"/>
            <a:chExt cx="5851514" cy="5851514"/>
          </a:xfrm>
        </xdr:grpSpPr>
        <xdr:sp macro="" textlink="">
          <xdr:nvSpPr>
            <xdr:cNvPr id="47" name="Gebogener Pfeil 46">
              <a:extLst>
                <a:ext uri="{FF2B5EF4-FFF2-40B4-BE49-F238E27FC236}">
                  <a16:creationId xmlns:a16="http://schemas.microsoft.com/office/drawing/2014/main" id="{00000000-0008-0000-4D00-00002F000000}"/>
                </a:ext>
              </a:extLst>
            </xdr:cNvPr>
            <xdr:cNvSpPr/>
          </xdr:nvSpPr>
          <xdr:spPr>
            <a:xfrm rot="20712497">
              <a:off x="1665292" y="2365380"/>
              <a:ext cx="5851514" cy="5851514"/>
            </a:xfrm>
            <a:prstGeom prst="circularArrow">
              <a:avLst>
                <a:gd name="adj1" fmla="val 3502"/>
                <a:gd name="adj2" fmla="val 217153"/>
                <a:gd name="adj3" fmla="val 5834255"/>
                <a:gd name="adj4" fmla="val 4748592"/>
                <a:gd name="adj5" fmla="val 4086"/>
              </a:avLst>
            </a:prstGeom>
            <a:scene3d>
              <a:camera prst="orthographicFront"/>
              <a:lightRig rig="flat" dir="t"/>
            </a:scene3d>
            <a:sp3d prstMaterial="dkEdge">
              <a:bevelT w="8200" h="38100"/>
            </a:sp3d>
          </xdr:spPr>
          <xdr:style>
            <a:lnRef idx="0">
              <a:schemeClr val="lt1">
                <a:hueOff val="0"/>
                <a:satOff val="0"/>
                <a:lumOff val="0"/>
                <a:alphaOff val="0"/>
              </a:schemeClr>
            </a:lnRef>
            <a:fillRef idx="2">
              <a:schemeClr val="accent1">
                <a:hueOff val="0"/>
                <a:satOff val="0"/>
                <a:lumOff val="0"/>
                <a:alphaOff val="0"/>
              </a:schemeClr>
            </a:fillRef>
            <a:effectRef idx="1">
              <a:schemeClr val="accent1">
                <a:hueOff val="0"/>
                <a:satOff val="0"/>
                <a:lumOff val="0"/>
                <a:alphaOff val="0"/>
              </a:schemeClr>
            </a:effectRef>
            <a:fontRef idx="minor">
              <a:schemeClr val="dk1"/>
            </a:fontRef>
          </xdr:style>
        </xdr:sp>
        <xdr:sp macro="" textlink="">
          <xdr:nvSpPr>
            <xdr:cNvPr id="48" name="Textfeld 47">
              <a:extLst>
                <a:ext uri="{FF2B5EF4-FFF2-40B4-BE49-F238E27FC236}">
                  <a16:creationId xmlns:a16="http://schemas.microsoft.com/office/drawing/2014/main" id="{00000000-0008-0000-4D00-000030000000}"/>
                </a:ext>
              </a:extLst>
            </xdr:cNvPr>
            <xdr:cNvSpPr txBox="1"/>
          </xdr:nvSpPr>
          <xdr:spPr>
            <a:xfrm rot="9600000">
              <a:off x="5196327" y="7743646"/>
              <a:ext cx="36490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t>DO</a:t>
              </a:r>
            </a:p>
          </xdr:txBody>
        </xdr:sp>
      </xdr:grpSp>
      <xdr:grpSp>
        <xdr:nvGrpSpPr>
          <xdr:cNvPr id="49" name="Gruppieren 48">
            <a:extLst>
              <a:ext uri="{FF2B5EF4-FFF2-40B4-BE49-F238E27FC236}">
                <a16:creationId xmlns:a16="http://schemas.microsoft.com/office/drawing/2014/main" id="{00000000-0008-0000-4D00-000031000000}"/>
              </a:ext>
            </a:extLst>
          </xdr:cNvPr>
          <xdr:cNvGrpSpPr/>
        </xdr:nvGrpSpPr>
        <xdr:grpSpPr>
          <a:xfrm>
            <a:off x="1234416" y="2125777"/>
            <a:ext cx="5066267" cy="5066261"/>
            <a:chOff x="1665292" y="2365380"/>
            <a:chExt cx="5851514" cy="5851514"/>
          </a:xfrm>
        </xdr:grpSpPr>
        <xdr:sp macro="" textlink="">
          <xdr:nvSpPr>
            <xdr:cNvPr id="50" name="Gebogener Pfeil 49">
              <a:extLst>
                <a:ext uri="{FF2B5EF4-FFF2-40B4-BE49-F238E27FC236}">
                  <a16:creationId xmlns:a16="http://schemas.microsoft.com/office/drawing/2014/main" id="{00000000-0008-0000-4D00-000032000000}"/>
                </a:ext>
              </a:extLst>
            </xdr:cNvPr>
            <xdr:cNvSpPr/>
          </xdr:nvSpPr>
          <xdr:spPr>
            <a:xfrm rot="19932730">
              <a:off x="1665292" y="2365380"/>
              <a:ext cx="5851514" cy="5851514"/>
            </a:xfrm>
            <a:prstGeom prst="circularArrow">
              <a:avLst>
                <a:gd name="adj1" fmla="val 3502"/>
                <a:gd name="adj2" fmla="val 217153"/>
                <a:gd name="adj3" fmla="val 8468408"/>
                <a:gd name="adj4" fmla="val 7514439"/>
                <a:gd name="adj5" fmla="val 4086"/>
              </a:avLst>
            </a:prstGeom>
            <a:scene3d>
              <a:camera prst="orthographicFront"/>
              <a:lightRig rig="flat" dir="t"/>
            </a:scene3d>
            <a:sp3d prstMaterial="dkEdge">
              <a:bevelT w="8200" h="38100"/>
            </a:sp3d>
          </xdr:spPr>
          <xdr:style>
            <a:lnRef idx="0">
              <a:schemeClr val="lt1">
                <a:hueOff val="0"/>
                <a:satOff val="0"/>
                <a:lumOff val="0"/>
                <a:alphaOff val="0"/>
              </a:schemeClr>
            </a:lnRef>
            <a:fillRef idx="2">
              <a:schemeClr val="accent1">
                <a:hueOff val="0"/>
                <a:satOff val="0"/>
                <a:lumOff val="0"/>
                <a:alphaOff val="0"/>
              </a:schemeClr>
            </a:fillRef>
            <a:effectRef idx="1">
              <a:schemeClr val="accent1">
                <a:hueOff val="0"/>
                <a:satOff val="0"/>
                <a:lumOff val="0"/>
                <a:alphaOff val="0"/>
              </a:schemeClr>
            </a:effectRef>
            <a:fontRef idx="minor">
              <a:schemeClr val="dk1"/>
            </a:fontRef>
          </xdr:style>
        </xdr:sp>
        <xdr:sp macro="" textlink="">
          <xdr:nvSpPr>
            <xdr:cNvPr id="51" name="Textfeld 50">
              <a:extLst>
                <a:ext uri="{FF2B5EF4-FFF2-40B4-BE49-F238E27FC236}">
                  <a16:creationId xmlns:a16="http://schemas.microsoft.com/office/drawing/2014/main" id="{00000000-0008-0000-4D00-000033000000}"/>
                </a:ext>
              </a:extLst>
            </xdr:cNvPr>
            <xdr:cNvSpPr txBox="1"/>
          </xdr:nvSpPr>
          <xdr:spPr>
            <a:xfrm rot="11880000">
              <a:off x="3587201" y="7762695"/>
              <a:ext cx="56515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t>CHECK</a:t>
              </a:r>
            </a:p>
          </xdr:txBody>
        </xdr:sp>
      </xdr:grpSp>
      <xdr:grpSp>
        <xdr:nvGrpSpPr>
          <xdr:cNvPr id="52" name="Gruppieren 51">
            <a:extLst>
              <a:ext uri="{FF2B5EF4-FFF2-40B4-BE49-F238E27FC236}">
                <a16:creationId xmlns:a16="http://schemas.microsoft.com/office/drawing/2014/main" id="{00000000-0008-0000-4D00-000034000000}"/>
              </a:ext>
            </a:extLst>
          </xdr:cNvPr>
          <xdr:cNvGrpSpPr/>
        </xdr:nvGrpSpPr>
        <xdr:grpSpPr>
          <a:xfrm rot="21449825">
            <a:off x="1234416" y="2125777"/>
            <a:ext cx="5066267" cy="5066261"/>
            <a:chOff x="1665292" y="2365380"/>
            <a:chExt cx="5851514" cy="5851514"/>
          </a:xfrm>
        </xdr:grpSpPr>
        <xdr:sp macro="" textlink="">
          <xdr:nvSpPr>
            <xdr:cNvPr id="53" name="Gebogener Pfeil 52">
              <a:extLst>
                <a:ext uri="{FF2B5EF4-FFF2-40B4-BE49-F238E27FC236}">
                  <a16:creationId xmlns:a16="http://schemas.microsoft.com/office/drawing/2014/main" id="{00000000-0008-0000-4D00-000035000000}"/>
                </a:ext>
              </a:extLst>
            </xdr:cNvPr>
            <xdr:cNvSpPr/>
          </xdr:nvSpPr>
          <xdr:spPr>
            <a:xfrm rot="21238412">
              <a:off x="1665292" y="2365380"/>
              <a:ext cx="5851514" cy="5851514"/>
            </a:xfrm>
            <a:prstGeom prst="circularArrow">
              <a:avLst>
                <a:gd name="adj1" fmla="val 3502"/>
                <a:gd name="adj2" fmla="val 217153"/>
                <a:gd name="adj3" fmla="val 13868408"/>
                <a:gd name="adj4" fmla="val 12914439"/>
                <a:gd name="adj5" fmla="val 4086"/>
              </a:avLst>
            </a:prstGeom>
            <a:scene3d>
              <a:camera prst="orthographicFront"/>
              <a:lightRig rig="flat" dir="t"/>
            </a:scene3d>
            <a:sp3d prstMaterial="dkEdge">
              <a:bevelT w="8200" h="38100"/>
            </a:sp3d>
          </xdr:spPr>
          <xdr:style>
            <a:lnRef idx="0">
              <a:schemeClr val="lt1">
                <a:hueOff val="0"/>
                <a:satOff val="0"/>
                <a:lumOff val="0"/>
                <a:alphaOff val="0"/>
              </a:schemeClr>
            </a:lnRef>
            <a:fillRef idx="2">
              <a:schemeClr val="accent1">
                <a:hueOff val="0"/>
                <a:satOff val="0"/>
                <a:lumOff val="0"/>
                <a:alphaOff val="0"/>
              </a:schemeClr>
            </a:fillRef>
            <a:effectRef idx="1">
              <a:schemeClr val="accent1">
                <a:hueOff val="0"/>
                <a:satOff val="0"/>
                <a:lumOff val="0"/>
                <a:alphaOff val="0"/>
              </a:schemeClr>
            </a:effectRef>
            <a:fontRef idx="minor">
              <a:schemeClr val="dk1"/>
            </a:fontRef>
          </xdr:style>
        </xdr:sp>
        <xdr:sp macro="" textlink="">
          <xdr:nvSpPr>
            <xdr:cNvPr id="54" name="Textfeld 53">
              <a:extLst>
                <a:ext uri="{FF2B5EF4-FFF2-40B4-BE49-F238E27FC236}">
                  <a16:creationId xmlns:a16="http://schemas.microsoft.com/office/drawing/2014/main" id="{00000000-0008-0000-4D00-000036000000}"/>
                </a:ext>
              </a:extLst>
            </xdr:cNvPr>
            <xdr:cNvSpPr txBox="1"/>
          </xdr:nvSpPr>
          <xdr:spPr>
            <a:xfrm rot="18544788">
              <a:off x="2242037" y="3493753"/>
              <a:ext cx="41024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t>ACT</a:t>
              </a:r>
            </a:p>
          </xdr:txBody>
        </xdr:sp>
      </xdr:grpSp>
      <xdr:sp macro="" textlink="">
        <xdr:nvSpPr>
          <xdr:cNvPr id="55" name="Oval 4">
            <a:extLst>
              <a:ext uri="{FF2B5EF4-FFF2-40B4-BE49-F238E27FC236}">
                <a16:creationId xmlns:a16="http://schemas.microsoft.com/office/drawing/2014/main" id="{00000000-0008-0000-4D00-000037000000}"/>
              </a:ext>
            </a:extLst>
          </xdr:cNvPr>
          <xdr:cNvSpPr>
            <a:spLocks noChangeArrowheads="1"/>
          </xdr:cNvSpPr>
        </xdr:nvSpPr>
        <xdr:spPr bwMode="auto">
          <a:xfrm>
            <a:off x="2991475" y="4370067"/>
            <a:ext cx="1527279" cy="1527277"/>
          </a:xfrm>
          <a:prstGeom prst="ellipse">
            <a:avLst/>
          </a:prstGeom>
          <a:solidFill>
            <a:schemeClr val="accent3">
              <a:lumMod val="20000"/>
              <a:lumOff val="80000"/>
              <a:alpha val="40000"/>
            </a:schemeClr>
          </a:solidFill>
          <a:ln w="3175">
            <a:headEnd/>
            <a:tailEnd/>
          </a:ln>
        </xdr:spPr>
        <xdr:style>
          <a:lnRef idx="1">
            <a:schemeClr val="accent3"/>
          </a:lnRef>
          <a:fillRef idx="2">
            <a:schemeClr val="accent3"/>
          </a:fillRef>
          <a:effectRef idx="1">
            <a:schemeClr val="accent3"/>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200" b="0"/>
          </a:p>
        </xdr:txBody>
      </xdr:sp>
      <xdr:sp macro="" textlink="' '!A377">
        <xdr:nvSpPr>
          <xdr:cNvPr id="56" name="Text Box 10">
            <a:extLst>
              <a:ext uri="{FF2B5EF4-FFF2-40B4-BE49-F238E27FC236}">
                <a16:creationId xmlns:a16="http://schemas.microsoft.com/office/drawing/2014/main" id="{00000000-0008-0000-4D00-000038000000}"/>
              </a:ext>
            </a:extLst>
          </xdr:cNvPr>
          <xdr:cNvSpPr txBox="1">
            <a:spLocks noChangeArrowheads="1"/>
          </xdr:cNvSpPr>
        </xdr:nvSpPr>
        <xdr:spPr bwMode="auto">
          <a:xfrm>
            <a:off x="3038475" y="5227867"/>
            <a:ext cx="1438276" cy="490223"/>
          </a:xfrm>
          <a:prstGeom prst="rect">
            <a:avLst/>
          </a:prstGeom>
          <a:noFill/>
          <a:ln w="9525">
            <a:noFill/>
            <a:miter lim="800000"/>
            <a:headEnd/>
            <a:tailEnd/>
          </a:ln>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spcBef>
                <a:spcPct val="50000"/>
              </a:spcBef>
              <a:defRPr/>
            </a:pPr>
            <a:fld id="{5645DCD4-B177-4202-8C1E-6D0CDEE0B2AB}" type="TxLink">
              <a:rPr lang="en-US" sz="1600" b="0" kern="1200">
                <a:solidFill>
                  <a:srgbClr val="A3AE0F">
                    <a:lumMod val="50000"/>
                  </a:srgbClr>
                </a:solidFill>
                <a:latin typeface="Arial" pitchFamily="34" charset="0"/>
                <a:ea typeface="+mn-ea"/>
                <a:cs typeface="+mn-cs"/>
              </a:rPr>
              <a:pPr>
                <a:spcBef>
                  <a:spcPct val="50000"/>
                </a:spcBef>
                <a:defRPr/>
              </a:pPr>
              <a:t>Personnel &amp; Innovation</a:t>
            </a:fld>
            <a:endParaRPr lang="de-CH" sz="1600" b="0" kern="1200">
              <a:solidFill>
                <a:srgbClr val="A3AE0F">
                  <a:lumMod val="50000"/>
                </a:srgbClr>
              </a:solidFill>
              <a:latin typeface="Arial" pitchFamily="34" charset="0"/>
              <a:ea typeface="+mn-ea"/>
              <a:cs typeface="+mn-cs"/>
            </a:endParaRPr>
          </a:p>
        </xdr:txBody>
      </xdr:sp>
      <xdr:sp macro="" textlink="">
        <xdr:nvSpPr>
          <xdr:cNvPr id="59" name="Oval 13">
            <a:extLst>
              <a:ext uri="{FF2B5EF4-FFF2-40B4-BE49-F238E27FC236}">
                <a16:creationId xmlns:a16="http://schemas.microsoft.com/office/drawing/2014/main" id="{00000000-0008-0000-4D00-00003B000000}"/>
              </a:ext>
            </a:extLst>
          </xdr:cNvPr>
          <xdr:cNvSpPr>
            <a:spLocks noChangeAspect="1" noChangeArrowheads="1"/>
          </xdr:cNvSpPr>
        </xdr:nvSpPr>
        <xdr:spPr bwMode="auto">
          <a:xfrm>
            <a:off x="3360120" y="3616041"/>
            <a:ext cx="1527279" cy="1527277"/>
          </a:xfrm>
          <a:prstGeom prst="ellipse">
            <a:avLst/>
          </a:prstGeom>
          <a:solidFill>
            <a:schemeClr val="accent4">
              <a:lumMod val="40000"/>
              <a:lumOff val="60000"/>
              <a:alpha val="40000"/>
            </a:schemeClr>
          </a:solidFill>
          <a:ln w="3175">
            <a:headEnd/>
            <a:tailEnd/>
          </a:ln>
          <a:effectLst/>
        </xdr:spPr>
        <xdr:style>
          <a:lnRef idx="1">
            <a:schemeClr val="accent1"/>
          </a:lnRef>
          <a:fillRef idx="2">
            <a:schemeClr val="accent1"/>
          </a:fillRef>
          <a:effectRef idx="1">
            <a:schemeClr val="accent1"/>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200"/>
          </a:p>
        </xdr:txBody>
      </xdr:sp>
      <xdr:sp macro="" textlink="' '!A376">
        <xdr:nvSpPr>
          <xdr:cNvPr id="60" name="Text Box 52">
            <a:extLst>
              <a:ext uri="{FF2B5EF4-FFF2-40B4-BE49-F238E27FC236}">
                <a16:creationId xmlns:a16="http://schemas.microsoft.com/office/drawing/2014/main" id="{00000000-0008-0000-4D00-00003C000000}"/>
              </a:ext>
            </a:extLst>
          </xdr:cNvPr>
          <xdr:cNvSpPr txBox="1">
            <a:spLocks noChangeArrowheads="1"/>
          </xdr:cNvSpPr>
        </xdr:nvSpPr>
        <xdr:spPr bwMode="auto">
          <a:xfrm>
            <a:off x="4054332" y="4027864"/>
            <a:ext cx="913628" cy="284345"/>
          </a:xfrm>
          <a:prstGeom prst="rect">
            <a:avLst/>
          </a:prstGeom>
          <a:noFill/>
          <a:ln w="9525">
            <a:noFill/>
            <a:miter lim="800000"/>
            <a:headEnd/>
            <a:tailEnd/>
          </a:ln>
          <a:scene3d>
            <a:camera prst="orthographicFront">
              <a:rot lat="0" lon="0" rev="18000000"/>
            </a:camera>
            <a:lightRig rig="threePt" dir="t"/>
          </a:scene3d>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ctr">
              <a:spcBef>
                <a:spcPct val="50000"/>
              </a:spcBef>
            </a:pPr>
            <a:fld id="{F629814D-DD2B-43CF-8968-6DE2FA0F34A0}" type="TxLink">
              <a:rPr lang="en-US" sz="1600" b="0" kern="1200">
                <a:solidFill>
                  <a:srgbClr val="002060"/>
                </a:solidFill>
                <a:latin typeface="Arial" pitchFamily="34" charset="0"/>
                <a:ea typeface="+mn-ea"/>
                <a:cs typeface="+mn-cs"/>
              </a:rPr>
              <a:pPr algn="ctr">
                <a:spcBef>
                  <a:spcPct val="50000"/>
                </a:spcBef>
              </a:pPr>
              <a:t>Culture</a:t>
            </a:fld>
            <a:endParaRPr lang="de-CH" sz="1600" b="0" kern="1200">
              <a:solidFill>
                <a:srgbClr val="002060"/>
              </a:solidFill>
              <a:latin typeface="Arial" pitchFamily="34" charset="0"/>
              <a:ea typeface="+mn-ea"/>
              <a:cs typeface="+mn-cs"/>
            </a:endParaRPr>
          </a:p>
        </xdr:txBody>
      </xdr:sp>
      <xdr:sp macro="" textlink="">
        <xdr:nvSpPr>
          <xdr:cNvPr id="62" name="Freeform 32">
            <a:extLst>
              <a:ext uri="{FF2B5EF4-FFF2-40B4-BE49-F238E27FC236}">
                <a16:creationId xmlns:a16="http://schemas.microsoft.com/office/drawing/2014/main" id="{00000000-0008-0000-4D00-00003E000000}"/>
              </a:ext>
            </a:extLst>
          </xdr:cNvPr>
          <xdr:cNvSpPr>
            <a:spLocks/>
          </xdr:cNvSpPr>
        </xdr:nvSpPr>
        <xdr:spPr bwMode="auto">
          <a:xfrm>
            <a:off x="3369301" y="4369856"/>
            <a:ext cx="763049" cy="685716"/>
          </a:xfrm>
          <a:custGeom>
            <a:avLst/>
            <a:gdLst>
              <a:gd name="T0" fmla="*/ 425482 w 785"/>
              <a:gd name="T1" fmla="*/ 745854 h 702"/>
              <a:gd name="T2" fmla="*/ 443841 w 785"/>
              <a:gd name="T3" fmla="*/ 736125 h 702"/>
              <a:gd name="T4" fmla="*/ 465439 w 785"/>
              <a:gd name="T5" fmla="*/ 724235 h 702"/>
              <a:gd name="T6" fmla="*/ 489197 w 785"/>
              <a:gd name="T7" fmla="*/ 708020 h 702"/>
              <a:gd name="T8" fmla="*/ 511875 w 785"/>
              <a:gd name="T9" fmla="*/ 691806 h 702"/>
              <a:gd name="T10" fmla="*/ 530233 w 785"/>
              <a:gd name="T11" fmla="*/ 674511 h 702"/>
              <a:gd name="T12" fmla="*/ 549671 w 785"/>
              <a:gd name="T13" fmla="*/ 659378 h 702"/>
              <a:gd name="T14" fmla="*/ 576669 w 785"/>
              <a:gd name="T15" fmla="*/ 637759 h 702"/>
              <a:gd name="T16" fmla="*/ 601507 w 785"/>
              <a:gd name="T17" fmla="*/ 615059 h 702"/>
              <a:gd name="T18" fmla="*/ 619865 w 785"/>
              <a:gd name="T19" fmla="*/ 594521 h 702"/>
              <a:gd name="T20" fmla="*/ 644703 w 785"/>
              <a:gd name="T21" fmla="*/ 567497 h 702"/>
              <a:gd name="T22" fmla="*/ 655502 w 785"/>
              <a:gd name="T23" fmla="*/ 550202 h 702"/>
              <a:gd name="T24" fmla="*/ 672781 w 785"/>
              <a:gd name="T25" fmla="*/ 528583 h 702"/>
              <a:gd name="T26" fmla="*/ 693299 w 785"/>
              <a:gd name="T27" fmla="*/ 502640 h 702"/>
              <a:gd name="T28" fmla="*/ 708417 w 785"/>
              <a:gd name="T29" fmla="*/ 476698 h 702"/>
              <a:gd name="T30" fmla="*/ 736495 w 785"/>
              <a:gd name="T31" fmla="*/ 434541 h 702"/>
              <a:gd name="T32" fmla="*/ 752693 w 785"/>
              <a:gd name="T33" fmla="*/ 407517 h 702"/>
              <a:gd name="T34" fmla="*/ 766732 w 785"/>
              <a:gd name="T35" fmla="*/ 382655 h 702"/>
              <a:gd name="T36" fmla="*/ 779691 w 785"/>
              <a:gd name="T37" fmla="*/ 354551 h 702"/>
              <a:gd name="T38" fmla="*/ 795890 w 785"/>
              <a:gd name="T39" fmla="*/ 316718 h 702"/>
              <a:gd name="T40" fmla="*/ 801289 w 785"/>
              <a:gd name="T41" fmla="*/ 292937 h 702"/>
              <a:gd name="T42" fmla="*/ 815328 w 785"/>
              <a:gd name="T43" fmla="*/ 259427 h 702"/>
              <a:gd name="T44" fmla="*/ 823967 w 785"/>
              <a:gd name="T45" fmla="*/ 228080 h 702"/>
              <a:gd name="T46" fmla="*/ 831526 w 785"/>
              <a:gd name="T47" fmla="*/ 205380 h 702"/>
              <a:gd name="T48" fmla="*/ 832606 w 785"/>
              <a:gd name="T49" fmla="*/ 180518 h 702"/>
              <a:gd name="T50" fmla="*/ 839086 w 785"/>
              <a:gd name="T51" fmla="*/ 159980 h 702"/>
              <a:gd name="T52" fmla="*/ 841246 w 785"/>
              <a:gd name="T53" fmla="*/ 130795 h 702"/>
              <a:gd name="T54" fmla="*/ 836926 w 785"/>
              <a:gd name="T55" fmla="*/ 104852 h 702"/>
              <a:gd name="T56" fmla="*/ 806689 w 785"/>
              <a:gd name="T57" fmla="*/ 88638 h 702"/>
              <a:gd name="T58" fmla="*/ 787250 w 785"/>
              <a:gd name="T59" fmla="*/ 81071 h 702"/>
              <a:gd name="T60" fmla="*/ 757013 w 785"/>
              <a:gd name="T61" fmla="*/ 68100 h 702"/>
              <a:gd name="T62" fmla="*/ 736495 w 785"/>
              <a:gd name="T63" fmla="*/ 60533 h 702"/>
              <a:gd name="T64" fmla="*/ 700858 w 785"/>
              <a:gd name="T65" fmla="*/ 47562 h 702"/>
              <a:gd name="T66" fmla="*/ 613386 w 785"/>
              <a:gd name="T67" fmla="*/ 21619 h 702"/>
              <a:gd name="T68" fmla="*/ 568030 w 785"/>
              <a:gd name="T69" fmla="*/ 12971 h 702"/>
              <a:gd name="T70" fmla="*/ 516194 w 785"/>
              <a:gd name="T71" fmla="*/ 5405 h 702"/>
              <a:gd name="T72" fmla="*/ 443841 w 785"/>
              <a:gd name="T73" fmla="*/ 0 h 702"/>
              <a:gd name="T74" fmla="*/ 366088 w 785"/>
              <a:gd name="T75" fmla="*/ 4324 h 702"/>
              <a:gd name="T76" fmla="*/ 334770 w 785"/>
              <a:gd name="T77" fmla="*/ 4324 h 702"/>
              <a:gd name="T78" fmla="*/ 304533 w 785"/>
              <a:gd name="T79" fmla="*/ 9729 h 702"/>
              <a:gd name="T80" fmla="*/ 254857 w 785"/>
              <a:gd name="T81" fmla="*/ 20538 h 702"/>
              <a:gd name="T82" fmla="*/ 193303 w 785"/>
              <a:gd name="T83" fmla="*/ 36752 h 702"/>
              <a:gd name="T84" fmla="*/ 133908 w 785"/>
              <a:gd name="T85" fmla="*/ 56209 h 702"/>
              <a:gd name="T86" fmla="*/ 75593 w 785"/>
              <a:gd name="T87" fmla="*/ 78909 h 702"/>
              <a:gd name="T88" fmla="*/ 26998 w 785"/>
              <a:gd name="T89" fmla="*/ 101609 h 702"/>
              <a:gd name="T90" fmla="*/ 5400 w 785"/>
              <a:gd name="T91" fmla="*/ 132957 h 702"/>
              <a:gd name="T92" fmla="*/ 18358 w 785"/>
              <a:gd name="T93" fmla="*/ 198894 h 702"/>
              <a:gd name="T94" fmla="*/ 35637 w 785"/>
              <a:gd name="T95" fmla="*/ 259427 h 702"/>
              <a:gd name="T96" fmla="*/ 57235 w 785"/>
              <a:gd name="T97" fmla="*/ 319960 h 702"/>
              <a:gd name="T98" fmla="*/ 83153 w 785"/>
              <a:gd name="T99" fmla="*/ 384817 h 702"/>
              <a:gd name="T100" fmla="*/ 126349 w 785"/>
              <a:gd name="T101" fmla="*/ 464807 h 702"/>
              <a:gd name="T102" fmla="*/ 196543 w 785"/>
              <a:gd name="T103" fmla="*/ 559931 h 702"/>
              <a:gd name="T104" fmla="*/ 296974 w 785"/>
              <a:gd name="T105" fmla="*/ 656135 h 702"/>
              <a:gd name="T106" fmla="*/ 396325 w 785"/>
              <a:gd name="T107" fmla="*/ 726397 h 702"/>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785"/>
              <a:gd name="T163" fmla="*/ 0 h 702"/>
              <a:gd name="T164" fmla="*/ 785 w 785"/>
              <a:gd name="T165" fmla="*/ 702 h 702"/>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785" h="702">
                <a:moveTo>
                  <a:pt x="390" y="702"/>
                </a:moveTo>
                <a:lnTo>
                  <a:pt x="394" y="690"/>
                </a:lnTo>
                <a:cubicBezTo>
                  <a:pt x="396" y="688"/>
                  <a:pt x="401" y="688"/>
                  <a:pt x="404" y="687"/>
                </a:cubicBezTo>
                <a:cubicBezTo>
                  <a:pt x="407" y="686"/>
                  <a:pt x="408" y="683"/>
                  <a:pt x="411" y="681"/>
                </a:cubicBezTo>
                <a:cubicBezTo>
                  <a:pt x="414" y="679"/>
                  <a:pt x="419" y="678"/>
                  <a:pt x="422" y="676"/>
                </a:cubicBezTo>
                <a:cubicBezTo>
                  <a:pt x="425" y="674"/>
                  <a:pt x="427" y="672"/>
                  <a:pt x="431" y="670"/>
                </a:cubicBezTo>
                <a:cubicBezTo>
                  <a:pt x="435" y="668"/>
                  <a:pt x="441" y="663"/>
                  <a:pt x="445" y="661"/>
                </a:cubicBezTo>
                <a:cubicBezTo>
                  <a:pt x="449" y="659"/>
                  <a:pt x="449" y="657"/>
                  <a:pt x="453" y="655"/>
                </a:cubicBezTo>
                <a:cubicBezTo>
                  <a:pt x="457" y="653"/>
                  <a:pt x="465" y="648"/>
                  <a:pt x="468" y="646"/>
                </a:cubicBezTo>
                <a:cubicBezTo>
                  <a:pt x="471" y="644"/>
                  <a:pt x="471" y="642"/>
                  <a:pt x="474" y="640"/>
                </a:cubicBezTo>
                <a:cubicBezTo>
                  <a:pt x="477" y="638"/>
                  <a:pt x="482" y="634"/>
                  <a:pt x="485" y="631"/>
                </a:cubicBezTo>
                <a:cubicBezTo>
                  <a:pt x="488" y="628"/>
                  <a:pt x="488" y="626"/>
                  <a:pt x="491" y="624"/>
                </a:cubicBezTo>
                <a:cubicBezTo>
                  <a:pt x="494" y="622"/>
                  <a:pt x="498" y="620"/>
                  <a:pt x="501" y="618"/>
                </a:cubicBezTo>
                <a:cubicBezTo>
                  <a:pt x="504" y="616"/>
                  <a:pt x="505" y="613"/>
                  <a:pt x="509" y="610"/>
                </a:cubicBezTo>
                <a:cubicBezTo>
                  <a:pt x="513" y="607"/>
                  <a:pt x="519" y="601"/>
                  <a:pt x="523" y="598"/>
                </a:cubicBezTo>
                <a:cubicBezTo>
                  <a:pt x="527" y="595"/>
                  <a:pt x="531" y="593"/>
                  <a:pt x="534" y="590"/>
                </a:cubicBezTo>
                <a:cubicBezTo>
                  <a:pt x="537" y="587"/>
                  <a:pt x="540" y="584"/>
                  <a:pt x="544" y="581"/>
                </a:cubicBezTo>
                <a:cubicBezTo>
                  <a:pt x="548" y="578"/>
                  <a:pt x="553" y="573"/>
                  <a:pt x="557" y="569"/>
                </a:cubicBezTo>
                <a:cubicBezTo>
                  <a:pt x="561" y="565"/>
                  <a:pt x="563" y="561"/>
                  <a:pt x="566" y="558"/>
                </a:cubicBezTo>
                <a:cubicBezTo>
                  <a:pt x="569" y="555"/>
                  <a:pt x="571" y="553"/>
                  <a:pt x="574" y="550"/>
                </a:cubicBezTo>
                <a:cubicBezTo>
                  <a:pt x="577" y="547"/>
                  <a:pt x="578" y="544"/>
                  <a:pt x="582" y="540"/>
                </a:cubicBezTo>
                <a:cubicBezTo>
                  <a:pt x="586" y="536"/>
                  <a:pt x="594" y="529"/>
                  <a:pt x="597" y="525"/>
                </a:cubicBezTo>
                <a:cubicBezTo>
                  <a:pt x="600" y="521"/>
                  <a:pt x="601" y="519"/>
                  <a:pt x="603" y="517"/>
                </a:cubicBezTo>
                <a:cubicBezTo>
                  <a:pt x="605" y="515"/>
                  <a:pt x="605" y="512"/>
                  <a:pt x="607" y="509"/>
                </a:cubicBezTo>
                <a:cubicBezTo>
                  <a:pt x="609" y="506"/>
                  <a:pt x="613" y="501"/>
                  <a:pt x="616" y="498"/>
                </a:cubicBezTo>
                <a:cubicBezTo>
                  <a:pt x="619" y="495"/>
                  <a:pt x="620" y="492"/>
                  <a:pt x="623" y="489"/>
                </a:cubicBezTo>
                <a:cubicBezTo>
                  <a:pt x="626" y="486"/>
                  <a:pt x="630" y="484"/>
                  <a:pt x="633" y="480"/>
                </a:cubicBezTo>
                <a:cubicBezTo>
                  <a:pt x="636" y="476"/>
                  <a:pt x="639" y="470"/>
                  <a:pt x="642" y="465"/>
                </a:cubicBezTo>
                <a:cubicBezTo>
                  <a:pt x="645" y="460"/>
                  <a:pt x="647" y="452"/>
                  <a:pt x="649" y="448"/>
                </a:cubicBezTo>
                <a:cubicBezTo>
                  <a:pt x="651" y="444"/>
                  <a:pt x="653" y="445"/>
                  <a:pt x="656" y="441"/>
                </a:cubicBezTo>
                <a:cubicBezTo>
                  <a:pt x="659" y="437"/>
                  <a:pt x="666" y="431"/>
                  <a:pt x="670" y="425"/>
                </a:cubicBezTo>
                <a:cubicBezTo>
                  <a:pt x="674" y="419"/>
                  <a:pt x="679" y="408"/>
                  <a:pt x="682" y="402"/>
                </a:cubicBezTo>
                <a:cubicBezTo>
                  <a:pt x="685" y="396"/>
                  <a:pt x="687" y="391"/>
                  <a:pt x="690" y="387"/>
                </a:cubicBezTo>
                <a:cubicBezTo>
                  <a:pt x="693" y="383"/>
                  <a:pt x="695" y="380"/>
                  <a:pt x="697" y="377"/>
                </a:cubicBezTo>
                <a:cubicBezTo>
                  <a:pt x="699" y="374"/>
                  <a:pt x="699" y="373"/>
                  <a:pt x="701" y="369"/>
                </a:cubicBezTo>
                <a:cubicBezTo>
                  <a:pt x="703" y="365"/>
                  <a:pt x="708" y="359"/>
                  <a:pt x="710" y="354"/>
                </a:cubicBezTo>
                <a:cubicBezTo>
                  <a:pt x="712" y="349"/>
                  <a:pt x="714" y="343"/>
                  <a:pt x="716" y="339"/>
                </a:cubicBezTo>
                <a:cubicBezTo>
                  <a:pt x="718" y="335"/>
                  <a:pt x="720" y="333"/>
                  <a:pt x="722" y="328"/>
                </a:cubicBezTo>
                <a:cubicBezTo>
                  <a:pt x="724" y="323"/>
                  <a:pt x="729" y="314"/>
                  <a:pt x="731" y="308"/>
                </a:cubicBezTo>
                <a:cubicBezTo>
                  <a:pt x="733" y="302"/>
                  <a:pt x="736" y="297"/>
                  <a:pt x="737" y="293"/>
                </a:cubicBezTo>
                <a:cubicBezTo>
                  <a:pt x="738" y="289"/>
                  <a:pt x="739" y="288"/>
                  <a:pt x="740" y="284"/>
                </a:cubicBezTo>
                <a:cubicBezTo>
                  <a:pt x="741" y="280"/>
                  <a:pt x="741" y="276"/>
                  <a:pt x="742" y="271"/>
                </a:cubicBezTo>
                <a:cubicBezTo>
                  <a:pt x="743" y="266"/>
                  <a:pt x="747" y="260"/>
                  <a:pt x="749" y="255"/>
                </a:cubicBezTo>
                <a:cubicBezTo>
                  <a:pt x="751" y="250"/>
                  <a:pt x="753" y="245"/>
                  <a:pt x="755" y="240"/>
                </a:cubicBezTo>
                <a:cubicBezTo>
                  <a:pt x="757" y="235"/>
                  <a:pt x="759" y="230"/>
                  <a:pt x="760" y="225"/>
                </a:cubicBezTo>
                <a:cubicBezTo>
                  <a:pt x="761" y="220"/>
                  <a:pt x="762" y="215"/>
                  <a:pt x="763" y="211"/>
                </a:cubicBezTo>
                <a:cubicBezTo>
                  <a:pt x="764" y="207"/>
                  <a:pt x="766" y="204"/>
                  <a:pt x="767" y="201"/>
                </a:cubicBezTo>
                <a:cubicBezTo>
                  <a:pt x="768" y="198"/>
                  <a:pt x="769" y="194"/>
                  <a:pt x="770" y="190"/>
                </a:cubicBezTo>
                <a:cubicBezTo>
                  <a:pt x="771" y="186"/>
                  <a:pt x="771" y="183"/>
                  <a:pt x="771" y="179"/>
                </a:cubicBezTo>
                <a:cubicBezTo>
                  <a:pt x="771" y="175"/>
                  <a:pt x="770" y="170"/>
                  <a:pt x="771" y="167"/>
                </a:cubicBezTo>
                <a:cubicBezTo>
                  <a:pt x="772" y="164"/>
                  <a:pt x="773" y="162"/>
                  <a:pt x="774" y="159"/>
                </a:cubicBezTo>
                <a:cubicBezTo>
                  <a:pt x="775" y="156"/>
                  <a:pt x="776" y="152"/>
                  <a:pt x="777" y="148"/>
                </a:cubicBezTo>
                <a:cubicBezTo>
                  <a:pt x="778" y="144"/>
                  <a:pt x="777" y="137"/>
                  <a:pt x="777" y="133"/>
                </a:cubicBezTo>
                <a:cubicBezTo>
                  <a:pt x="777" y="129"/>
                  <a:pt x="778" y="125"/>
                  <a:pt x="779" y="121"/>
                </a:cubicBezTo>
                <a:cubicBezTo>
                  <a:pt x="780" y="117"/>
                  <a:pt x="785" y="112"/>
                  <a:pt x="784" y="108"/>
                </a:cubicBezTo>
                <a:cubicBezTo>
                  <a:pt x="783" y="104"/>
                  <a:pt x="779" y="100"/>
                  <a:pt x="775" y="97"/>
                </a:cubicBezTo>
                <a:cubicBezTo>
                  <a:pt x="771" y="94"/>
                  <a:pt x="763" y="91"/>
                  <a:pt x="758" y="89"/>
                </a:cubicBezTo>
                <a:cubicBezTo>
                  <a:pt x="753" y="87"/>
                  <a:pt x="750" y="83"/>
                  <a:pt x="747" y="82"/>
                </a:cubicBezTo>
                <a:cubicBezTo>
                  <a:pt x="744" y="81"/>
                  <a:pt x="741" y="82"/>
                  <a:pt x="738" y="81"/>
                </a:cubicBezTo>
                <a:cubicBezTo>
                  <a:pt x="735" y="80"/>
                  <a:pt x="732" y="77"/>
                  <a:pt x="729" y="75"/>
                </a:cubicBezTo>
                <a:cubicBezTo>
                  <a:pt x="726" y="73"/>
                  <a:pt x="721" y="72"/>
                  <a:pt x="716" y="70"/>
                </a:cubicBezTo>
                <a:cubicBezTo>
                  <a:pt x="711" y="68"/>
                  <a:pt x="705" y="65"/>
                  <a:pt x="701" y="63"/>
                </a:cubicBezTo>
                <a:cubicBezTo>
                  <a:pt x="697" y="61"/>
                  <a:pt x="696" y="61"/>
                  <a:pt x="693" y="60"/>
                </a:cubicBezTo>
                <a:cubicBezTo>
                  <a:pt x="690" y="59"/>
                  <a:pt x="686" y="57"/>
                  <a:pt x="682" y="56"/>
                </a:cubicBezTo>
                <a:cubicBezTo>
                  <a:pt x="678" y="55"/>
                  <a:pt x="675" y="55"/>
                  <a:pt x="670" y="53"/>
                </a:cubicBezTo>
                <a:cubicBezTo>
                  <a:pt x="665" y="51"/>
                  <a:pt x="660" y="48"/>
                  <a:pt x="649" y="44"/>
                </a:cubicBezTo>
                <a:cubicBezTo>
                  <a:pt x="638" y="40"/>
                  <a:pt x="614" y="33"/>
                  <a:pt x="601" y="29"/>
                </a:cubicBezTo>
                <a:cubicBezTo>
                  <a:pt x="588" y="25"/>
                  <a:pt x="577" y="22"/>
                  <a:pt x="568" y="20"/>
                </a:cubicBezTo>
                <a:cubicBezTo>
                  <a:pt x="559" y="18"/>
                  <a:pt x="555" y="17"/>
                  <a:pt x="548" y="16"/>
                </a:cubicBezTo>
                <a:cubicBezTo>
                  <a:pt x="541" y="15"/>
                  <a:pt x="534" y="13"/>
                  <a:pt x="526" y="12"/>
                </a:cubicBezTo>
                <a:cubicBezTo>
                  <a:pt x="518" y="11"/>
                  <a:pt x="510" y="9"/>
                  <a:pt x="502" y="8"/>
                </a:cubicBezTo>
                <a:cubicBezTo>
                  <a:pt x="494" y="7"/>
                  <a:pt x="489" y="6"/>
                  <a:pt x="478" y="5"/>
                </a:cubicBezTo>
                <a:cubicBezTo>
                  <a:pt x="467" y="4"/>
                  <a:pt x="446" y="5"/>
                  <a:pt x="435" y="4"/>
                </a:cubicBezTo>
                <a:cubicBezTo>
                  <a:pt x="424" y="3"/>
                  <a:pt x="422" y="0"/>
                  <a:pt x="411" y="0"/>
                </a:cubicBezTo>
                <a:cubicBezTo>
                  <a:pt x="400" y="0"/>
                  <a:pt x="380" y="0"/>
                  <a:pt x="368" y="1"/>
                </a:cubicBezTo>
                <a:cubicBezTo>
                  <a:pt x="356" y="2"/>
                  <a:pt x="346" y="4"/>
                  <a:pt x="339" y="4"/>
                </a:cubicBezTo>
                <a:cubicBezTo>
                  <a:pt x="332" y="4"/>
                  <a:pt x="328" y="4"/>
                  <a:pt x="323" y="4"/>
                </a:cubicBezTo>
                <a:cubicBezTo>
                  <a:pt x="318" y="4"/>
                  <a:pt x="315" y="4"/>
                  <a:pt x="310" y="4"/>
                </a:cubicBezTo>
                <a:cubicBezTo>
                  <a:pt x="305" y="4"/>
                  <a:pt x="300" y="6"/>
                  <a:pt x="295" y="7"/>
                </a:cubicBezTo>
                <a:cubicBezTo>
                  <a:pt x="290" y="8"/>
                  <a:pt x="287" y="8"/>
                  <a:pt x="282" y="9"/>
                </a:cubicBezTo>
                <a:cubicBezTo>
                  <a:pt x="277" y="10"/>
                  <a:pt x="273" y="10"/>
                  <a:pt x="265" y="12"/>
                </a:cubicBezTo>
                <a:cubicBezTo>
                  <a:pt x="257" y="14"/>
                  <a:pt x="246" y="17"/>
                  <a:pt x="236" y="19"/>
                </a:cubicBezTo>
                <a:cubicBezTo>
                  <a:pt x="226" y="21"/>
                  <a:pt x="212" y="24"/>
                  <a:pt x="203" y="26"/>
                </a:cubicBezTo>
                <a:cubicBezTo>
                  <a:pt x="194" y="28"/>
                  <a:pt x="188" y="32"/>
                  <a:pt x="179" y="34"/>
                </a:cubicBezTo>
                <a:cubicBezTo>
                  <a:pt x="170" y="36"/>
                  <a:pt x="160" y="38"/>
                  <a:pt x="151" y="41"/>
                </a:cubicBezTo>
                <a:cubicBezTo>
                  <a:pt x="142" y="44"/>
                  <a:pt x="133" y="49"/>
                  <a:pt x="124" y="52"/>
                </a:cubicBezTo>
                <a:cubicBezTo>
                  <a:pt x="115" y="55"/>
                  <a:pt x="108" y="56"/>
                  <a:pt x="99" y="60"/>
                </a:cubicBezTo>
                <a:cubicBezTo>
                  <a:pt x="90" y="64"/>
                  <a:pt x="79" y="69"/>
                  <a:pt x="70" y="73"/>
                </a:cubicBezTo>
                <a:cubicBezTo>
                  <a:pt x="61" y="77"/>
                  <a:pt x="51" y="82"/>
                  <a:pt x="44" y="85"/>
                </a:cubicBezTo>
                <a:cubicBezTo>
                  <a:pt x="37" y="88"/>
                  <a:pt x="32" y="90"/>
                  <a:pt x="25" y="94"/>
                </a:cubicBezTo>
                <a:cubicBezTo>
                  <a:pt x="18" y="98"/>
                  <a:pt x="6" y="102"/>
                  <a:pt x="3" y="107"/>
                </a:cubicBezTo>
                <a:cubicBezTo>
                  <a:pt x="0" y="112"/>
                  <a:pt x="4" y="116"/>
                  <a:pt x="5" y="123"/>
                </a:cubicBezTo>
                <a:cubicBezTo>
                  <a:pt x="6" y="130"/>
                  <a:pt x="5" y="139"/>
                  <a:pt x="7" y="149"/>
                </a:cubicBezTo>
                <a:cubicBezTo>
                  <a:pt x="9" y="159"/>
                  <a:pt x="15" y="173"/>
                  <a:pt x="17" y="184"/>
                </a:cubicBezTo>
                <a:cubicBezTo>
                  <a:pt x="19" y="195"/>
                  <a:pt x="19" y="209"/>
                  <a:pt x="22" y="218"/>
                </a:cubicBezTo>
                <a:cubicBezTo>
                  <a:pt x="25" y="227"/>
                  <a:pt x="30" y="232"/>
                  <a:pt x="33" y="240"/>
                </a:cubicBezTo>
                <a:cubicBezTo>
                  <a:pt x="36" y="248"/>
                  <a:pt x="37" y="258"/>
                  <a:pt x="40" y="267"/>
                </a:cubicBezTo>
                <a:cubicBezTo>
                  <a:pt x="43" y="276"/>
                  <a:pt x="50" y="287"/>
                  <a:pt x="53" y="296"/>
                </a:cubicBezTo>
                <a:cubicBezTo>
                  <a:pt x="56" y="305"/>
                  <a:pt x="55" y="311"/>
                  <a:pt x="59" y="321"/>
                </a:cubicBezTo>
                <a:cubicBezTo>
                  <a:pt x="63" y="331"/>
                  <a:pt x="72" y="345"/>
                  <a:pt x="77" y="356"/>
                </a:cubicBezTo>
                <a:cubicBezTo>
                  <a:pt x="82" y="367"/>
                  <a:pt x="84" y="373"/>
                  <a:pt x="91" y="385"/>
                </a:cubicBezTo>
                <a:cubicBezTo>
                  <a:pt x="98" y="397"/>
                  <a:pt x="108" y="415"/>
                  <a:pt x="117" y="430"/>
                </a:cubicBezTo>
                <a:cubicBezTo>
                  <a:pt x="126" y="445"/>
                  <a:pt x="136" y="458"/>
                  <a:pt x="147" y="473"/>
                </a:cubicBezTo>
                <a:cubicBezTo>
                  <a:pt x="158" y="488"/>
                  <a:pt x="168" y="502"/>
                  <a:pt x="182" y="518"/>
                </a:cubicBezTo>
                <a:cubicBezTo>
                  <a:pt x="196" y="534"/>
                  <a:pt x="217" y="554"/>
                  <a:pt x="232" y="569"/>
                </a:cubicBezTo>
                <a:cubicBezTo>
                  <a:pt x="247" y="584"/>
                  <a:pt x="261" y="595"/>
                  <a:pt x="275" y="607"/>
                </a:cubicBezTo>
                <a:cubicBezTo>
                  <a:pt x="289" y="619"/>
                  <a:pt x="304" y="632"/>
                  <a:pt x="319" y="643"/>
                </a:cubicBezTo>
                <a:cubicBezTo>
                  <a:pt x="334" y="654"/>
                  <a:pt x="354" y="664"/>
                  <a:pt x="367" y="672"/>
                </a:cubicBezTo>
                <a:cubicBezTo>
                  <a:pt x="380" y="680"/>
                  <a:pt x="390" y="689"/>
                  <a:pt x="395" y="692"/>
                </a:cubicBezTo>
              </a:path>
            </a:pathLst>
          </a:custGeom>
          <a:solidFill>
            <a:schemeClr val="accent2">
              <a:lumMod val="60000"/>
              <a:lumOff val="40000"/>
              <a:alpha val="50000"/>
            </a:schemeClr>
          </a:solidFill>
          <a:ln w="9525">
            <a:noFill/>
            <a:round/>
            <a:headEnd/>
            <a:tailEnd/>
          </a:ln>
          <a:effectLst>
            <a:outerShdw blurRad="44450" dist="27940" dir="5400000" algn="ctr">
              <a:srgbClr val="000000">
                <a:alpha val="32000"/>
              </a:srgbClr>
            </a:outerShdw>
          </a:effectLst>
        </xdr:spPr>
        <xdr:txBody>
          <a:bodyPr wrap="square"/>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000"/>
          </a:p>
        </xdr:txBody>
      </xdr:sp>
      <xdr:sp macro="" textlink="">
        <xdr:nvSpPr>
          <xdr:cNvPr id="64" name="Abgerundetes Rechteck 63">
            <a:extLst>
              <a:ext uri="{FF2B5EF4-FFF2-40B4-BE49-F238E27FC236}">
                <a16:creationId xmlns:a16="http://schemas.microsoft.com/office/drawing/2014/main" id="{00000000-0008-0000-4D00-000040000000}"/>
              </a:ext>
            </a:extLst>
          </xdr:cNvPr>
          <xdr:cNvSpPr/>
        </xdr:nvSpPr>
        <xdr:spPr>
          <a:xfrm>
            <a:off x="1865917" y="6423662"/>
            <a:ext cx="227536" cy="152621"/>
          </a:xfrm>
          <a:prstGeom prst="roundRect">
            <a:avLst/>
          </a:prstGeom>
          <a:solidFill>
            <a:schemeClr val="accent1">
              <a:lumMod val="40000"/>
              <a:lumOff val="60000"/>
            </a:schemeClr>
          </a:solidFill>
          <a:ln w="3175">
            <a:noFill/>
          </a:ln>
        </xdr:spPr>
        <xdr:style>
          <a:lnRef idx="2">
            <a:schemeClr val="accent3"/>
          </a:lnRef>
          <a:fillRef idx="1">
            <a:schemeClr val="lt1"/>
          </a:fillRef>
          <a:effectRef idx="0">
            <a:schemeClr val="accent3"/>
          </a:effectRef>
          <a:fontRef idx="minor">
            <a:schemeClr val="dk1"/>
          </a:fontRef>
        </xdr:style>
        <xdr:txBody>
          <a:bodyPr lIns="36000" tIns="36000" rIns="36000" bIns="36000" rtlCol="0" anchor="ctr"/>
          <a:lstStyle/>
          <a:p>
            <a:r>
              <a:rPr lang="en-US"/>
              <a:t>...</a:t>
            </a:r>
          </a:p>
        </xdr:txBody>
      </xdr:sp>
      <xdr:sp macro="" textlink="">
        <xdr:nvSpPr>
          <xdr:cNvPr id="65" name="Abgerundetes Rechteck 64">
            <a:hlinkClick xmlns:r="http://schemas.openxmlformats.org/officeDocument/2006/relationships" r:id="rId5"/>
            <a:extLst>
              <a:ext uri="{FF2B5EF4-FFF2-40B4-BE49-F238E27FC236}">
                <a16:creationId xmlns:a16="http://schemas.microsoft.com/office/drawing/2014/main" id="{00000000-0008-0000-4D00-000041000000}"/>
              </a:ext>
            </a:extLst>
          </xdr:cNvPr>
          <xdr:cNvSpPr/>
        </xdr:nvSpPr>
        <xdr:spPr>
          <a:xfrm>
            <a:off x="5519244" y="6448402"/>
            <a:ext cx="227536" cy="152621"/>
          </a:xfrm>
          <a:prstGeom prst="roundRect">
            <a:avLst/>
          </a:prstGeom>
          <a:solidFill>
            <a:schemeClr val="accent1">
              <a:lumMod val="60000"/>
              <a:lumOff val="40000"/>
            </a:schemeClr>
          </a:solidFill>
          <a:ln w="3175">
            <a:noFill/>
          </a:ln>
        </xdr:spPr>
        <xdr:style>
          <a:lnRef idx="2">
            <a:schemeClr val="accent5"/>
          </a:lnRef>
          <a:fillRef idx="1">
            <a:schemeClr val="lt1"/>
          </a:fillRef>
          <a:effectRef idx="0">
            <a:schemeClr val="accent5"/>
          </a:effectRef>
          <a:fontRef idx="minor">
            <a:schemeClr val="dk1"/>
          </a:fontRef>
        </xdr:style>
        <xdr:txBody>
          <a:bodyPr lIns="36000" tIns="36000" rIns="36000" bIns="36000" rtlCol="0" anchor="ctr"/>
          <a:lstStyle/>
          <a:p>
            <a:pPr marL="0" indent="0" algn="ctr"/>
            <a:r>
              <a:rPr lang="en-US" sz="1100" b="0">
                <a:solidFill>
                  <a:schemeClr val="dk1"/>
                </a:solidFill>
                <a:latin typeface="+mn-lt"/>
                <a:ea typeface="+mn-ea"/>
                <a:cs typeface="+mn-cs"/>
              </a:rPr>
              <a:t>...</a:t>
            </a:r>
          </a:p>
        </xdr:txBody>
      </xdr:sp>
      <xdr:sp macro="" textlink="">
        <xdr:nvSpPr>
          <xdr:cNvPr id="66" name="Pfeil nach links und rechts 65">
            <a:extLst>
              <a:ext uri="{FF2B5EF4-FFF2-40B4-BE49-F238E27FC236}">
                <a16:creationId xmlns:a16="http://schemas.microsoft.com/office/drawing/2014/main" id="{00000000-0008-0000-4D00-000042000000}"/>
              </a:ext>
            </a:extLst>
          </xdr:cNvPr>
          <xdr:cNvSpPr>
            <a:spLocks/>
          </xdr:cNvSpPr>
        </xdr:nvSpPr>
        <xdr:spPr>
          <a:xfrm>
            <a:off x="3221892" y="2870252"/>
            <a:ext cx="187014" cy="124676"/>
          </a:xfrm>
          <a:prstGeom prst="leftRightArrow">
            <a:avLst/>
          </a:prstGeom>
          <a:noFill/>
          <a:ln w="3175" cap="flat" cmpd="sng" algn="ctr">
            <a:solidFill>
              <a:schemeClr val="accent1">
                <a:lumMod val="75000"/>
              </a:scheme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3200" b="1" i="0" u="none" strike="noStrike" kern="1200" cap="none" normalizeH="0" baseline="0">
              <a:ln>
                <a:noFill/>
              </a:ln>
              <a:solidFill>
                <a:srgbClr val="000099"/>
              </a:solidFill>
              <a:effectLst/>
              <a:latin typeface="Arial" charset="0"/>
              <a:ea typeface="+mn-ea"/>
              <a:cs typeface="+mn-cs"/>
            </a:endParaRPr>
          </a:p>
        </xdr:txBody>
      </xdr:sp>
      <xdr:sp macro="" textlink="">
        <xdr:nvSpPr>
          <xdr:cNvPr id="67" name="Pfeil nach links und rechts 66">
            <a:extLst>
              <a:ext uri="{FF2B5EF4-FFF2-40B4-BE49-F238E27FC236}">
                <a16:creationId xmlns:a16="http://schemas.microsoft.com/office/drawing/2014/main" id="{00000000-0008-0000-4D00-000043000000}"/>
              </a:ext>
            </a:extLst>
          </xdr:cNvPr>
          <xdr:cNvSpPr>
            <a:spLocks/>
          </xdr:cNvSpPr>
        </xdr:nvSpPr>
        <xdr:spPr>
          <a:xfrm>
            <a:off x="4103104" y="2861583"/>
            <a:ext cx="225927" cy="151239"/>
          </a:xfrm>
          <a:prstGeom prst="leftRightArrow">
            <a:avLst/>
          </a:prstGeom>
          <a:noFill/>
          <a:ln w="3175" cap="flat" cmpd="sng" algn="ctr">
            <a:solidFill>
              <a:schemeClr val="accent1">
                <a:lumMod val="75000"/>
              </a:schemeClr>
            </a:solidFill>
            <a:prstDash val="solid"/>
            <a:round/>
            <a:headEnd type="none" w="med" len="med"/>
            <a:tailEnd type="none" w="med" len="med"/>
          </a:ln>
          <a:effectLst/>
        </xdr:spPr>
        <xdr:txBody>
          <a:bodyPr vert="horz" wrap="square" lIns="0" tIns="0" rIns="0" bIns="0" numCol="1" rtlCol="0" anchor="t" anchorCtr="0" compatLnSpc="1">
            <a:prstTxWarp prst="textNoShape">
              <a:avLst/>
            </a:prstTxWarp>
          </a:body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pPr>
            <a:endParaRPr kumimoji="0" lang="de-CH" sz="3200" b="1" i="0" u="none" strike="noStrike" kern="1200" cap="none" normalizeH="0" baseline="0">
              <a:ln>
                <a:noFill/>
              </a:ln>
              <a:solidFill>
                <a:srgbClr val="000099"/>
              </a:solidFill>
              <a:effectLst/>
              <a:latin typeface="Arial" charset="0"/>
              <a:ea typeface="+mn-ea"/>
              <a:cs typeface="+mn-cs"/>
            </a:endParaRPr>
          </a:p>
        </xdr:txBody>
      </xdr:sp>
    </xdr:grpSp>
    <xdr:clientData/>
  </xdr:twoCellAnchor>
  <xdr:twoCellAnchor>
    <xdr:from>
      <xdr:col>3</xdr:col>
      <xdr:colOff>619125</xdr:colOff>
      <xdr:row>17</xdr:row>
      <xdr:rowOff>85725</xdr:rowOff>
    </xdr:from>
    <xdr:to>
      <xdr:col>5</xdr:col>
      <xdr:colOff>621525</xdr:colOff>
      <xdr:row>25</xdr:row>
      <xdr:rowOff>88125</xdr:rowOff>
    </xdr:to>
    <xdr:sp macro="" textlink="">
      <xdr:nvSpPr>
        <xdr:cNvPr id="80" name="Oval 9">
          <a:extLst>
            <a:ext uri="{FF2B5EF4-FFF2-40B4-BE49-F238E27FC236}">
              <a16:creationId xmlns:a16="http://schemas.microsoft.com/office/drawing/2014/main" id="{00000000-0008-0000-4D00-000050000000}"/>
            </a:ext>
          </a:extLst>
        </xdr:cNvPr>
        <xdr:cNvSpPr>
          <a:spLocks noChangeArrowheads="1"/>
        </xdr:cNvSpPr>
      </xdr:nvSpPr>
      <xdr:spPr bwMode="auto">
        <a:xfrm>
          <a:off x="2609850" y="3619500"/>
          <a:ext cx="1526400" cy="1526400"/>
        </a:xfrm>
        <a:prstGeom prst="ellipse">
          <a:avLst/>
        </a:prstGeom>
        <a:solidFill>
          <a:schemeClr val="accent2">
            <a:lumMod val="20000"/>
            <a:lumOff val="80000"/>
            <a:alpha val="40000"/>
          </a:schemeClr>
        </a:solidFill>
        <a:ln w="3175">
          <a:headEnd/>
          <a:tailEnd/>
        </a:ln>
      </xdr:spPr>
      <xdr:style>
        <a:lnRef idx="1">
          <a:schemeClr val="accent2"/>
        </a:lnRef>
        <a:fillRef idx="2">
          <a:schemeClr val="accent2"/>
        </a:fillRef>
        <a:effectRef idx="1">
          <a:schemeClr val="accent2"/>
        </a:effectRef>
        <a:fontRef idx="minor">
          <a:schemeClr val="dk1"/>
        </a:fontRef>
      </xdr:style>
      <xdr:txBody>
        <a:bodyPr wrap="square" anchor="ct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defRPr/>
          </a:pPr>
          <a:endParaRPr lang="de-CH" sz="1200" b="0"/>
        </a:p>
      </xdr:txBody>
    </xdr:sp>
    <xdr:clientData/>
  </xdr:twoCellAnchor>
  <xdr:twoCellAnchor>
    <xdr:from>
      <xdr:col>3</xdr:col>
      <xdr:colOff>552450</xdr:colOff>
      <xdr:row>19</xdr:row>
      <xdr:rowOff>19050</xdr:rowOff>
    </xdr:from>
    <xdr:to>
      <xdr:col>5</xdr:col>
      <xdr:colOff>33893</xdr:colOff>
      <xdr:row>20</xdr:row>
      <xdr:rowOff>113771</xdr:rowOff>
    </xdr:to>
    <xdr:sp macro="" textlink="' '!A375">
      <xdr:nvSpPr>
        <xdr:cNvPr id="81" name="Text Box 14">
          <a:extLst>
            <a:ext uri="{FF2B5EF4-FFF2-40B4-BE49-F238E27FC236}">
              <a16:creationId xmlns:a16="http://schemas.microsoft.com/office/drawing/2014/main" id="{00000000-0008-0000-4D00-000051000000}"/>
            </a:ext>
          </a:extLst>
        </xdr:cNvPr>
        <xdr:cNvSpPr txBox="1">
          <a:spLocks noChangeArrowheads="1"/>
        </xdr:cNvSpPr>
      </xdr:nvSpPr>
      <xdr:spPr bwMode="auto">
        <a:xfrm>
          <a:off x="2543175" y="3933825"/>
          <a:ext cx="1005443" cy="285221"/>
        </a:xfrm>
        <a:prstGeom prst="rect">
          <a:avLst/>
        </a:prstGeom>
        <a:noFill/>
        <a:ln w="9525">
          <a:noFill/>
          <a:miter lim="800000"/>
          <a:headEnd/>
          <a:tailEnd/>
        </a:ln>
        <a:scene3d>
          <a:camera prst="orthographicFront">
            <a:rot lat="0" lon="0" rev="3600000"/>
          </a:camera>
          <a:lightRig rig="threePt" dir="t"/>
        </a:scene3d>
      </xdr:spPr>
      <xdr:txBody>
        <a:bodyPr wrap="square">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lgn="l">
            <a:spcBef>
              <a:spcPct val="50000"/>
            </a:spcBef>
          </a:pPr>
          <a:fld id="{247A4CD1-0A0C-4A38-8202-2F1A7265B340}" type="TxLink">
            <a:rPr lang="en-US" sz="1600" b="0" i="0" u="none" strike="noStrike" kern="1200">
              <a:solidFill>
                <a:srgbClr val="C00000"/>
              </a:solidFill>
              <a:latin typeface="Arial" pitchFamily="34" charset="0"/>
              <a:ea typeface="+mn-ea"/>
              <a:cs typeface="+mn-cs"/>
            </a:rPr>
            <a:pPr algn="l">
              <a:spcBef>
                <a:spcPct val="50000"/>
              </a:spcBef>
            </a:pPr>
            <a:t>Qualité</a:t>
          </a:fld>
          <a:endParaRPr lang="de-CH" sz="1600" b="0" kern="1200">
            <a:solidFill>
              <a:srgbClr val="C00000"/>
            </a:solidFill>
            <a:latin typeface="Arial" pitchFamily="34" charset="0"/>
            <a:ea typeface="+mn-ea"/>
            <a:cs typeface="+mn-cs"/>
          </a:endParaRPr>
        </a:p>
      </xdr:txBody>
    </xdr:sp>
    <xdr:clientData/>
  </xdr:twoCellAnchor>
  <xdr:twoCellAnchor>
    <xdr:from>
      <xdr:col>4</xdr:col>
      <xdr:colOff>628650</xdr:colOff>
      <xdr:row>22</xdr:row>
      <xdr:rowOff>57150</xdr:rowOff>
    </xdr:from>
    <xdr:to>
      <xdr:col>5</xdr:col>
      <xdr:colOff>598301</xdr:colOff>
      <xdr:row>23</xdr:row>
      <xdr:rowOff>90577</xdr:rowOff>
    </xdr:to>
    <xdr:sp macro="" textlink="' '!A394">
      <xdr:nvSpPr>
        <xdr:cNvPr id="82" name="Text Box 33">
          <a:hlinkClick xmlns:r="http://schemas.openxmlformats.org/officeDocument/2006/relationships" r:id="rId6" tooltip="Cockpit"/>
          <a:extLst>
            <a:ext uri="{FF2B5EF4-FFF2-40B4-BE49-F238E27FC236}">
              <a16:creationId xmlns:a16="http://schemas.microsoft.com/office/drawing/2014/main" id="{00000000-0008-0000-4D00-000052000000}"/>
            </a:ext>
          </a:extLst>
        </xdr:cNvPr>
        <xdr:cNvSpPr txBox="1">
          <a:spLocks noChangeArrowheads="1"/>
        </xdr:cNvSpPr>
      </xdr:nvSpPr>
      <xdr:spPr bwMode="auto">
        <a:xfrm>
          <a:off x="3381375" y="4543425"/>
          <a:ext cx="731651" cy="223927"/>
        </a:xfrm>
        <a:prstGeom prst="rect">
          <a:avLst/>
        </a:prstGeom>
        <a:noFill/>
        <a:ln w="9525">
          <a:noFill/>
          <a:miter lim="800000"/>
          <a:headEnd/>
          <a:tailEnd/>
        </a:ln>
      </xdr:spPr>
      <xdr:txBody>
        <a:bodyPr wrap="square" anchor="ctr">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defRPr>
          </a:lvl5pPr>
          <a:lvl6pPr marL="2286000" algn="l" defTabSz="914400" rtl="0" eaLnBrk="1" latinLnBrk="0" hangingPunct="1">
            <a:defRPr sz="3200" b="1" kern="1200">
              <a:solidFill>
                <a:srgbClr val="000099"/>
              </a:solidFill>
              <a:latin typeface="Arial" pitchFamily="34" charset="0"/>
            </a:defRPr>
          </a:lvl6pPr>
          <a:lvl7pPr marL="2743200" algn="l" defTabSz="914400" rtl="0" eaLnBrk="1" latinLnBrk="0" hangingPunct="1">
            <a:defRPr sz="3200" b="1" kern="1200">
              <a:solidFill>
                <a:srgbClr val="000099"/>
              </a:solidFill>
              <a:latin typeface="Arial" pitchFamily="34" charset="0"/>
            </a:defRPr>
          </a:lvl7pPr>
          <a:lvl8pPr marL="3200400" algn="l" defTabSz="914400" rtl="0" eaLnBrk="1" latinLnBrk="0" hangingPunct="1">
            <a:defRPr sz="3200" b="1" kern="1200">
              <a:solidFill>
                <a:srgbClr val="000099"/>
              </a:solidFill>
              <a:latin typeface="Arial" pitchFamily="34" charset="0"/>
            </a:defRPr>
          </a:lvl8pPr>
          <a:lvl9pPr marL="3657600" algn="l" defTabSz="914400" rtl="0" eaLnBrk="1" latinLnBrk="0" hangingPunct="1">
            <a:defRPr sz="3200" b="1" kern="1200">
              <a:solidFill>
                <a:srgbClr val="000099"/>
              </a:solidFill>
              <a:latin typeface="Arial" pitchFamily="34" charset="0"/>
            </a:defRPr>
          </a:lvl9pPr>
        </a:lstStyle>
        <a:p>
          <a:pPr>
            <a:spcBef>
              <a:spcPts val="0"/>
            </a:spcBef>
          </a:pPr>
          <a:fld id="{AFBB3BFF-B6D5-4320-B012-4568FEB5E717}" type="TxLink">
            <a:rPr lang="en-US" sz="1100" b="1" i="0" u="none" strike="noStrike">
              <a:solidFill>
                <a:srgbClr val="000000"/>
              </a:solidFill>
              <a:latin typeface="Calibri"/>
              <a:cs typeface="Arial"/>
            </a:rPr>
            <a:pPr>
              <a:spcBef>
                <a:spcPts val="0"/>
              </a:spcBef>
            </a:pPr>
            <a:t>Conduite</a:t>
          </a:fld>
          <a:endParaRPr lang="de-CH" sz="1000" b="1">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581025</xdr:colOff>
          <xdr:row>0</xdr:row>
          <xdr:rowOff>9525</xdr:rowOff>
        </xdr:from>
        <xdr:to>
          <xdr:col>10</xdr:col>
          <xdr:colOff>0</xdr:colOff>
          <xdr:row>0</xdr:row>
          <xdr:rowOff>542925</xdr:rowOff>
        </xdr:to>
        <xdr:pic>
          <xdr:nvPicPr>
            <xdr:cNvPr id="75" name="Grafik 59">
              <a:extLst>
                <a:ext uri="{FF2B5EF4-FFF2-40B4-BE49-F238E27FC236}">
                  <a16:creationId xmlns:a16="http://schemas.microsoft.com/office/drawing/2014/main" id="{00000000-0008-0000-4D00-00004B000000}"/>
                </a:ext>
              </a:extLst>
            </xdr:cNvPr>
            <xdr:cNvPicPr>
              <a:picLocks noChangeAspect="1" noChangeArrowheads="1"/>
              <a:extLst>
                <a:ext uri="{84589F7E-364E-4C9E-8A38-B11213B215E9}">
                  <a14:cameraTool cellRange="Logo!$D$6" spid="_x0000_s1106043"/>
                </a:ext>
              </a:extLst>
            </xdr:cNvPicPr>
          </xdr:nvPicPr>
          <xdr:blipFill>
            <a:blip xmlns:r="http://schemas.openxmlformats.org/officeDocument/2006/relationships" r:embed="rId7"/>
            <a:srcRect/>
            <a:stretch>
              <a:fillRect/>
            </a:stretch>
          </xdr:blipFill>
          <xdr:spPr bwMode="auto">
            <a:xfrm>
              <a:off x="4857750"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78.xml><?xml version="1.0" encoding="utf-8"?>
<xdr:wsDr xmlns:xdr="http://schemas.openxmlformats.org/drawingml/2006/spreadsheetDrawing" xmlns:a="http://schemas.openxmlformats.org/drawingml/2006/main">
  <xdr:twoCellAnchor>
    <xdr:from>
      <xdr:col>6</xdr:col>
      <xdr:colOff>1094281</xdr:colOff>
      <xdr:row>3</xdr:row>
      <xdr:rowOff>758210</xdr:rowOff>
    </xdr:from>
    <xdr:to>
      <xdr:col>6</xdr:col>
      <xdr:colOff>1099587</xdr:colOff>
      <xdr:row>3</xdr:row>
      <xdr:rowOff>1400672</xdr:rowOff>
    </xdr:to>
    <xdr:cxnSp macro="">
      <xdr:nvCxnSpPr>
        <xdr:cNvPr id="2" name="Gerade Verbindung mit Pfeil 1">
          <a:extLst>
            <a:ext uri="{FF2B5EF4-FFF2-40B4-BE49-F238E27FC236}">
              <a16:creationId xmlns:a16="http://schemas.microsoft.com/office/drawing/2014/main" id="{00000000-0008-0000-4E00-000002000000}"/>
            </a:ext>
          </a:extLst>
        </xdr:cNvPr>
        <xdr:cNvCxnSpPr>
          <a:stCxn id="38" idx="2"/>
          <a:endCxn id="117" idx="0"/>
        </xdr:cNvCxnSpPr>
      </xdr:nvCxnSpPr>
      <xdr:spPr>
        <a:xfrm>
          <a:off x="6685456" y="1596410"/>
          <a:ext cx="5306" cy="642462"/>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97813</xdr:colOff>
      <xdr:row>3</xdr:row>
      <xdr:rowOff>760692</xdr:rowOff>
    </xdr:from>
    <xdr:to>
      <xdr:col>3</xdr:col>
      <xdr:colOff>102421</xdr:colOff>
      <xdr:row>3</xdr:row>
      <xdr:rowOff>1438772</xdr:rowOff>
    </xdr:to>
    <xdr:cxnSp macro="">
      <xdr:nvCxnSpPr>
        <xdr:cNvPr id="3" name="Gerade Verbindung mit Pfeil 2">
          <a:extLst>
            <a:ext uri="{FF2B5EF4-FFF2-40B4-BE49-F238E27FC236}">
              <a16:creationId xmlns:a16="http://schemas.microsoft.com/office/drawing/2014/main" id="{00000000-0008-0000-4E00-000003000000}"/>
            </a:ext>
          </a:extLst>
        </xdr:cNvPr>
        <xdr:cNvCxnSpPr>
          <a:stCxn id="17" idx="2"/>
          <a:endCxn id="21" idx="0"/>
        </xdr:cNvCxnSpPr>
      </xdr:nvCxnSpPr>
      <xdr:spPr>
        <a:xfrm>
          <a:off x="3498238" y="1598892"/>
          <a:ext cx="4608" cy="678080"/>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781463</xdr:colOff>
      <xdr:row>4</xdr:row>
      <xdr:rowOff>954400</xdr:rowOff>
    </xdr:from>
    <xdr:ext cx="828000" cy="395004"/>
    <xdr:sp macro="" textlink="' '!A303" fLocksText="0">
      <xdr:nvSpPr>
        <xdr:cNvPr id="4" name="Flussdiagramm: Dokument 3">
          <a:hlinkClick xmlns:r="http://schemas.openxmlformats.org/officeDocument/2006/relationships" r:id="rId1"/>
          <a:extLst>
            <a:ext uri="{FF2B5EF4-FFF2-40B4-BE49-F238E27FC236}">
              <a16:creationId xmlns:a16="http://schemas.microsoft.com/office/drawing/2014/main" id="{00000000-0008-0000-4E00-000004000000}"/>
            </a:ext>
          </a:extLst>
        </xdr:cNvPr>
        <xdr:cNvSpPr>
          <a:spLocks/>
        </xdr:cNvSpPr>
      </xdr:nvSpPr>
      <xdr:spPr>
        <a:xfrm>
          <a:off x="7525163" y="435482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1081227E-E1C6-4373-B188-6C5C0C4B3605}" type="TxLink">
            <a:rPr lang="en-US" sz="1050" baseline="0">
              <a:solidFill>
                <a:schemeClr val="tx2"/>
              </a:solidFill>
              <a:latin typeface="+mn-lt"/>
              <a:ea typeface="+mn-ea"/>
              <a:cs typeface="+mn-cs"/>
            </a:rPr>
            <a:pPr marL="0" indent="0" algn="ctr"/>
            <a:t>Projet_?.exe</a:t>
          </a:fld>
          <a:endParaRPr lang="de-CH" sz="1050" baseline="0">
            <a:solidFill>
              <a:schemeClr val="tx2"/>
            </a:solidFill>
            <a:latin typeface="+mn-lt"/>
            <a:ea typeface="+mn-ea"/>
            <a:cs typeface="+mn-cs"/>
          </a:endParaRPr>
        </a:p>
      </xdr:txBody>
    </xdr:sp>
    <xdr:clientData/>
  </xdr:oneCellAnchor>
  <xdr:twoCellAnchor>
    <xdr:from>
      <xdr:col>23</xdr:col>
      <xdr:colOff>333375</xdr:colOff>
      <xdr:row>3</xdr:row>
      <xdr:rowOff>9525</xdr:rowOff>
    </xdr:from>
    <xdr:to>
      <xdr:col>23</xdr:col>
      <xdr:colOff>333375</xdr:colOff>
      <xdr:row>6</xdr:row>
      <xdr:rowOff>1685925</xdr:rowOff>
    </xdr:to>
    <xdr:cxnSp macro="">
      <xdr:nvCxnSpPr>
        <xdr:cNvPr id="5" name="Gerader Verbinder 4">
          <a:extLst>
            <a:ext uri="{FF2B5EF4-FFF2-40B4-BE49-F238E27FC236}">
              <a16:creationId xmlns:a16="http://schemas.microsoft.com/office/drawing/2014/main" id="{00000000-0008-0000-4E00-000005000000}"/>
            </a:ext>
          </a:extLst>
        </xdr:cNvPr>
        <xdr:cNvCxnSpPr/>
      </xdr:nvCxnSpPr>
      <xdr:spPr>
        <a:xfrm>
          <a:off x="20335875" y="847725"/>
          <a:ext cx="0" cy="7620000"/>
        </a:xfrm>
        <a:prstGeom prst="line">
          <a:avLst/>
        </a:prstGeom>
        <a:ln>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223611</xdr:colOff>
      <xdr:row>3</xdr:row>
      <xdr:rowOff>659125</xdr:rowOff>
    </xdr:from>
    <xdr:ext cx="1080000" cy="312425"/>
    <xdr:sp macro="" textlink="" fLocksText="0">
      <xdr:nvSpPr>
        <xdr:cNvPr id="6" name="Flussdiagramm: Dokument 5">
          <a:hlinkClick xmlns:r="http://schemas.openxmlformats.org/officeDocument/2006/relationships" r:id="rId2"/>
          <a:extLst>
            <a:ext uri="{FF2B5EF4-FFF2-40B4-BE49-F238E27FC236}">
              <a16:creationId xmlns:a16="http://schemas.microsoft.com/office/drawing/2014/main" id="{00000000-0008-0000-4E00-000006000000}"/>
            </a:ext>
          </a:extLst>
        </xdr:cNvPr>
        <xdr:cNvSpPr>
          <a:spLocks/>
        </xdr:cNvSpPr>
      </xdr:nvSpPr>
      <xdr:spPr>
        <a:xfrm>
          <a:off x="12215586" y="1497325"/>
          <a:ext cx="1080000" cy="312425"/>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1100" baseline="0">
              <a:solidFill>
                <a:schemeClr val="tx2"/>
              </a:solidFill>
              <a:latin typeface="+mn-lt"/>
              <a:ea typeface="+mn-ea"/>
              <a:cs typeface="+mn-cs"/>
            </a:rPr>
            <a:t>01_Cockpit.exe</a:t>
          </a:r>
        </a:p>
      </xdr:txBody>
    </xdr:sp>
    <xdr:clientData/>
  </xdr:oneCellAnchor>
  <xdr:oneCellAnchor>
    <xdr:from>
      <xdr:col>2</xdr:col>
      <xdr:colOff>2476500</xdr:colOff>
      <xdr:row>6</xdr:row>
      <xdr:rowOff>1581150</xdr:rowOff>
    </xdr:from>
    <xdr:ext cx="1080000" cy="313200"/>
    <xdr:sp macro="" textlink="" fLocksText="0">
      <xdr:nvSpPr>
        <xdr:cNvPr id="7" name="Flussdiagramm: Dokument 6">
          <a:hlinkClick xmlns:r="http://schemas.openxmlformats.org/officeDocument/2006/relationships" r:id="rId2"/>
          <a:extLst>
            <a:ext uri="{FF2B5EF4-FFF2-40B4-BE49-F238E27FC236}">
              <a16:creationId xmlns:a16="http://schemas.microsoft.com/office/drawing/2014/main" id="{00000000-0008-0000-4E00-000007000000}"/>
            </a:ext>
          </a:extLst>
        </xdr:cNvPr>
        <xdr:cNvSpPr>
          <a:spLocks/>
        </xdr:cNvSpPr>
      </xdr:nvSpPr>
      <xdr:spPr>
        <a:xfrm>
          <a:off x="3362325" y="8362950"/>
          <a:ext cx="1080000" cy="313200"/>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1100" baseline="0">
              <a:solidFill>
                <a:schemeClr val="tx2"/>
              </a:solidFill>
              <a:latin typeface="+mn-lt"/>
              <a:ea typeface="+mn-ea"/>
              <a:cs typeface="+mn-cs"/>
            </a:rPr>
            <a:t>07_Quality.exe</a:t>
          </a:r>
        </a:p>
      </xdr:txBody>
    </xdr:sp>
    <xdr:clientData/>
  </xdr:oneCellAnchor>
  <xdr:oneCellAnchor>
    <xdr:from>
      <xdr:col>4</xdr:col>
      <xdr:colOff>90261</xdr:colOff>
      <xdr:row>3</xdr:row>
      <xdr:rowOff>678175</xdr:rowOff>
    </xdr:from>
    <xdr:ext cx="1080000" cy="312425"/>
    <xdr:sp macro="" textlink="" fLocksText="0">
      <xdr:nvSpPr>
        <xdr:cNvPr id="8" name="Flussdiagramm: Dokument 7">
          <a:hlinkClick xmlns:r="http://schemas.openxmlformats.org/officeDocument/2006/relationships" r:id="rId2"/>
          <a:extLst>
            <a:ext uri="{FF2B5EF4-FFF2-40B4-BE49-F238E27FC236}">
              <a16:creationId xmlns:a16="http://schemas.microsoft.com/office/drawing/2014/main" id="{00000000-0008-0000-4E00-000008000000}"/>
            </a:ext>
          </a:extLst>
        </xdr:cNvPr>
        <xdr:cNvSpPr>
          <a:spLocks/>
        </xdr:cNvSpPr>
      </xdr:nvSpPr>
      <xdr:spPr>
        <a:xfrm>
          <a:off x="4567011" y="1516375"/>
          <a:ext cx="1080000" cy="312425"/>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1100" baseline="0">
              <a:solidFill>
                <a:schemeClr val="tx2"/>
              </a:solidFill>
              <a:latin typeface="+mn-lt"/>
              <a:ea typeface="+mn-ea"/>
              <a:cs typeface="+mn-cs"/>
            </a:rPr>
            <a:t>07_Quality.exe</a:t>
          </a:r>
        </a:p>
      </xdr:txBody>
    </xdr:sp>
    <xdr:clientData/>
  </xdr:oneCellAnchor>
  <xdr:oneCellAnchor>
    <xdr:from>
      <xdr:col>11</xdr:col>
      <xdr:colOff>610013</xdr:colOff>
      <xdr:row>3</xdr:row>
      <xdr:rowOff>1992625</xdr:rowOff>
    </xdr:from>
    <xdr:ext cx="828000" cy="395004"/>
    <xdr:sp macro="" textlink="" fLocksText="0">
      <xdr:nvSpPr>
        <xdr:cNvPr id="9" name="Flussdiagramm: Dokument 8">
          <a:extLst>
            <a:ext uri="{FF2B5EF4-FFF2-40B4-BE49-F238E27FC236}">
              <a16:creationId xmlns:a16="http://schemas.microsoft.com/office/drawing/2014/main" id="{00000000-0008-0000-4E00-000009000000}"/>
            </a:ext>
          </a:extLst>
        </xdr:cNvPr>
        <xdr:cNvSpPr>
          <a:spLocks/>
        </xdr:cNvSpPr>
      </xdr:nvSpPr>
      <xdr:spPr>
        <a:xfrm>
          <a:off x="11725688" y="283082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endParaRPr lang="en-US" sz="1100" b="0" i="0" u="none" strike="noStrike" baseline="0">
            <a:solidFill>
              <a:schemeClr val="tx2"/>
            </a:solidFill>
            <a:latin typeface="Calibri"/>
            <a:ea typeface="+mn-ea"/>
            <a:cs typeface="+mn-cs"/>
          </a:endParaRPr>
        </a:p>
      </xdr:txBody>
    </xdr:sp>
    <xdr:clientData/>
  </xdr:oneCellAnchor>
  <xdr:oneCellAnchor>
    <xdr:from>
      <xdr:col>11</xdr:col>
      <xdr:colOff>552863</xdr:colOff>
      <xdr:row>3</xdr:row>
      <xdr:rowOff>1925950</xdr:rowOff>
    </xdr:from>
    <xdr:ext cx="828000" cy="395004"/>
    <xdr:sp macro="" textlink="' '!A321" fLocksText="0">
      <xdr:nvSpPr>
        <xdr:cNvPr id="10" name="Flussdiagramm: Dokument 9">
          <a:hlinkClick xmlns:r="http://schemas.openxmlformats.org/officeDocument/2006/relationships" r:id="rId3"/>
          <a:extLst>
            <a:ext uri="{FF2B5EF4-FFF2-40B4-BE49-F238E27FC236}">
              <a16:creationId xmlns:a16="http://schemas.microsoft.com/office/drawing/2014/main" id="{00000000-0008-0000-4E00-00000A000000}"/>
            </a:ext>
          </a:extLst>
        </xdr:cNvPr>
        <xdr:cNvSpPr>
          <a:spLocks/>
        </xdr:cNvSpPr>
      </xdr:nvSpPr>
      <xdr:spPr>
        <a:xfrm>
          <a:off x="11668538" y="2764150"/>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98ECA718-D99C-45B7-9F24-C6E93F3D7378}" type="TxLink">
            <a:rPr lang="en-US" sz="1100" baseline="0">
              <a:solidFill>
                <a:schemeClr val="tx2"/>
              </a:solidFill>
              <a:latin typeface="+mn-lt"/>
              <a:ea typeface="+mn-ea"/>
              <a:cs typeface="+mn-cs"/>
            </a:rPr>
            <a:pPr marL="0" indent="0" algn="ctr"/>
            <a:t>Mandats</a:t>
          </a:fld>
          <a:endParaRPr lang="de-CH" sz="1100" baseline="0">
            <a:solidFill>
              <a:schemeClr val="tx2"/>
            </a:solidFill>
            <a:latin typeface="+mn-lt"/>
            <a:ea typeface="+mn-ea"/>
            <a:cs typeface="+mn-cs"/>
          </a:endParaRPr>
        </a:p>
      </xdr:txBody>
    </xdr:sp>
    <xdr:clientData/>
  </xdr:oneCellAnchor>
  <xdr:oneCellAnchor>
    <xdr:from>
      <xdr:col>2</xdr:col>
      <xdr:colOff>498595</xdr:colOff>
      <xdr:row>3</xdr:row>
      <xdr:rowOff>858493</xdr:rowOff>
    </xdr:from>
    <xdr:ext cx="1080000" cy="312425"/>
    <xdr:sp macro="" textlink="" fLocksText="0">
      <xdr:nvSpPr>
        <xdr:cNvPr id="11" name="Flussdiagramm: Dokument 10">
          <a:hlinkClick xmlns:r="http://schemas.openxmlformats.org/officeDocument/2006/relationships" r:id="rId4"/>
          <a:extLst>
            <a:ext uri="{FF2B5EF4-FFF2-40B4-BE49-F238E27FC236}">
              <a16:creationId xmlns:a16="http://schemas.microsoft.com/office/drawing/2014/main" id="{00000000-0008-0000-4E00-00000B000000}"/>
            </a:ext>
          </a:extLst>
        </xdr:cNvPr>
        <xdr:cNvSpPr>
          <a:spLocks/>
        </xdr:cNvSpPr>
      </xdr:nvSpPr>
      <xdr:spPr>
        <a:xfrm>
          <a:off x="1384420" y="1696693"/>
          <a:ext cx="1080000" cy="312425"/>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900" baseline="0">
              <a:solidFill>
                <a:schemeClr val="tx2"/>
              </a:solidFill>
              <a:latin typeface="+mn-lt"/>
              <a:ea typeface="+mn-ea"/>
              <a:cs typeface="+mn-cs"/>
            </a:rPr>
            <a:t>002_Strat_Mgmt.exe</a:t>
          </a:r>
        </a:p>
      </xdr:txBody>
    </xdr:sp>
    <xdr:clientData/>
  </xdr:oneCellAnchor>
  <xdr:oneCellAnchor>
    <xdr:from>
      <xdr:col>2</xdr:col>
      <xdr:colOff>290286</xdr:colOff>
      <xdr:row>3</xdr:row>
      <xdr:rowOff>630550</xdr:rowOff>
    </xdr:from>
    <xdr:ext cx="1080000" cy="312425"/>
    <xdr:sp macro="" textlink="" fLocksText="0">
      <xdr:nvSpPr>
        <xdr:cNvPr id="12" name="Flussdiagramm: Dokument 11">
          <a:hlinkClick xmlns:r="http://schemas.openxmlformats.org/officeDocument/2006/relationships" r:id="rId2"/>
          <a:extLst>
            <a:ext uri="{FF2B5EF4-FFF2-40B4-BE49-F238E27FC236}">
              <a16:creationId xmlns:a16="http://schemas.microsoft.com/office/drawing/2014/main" id="{00000000-0008-0000-4E00-00000C000000}"/>
            </a:ext>
          </a:extLst>
        </xdr:cNvPr>
        <xdr:cNvSpPr>
          <a:spLocks/>
        </xdr:cNvSpPr>
      </xdr:nvSpPr>
      <xdr:spPr>
        <a:xfrm>
          <a:off x="1176111" y="1468750"/>
          <a:ext cx="1080000" cy="312425"/>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1100" baseline="0">
              <a:solidFill>
                <a:schemeClr val="tx2"/>
              </a:solidFill>
              <a:latin typeface="+mn-lt"/>
              <a:ea typeface="+mn-ea"/>
              <a:cs typeface="+mn-cs"/>
            </a:rPr>
            <a:t>01_Cockpit.exe</a:t>
          </a:r>
        </a:p>
      </xdr:txBody>
    </xdr:sp>
    <xdr:clientData/>
  </xdr:oneCellAnchor>
  <xdr:twoCellAnchor>
    <xdr:from>
      <xdr:col>4</xdr:col>
      <xdr:colOff>630262</xdr:colOff>
      <xdr:row>3</xdr:row>
      <xdr:rowOff>969946</xdr:rowOff>
    </xdr:from>
    <xdr:to>
      <xdr:col>6</xdr:col>
      <xdr:colOff>505588</xdr:colOff>
      <xdr:row>3</xdr:row>
      <xdr:rowOff>1742673</xdr:rowOff>
    </xdr:to>
    <xdr:cxnSp macro="">
      <xdr:nvCxnSpPr>
        <xdr:cNvPr id="13" name="Gewinkelte Verbindung 12">
          <a:extLst>
            <a:ext uri="{FF2B5EF4-FFF2-40B4-BE49-F238E27FC236}">
              <a16:creationId xmlns:a16="http://schemas.microsoft.com/office/drawing/2014/main" id="{00000000-0008-0000-4E00-00000D000000}"/>
            </a:ext>
          </a:extLst>
        </xdr:cNvPr>
        <xdr:cNvCxnSpPr>
          <a:stCxn id="117" idx="1"/>
          <a:endCxn id="8" idx="2"/>
        </xdr:cNvCxnSpPr>
      </xdr:nvCxnSpPr>
      <xdr:spPr>
        <a:xfrm rot="10800000">
          <a:off x="5107012" y="1808146"/>
          <a:ext cx="989751" cy="772727"/>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360525</xdr:colOff>
      <xdr:row>3</xdr:row>
      <xdr:rowOff>416213</xdr:rowOff>
    </xdr:from>
    <xdr:to>
      <xdr:col>10</xdr:col>
      <xdr:colOff>648900</xdr:colOff>
      <xdr:row>3</xdr:row>
      <xdr:rowOff>416213</xdr:rowOff>
    </xdr:to>
    <xdr:cxnSp macro="">
      <xdr:nvCxnSpPr>
        <xdr:cNvPr id="14" name="Gerade Verbindung mit Pfeil 13">
          <a:extLst>
            <a:ext uri="{FF2B5EF4-FFF2-40B4-BE49-F238E27FC236}">
              <a16:creationId xmlns:a16="http://schemas.microsoft.com/office/drawing/2014/main" id="{00000000-0008-0000-4E00-00000E000000}"/>
            </a:ext>
          </a:extLst>
        </xdr:cNvPr>
        <xdr:cNvCxnSpPr>
          <a:stCxn id="53" idx="3"/>
          <a:endCxn id="131" idx="1"/>
        </xdr:cNvCxnSpPr>
      </xdr:nvCxnSpPr>
      <xdr:spPr>
        <a:xfrm>
          <a:off x="10647525" y="1254413"/>
          <a:ext cx="2883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566118</xdr:colOff>
      <xdr:row>3</xdr:row>
      <xdr:rowOff>416184</xdr:rowOff>
    </xdr:from>
    <xdr:to>
      <xdr:col>2</xdr:col>
      <xdr:colOff>755373</xdr:colOff>
      <xdr:row>3</xdr:row>
      <xdr:rowOff>419509</xdr:rowOff>
    </xdr:to>
    <xdr:cxnSp macro="">
      <xdr:nvCxnSpPr>
        <xdr:cNvPr id="15" name="Gerade Verbindung mit Pfeil 14">
          <a:extLst>
            <a:ext uri="{FF2B5EF4-FFF2-40B4-BE49-F238E27FC236}">
              <a16:creationId xmlns:a16="http://schemas.microsoft.com/office/drawing/2014/main" id="{00000000-0008-0000-4E00-00000F000000}"/>
            </a:ext>
          </a:extLst>
        </xdr:cNvPr>
        <xdr:cNvCxnSpPr>
          <a:stCxn id="36" idx="3"/>
          <a:endCxn id="70" idx="1"/>
        </xdr:cNvCxnSpPr>
      </xdr:nvCxnSpPr>
      <xdr:spPr>
        <a:xfrm>
          <a:off x="1451943" y="1254384"/>
          <a:ext cx="189255" cy="3325"/>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2018412</xdr:colOff>
      <xdr:row>3</xdr:row>
      <xdr:rowOff>76694</xdr:rowOff>
    </xdr:from>
    <xdr:to>
      <xdr:col>3</xdr:col>
      <xdr:colOff>691813</xdr:colOff>
      <xdr:row>3</xdr:row>
      <xdr:rowOff>760692</xdr:rowOff>
    </xdr:to>
    <xdr:sp macro="" textlink="' '!A289" fLocksText="0">
      <xdr:nvSpPr>
        <xdr:cNvPr id="17" name="Flussdiagramm: Verzweigung 16">
          <a:extLst>
            <a:ext uri="{FF2B5EF4-FFF2-40B4-BE49-F238E27FC236}">
              <a16:creationId xmlns:a16="http://schemas.microsoft.com/office/drawing/2014/main" id="{00000000-0008-0000-4E00-000011000000}"/>
            </a:ext>
          </a:extLst>
        </xdr:cNvPr>
        <xdr:cNvSpPr>
          <a:spLocks/>
        </xdr:cNvSpPr>
      </xdr:nvSpPr>
      <xdr:spPr>
        <a:xfrm>
          <a:off x="2904237" y="914894"/>
          <a:ext cx="1188001" cy="683998"/>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4B627CF-F388-4DFC-8B4F-8608B9680B16}" type="TxLink">
            <a:rPr lang="en-US" sz="900" b="0" i="0" u="none" strike="noStrike" baseline="0">
              <a:solidFill>
                <a:srgbClr val="000000"/>
              </a:solidFill>
              <a:latin typeface="Calibri"/>
              <a:ea typeface="+mn-ea"/>
              <a:cs typeface="+mn-cs"/>
            </a:rPr>
            <a:pPr marL="0" indent="0" algn="ctr"/>
            <a:t>Vision &amp; stratégies ?</a:t>
          </a:fld>
          <a:endParaRPr lang="de-CH" sz="900" baseline="0">
            <a:solidFill>
              <a:schemeClr val="dk1"/>
            </a:solidFill>
            <a:latin typeface="+mn-lt"/>
            <a:ea typeface="+mn-ea"/>
            <a:cs typeface="+mn-cs"/>
          </a:endParaRPr>
        </a:p>
      </xdr:txBody>
    </xdr:sp>
    <xdr:clientData/>
  </xdr:twoCellAnchor>
  <xdr:twoCellAnchor>
    <xdr:from>
      <xdr:col>3</xdr:col>
      <xdr:colOff>638698</xdr:colOff>
      <xdr:row>3</xdr:row>
      <xdr:rowOff>176319</xdr:rowOff>
    </xdr:from>
    <xdr:to>
      <xdr:col>3</xdr:col>
      <xdr:colOff>955491</xdr:colOff>
      <xdr:row>3</xdr:row>
      <xdr:rowOff>320318</xdr:rowOff>
    </xdr:to>
    <xdr:sp macro="" textlink="' '!A338" fLocksText="0">
      <xdr:nvSpPr>
        <xdr:cNvPr id="18" name="Textfeld 17">
          <a:extLst>
            <a:ext uri="{FF2B5EF4-FFF2-40B4-BE49-F238E27FC236}">
              <a16:creationId xmlns:a16="http://schemas.microsoft.com/office/drawing/2014/main" id="{00000000-0008-0000-4E00-000012000000}"/>
            </a:ext>
          </a:extLst>
        </xdr:cNvPr>
        <xdr:cNvSpPr txBox="1"/>
      </xdr:nvSpPr>
      <xdr:spPr>
        <a:xfrm>
          <a:off x="4039123" y="1014519"/>
          <a:ext cx="316793" cy="143999"/>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5E307D7B-90C4-45BA-A482-6A57A817BFB0}" type="TxLink">
            <a:rPr lang="en-US" sz="900" b="0" i="0" u="none" strike="noStrike" baseline="0">
              <a:solidFill>
                <a:schemeClr val="bg1">
                  <a:lumMod val="50000"/>
                </a:schemeClr>
              </a:solidFill>
              <a:latin typeface="Calibri"/>
              <a:ea typeface="+mn-ea"/>
              <a:cs typeface="+mn-cs"/>
            </a:rPr>
            <a:pPr marL="0" indent="0" algn="ctr"/>
            <a:t>oui</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3</xdr:col>
      <xdr:colOff>105935</xdr:colOff>
      <xdr:row>3</xdr:row>
      <xdr:rowOff>761568</xdr:rowOff>
    </xdr:from>
    <xdr:to>
      <xdr:col>3</xdr:col>
      <xdr:colOff>422728</xdr:colOff>
      <xdr:row>3</xdr:row>
      <xdr:rowOff>974588</xdr:rowOff>
    </xdr:to>
    <xdr:sp macro="" textlink="' '!A339" fLocksText="0">
      <xdr:nvSpPr>
        <xdr:cNvPr id="19" name="Textfeld 18">
          <a:extLst>
            <a:ext uri="{FF2B5EF4-FFF2-40B4-BE49-F238E27FC236}">
              <a16:creationId xmlns:a16="http://schemas.microsoft.com/office/drawing/2014/main" id="{00000000-0008-0000-4E00-000013000000}"/>
            </a:ext>
          </a:extLst>
        </xdr:cNvPr>
        <xdr:cNvSpPr txBox="1"/>
      </xdr:nvSpPr>
      <xdr:spPr>
        <a:xfrm>
          <a:off x="3506360" y="1599768"/>
          <a:ext cx="316793" cy="21302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2C38B548-8605-4ED0-B571-0B723E1713E8}"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2</xdr:col>
      <xdr:colOff>2023021</xdr:colOff>
      <xdr:row>3</xdr:row>
      <xdr:rowOff>1438772</xdr:rowOff>
    </xdr:from>
    <xdr:to>
      <xdr:col>3</xdr:col>
      <xdr:colOff>696421</xdr:colOff>
      <xdr:row>3</xdr:row>
      <xdr:rowOff>2122772</xdr:rowOff>
    </xdr:to>
    <xdr:sp macro="" textlink="' '!A292" fLocksText="0">
      <xdr:nvSpPr>
        <xdr:cNvPr id="21" name="Flussdiagramm: Verzweigung 20">
          <a:extLst>
            <a:ext uri="{FF2B5EF4-FFF2-40B4-BE49-F238E27FC236}">
              <a16:creationId xmlns:a16="http://schemas.microsoft.com/office/drawing/2014/main" id="{00000000-0008-0000-4E00-000015000000}"/>
            </a:ext>
          </a:extLst>
        </xdr:cNvPr>
        <xdr:cNvSpPr>
          <a:spLocks/>
        </xdr:cNvSpPr>
      </xdr:nvSpPr>
      <xdr:spPr>
        <a:xfrm>
          <a:off x="2908846" y="2276972"/>
          <a:ext cx="1188000" cy="684000"/>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15F4C41F-5C00-4C08-BCA7-3B8BF021923F}" type="TxLink">
            <a:rPr lang="en-US" sz="1050" b="0" i="0" u="none" strike="noStrike" baseline="0">
              <a:solidFill>
                <a:srgbClr val="000000"/>
              </a:solidFill>
              <a:latin typeface="Calibri"/>
              <a:ea typeface="+mn-ea"/>
              <a:cs typeface="+mn-cs"/>
            </a:rPr>
            <a:pPr marL="0" indent="0" algn="ctr"/>
            <a:t>Cockpit
 ok ?</a:t>
          </a:fld>
          <a:endParaRPr lang="de-CH" sz="1050" baseline="0">
            <a:solidFill>
              <a:schemeClr val="dk1"/>
            </a:solidFill>
            <a:latin typeface="+mn-lt"/>
            <a:ea typeface="+mn-ea"/>
            <a:cs typeface="+mn-cs"/>
          </a:endParaRPr>
        </a:p>
      </xdr:txBody>
    </xdr:sp>
    <xdr:clientData/>
  </xdr:twoCellAnchor>
  <xdr:twoCellAnchor>
    <xdr:from>
      <xdr:col>3</xdr:col>
      <xdr:colOff>465758</xdr:colOff>
      <xdr:row>3</xdr:row>
      <xdr:rowOff>1505633</xdr:rowOff>
    </xdr:from>
    <xdr:to>
      <xdr:col>3</xdr:col>
      <xdr:colOff>783267</xdr:colOff>
      <xdr:row>3</xdr:row>
      <xdr:rowOff>1756690</xdr:rowOff>
    </xdr:to>
    <xdr:sp macro="" textlink="' '!A338" fLocksText="0">
      <xdr:nvSpPr>
        <xdr:cNvPr id="22" name="Textfeld 21">
          <a:extLst>
            <a:ext uri="{FF2B5EF4-FFF2-40B4-BE49-F238E27FC236}">
              <a16:creationId xmlns:a16="http://schemas.microsoft.com/office/drawing/2014/main" id="{00000000-0008-0000-4E00-000016000000}"/>
            </a:ext>
          </a:extLst>
        </xdr:cNvPr>
        <xdr:cNvSpPr txBox="1"/>
      </xdr:nvSpPr>
      <xdr:spPr>
        <a:xfrm>
          <a:off x="3866183" y="2343833"/>
          <a:ext cx="317509" cy="251057"/>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F876CBC4-1519-4E78-9C88-BFD895CD2CD5}" type="TxLink">
            <a:rPr lang="en-US" sz="900" b="0" i="0" u="none" strike="noStrike" baseline="0">
              <a:solidFill>
                <a:schemeClr val="bg1">
                  <a:lumMod val="50000"/>
                </a:schemeClr>
              </a:solidFill>
              <a:latin typeface="Calibri"/>
              <a:ea typeface="+mn-ea"/>
              <a:cs typeface="+mn-cs"/>
            </a:rPr>
            <a:pPr marL="0" indent="0" algn="ctr"/>
            <a:t>oui</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2</xdr:col>
      <xdr:colOff>1761044</xdr:colOff>
      <xdr:row>3</xdr:row>
      <xdr:rowOff>1597347</xdr:rowOff>
    </xdr:from>
    <xdr:to>
      <xdr:col>2</xdr:col>
      <xdr:colOff>2078553</xdr:colOff>
      <xdr:row>3</xdr:row>
      <xdr:rowOff>1848404</xdr:rowOff>
    </xdr:to>
    <xdr:sp macro="" textlink="' '!A339" fLocksText="0">
      <xdr:nvSpPr>
        <xdr:cNvPr id="23" name="Textfeld 22">
          <a:extLst>
            <a:ext uri="{FF2B5EF4-FFF2-40B4-BE49-F238E27FC236}">
              <a16:creationId xmlns:a16="http://schemas.microsoft.com/office/drawing/2014/main" id="{00000000-0008-0000-4E00-000017000000}"/>
            </a:ext>
          </a:extLst>
        </xdr:cNvPr>
        <xdr:cNvSpPr txBox="1"/>
      </xdr:nvSpPr>
      <xdr:spPr>
        <a:xfrm>
          <a:off x="2646869" y="2435547"/>
          <a:ext cx="317509" cy="251057"/>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5EC05D24-46BD-4E0F-B67C-60D078758968}"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6</xdr:col>
      <xdr:colOff>256493</xdr:colOff>
      <xdr:row>3</xdr:row>
      <xdr:rowOff>416211</xdr:rowOff>
    </xdr:from>
    <xdr:to>
      <xdr:col>6</xdr:col>
      <xdr:colOff>500281</xdr:colOff>
      <xdr:row>3</xdr:row>
      <xdr:rowOff>419509</xdr:rowOff>
    </xdr:to>
    <xdr:cxnSp macro="">
      <xdr:nvCxnSpPr>
        <xdr:cNvPr id="24" name="Gerade Verbindung mit Pfeil 23">
          <a:extLst>
            <a:ext uri="{FF2B5EF4-FFF2-40B4-BE49-F238E27FC236}">
              <a16:creationId xmlns:a16="http://schemas.microsoft.com/office/drawing/2014/main" id="{00000000-0008-0000-4E00-000018000000}"/>
            </a:ext>
          </a:extLst>
        </xdr:cNvPr>
        <xdr:cNvCxnSpPr>
          <a:stCxn id="71" idx="3"/>
          <a:endCxn id="38" idx="1"/>
        </xdr:cNvCxnSpPr>
      </xdr:nvCxnSpPr>
      <xdr:spPr>
        <a:xfrm flipV="1">
          <a:off x="5847668" y="1254411"/>
          <a:ext cx="243788" cy="3298"/>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1835373</xdr:colOff>
      <xdr:row>3</xdr:row>
      <xdr:rowOff>418693</xdr:rowOff>
    </xdr:from>
    <xdr:to>
      <xdr:col>2</xdr:col>
      <xdr:colOff>2018410</xdr:colOff>
      <xdr:row>3</xdr:row>
      <xdr:rowOff>419509</xdr:rowOff>
    </xdr:to>
    <xdr:cxnSp macro="">
      <xdr:nvCxnSpPr>
        <xdr:cNvPr id="25" name="Gerade Verbindung mit Pfeil 24">
          <a:extLst>
            <a:ext uri="{FF2B5EF4-FFF2-40B4-BE49-F238E27FC236}">
              <a16:creationId xmlns:a16="http://schemas.microsoft.com/office/drawing/2014/main" id="{00000000-0008-0000-4E00-000019000000}"/>
            </a:ext>
          </a:extLst>
        </xdr:cNvPr>
        <xdr:cNvCxnSpPr>
          <a:stCxn id="70" idx="3"/>
          <a:endCxn id="17" idx="1"/>
        </xdr:cNvCxnSpPr>
      </xdr:nvCxnSpPr>
      <xdr:spPr>
        <a:xfrm flipV="1">
          <a:off x="2721198" y="1256893"/>
          <a:ext cx="183037" cy="81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1038595</xdr:colOff>
      <xdr:row>3</xdr:row>
      <xdr:rowOff>1150264</xdr:rowOff>
    </xdr:from>
    <xdr:to>
      <xdr:col>2</xdr:col>
      <xdr:colOff>2023021</xdr:colOff>
      <xdr:row>3</xdr:row>
      <xdr:rowOff>1780773</xdr:rowOff>
    </xdr:to>
    <xdr:cxnSp macro="">
      <xdr:nvCxnSpPr>
        <xdr:cNvPr id="26" name="Gewinkelte Verbindung 25">
          <a:extLst>
            <a:ext uri="{FF2B5EF4-FFF2-40B4-BE49-F238E27FC236}">
              <a16:creationId xmlns:a16="http://schemas.microsoft.com/office/drawing/2014/main" id="{00000000-0008-0000-4E00-00001A000000}"/>
            </a:ext>
          </a:extLst>
        </xdr:cNvPr>
        <xdr:cNvCxnSpPr>
          <a:stCxn id="21" idx="1"/>
          <a:endCxn id="11" idx="2"/>
        </xdr:cNvCxnSpPr>
      </xdr:nvCxnSpPr>
      <xdr:spPr>
        <a:xfrm rot="10800000">
          <a:off x="1924420" y="1988464"/>
          <a:ext cx="984426" cy="630509"/>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691810</xdr:colOff>
      <xdr:row>3</xdr:row>
      <xdr:rowOff>418693</xdr:rowOff>
    </xdr:from>
    <xdr:to>
      <xdr:col>4</xdr:col>
      <xdr:colOff>290918</xdr:colOff>
      <xdr:row>3</xdr:row>
      <xdr:rowOff>419509</xdr:rowOff>
    </xdr:to>
    <xdr:cxnSp macro="">
      <xdr:nvCxnSpPr>
        <xdr:cNvPr id="27" name="Gerade Verbindung mit Pfeil 26">
          <a:extLst>
            <a:ext uri="{FF2B5EF4-FFF2-40B4-BE49-F238E27FC236}">
              <a16:creationId xmlns:a16="http://schemas.microsoft.com/office/drawing/2014/main" id="{00000000-0008-0000-4E00-00001B000000}"/>
            </a:ext>
          </a:extLst>
        </xdr:cNvPr>
        <xdr:cNvCxnSpPr>
          <a:stCxn id="17" idx="3"/>
          <a:endCxn id="71" idx="1"/>
        </xdr:cNvCxnSpPr>
      </xdr:nvCxnSpPr>
      <xdr:spPr>
        <a:xfrm>
          <a:off x="4092235" y="1256893"/>
          <a:ext cx="675433" cy="81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771525</xdr:colOff>
      <xdr:row>2</xdr:row>
      <xdr:rowOff>70962</xdr:rowOff>
    </xdr:from>
    <xdr:ext cx="1085850" cy="229221"/>
    <xdr:sp macro="" textlink="' '!A288" fLocksText="0">
      <xdr:nvSpPr>
        <xdr:cNvPr id="28" name="Textfeld 27">
          <a:extLst>
            <a:ext uri="{FF2B5EF4-FFF2-40B4-BE49-F238E27FC236}">
              <a16:creationId xmlns:a16="http://schemas.microsoft.com/office/drawing/2014/main" id="{00000000-0008-0000-4E00-00001C000000}"/>
            </a:ext>
          </a:extLst>
        </xdr:cNvPr>
        <xdr:cNvSpPr txBox="1">
          <a:spLocks/>
        </xdr:cNvSpPr>
      </xdr:nvSpPr>
      <xdr:spPr>
        <a:xfrm>
          <a:off x="1929765" y="794862"/>
          <a:ext cx="1085850"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603830DF-03DA-486F-A3AC-41194707F9DA}" type="TxLink">
            <a:rPr lang="en-US" sz="1000" b="0" i="0" u="none" strike="noStrike" baseline="0">
              <a:solidFill>
                <a:schemeClr val="bg1">
                  <a:lumMod val="50000"/>
                </a:schemeClr>
              </a:solidFill>
              <a:latin typeface="+mn-lt"/>
              <a:ea typeface="+mn-ea"/>
              <a:cs typeface="+mn-cs"/>
            </a:rPr>
            <a:pPr marL="0" indent="0" algn="ctr"/>
            <a:t>1-2 x par année</a:t>
          </a:fld>
          <a:endParaRPr lang="de-CH" sz="1000" b="0" i="0" u="none" strike="noStrike" baseline="0">
            <a:solidFill>
              <a:schemeClr val="bg1">
                <a:lumMod val="50000"/>
              </a:schemeClr>
            </a:solidFill>
            <a:latin typeface="+mn-lt"/>
            <a:ea typeface="+mn-ea"/>
            <a:cs typeface="+mn-cs"/>
          </a:endParaRPr>
        </a:p>
      </xdr:txBody>
    </xdr:sp>
    <xdr:clientData/>
  </xdr:oneCellAnchor>
  <xdr:oneCellAnchor>
    <xdr:from>
      <xdr:col>4</xdr:col>
      <xdr:colOff>295275</xdr:colOff>
      <xdr:row>2</xdr:row>
      <xdr:rowOff>70962</xdr:rowOff>
    </xdr:from>
    <xdr:ext cx="1095375" cy="229221"/>
    <xdr:sp macro="" textlink="' '!A288" fLocksText="0">
      <xdr:nvSpPr>
        <xdr:cNvPr id="29" name="Textfeld 28">
          <a:extLst>
            <a:ext uri="{FF2B5EF4-FFF2-40B4-BE49-F238E27FC236}">
              <a16:creationId xmlns:a16="http://schemas.microsoft.com/office/drawing/2014/main" id="{00000000-0008-0000-4E00-00001D000000}"/>
            </a:ext>
          </a:extLst>
        </xdr:cNvPr>
        <xdr:cNvSpPr txBox="1">
          <a:spLocks/>
        </xdr:cNvSpPr>
      </xdr:nvSpPr>
      <xdr:spPr>
        <a:xfrm>
          <a:off x="5141595" y="794862"/>
          <a:ext cx="1095375"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36A69765-A9B8-4869-BC7D-BB8DC6208B37}" type="TxLink">
            <a:rPr lang="en-US" sz="1000" b="0" i="0" u="none" strike="noStrike" baseline="0">
              <a:solidFill>
                <a:schemeClr val="bg1">
                  <a:lumMod val="50000"/>
                </a:schemeClr>
              </a:solidFill>
              <a:latin typeface="+mn-lt"/>
              <a:ea typeface="+mn-ea"/>
              <a:cs typeface="+mn-cs"/>
            </a:rPr>
            <a:pPr marL="0" indent="0" algn="ctr"/>
            <a:t>1-2 x par année</a:t>
          </a:fld>
          <a:endParaRPr lang="de-CH" sz="1000" b="0" i="0" u="none" strike="noStrike" baseline="0">
            <a:solidFill>
              <a:schemeClr val="bg1">
                <a:lumMod val="50000"/>
              </a:schemeClr>
            </a:solidFill>
            <a:latin typeface="+mn-lt"/>
            <a:ea typeface="+mn-ea"/>
            <a:cs typeface="+mn-cs"/>
          </a:endParaRPr>
        </a:p>
      </xdr:txBody>
    </xdr:sp>
    <xdr:clientData/>
  </xdr:oneCellAnchor>
  <xdr:twoCellAnchor>
    <xdr:from>
      <xdr:col>4</xdr:col>
      <xdr:colOff>346590</xdr:colOff>
      <xdr:row>5</xdr:row>
      <xdr:rowOff>784029</xdr:rowOff>
    </xdr:from>
    <xdr:to>
      <xdr:col>6</xdr:col>
      <xdr:colOff>420165</xdr:colOff>
      <xdr:row>5</xdr:row>
      <xdr:rowOff>1468027</xdr:rowOff>
    </xdr:to>
    <xdr:sp macro="" textlink="' '!A302" fLocksText="0">
      <xdr:nvSpPr>
        <xdr:cNvPr id="31" name="Flussdiagramm: Verzweigung 30">
          <a:extLst>
            <a:ext uri="{FF2B5EF4-FFF2-40B4-BE49-F238E27FC236}">
              <a16:creationId xmlns:a16="http://schemas.microsoft.com/office/drawing/2014/main" id="{00000000-0008-0000-4E00-00001F000000}"/>
            </a:ext>
          </a:extLst>
        </xdr:cNvPr>
        <xdr:cNvSpPr>
          <a:spLocks/>
        </xdr:cNvSpPr>
      </xdr:nvSpPr>
      <xdr:spPr>
        <a:xfrm>
          <a:off x="4823340" y="5937054"/>
          <a:ext cx="1188000" cy="683998"/>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829F62E0-AD21-481A-9FA5-AF85DDD6518D}" type="TxLink">
            <a:rPr lang="en-US" sz="1050" b="0" i="0" u="none" strike="noStrike" baseline="0">
              <a:solidFill>
                <a:srgbClr val="000000"/>
              </a:solidFill>
              <a:latin typeface="Calibri"/>
              <a:ea typeface="+mn-ea"/>
              <a:cs typeface="+mn-cs"/>
            </a:rPr>
            <a:pPr marL="0" indent="0" algn="ctr"/>
            <a:t>Projets à jour?</a:t>
          </a:fld>
          <a:endParaRPr lang="de-CH" sz="1050" baseline="0">
            <a:solidFill>
              <a:schemeClr val="dk1"/>
            </a:solidFill>
            <a:latin typeface="+mn-lt"/>
            <a:ea typeface="+mn-ea"/>
            <a:cs typeface="+mn-cs"/>
          </a:endParaRPr>
        </a:p>
      </xdr:txBody>
    </xdr:sp>
    <xdr:clientData/>
  </xdr:twoCellAnchor>
  <xdr:twoCellAnchor>
    <xdr:from>
      <xdr:col>4</xdr:col>
      <xdr:colOff>100041</xdr:colOff>
      <xdr:row>5</xdr:row>
      <xdr:rowOff>953643</xdr:rowOff>
    </xdr:from>
    <xdr:to>
      <xdr:col>4</xdr:col>
      <xdr:colOff>416731</xdr:colOff>
      <xdr:row>5</xdr:row>
      <xdr:rowOff>1097643</xdr:rowOff>
    </xdr:to>
    <xdr:sp macro="" textlink="' '!A338" fLocksText="0">
      <xdr:nvSpPr>
        <xdr:cNvPr id="32" name="Textfeld 31">
          <a:extLst>
            <a:ext uri="{FF2B5EF4-FFF2-40B4-BE49-F238E27FC236}">
              <a16:creationId xmlns:a16="http://schemas.microsoft.com/office/drawing/2014/main" id="{00000000-0008-0000-4E00-000020000000}"/>
            </a:ext>
          </a:extLst>
        </xdr:cNvPr>
        <xdr:cNvSpPr txBox="1"/>
      </xdr:nvSpPr>
      <xdr:spPr>
        <a:xfrm>
          <a:off x="4576791" y="6106668"/>
          <a:ext cx="316690"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37C63D8C-8215-43AC-9571-5EDC04E88E9D}"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4</xdr:col>
      <xdr:colOff>944057</xdr:colOff>
      <xdr:row>5</xdr:row>
      <xdr:rowOff>635672</xdr:rowOff>
    </xdr:from>
    <xdr:to>
      <xdr:col>6</xdr:col>
      <xdr:colOff>146322</xdr:colOff>
      <xdr:row>5</xdr:row>
      <xdr:rowOff>848692</xdr:rowOff>
    </xdr:to>
    <xdr:sp macro="" textlink="' '!A339" fLocksText="0">
      <xdr:nvSpPr>
        <xdr:cNvPr id="33" name="Textfeld 32">
          <a:extLst>
            <a:ext uri="{FF2B5EF4-FFF2-40B4-BE49-F238E27FC236}">
              <a16:creationId xmlns:a16="http://schemas.microsoft.com/office/drawing/2014/main" id="{00000000-0008-0000-4E00-000021000000}"/>
            </a:ext>
          </a:extLst>
        </xdr:cNvPr>
        <xdr:cNvSpPr txBox="1"/>
      </xdr:nvSpPr>
      <xdr:spPr>
        <a:xfrm>
          <a:off x="5420807" y="5788697"/>
          <a:ext cx="316690" cy="21302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BF3A752B-D6E7-4D0E-94FD-D34941773D54}"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4</xdr:col>
      <xdr:colOff>940590</xdr:colOff>
      <xdr:row>5</xdr:row>
      <xdr:rowOff>560466</xdr:rowOff>
    </xdr:from>
    <xdr:to>
      <xdr:col>4</xdr:col>
      <xdr:colOff>945218</xdr:colOff>
      <xdr:row>5</xdr:row>
      <xdr:rowOff>784032</xdr:rowOff>
    </xdr:to>
    <xdr:cxnSp macro="">
      <xdr:nvCxnSpPr>
        <xdr:cNvPr id="34" name="Gerade Verbindung mit Pfeil 33">
          <a:extLst>
            <a:ext uri="{FF2B5EF4-FFF2-40B4-BE49-F238E27FC236}">
              <a16:creationId xmlns:a16="http://schemas.microsoft.com/office/drawing/2014/main" id="{00000000-0008-0000-4E00-000022000000}"/>
            </a:ext>
          </a:extLst>
        </xdr:cNvPr>
        <xdr:cNvCxnSpPr>
          <a:stCxn id="31" idx="0"/>
          <a:endCxn id="62" idx="2"/>
        </xdr:cNvCxnSpPr>
      </xdr:nvCxnSpPr>
      <xdr:spPr>
        <a:xfrm flipV="1">
          <a:off x="5417340" y="5713491"/>
          <a:ext cx="4628" cy="22356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90262</xdr:colOff>
      <xdr:row>3</xdr:row>
      <xdr:rowOff>834389</xdr:rowOff>
    </xdr:from>
    <xdr:to>
      <xdr:col>4</xdr:col>
      <xdr:colOff>346591</xdr:colOff>
      <xdr:row>5</xdr:row>
      <xdr:rowOff>1126033</xdr:rowOff>
    </xdr:to>
    <xdr:cxnSp macro="">
      <xdr:nvCxnSpPr>
        <xdr:cNvPr id="35" name="Gewinkelte Verbindung 34">
          <a:extLst>
            <a:ext uri="{FF2B5EF4-FFF2-40B4-BE49-F238E27FC236}">
              <a16:creationId xmlns:a16="http://schemas.microsoft.com/office/drawing/2014/main" id="{00000000-0008-0000-4E00-000023000000}"/>
            </a:ext>
          </a:extLst>
        </xdr:cNvPr>
        <xdr:cNvCxnSpPr>
          <a:stCxn id="31" idx="1"/>
          <a:endCxn id="8" idx="1"/>
        </xdr:cNvCxnSpPr>
      </xdr:nvCxnSpPr>
      <xdr:spPr>
        <a:xfrm rot="10800000">
          <a:off x="4567012" y="1672589"/>
          <a:ext cx="256329" cy="4606469"/>
        </a:xfrm>
        <a:prstGeom prst="bentConnector3">
          <a:avLst>
            <a:gd name="adj1" fmla="val 174318"/>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xdr:col>
      <xdr:colOff>62118</xdr:colOff>
      <xdr:row>3</xdr:row>
      <xdr:rowOff>290184</xdr:rowOff>
    </xdr:from>
    <xdr:to>
      <xdr:col>2</xdr:col>
      <xdr:colOff>566118</xdr:colOff>
      <xdr:row>3</xdr:row>
      <xdr:rowOff>542184</xdr:rowOff>
    </xdr:to>
    <xdr:sp macro="" textlink="' '!A334" fLocksText="0">
      <xdr:nvSpPr>
        <xdr:cNvPr id="36" name="Flussdiagramm: Grenzstelle 35">
          <a:extLst>
            <a:ext uri="{FF2B5EF4-FFF2-40B4-BE49-F238E27FC236}">
              <a16:creationId xmlns:a16="http://schemas.microsoft.com/office/drawing/2014/main" id="{00000000-0008-0000-4E00-000024000000}"/>
            </a:ext>
          </a:extLst>
        </xdr:cNvPr>
        <xdr:cNvSpPr/>
      </xdr:nvSpPr>
      <xdr:spPr>
        <a:xfrm>
          <a:off x="947943" y="1128384"/>
          <a:ext cx="504000" cy="252000"/>
        </a:xfrm>
        <a:prstGeom prst="flowChartTerminator">
          <a:avLst/>
        </a:prstGeom>
        <a:solidFill>
          <a:schemeClr val="bg1">
            <a:lumMod val="8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83EDE901-85BB-4042-B811-B40CA5401D82}" type="TxLink">
            <a:rPr lang="en-US" sz="1000" b="0" i="0" u="none" strike="noStrike" baseline="0">
              <a:solidFill>
                <a:schemeClr val="tx2"/>
              </a:solidFill>
              <a:latin typeface="Calibri"/>
              <a:ea typeface="+mn-ea"/>
              <a:cs typeface="+mn-cs"/>
            </a:rPr>
            <a:pPr marL="0" indent="0" algn="ctr"/>
            <a:t>Début</a:t>
          </a:fld>
          <a:endParaRPr lang="de-CH" sz="1000" b="0" i="0" u="none" strike="noStrike" baseline="0">
            <a:solidFill>
              <a:schemeClr val="tx2"/>
            </a:solidFill>
            <a:latin typeface="Calibri"/>
            <a:ea typeface="+mn-ea"/>
            <a:cs typeface="+mn-cs"/>
          </a:endParaRPr>
        </a:p>
      </xdr:txBody>
    </xdr:sp>
    <xdr:clientData/>
  </xdr:twoCellAnchor>
  <xdr:twoCellAnchor>
    <xdr:from>
      <xdr:col>6</xdr:col>
      <xdr:colOff>500281</xdr:colOff>
      <xdr:row>3</xdr:row>
      <xdr:rowOff>74211</xdr:rowOff>
    </xdr:from>
    <xdr:to>
      <xdr:col>7</xdr:col>
      <xdr:colOff>535756</xdr:colOff>
      <xdr:row>3</xdr:row>
      <xdr:rowOff>758210</xdr:rowOff>
    </xdr:to>
    <xdr:sp macro="" textlink="' '!A331" fLocksText="0">
      <xdr:nvSpPr>
        <xdr:cNvPr id="38" name="Flussdiagramm: Verzweigung 37">
          <a:extLst>
            <a:ext uri="{FF2B5EF4-FFF2-40B4-BE49-F238E27FC236}">
              <a16:creationId xmlns:a16="http://schemas.microsoft.com/office/drawing/2014/main" id="{00000000-0008-0000-4E00-000026000000}"/>
            </a:ext>
          </a:extLst>
        </xdr:cNvPr>
        <xdr:cNvSpPr>
          <a:spLocks/>
        </xdr:cNvSpPr>
      </xdr:nvSpPr>
      <xdr:spPr>
        <a:xfrm>
          <a:off x="6091456" y="912411"/>
          <a:ext cx="1188000" cy="683999"/>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86135DFB-03B2-41FF-B8B4-127F74AA7E2D}" type="TxLink">
            <a:rPr lang="en-US" sz="1000" b="0" i="0" u="none" strike="noStrike" baseline="0">
              <a:solidFill>
                <a:srgbClr val="000000"/>
              </a:solidFill>
              <a:latin typeface="Calibri"/>
              <a:ea typeface="+mn-ea"/>
              <a:cs typeface="+mn-cs"/>
            </a:rPr>
            <a:pPr marL="0" indent="0" algn="ctr"/>
            <a:t>Stratégies qualité ?</a:t>
          </a:fld>
          <a:endParaRPr lang="de-CH" sz="1000" baseline="0">
            <a:solidFill>
              <a:schemeClr val="dk1"/>
            </a:solidFill>
            <a:latin typeface="+mn-lt"/>
            <a:ea typeface="+mn-ea"/>
            <a:cs typeface="+mn-cs"/>
          </a:endParaRPr>
        </a:p>
      </xdr:txBody>
    </xdr:sp>
    <xdr:clientData/>
  </xdr:twoCellAnchor>
  <xdr:twoCellAnchor>
    <xdr:from>
      <xdr:col>7</xdr:col>
      <xdr:colOff>419397</xdr:colOff>
      <xdr:row>3</xdr:row>
      <xdr:rowOff>250036</xdr:rowOff>
    </xdr:from>
    <xdr:to>
      <xdr:col>7</xdr:col>
      <xdr:colOff>737320</xdr:colOff>
      <xdr:row>3</xdr:row>
      <xdr:rowOff>394035</xdr:rowOff>
    </xdr:to>
    <xdr:sp macro="" textlink="' '!A338" fLocksText="0">
      <xdr:nvSpPr>
        <xdr:cNvPr id="39" name="Textfeld 38">
          <a:extLst>
            <a:ext uri="{FF2B5EF4-FFF2-40B4-BE49-F238E27FC236}">
              <a16:creationId xmlns:a16="http://schemas.microsoft.com/office/drawing/2014/main" id="{00000000-0008-0000-4E00-000027000000}"/>
            </a:ext>
          </a:extLst>
        </xdr:cNvPr>
        <xdr:cNvSpPr txBox="1"/>
      </xdr:nvSpPr>
      <xdr:spPr>
        <a:xfrm>
          <a:off x="7163097" y="1088236"/>
          <a:ext cx="317923" cy="143999"/>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8125F92B-3C9C-4137-937A-71F4CF48D6E7}"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6</xdr:col>
      <xdr:colOff>1142746</xdr:colOff>
      <xdr:row>3</xdr:row>
      <xdr:rowOff>740032</xdr:rowOff>
    </xdr:from>
    <xdr:to>
      <xdr:col>7</xdr:col>
      <xdr:colOff>308144</xdr:colOff>
      <xdr:row>3</xdr:row>
      <xdr:rowOff>953051</xdr:rowOff>
    </xdr:to>
    <xdr:sp macro="" textlink="' '!A339" fLocksText="0">
      <xdr:nvSpPr>
        <xdr:cNvPr id="40" name="Textfeld 39">
          <a:extLst>
            <a:ext uri="{FF2B5EF4-FFF2-40B4-BE49-F238E27FC236}">
              <a16:creationId xmlns:a16="http://schemas.microsoft.com/office/drawing/2014/main" id="{00000000-0008-0000-4E00-000028000000}"/>
            </a:ext>
          </a:extLst>
        </xdr:cNvPr>
        <xdr:cNvSpPr txBox="1"/>
      </xdr:nvSpPr>
      <xdr:spPr>
        <a:xfrm>
          <a:off x="6733921" y="1578232"/>
          <a:ext cx="317923" cy="213019"/>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59C61E8F-5F5A-474B-A030-DC1FE0413FF2}"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4</xdr:col>
      <xdr:colOff>945218</xdr:colOff>
      <xdr:row>4</xdr:row>
      <xdr:rowOff>1012930</xdr:rowOff>
    </xdr:from>
    <xdr:to>
      <xdr:col>4</xdr:col>
      <xdr:colOff>945218</xdr:colOff>
      <xdr:row>5</xdr:row>
      <xdr:rowOff>157781</xdr:rowOff>
    </xdr:to>
    <xdr:cxnSp macro="">
      <xdr:nvCxnSpPr>
        <xdr:cNvPr id="41" name="Gerade Verbindung mit Pfeil 40">
          <a:extLst>
            <a:ext uri="{FF2B5EF4-FFF2-40B4-BE49-F238E27FC236}">
              <a16:creationId xmlns:a16="http://schemas.microsoft.com/office/drawing/2014/main" id="{00000000-0008-0000-4E00-000029000000}"/>
            </a:ext>
          </a:extLst>
        </xdr:cNvPr>
        <xdr:cNvCxnSpPr>
          <a:stCxn id="62" idx="0"/>
          <a:endCxn id="77" idx="2"/>
        </xdr:cNvCxnSpPr>
      </xdr:nvCxnSpPr>
      <xdr:spPr>
        <a:xfrm flipV="1">
          <a:off x="5421968" y="4413355"/>
          <a:ext cx="0" cy="897451"/>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535756</xdr:colOff>
      <xdr:row>3</xdr:row>
      <xdr:rowOff>416211</xdr:rowOff>
    </xdr:from>
    <xdr:to>
      <xdr:col>7</xdr:col>
      <xdr:colOff>1136373</xdr:colOff>
      <xdr:row>3</xdr:row>
      <xdr:rowOff>419509</xdr:rowOff>
    </xdr:to>
    <xdr:cxnSp macro="">
      <xdr:nvCxnSpPr>
        <xdr:cNvPr id="42" name="Gerade Verbindung mit Pfeil 41">
          <a:extLst>
            <a:ext uri="{FF2B5EF4-FFF2-40B4-BE49-F238E27FC236}">
              <a16:creationId xmlns:a16="http://schemas.microsoft.com/office/drawing/2014/main" id="{00000000-0008-0000-4E00-00002A000000}"/>
            </a:ext>
          </a:extLst>
        </xdr:cNvPr>
        <xdr:cNvCxnSpPr>
          <a:stCxn id="38" idx="3"/>
          <a:endCxn id="153" idx="1"/>
        </xdr:cNvCxnSpPr>
      </xdr:nvCxnSpPr>
      <xdr:spPr>
        <a:xfrm>
          <a:off x="7279456" y="1254411"/>
          <a:ext cx="600617" cy="3298"/>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414223</xdr:colOff>
      <xdr:row>3</xdr:row>
      <xdr:rowOff>758212</xdr:rowOff>
    </xdr:from>
    <xdr:to>
      <xdr:col>11</xdr:col>
      <xdr:colOff>419071</xdr:colOff>
      <xdr:row>3</xdr:row>
      <xdr:rowOff>1435385</xdr:rowOff>
    </xdr:to>
    <xdr:cxnSp macro="">
      <xdr:nvCxnSpPr>
        <xdr:cNvPr id="43" name="Gerade Verbindung mit Pfeil 42">
          <a:extLst>
            <a:ext uri="{FF2B5EF4-FFF2-40B4-BE49-F238E27FC236}">
              <a16:creationId xmlns:a16="http://schemas.microsoft.com/office/drawing/2014/main" id="{00000000-0008-0000-4E00-00002B000000}"/>
            </a:ext>
          </a:extLst>
        </xdr:cNvPr>
        <xdr:cNvCxnSpPr>
          <a:stCxn id="131" idx="2"/>
          <a:endCxn id="129" idx="0"/>
        </xdr:cNvCxnSpPr>
      </xdr:nvCxnSpPr>
      <xdr:spPr>
        <a:xfrm>
          <a:off x="11529898" y="1596412"/>
          <a:ext cx="4848" cy="677173"/>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1145121</xdr:colOff>
      <xdr:row>2</xdr:row>
      <xdr:rowOff>70962</xdr:rowOff>
    </xdr:from>
    <xdr:ext cx="1057221" cy="229221"/>
    <xdr:sp macro="" textlink="' '!A296" fLocksText="0">
      <xdr:nvSpPr>
        <xdr:cNvPr id="44" name="Textfeld 43">
          <a:extLst>
            <a:ext uri="{FF2B5EF4-FFF2-40B4-BE49-F238E27FC236}">
              <a16:creationId xmlns:a16="http://schemas.microsoft.com/office/drawing/2014/main" id="{00000000-0008-0000-4E00-00002C000000}"/>
            </a:ext>
          </a:extLst>
        </xdr:cNvPr>
        <xdr:cNvSpPr txBox="1">
          <a:spLocks/>
        </xdr:cNvSpPr>
      </xdr:nvSpPr>
      <xdr:spPr>
        <a:xfrm>
          <a:off x="8330781" y="794862"/>
          <a:ext cx="1057221"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516CBF81-98DC-4C86-88BD-87454B7EFCA0}" type="TxLink">
            <a:rPr lang="en-US" sz="1000" b="0" i="0" u="none" strike="noStrike" baseline="0">
              <a:solidFill>
                <a:schemeClr val="bg1">
                  <a:lumMod val="50000"/>
                </a:schemeClr>
              </a:solidFill>
              <a:latin typeface="+mn-lt"/>
              <a:ea typeface="+mn-ea"/>
              <a:cs typeface="+mn-cs"/>
            </a:rPr>
            <a:pPr marL="0" indent="0" algn="ctr"/>
            <a:t>6 - 12 x par année</a:t>
          </a:fld>
          <a:endParaRPr lang="de-CH" sz="1000" b="0" i="0" u="none" strike="noStrike" baseline="0">
            <a:solidFill>
              <a:schemeClr val="bg1">
                <a:lumMod val="50000"/>
              </a:schemeClr>
            </a:solidFill>
            <a:latin typeface="+mn-lt"/>
            <a:ea typeface="+mn-ea"/>
            <a:cs typeface="+mn-cs"/>
          </a:endParaRPr>
        </a:p>
      </xdr:txBody>
    </xdr:sp>
    <xdr:clientData/>
  </xdr:oneCellAnchor>
  <xdr:twoCellAnchor>
    <xdr:from>
      <xdr:col>7</xdr:col>
      <xdr:colOff>1076678</xdr:colOff>
      <xdr:row>5</xdr:row>
      <xdr:rowOff>784030</xdr:rowOff>
    </xdr:from>
    <xdr:to>
      <xdr:col>8</xdr:col>
      <xdr:colOff>1112153</xdr:colOff>
      <xdr:row>5</xdr:row>
      <xdr:rowOff>1468032</xdr:rowOff>
    </xdr:to>
    <xdr:sp macro="" textlink="' '!A302" fLocksText="0">
      <xdr:nvSpPr>
        <xdr:cNvPr id="46" name="Flussdiagramm: Verzweigung 45">
          <a:extLst>
            <a:ext uri="{FF2B5EF4-FFF2-40B4-BE49-F238E27FC236}">
              <a16:creationId xmlns:a16="http://schemas.microsoft.com/office/drawing/2014/main" id="{00000000-0008-0000-4E00-00002E000000}"/>
            </a:ext>
          </a:extLst>
        </xdr:cNvPr>
        <xdr:cNvSpPr>
          <a:spLocks/>
        </xdr:cNvSpPr>
      </xdr:nvSpPr>
      <xdr:spPr>
        <a:xfrm>
          <a:off x="7820378" y="5937055"/>
          <a:ext cx="1188000" cy="684002"/>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CD3E6B3D-1C3D-49B6-8D7C-879A7584788C}" type="TxLink">
            <a:rPr lang="en-US" sz="1050" b="0" i="0" u="none" strike="noStrike" baseline="0">
              <a:solidFill>
                <a:srgbClr val="000000"/>
              </a:solidFill>
              <a:latin typeface="Calibri"/>
              <a:ea typeface="+mn-ea"/>
              <a:cs typeface="+mn-cs"/>
            </a:rPr>
            <a:pPr marL="0" indent="0" algn="ctr"/>
            <a:t>Projets à jour?</a:t>
          </a:fld>
          <a:endParaRPr lang="de-CH" sz="1050" baseline="0">
            <a:solidFill>
              <a:schemeClr val="dk1"/>
            </a:solidFill>
            <a:latin typeface="+mn-lt"/>
            <a:ea typeface="+mn-ea"/>
            <a:cs typeface="+mn-cs"/>
          </a:endParaRPr>
        </a:p>
      </xdr:txBody>
    </xdr:sp>
    <xdr:clientData/>
  </xdr:twoCellAnchor>
  <xdr:twoCellAnchor>
    <xdr:from>
      <xdr:col>7</xdr:col>
      <xdr:colOff>845265</xdr:colOff>
      <xdr:row>5</xdr:row>
      <xdr:rowOff>944117</xdr:rowOff>
    </xdr:from>
    <xdr:to>
      <xdr:col>8</xdr:col>
      <xdr:colOff>11275</xdr:colOff>
      <xdr:row>5</xdr:row>
      <xdr:rowOff>1088117</xdr:rowOff>
    </xdr:to>
    <xdr:sp macro="" textlink="' '!A338" fLocksText="0">
      <xdr:nvSpPr>
        <xdr:cNvPr id="47" name="Textfeld 46">
          <a:extLst>
            <a:ext uri="{FF2B5EF4-FFF2-40B4-BE49-F238E27FC236}">
              <a16:creationId xmlns:a16="http://schemas.microsoft.com/office/drawing/2014/main" id="{00000000-0008-0000-4E00-00002F000000}"/>
            </a:ext>
          </a:extLst>
        </xdr:cNvPr>
        <xdr:cNvSpPr txBox="1"/>
      </xdr:nvSpPr>
      <xdr:spPr>
        <a:xfrm>
          <a:off x="7588965" y="6097142"/>
          <a:ext cx="318535"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679F620B-8548-4E86-ABA0-A9480F3368D4}"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8</xdr:col>
      <xdr:colOff>534623</xdr:colOff>
      <xdr:row>5</xdr:row>
      <xdr:rowOff>626143</xdr:rowOff>
    </xdr:from>
    <xdr:to>
      <xdr:col>8</xdr:col>
      <xdr:colOff>853158</xdr:colOff>
      <xdr:row>5</xdr:row>
      <xdr:rowOff>806144</xdr:rowOff>
    </xdr:to>
    <xdr:sp macro="" textlink="' '!A339" fLocksText="0">
      <xdr:nvSpPr>
        <xdr:cNvPr id="48" name="Textfeld 47">
          <a:extLst>
            <a:ext uri="{FF2B5EF4-FFF2-40B4-BE49-F238E27FC236}">
              <a16:creationId xmlns:a16="http://schemas.microsoft.com/office/drawing/2014/main" id="{00000000-0008-0000-4E00-000030000000}"/>
            </a:ext>
          </a:extLst>
        </xdr:cNvPr>
        <xdr:cNvSpPr txBox="1"/>
      </xdr:nvSpPr>
      <xdr:spPr>
        <a:xfrm>
          <a:off x="8430848" y="5779168"/>
          <a:ext cx="318535" cy="18000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B56CC6EF-310C-4F84-B4B3-08A30BCB100D}"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7</xdr:col>
      <xdr:colOff>1137592</xdr:colOff>
      <xdr:row>4</xdr:row>
      <xdr:rowOff>472930</xdr:rowOff>
    </xdr:from>
    <xdr:to>
      <xdr:col>8</xdr:col>
      <xdr:colOff>1065067</xdr:colOff>
      <xdr:row>4</xdr:row>
      <xdr:rowOff>1011073</xdr:rowOff>
    </xdr:to>
    <xdr:sp macro="" textlink="' '!A297" fLocksText="0">
      <xdr:nvSpPr>
        <xdr:cNvPr id="49" name="Flussdiagramm: Prozess 48">
          <a:extLst>
            <a:ext uri="{FF2B5EF4-FFF2-40B4-BE49-F238E27FC236}">
              <a16:creationId xmlns:a16="http://schemas.microsoft.com/office/drawing/2014/main" id="{00000000-0008-0000-4E00-000031000000}"/>
            </a:ext>
          </a:extLst>
        </xdr:cNvPr>
        <xdr:cNvSpPr>
          <a:spLocks noChangeAspect="1"/>
        </xdr:cNvSpPr>
      </xdr:nvSpPr>
      <xdr:spPr>
        <a:xfrm>
          <a:off x="7881292" y="3873355"/>
          <a:ext cx="1080000" cy="538143"/>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E8CB2341-6050-461E-9E3F-2EB12CBA9041}" type="TxLink">
            <a:rPr lang="en-US" sz="1100" b="0" i="0" u="none" strike="noStrike" baseline="0">
              <a:solidFill>
                <a:srgbClr val="000000"/>
              </a:solidFill>
              <a:latin typeface="Calibri"/>
            </a:rPr>
            <a:pPr algn="ctr"/>
            <a:t>Mise à jour des projets</a:t>
          </a:fld>
          <a:endParaRPr lang="en-US" sz="1000" baseline="0"/>
        </a:p>
      </xdr:txBody>
    </xdr:sp>
    <xdr:clientData/>
  </xdr:twoCellAnchor>
  <xdr:twoCellAnchor>
    <xdr:from>
      <xdr:col>8</xdr:col>
      <xdr:colOff>518153</xdr:colOff>
      <xdr:row>5</xdr:row>
      <xdr:rowOff>557697</xdr:rowOff>
    </xdr:from>
    <xdr:to>
      <xdr:col>8</xdr:col>
      <xdr:colOff>523852</xdr:colOff>
      <xdr:row>5</xdr:row>
      <xdr:rowOff>784030</xdr:rowOff>
    </xdr:to>
    <xdr:cxnSp macro="">
      <xdr:nvCxnSpPr>
        <xdr:cNvPr id="50" name="Gerade Verbindung mit Pfeil 49">
          <a:extLst>
            <a:ext uri="{FF2B5EF4-FFF2-40B4-BE49-F238E27FC236}">
              <a16:creationId xmlns:a16="http://schemas.microsoft.com/office/drawing/2014/main" id="{00000000-0008-0000-4E00-000032000000}"/>
            </a:ext>
          </a:extLst>
        </xdr:cNvPr>
        <xdr:cNvCxnSpPr>
          <a:stCxn id="46" idx="0"/>
          <a:endCxn id="63" idx="2"/>
        </xdr:cNvCxnSpPr>
      </xdr:nvCxnSpPr>
      <xdr:spPr>
        <a:xfrm flipV="1">
          <a:off x="8414378" y="5710722"/>
          <a:ext cx="5699" cy="226333"/>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523852</xdr:colOff>
      <xdr:row>4</xdr:row>
      <xdr:rowOff>1011073</xdr:rowOff>
    </xdr:from>
    <xdr:to>
      <xdr:col>8</xdr:col>
      <xdr:colOff>525067</xdr:colOff>
      <xdr:row>5</xdr:row>
      <xdr:rowOff>157781</xdr:rowOff>
    </xdr:to>
    <xdr:cxnSp macro="">
      <xdr:nvCxnSpPr>
        <xdr:cNvPr id="51" name="Gerade Verbindung mit Pfeil 50">
          <a:extLst>
            <a:ext uri="{FF2B5EF4-FFF2-40B4-BE49-F238E27FC236}">
              <a16:creationId xmlns:a16="http://schemas.microsoft.com/office/drawing/2014/main" id="{00000000-0008-0000-4E00-000033000000}"/>
            </a:ext>
          </a:extLst>
        </xdr:cNvPr>
        <xdr:cNvCxnSpPr>
          <a:stCxn id="63" idx="0"/>
          <a:endCxn id="49" idx="2"/>
        </xdr:cNvCxnSpPr>
      </xdr:nvCxnSpPr>
      <xdr:spPr>
        <a:xfrm flipV="1">
          <a:off x="8420077" y="4411498"/>
          <a:ext cx="1215" cy="899308"/>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344097</xdr:colOff>
      <xdr:row>3</xdr:row>
      <xdr:rowOff>74213</xdr:rowOff>
    </xdr:from>
    <xdr:to>
      <xdr:col>10</xdr:col>
      <xdr:colOff>360522</xdr:colOff>
      <xdr:row>3</xdr:row>
      <xdr:rowOff>758212</xdr:rowOff>
    </xdr:to>
    <xdr:sp macro="" textlink="' '!A295" fLocksText="0">
      <xdr:nvSpPr>
        <xdr:cNvPr id="53" name="Flussdiagramm: Verzweigung 52">
          <a:extLst>
            <a:ext uri="{FF2B5EF4-FFF2-40B4-BE49-F238E27FC236}">
              <a16:creationId xmlns:a16="http://schemas.microsoft.com/office/drawing/2014/main" id="{00000000-0008-0000-4E00-000035000000}"/>
            </a:ext>
          </a:extLst>
        </xdr:cNvPr>
        <xdr:cNvSpPr>
          <a:spLocks/>
        </xdr:cNvSpPr>
      </xdr:nvSpPr>
      <xdr:spPr>
        <a:xfrm>
          <a:off x="9459522" y="912413"/>
          <a:ext cx="1188000" cy="683999"/>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34A7490-9495-4441-A5E4-5B431A8A200D}" type="TxLink">
            <a:rPr lang="en-US" sz="1000" b="0" i="0" u="none" strike="noStrike" baseline="0">
              <a:solidFill>
                <a:srgbClr val="000000"/>
              </a:solidFill>
              <a:latin typeface="Calibri"/>
              <a:ea typeface="+mn-ea"/>
              <a:cs typeface="+mn-cs"/>
            </a:rPr>
            <a:pPr marL="0" indent="0" algn="ctr"/>
            <a:t>Projets
 ok ?</a:t>
          </a:fld>
          <a:endParaRPr lang="de-CH" sz="1000" baseline="0">
            <a:solidFill>
              <a:schemeClr val="dk1"/>
            </a:solidFill>
            <a:latin typeface="+mn-lt"/>
            <a:ea typeface="+mn-ea"/>
            <a:cs typeface="+mn-cs"/>
          </a:endParaRPr>
        </a:p>
      </xdr:txBody>
    </xdr:sp>
    <xdr:clientData/>
  </xdr:twoCellAnchor>
  <xdr:twoCellAnchor>
    <xdr:from>
      <xdr:col>10</xdr:col>
      <xdr:colOff>203881</xdr:colOff>
      <xdr:row>3</xdr:row>
      <xdr:rowOff>205727</xdr:rowOff>
    </xdr:from>
    <xdr:to>
      <xdr:col>10</xdr:col>
      <xdr:colOff>521084</xdr:colOff>
      <xdr:row>3</xdr:row>
      <xdr:rowOff>349727</xdr:rowOff>
    </xdr:to>
    <xdr:sp macro="" textlink="' '!A338" fLocksText="0">
      <xdr:nvSpPr>
        <xdr:cNvPr id="54" name="Textfeld 53">
          <a:extLst>
            <a:ext uri="{FF2B5EF4-FFF2-40B4-BE49-F238E27FC236}">
              <a16:creationId xmlns:a16="http://schemas.microsoft.com/office/drawing/2014/main" id="{00000000-0008-0000-4E00-000036000000}"/>
            </a:ext>
          </a:extLst>
        </xdr:cNvPr>
        <xdr:cNvSpPr txBox="1"/>
      </xdr:nvSpPr>
      <xdr:spPr>
        <a:xfrm>
          <a:off x="10490881" y="1043927"/>
          <a:ext cx="317203"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8BDFC5A7-A04A-49A1-9C8C-A309AD372314}"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9</xdr:col>
      <xdr:colOff>949545</xdr:colOff>
      <xdr:row>3</xdr:row>
      <xdr:rowOff>735063</xdr:rowOff>
    </xdr:from>
    <xdr:to>
      <xdr:col>10</xdr:col>
      <xdr:colOff>95173</xdr:colOff>
      <xdr:row>3</xdr:row>
      <xdr:rowOff>948084</xdr:rowOff>
    </xdr:to>
    <xdr:sp macro="" textlink="' '!A339" fLocksText="0">
      <xdr:nvSpPr>
        <xdr:cNvPr id="55" name="Textfeld 54">
          <a:extLst>
            <a:ext uri="{FF2B5EF4-FFF2-40B4-BE49-F238E27FC236}">
              <a16:creationId xmlns:a16="http://schemas.microsoft.com/office/drawing/2014/main" id="{00000000-0008-0000-4E00-000037000000}"/>
            </a:ext>
          </a:extLst>
        </xdr:cNvPr>
        <xdr:cNvSpPr txBox="1"/>
      </xdr:nvSpPr>
      <xdr:spPr>
        <a:xfrm>
          <a:off x="10064970" y="1573263"/>
          <a:ext cx="317203" cy="2130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55040F5F-8064-40F2-B7F6-E1AF57E6C960}"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8</xdr:col>
      <xdr:colOff>1063848</xdr:colOff>
      <xdr:row>3</xdr:row>
      <xdr:rowOff>416213</xdr:rowOff>
    </xdr:from>
    <xdr:to>
      <xdr:col>9</xdr:col>
      <xdr:colOff>344097</xdr:colOff>
      <xdr:row>3</xdr:row>
      <xdr:rowOff>419509</xdr:rowOff>
    </xdr:to>
    <xdr:cxnSp macro="">
      <xdr:nvCxnSpPr>
        <xdr:cNvPr id="56" name="Gerade Verbindung mit Pfeil 55">
          <a:extLst>
            <a:ext uri="{FF2B5EF4-FFF2-40B4-BE49-F238E27FC236}">
              <a16:creationId xmlns:a16="http://schemas.microsoft.com/office/drawing/2014/main" id="{00000000-0008-0000-4E00-000038000000}"/>
            </a:ext>
          </a:extLst>
        </xdr:cNvPr>
        <xdr:cNvCxnSpPr>
          <a:stCxn id="153" idx="3"/>
          <a:endCxn id="53" idx="1"/>
        </xdr:cNvCxnSpPr>
      </xdr:nvCxnSpPr>
      <xdr:spPr>
        <a:xfrm flipV="1">
          <a:off x="8960073" y="1254413"/>
          <a:ext cx="499449" cy="329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403771</xdr:colOff>
      <xdr:row>3</xdr:row>
      <xdr:rowOff>1425429</xdr:rowOff>
    </xdr:from>
    <xdr:to>
      <xdr:col>10</xdr:col>
      <xdr:colOff>310540</xdr:colOff>
      <xdr:row>3</xdr:row>
      <xdr:rowOff>1965429</xdr:rowOff>
    </xdr:to>
    <xdr:sp macro="" textlink="' '!A299" fLocksText="0">
      <xdr:nvSpPr>
        <xdr:cNvPr id="57" name="Flussdiagramm: Prozess 56">
          <a:extLst>
            <a:ext uri="{FF2B5EF4-FFF2-40B4-BE49-F238E27FC236}">
              <a16:creationId xmlns:a16="http://schemas.microsoft.com/office/drawing/2014/main" id="{00000000-0008-0000-4E00-000039000000}"/>
            </a:ext>
          </a:extLst>
        </xdr:cNvPr>
        <xdr:cNvSpPr>
          <a:spLocks/>
        </xdr:cNvSpPr>
      </xdr:nvSpPr>
      <xdr:spPr>
        <a:xfrm>
          <a:off x="9519196" y="2263629"/>
          <a:ext cx="1078344"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1ED16340-C288-4D38-B650-359EBA264DB8}" type="TxLink">
            <a:rPr lang="en-US" sz="1000" b="0" i="0" u="none" strike="noStrike" baseline="0">
              <a:solidFill>
                <a:srgbClr val="000000"/>
              </a:solidFill>
              <a:latin typeface="Calibri"/>
              <a:ea typeface="+mn-ea"/>
              <a:cs typeface="+mn-cs"/>
            </a:rPr>
            <a:pPr marL="0" indent="0" algn="ctr"/>
            <a:t>Mesures correctives</a:t>
          </a:fld>
          <a:endParaRPr lang="en-US" sz="1000" b="0" i="0" u="none" strike="noStrike" baseline="0">
            <a:solidFill>
              <a:srgbClr val="000000"/>
            </a:solidFill>
            <a:latin typeface="Calibri"/>
            <a:ea typeface="+mn-ea"/>
            <a:cs typeface="+mn-cs"/>
          </a:endParaRPr>
        </a:p>
      </xdr:txBody>
    </xdr:sp>
    <xdr:clientData/>
  </xdr:twoCellAnchor>
  <xdr:twoCellAnchor>
    <xdr:from>
      <xdr:col>9</xdr:col>
      <xdr:colOff>942943</xdr:colOff>
      <xdr:row>3</xdr:row>
      <xdr:rowOff>1965429</xdr:rowOff>
    </xdr:from>
    <xdr:to>
      <xdr:col>9</xdr:col>
      <xdr:colOff>943770</xdr:colOff>
      <xdr:row>4</xdr:row>
      <xdr:rowOff>463407</xdr:rowOff>
    </xdr:to>
    <xdr:cxnSp macro="">
      <xdr:nvCxnSpPr>
        <xdr:cNvPr id="58" name="Gerade Verbindung mit Pfeil 57">
          <a:extLst>
            <a:ext uri="{FF2B5EF4-FFF2-40B4-BE49-F238E27FC236}">
              <a16:creationId xmlns:a16="http://schemas.microsoft.com/office/drawing/2014/main" id="{00000000-0008-0000-4E00-00003A000000}"/>
            </a:ext>
          </a:extLst>
        </xdr:cNvPr>
        <xdr:cNvCxnSpPr>
          <a:stCxn id="57" idx="2"/>
          <a:endCxn id="75" idx="0"/>
        </xdr:cNvCxnSpPr>
      </xdr:nvCxnSpPr>
      <xdr:spPr>
        <a:xfrm>
          <a:off x="10058368" y="2803629"/>
          <a:ext cx="827" cy="1060203"/>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938097</xdr:colOff>
      <xdr:row>3</xdr:row>
      <xdr:rowOff>758212</xdr:rowOff>
    </xdr:from>
    <xdr:to>
      <xdr:col>9</xdr:col>
      <xdr:colOff>942943</xdr:colOff>
      <xdr:row>3</xdr:row>
      <xdr:rowOff>1425429</xdr:rowOff>
    </xdr:to>
    <xdr:cxnSp macro="">
      <xdr:nvCxnSpPr>
        <xdr:cNvPr id="59" name="Gerade Verbindung mit Pfeil 58">
          <a:extLst>
            <a:ext uri="{FF2B5EF4-FFF2-40B4-BE49-F238E27FC236}">
              <a16:creationId xmlns:a16="http://schemas.microsoft.com/office/drawing/2014/main" id="{00000000-0008-0000-4E00-00003B000000}"/>
            </a:ext>
          </a:extLst>
        </xdr:cNvPr>
        <xdr:cNvCxnSpPr>
          <a:stCxn id="53" idx="2"/>
          <a:endCxn id="57" idx="0"/>
        </xdr:cNvCxnSpPr>
      </xdr:nvCxnSpPr>
      <xdr:spPr>
        <a:xfrm>
          <a:off x="10053522" y="1596412"/>
          <a:ext cx="4846" cy="667217"/>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167250</xdr:colOff>
      <xdr:row>3</xdr:row>
      <xdr:rowOff>486900</xdr:rowOff>
    </xdr:from>
    <xdr:to>
      <xdr:col>9</xdr:col>
      <xdr:colOff>403770</xdr:colOff>
      <xdr:row>4</xdr:row>
      <xdr:rowOff>733407</xdr:rowOff>
    </xdr:to>
    <xdr:cxnSp macro="">
      <xdr:nvCxnSpPr>
        <xdr:cNvPr id="60" name="Gewinkelte Verbindung 59">
          <a:extLst>
            <a:ext uri="{FF2B5EF4-FFF2-40B4-BE49-F238E27FC236}">
              <a16:creationId xmlns:a16="http://schemas.microsoft.com/office/drawing/2014/main" id="{00000000-0008-0000-4E00-00003C000000}"/>
            </a:ext>
          </a:extLst>
        </xdr:cNvPr>
        <xdr:cNvCxnSpPr>
          <a:stCxn id="75" idx="1"/>
          <a:endCxn id="80" idx="4"/>
        </xdr:cNvCxnSpPr>
      </xdr:nvCxnSpPr>
      <xdr:spPr>
        <a:xfrm rot="10800000">
          <a:off x="9282675" y="1325100"/>
          <a:ext cx="236520" cy="2808732"/>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14</xdr:col>
      <xdr:colOff>688696</xdr:colOff>
      <xdr:row>4</xdr:row>
      <xdr:rowOff>610311</xdr:rowOff>
    </xdr:from>
    <xdr:to>
      <xdr:col>14</xdr:col>
      <xdr:colOff>1192696</xdr:colOff>
      <xdr:row>4</xdr:row>
      <xdr:rowOff>862311</xdr:rowOff>
    </xdr:to>
    <xdr:sp macro="" textlink="' '!A335" fLocksText="0">
      <xdr:nvSpPr>
        <xdr:cNvPr id="61" name="Flussdiagramm: Grenzstelle 60">
          <a:extLst>
            <a:ext uri="{FF2B5EF4-FFF2-40B4-BE49-F238E27FC236}">
              <a16:creationId xmlns:a16="http://schemas.microsoft.com/office/drawing/2014/main" id="{00000000-0008-0000-4E00-00003D000000}"/>
            </a:ext>
          </a:extLst>
        </xdr:cNvPr>
        <xdr:cNvSpPr/>
      </xdr:nvSpPr>
      <xdr:spPr>
        <a:xfrm>
          <a:off x="13375996" y="4010736"/>
          <a:ext cx="504000" cy="252000"/>
        </a:xfrm>
        <a:prstGeom prst="flowChartTerminator">
          <a:avLst/>
        </a:prstGeom>
        <a:solidFill>
          <a:schemeClr val="bg1">
            <a:lumMod val="85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6FE5EBC5-34F6-4FEF-86C8-77B91626011C}" type="TxLink">
            <a:rPr lang="en-US" sz="1000" b="0" i="0" u="none" strike="noStrike" baseline="0">
              <a:solidFill>
                <a:schemeClr val="tx2"/>
              </a:solidFill>
              <a:latin typeface="Calibri"/>
              <a:ea typeface="+mn-ea"/>
              <a:cs typeface="+mn-cs"/>
            </a:rPr>
            <a:pPr marL="0" indent="0" algn="ctr"/>
            <a:t>Fin</a:t>
          </a:fld>
          <a:endParaRPr lang="de-CH" sz="1000" b="0" i="0" u="none" strike="noStrike" baseline="0">
            <a:solidFill>
              <a:schemeClr val="tx2"/>
            </a:solidFill>
            <a:latin typeface="Calibri"/>
            <a:ea typeface="+mn-ea"/>
            <a:cs typeface="+mn-cs"/>
          </a:endParaRPr>
        </a:p>
      </xdr:txBody>
    </xdr:sp>
    <xdr:clientData/>
  </xdr:twoCellAnchor>
  <xdr:twoCellAnchor>
    <xdr:from>
      <xdr:col>4</xdr:col>
      <xdr:colOff>405218</xdr:colOff>
      <xdr:row>5</xdr:row>
      <xdr:rowOff>157781</xdr:rowOff>
    </xdr:from>
    <xdr:to>
      <xdr:col>6</xdr:col>
      <xdr:colOff>370793</xdr:colOff>
      <xdr:row>5</xdr:row>
      <xdr:rowOff>560466</xdr:rowOff>
    </xdr:to>
    <xdr:sp macro="" textlink="' '!A301" fLocksText="0">
      <xdr:nvSpPr>
        <xdr:cNvPr id="62" name="Flussdiagramm: Prozess 61">
          <a:extLst>
            <a:ext uri="{FF2B5EF4-FFF2-40B4-BE49-F238E27FC236}">
              <a16:creationId xmlns:a16="http://schemas.microsoft.com/office/drawing/2014/main" id="{00000000-0008-0000-4E00-00003E000000}"/>
            </a:ext>
          </a:extLst>
        </xdr:cNvPr>
        <xdr:cNvSpPr>
          <a:spLocks noChangeAspect="1"/>
        </xdr:cNvSpPr>
      </xdr:nvSpPr>
      <xdr:spPr>
        <a:xfrm>
          <a:off x="4881968" y="5310806"/>
          <a:ext cx="1080000" cy="402685"/>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54D0833B-FF41-4266-A3A2-676F5C56D934}" type="TxLink">
            <a:rPr lang="en-US" sz="1100" b="0" i="0" u="none" strike="noStrike" baseline="0">
              <a:solidFill>
                <a:srgbClr val="000000"/>
              </a:solidFill>
              <a:latin typeface="Calibri"/>
            </a:rPr>
            <a:pPr algn="ctr"/>
            <a:t>rappel par e-mail</a:t>
          </a:fld>
          <a:endParaRPr lang="en-US" sz="1000" baseline="0"/>
        </a:p>
      </xdr:txBody>
    </xdr:sp>
    <xdr:clientData/>
  </xdr:twoCellAnchor>
  <xdr:twoCellAnchor>
    <xdr:from>
      <xdr:col>7</xdr:col>
      <xdr:colOff>1136377</xdr:colOff>
      <xdr:row>5</xdr:row>
      <xdr:rowOff>157781</xdr:rowOff>
    </xdr:from>
    <xdr:to>
      <xdr:col>8</xdr:col>
      <xdr:colOff>1063852</xdr:colOff>
      <xdr:row>5</xdr:row>
      <xdr:rowOff>557697</xdr:rowOff>
    </xdr:to>
    <xdr:sp macro="" textlink="' '!A301" fLocksText="0">
      <xdr:nvSpPr>
        <xdr:cNvPr id="63" name="Flussdiagramm: Prozess 62">
          <a:extLst>
            <a:ext uri="{FF2B5EF4-FFF2-40B4-BE49-F238E27FC236}">
              <a16:creationId xmlns:a16="http://schemas.microsoft.com/office/drawing/2014/main" id="{00000000-0008-0000-4E00-00003F000000}"/>
            </a:ext>
          </a:extLst>
        </xdr:cNvPr>
        <xdr:cNvSpPr>
          <a:spLocks noChangeAspect="1"/>
        </xdr:cNvSpPr>
      </xdr:nvSpPr>
      <xdr:spPr>
        <a:xfrm>
          <a:off x="7880077" y="5310806"/>
          <a:ext cx="1080000" cy="399916"/>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37E2DC10-A476-41BA-A499-E5533D951A86}" type="TxLink">
            <a:rPr lang="en-US" sz="1100" b="0" i="0" u="none" strike="noStrike" baseline="0">
              <a:solidFill>
                <a:srgbClr val="000000"/>
              </a:solidFill>
              <a:latin typeface="Calibri"/>
            </a:rPr>
            <a:pPr algn="ctr"/>
            <a:t>rappel par e-mail</a:t>
          </a:fld>
          <a:endParaRPr lang="en-US" sz="1000" baseline="0"/>
        </a:p>
      </xdr:txBody>
    </xdr:sp>
    <xdr:clientData/>
  </xdr:twoCellAnchor>
  <xdr:twoCellAnchor>
    <xdr:from>
      <xdr:col>7</xdr:col>
      <xdr:colOff>804636</xdr:colOff>
      <xdr:row>3</xdr:row>
      <xdr:rowOff>815339</xdr:rowOff>
    </xdr:from>
    <xdr:to>
      <xdr:col>7</xdr:col>
      <xdr:colOff>1076678</xdr:colOff>
      <xdr:row>5</xdr:row>
      <xdr:rowOff>1126032</xdr:rowOff>
    </xdr:to>
    <xdr:cxnSp macro="">
      <xdr:nvCxnSpPr>
        <xdr:cNvPr id="64" name="Gewinkelte Verbindung 63">
          <a:extLst>
            <a:ext uri="{FF2B5EF4-FFF2-40B4-BE49-F238E27FC236}">
              <a16:creationId xmlns:a16="http://schemas.microsoft.com/office/drawing/2014/main" id="{00000000-0008-0000-4E00-000040000000}"/>
            </a:ext>
          </a:extLst>
        </xdr:cNvPr>
        <xdr:cNvCxnSpPr>
          <a:stCxn id="46" idx="1"/>
          <a:endCxn id="152" idx="1"/>
        </xdr:cNvCxnSpPr>
      </xdr:nvCxnSpPr>
      <xdr:spPr>
        <a:xfrm rot="10800000">
          <a:off x="7548336" y="1653539"/>
          <a:ext cx="272042" cy="4625518"/>
        </a:xfrm>
        <a:prstGeom prst="bentConnector3">
          <a:avLst>
            <a:gd name="adj1" fmla="val 18403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763728</xdr:colOff>
      <xdr:row>3</xdr:row>
      <xdr:rowOff>1712409</xdr:rowOff>
    </xdr:from>
    <xdr:ext cx="798372" cy="229221"/>
    <xdr:sp macro="" textlink="" fLocksText="0">
      <xdr:nvSpPr>
        <xdr:cNvPr id="68" name="Textfeld 67">
          <a:extLst>
            <a:ext uri="{FF2B5EF4-FFF2-40B4-BE49-F238E27FC236}">
              <a16:creationId xmlns:a16="http://schemas.microsoft.com/office/drawing/2014/main" id="{00000000-0008-0000-4E00-000044000000}"/>
            </a:ext>
          </a:extLst>
        </xdr:cNvPr>
        <xdr:cNvSpPr txBox="1">
          <a:spLocks/>
        </xdr:cNvSpPr>
      </xdr:nvSpPr>
      <xdr:spPr>
        <a:xfrm>
          <a:off x="5240478" y="2550609"/>
          <a:ext cx="798372"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F2E9C53E-3940-44C0-854F-3DA71E6C86DF}" type="TxLink">
            <a:rPr lang="en-US" sz="1000" b="0" i="0" u="none" strike="noStrike" baseline="0">
              <a:solidFill>
                <a:schemeClr val="bg1">
                  <a:lumMod val="50000"/>
                </a:schemeClr>
              </a:solidFill>
              <a:latin typeface="Calibri"/>
              <a:ea typeface="+mn-ea"/>
              <a:cs typeface="+mn-cs"/>
            </a:rPr>
            <a:pPr marL="0" indent="0" algn="ctr"/>
            <a:t> </a:t>
          </a:fld>
          <a:endParaRPr lang="de-CH" sz="1000" baseline="0">
            <a:solidFill>
              <a:schemeClr val="bg1">
                <a:lumMod val="50000"/>
              </a:schemeClr>
            </a:solidFill>
            <a:latin typeface="+mn-lt"/>
            <a:ea typeface="+mn-ea"/>
            <a:cs typeface="+mn-cs"/>
          </a:endParaRPr>
        </a:p>
      </xdr:txBody>
    </xdr:sp>
    <xdr:clientData/>
  </xdr:oneCellAnchor>
  <xdr:oneCellAnchor>
    <xdr:from>
      <xdr:col>2</xdr:col>
      <xdr:colOff>1163778</xdr:colOff>
      <xdr:row>3</xdr:row>
      <xdr:rowOff>1740984</xdr:rowOff>
    </xdr:from>
    <xdr:ext cx="798372" cy="229221"/>
    <xdr:sp macro="" textlink="' '!A304" fLocksText="0">
      <xdr:nvSpPr>
        <xdr:cNvPr id="69" name="Textfeld 68">
          <a:extLst>
            <a:ext uri="{FF2B5EF4-FFF2-40B4-BE49-F238E27FC236}">
              <a16:creationId xmlns:a16="http://schemas.microsoft.com/office/drawing/2014/main" id="{00000000-0008-0000-4E00-000045000000}"/>
            </a:ext>
          </a:extLst>
        </xdr:cNvPr>
        <xdr:cNvSpPr txBox="1">
          <a:spLocks/>
        </xdr:cNvSpPr>
      </xdr:nvSpPr>
      <xdr:spPr>
        <a:xfrm>
          <a:off x="2322018" y="2579184"/>
          <a:ext cx="798372"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AB229286-3060-41CD-9FB0-0A216A9F14E8}" type="TxLink">
            <a:rPr lang="en-US" sz="1000" b="0" i="0" u="none" strike="noStrike" baseline="0">
              <a:solidFill>
                <a:schemeClr val="bg1">
                  <a:lumMod val="50000"/>
                </a:schemeClr>
              </a:solidFill>
              <a:latin typeface="Calibri"/>
              <a:ea typeface="+mn-ea"/>
              <a:cs typeface="+mn-cs"/>
            </a:rPr>
            <a:pPr marL="0" indent="0" algn="ctr"/>
            <a:t>actualiser</a:t>
          </a:fld>
          <a:endParaRPr lang="de-CH" sz="1000" b="0" i="0" u="none" strike="noStrike" baseline="0">
            <a:solidFill>
              <a:schemeClr val="bg1">
                <a:lumMod val="50000"/>
              </a:schemeClr>
            </a:solidFill>
            <a:latin typeface="Calibri"/>
            <a:ea typeface="+mn-ea"/>
            <a:cs typeface="+mn-cs"/>
          </a:endParaRPr>
        </a:p>
      </xdr:txBody>
    </xdr:sp>
    <xdr:clientData/>
  </xdr:oneCellAnchor>
  <xdr:twoCellAnchor>
    <xdr:from>
      <xdr:col>2</xdr:col>
      <xdr:colOff>755373</xdr:colOff>
      <xdr:row>3</xdr:row>
      <xdr:rowOff>149509</xdr:rowOff>
    </xdr:from>
    <xdr:to>
      <xdr:col>2</xdr:col>
      <xdr:colOff>1835373</xdr:colOff>
      <xdr:row>3</xdr:row>
      <xdr:rowOff>689509</xdr:rowOff>
    </xdr:to>
    <xdr:sp macro="" textlink="' '!A287" fLocksText="0">
      <xdr:nvSpPr>
        <xdr:cNvPr id="70" name="Flussdiagramm: Vordefinierter Prozess 69">
          <a:extLst>
            <a:ext uri="{FF2B5EF4-FFF2-40B4-BE49-F238E27FC236}">
              <a16:creationId xmlns:a16="http://schemas.microsoft.com/office/drawing/2014/main" id="{00000000-0008-0000-4E00-000046000000}"/>
            </a:ext>
          </a:extLst>
        </xdr:cNvPr>
        <xdr:cNvSpPr/>
      </xdr:nvSpPr>
      <xdr:spPr>
        <a:xfrm>
          <a:off x="1641198" y="987709"/>
          <a:ext cx="1080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EE6E6729-43E4-4B84-9987-57CCC2B035E6}" type="TxLink">
            <a:rPr lang="en-US" sz="1050" b="0" i="0" u="none" strike="noStrike" baseline="0">
              <a:solidFill>
                <a:schemeClr val="accent3">
                  <a:lumMod val="50000"/>
                </a:schemeClr>
              </a:solidFill>
              <a:latin typeface="Calibri"/>
              <a:ea typeface="+mn-ea"/>
              <a:cs typeface="+mn-cs"/>
            </a:rPr>
            <a:pPr marL="0" indent="0" algn="ctr"/>
            <a:t>Journée stratégique</a:t>
          </a:fld>
          <a:endParaRPr lang="de-CH" sz="1050" b="0" i="0" u="none" strike="noStrike" baseline="0">
            <a:solidFill>
              <a:schemeClr val="accent3">
                <a:lumMod val="50000"/>
              </a:schemeClr>
            </a:solidFill>
            <a:latin typeface="Calibri"/>
            <a:ea typeface="+mn-ea"/>
            <a:cs typeface="+mn-cs"/>
          </a:endParaRPr>
        </a:p>
      </xdr:txBody>
    </xdr:sp>
    <xdr:clientData/>
  </xdr:twoCellAnchor>
  <xdr:twoCellAnchor>
    <xdr:from>
      <xdr:col>4</xdr:col>
      <xdr:colOff>290918</xdr:colOff>
      <xdr:row>3</xdr:row>
      <xdr:rowOff>149509</xdr:rowOff>
    </xdr:from>
    <xdr:to>
      <xdr:col>6</xdr:col>
      <xdr:colOff>256493</xdr:colOff>
      <xdr:row>3</xdr:row>
      <xdr:rowOff>689509</xdr:rowOff>
    </xdr:to>
    <xdr:sp macro="" textlink="' '!A291" fLocksText="0">
      <xdr:nvSpPr>
        <xdr:cNvPr id="71" name="Flussdiagramm: Vordefinierter Prozess 70">
          <a:extLst>
            <a:ext uri="{FF2B5EF4-FFF2-40B4-BE49-F238E27FC236}">
              <a16:creationId xmlns:a16="http://schemas.microsoft.com/office/drawing/2014/main" id="{00000000-0008-0000-4E00-000047000000}"/>
            </a:ext>
          </a:extLst>
        </xdr:cNvPr>
        <xdr:cNvSpPr/>
      </xdr:nvSpPr>
      <xdr:spPr>
        <a:xfrm>
          <a:off x="4767668" y="987709"/>
          <a:ext cx="1080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58B85985-69FA-4CE1-B4D7-48EBC56AAE34}" type="TxLink">
            <a:rPr lang="en-US" sz="1050" b="0" i="0" u="none" strike="noStrike" baseline="0">
              <a:solidFill>
                <a:schemeClr val="accent3">
                  <a:lumMod val="50000"/>
                </a:schemeClr>
              </a:solidFill>
              <a:latin typeface="Calibri"/>
              <a:ea typeface="+mn-ea"/>
              <a:cs typeface="+mn-cs"/>
            </a:rPr>
            <a:pPr marL="0" indent="0" algn="ctr"/>
            <a:t>Revue de direction</a:t>
          </a:fld>
          <a:endParaRPr lang="de-CH" sz="1050" b="0" i="0" u="none" strike="noStrike" baseline="0">
            <a:solidFill>
              <a:schemeClr val="accent3">
                <a:lumMod val="50000"/>
              </a:schemeClr>
            </a:solidFill>
            <a:latin typeface="Calibri"/>
            <a:ea typeface="+mn-ea"/>
            <a:cs typeface="+mn-cs"/>
          </a:endParaRPr>
        </a:p>
      </xdr:txBody>
    </xdr:sp>
    <xdr:clientData/>
  </xdr:twoCellAnchor>
  <xdr:oneCellAnchor>
    <xdr:from>
      <xdr:col>4</xdr:col>
      <xdr:colOff>413</xdr:colOff>
      <xdr:row>4</xdr:row>
      <xdr:rowOff>935350</xdr:rowOff>
    </xdr:from>
    <xdr:ext cx="828000" cy="395004"/>
    <xdr:sp macro="" textlink="' '!A303" fLocksText="0">
      <xdr:nvSpPr>
        <xdr:cNvPr id="72" name="Flussdiagramm: Dokument 71">
          <a:hlinkClick xmlns:r="http://schemas.openxmlformats.org/officeDocument/2006/relationships" r:id="rId1"/>
          <a:extLst>
            <a:ext uri="{FF2B5EF4-FFF2-40B4-BE49-F238E27FC236}">
              <a16:creationId xmlns:a16="http://schemas.microsoft.com/office/drawing/2014/main" id="{00000000-0008-0000-4E00-000048000000}"/>
            </a:ext>
          </a:extLst>
        </xdr:cNvPr>
        <xdr:cNvSpPr>
          <a:spLocks/>
        </xdr:cNvSpPr>
      </xdr:nvSpPr>
      <xdr:spPr>
        <a:xfrm>
          <a:off x="4477163" y="433577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67C1E2DE-7753-45FD-9C1C-4D8BE8021537}" type="TxLink">
            <a:rPr lang="en-US" sz="1050" baseline="0">
              <a:solidFill>
                <a:schemeClr val="tx2"/>
              </a:solidFill>
              <a:latin typeface="+mn-lt"/>
              <a:ea typeface="+mn-ea"/>
              <a:cs typeface="+mn-cs"/>
            </a:rPr>
            <a:pPr marL="0" indent="0" algn="ctr"/>
            <a:t>Projet_?.exe</a:t>
          </a:fld>
          <a:endParaRPr lang="de-CH" sz="1050" baseline="0">
            <a:solidFill>
              <a:schemeClr val="tx2"/>
            </a:solidFill>
            <a:latin typeface="+mn-lt"/>
            <a:ea typeface="+mn-ea"/>
            <a:cs typeface="+mn-cs"/>
          </a:endParaRPr>
        </a:p>
      </xdr:txBody>
    </xdr:sp>
    <xdr:clientData/>
  </xdr:oneCellAnchor>
  <xdr:oneCellAnchor>
    <xdr:from>
      <xdr:col>9</xdr:col>
      <xdr:colOff>152813</xdr:colOff>
      <xdr:row>4</xdr:row>
      <xdr:rowOff>954400</xdr:rowOff>
    </xdr:from>
    <xdr:ext cx="828000" cy="395004"/>
    <xdr:sp macro="" textlink="' '!A303" fLocksText="0">
      <xdr:nvSpPr>
        <xdr:cNvPr id="73" name="Flussdiagramm: Dokument 72">
          <a:hlinkClick xmlns:r="http://schemas.openxmlformats.org/officeDocument/2006/relationships" r:id="rId1"/>
          <a:extLst>
            <a:ext uri="{FF2B5EF4-FFF2-40B4-BE49-F238E27FC236}">
              <a16:creationId xmlns:a16="http://schemas.microsoft.com/office/drawing/2014/main" id="{00000000-0008-0000-4E00-000049000000}"/>
            </a:ext>
          </a:extLst>
        </xdr:cNvPr>
        <xdr:cNvSpPr>
          <a:spLocks/>
        </xdr:cNvSpPr>
      </xdr:nvSpPr>
      <xdr:spPr>
        <a:xfrm>
          <a:off x="9268238" y="435482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56E572E9-14F1-4233-90AA-97A787D26063}" type="TxLink">
            <a:rPr lang="en-US" sz="1050" baseline="0">
              <a:solidFill>
                <a:schemeClr val="tx2"/>
              </a:solidFill>
              <a:latin typeface="+mn-lt"/>
              <a:ea typeface="+mn-ea"/>
              <a:cs typeface="+mn-cs"/>
            </a:rPr>
            <a:pPr marL="0" indent="0" algn="ctr"/>
            <a:t>Projet_?.exe</a:t>
          </a:fld>
          <a:endParaRPr lang="de-CH" sz="1050" baseline="0">
            <a:solidFill>
              <a:schemeClr val="tx2"/>
            </a:solidFill>
            <a:latin typeface="+mn-lt"/>
            <a:ea typeface="+mn-ea"/>
            <a:cs typeface="+mn-cs"/>
          </a:endParaRPr>
        </a:p>
      </xdr:txBody>
    </xdr:sp>
    <xdr:clientData/>
  </xdr:oneCellAnchor>
  <xdr:oneCellAnchor>
    <xdr:from>
      <xdr:col>11</xdr:col>
      <xdr:colOff>543338</xdr:colOff>
      <xdr:row>4</xdr:row>
      <xdr:rowOff>935350</xdr:rowOff>
    </xdr:from>
    <xdr:ext cx="828000" cy="395004"/>
    <xdr:sp macro="" textlink="' '!A303" fLocksText="0">
      <xdr:nvSpPr>
        <xdr:cNvPr id="74" name="Flussdiagramm: Dokument 73">
          <a:hlinkClick xmlns:r="http://schemas.openxmlformats.org/officeDocument/2006/relationships" r:id="rId1"/>
          <a:extLst>
            <a:ext uri="{FF2B5EF4-FFF2-40B4-BE49-F238E27FC236}">
              <a16:creationId xmlns:a16="http://schemas.microsoft.com/office/drawing/2014/main" id="{00000000-0008-0000-4E00-00004A000000}"/>
            </a:ext>
          </a:extLst>
        </xdr:cNvPr>
        <xdr:cNvSpPr>
          <a:spLocks/>
        </xdr:cNvSpPr>
      </xdr:nvSpPr>
      <xdr:spPr>
        <a:xfrm>
          <a:off x="11659013" y="433577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2A1ABB17-E183-4D0D-9381-7945C497ECC4}" type="TxLink">
            <a:rPr lang="en-US" sz="1050" baseline="0">
              <a:solidFill>
                <a:schemeClr val="tx2"/>
              </a:solidFill>
              <a:latin typeface="+mn-lt"/>
              <a:ea typeface="+mn-ea"/>
              <a:cs typeface="+mn-cs"/>
            </a:rPr>
            <a:pPr marL="0" indent="0" algn="ctr"/>
            <a:t>Projet_?.exe</a:t>
          </a:fld>
          <a:endParaRPr lang="de-CH" sz="1050" baseline="0">
            <a:solidFill>
              <a:schemeClr val="tx2"/>
            </a:solidFill>
            <a:latin typeface="+mn-lt"/>
            <a:ea typeface="+mn-ea"/>
            <a:cs typeface="+mn-cs"/>
          </a:endParaRPr>
        </a:p>
      </xdr:txBody>
    </xdr:sp>
    <xdr:clientData/>
  </xdr:oneCellAnchor>
  <xdr:twoCellAnchor>
    <xdr:from>
      <xdr:col>9</xdr:col>
      <xdr:colOff>403770</xdr:colOff>
      <xdr:row>4</xdr:row>
      <xdr:rowOff>463407</xdr:rowOff>
    </xdr:from>
    <xdr:to>
      <xdr:col>10</xdr:col>
      <xdr:colOff>312195</xdr:colOff>
      <xdr:row>4</xdr:row>
      <xdr:rowOff>1003407</xdr:rowOff>
    </xdr:to>
    <xdr:sp macro="" textlink="' '!A300" fLocksText="0">
      <xdr:nvSpPr>
        <xdr:cNvPr id="75" name="Flussdiagramm: Prozess 74">
          <a:extLst>
            <a:ext uri="{FF2B5EF4-FFF2-40B4-BE49-F238E27FC236}">
              <a16:creationId xmlns:a16="http://schemas.microsoft.com/office/drawing/2014/main" id="{00000000-0008-0000-4E00-00004B000000}"/>
            </a:ext>
          </a:extLst>
        </xdr:cNvPr>
        <xdr:cNvSpPr>
          <a:spLocks/>
        </xdr:cNvSpPr>
      </xdr:nvSpPr>
      <xdr:spPr>
        <a:xfrm>
          <a:off x="9519195" y="3863832"/>
          <a:ext cx="1080000"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C8FCCDA4-A1A5-4993-BB1D-569689810DBA}" type="TxLink">
            <a:rPr lang="en-US" sz="1100" b="0" i="0" u="none" strike="noStrike" baseline="0">
              <a:solidFill>
                <a:srgbClr val="000000"/>
              </a:solidFill>
              <a:latin typeface="Calibri"/>
            </a:rPr>
            <a:pPr algn="ctr"/>
            <a:t>Adapter le mandat du projet</a:t>
          </a:fld>
          <a:endParaRPr lang="en-US" sz="1000" baseline="0"/>
        </a:p>
      </xdr:txBody>
    </xdr:sp>
    <xdr:clientData/>
  </xdr:twoCellAnchor>
  <xdr:twoCellAnchor>
    <xdr:from>
      <xdr:col>10</xdr:col>
      <xdr:colOff>698223</xdr:colOff>
      <xdr:row>4</xdr:row>
      <xdr:rowOff>463405</xdr:rowOff>
    </xdr:from>
    <xdr:to>
      <xdr:col>12</xdr:col>
      <xdr:colOff>73248</xdr:colOff>
      <xdr:row>4</xdr:row>
      <xdr:rowOff>1003405</xdr:rowOff>
    </xdr:to>
    <xdr:sp macro="" textlink="' '!A306" fLocksText="0">
      <xdr:nvSpPr>
        <xdr:cNvPr id="76" name="Flussdiagramm: Vordefinierter Prozess 75">
          <a:extLst>
            <a:ext uri="{FF2B5EF4-FFF2-40B4-BE49-F238E27FC236}">
              <a16:creationId xmlns:a16="http://schemas.microsoft.com/office/drawing/2014/main" id="{00000000-0008-0000-4E00-00004C000000}"/>
            </a:ext>
          </a:extLst>
        </xdr:cNvPr>
        <xdr:cNvSpPr/>
      </xdr:nvSpPr>
      <xdr:spPr>
        <a:xfrm>
          <a:off x="10985223" y="3863830"/>
          <a:ext cx="1080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E0C5F92E-C35C-41D0-AD2A-3DB328CEB192}" type="TxLink">
            <a:rPr lang="en-US" sz="1050" b="0" i="0" u="none" strike="noStrike" baseline="0">
              <a:solidFill>
                <a:schemeClr val="accent3">
                  <a:lumMod val="50000"/>
                </a:schemeClr>
              </a:solidFill>
              <a:latin typeface="Calibri"/>
              <a:ea typeface="+mn-ea"/>
              <a:cs typeface="+mn-cs"/>
            </a:rPr>
            <a:pPr marL="0" indent="0" algn="ctr"/>
            <a:t>Gestion de projets</a:t>
          </a:fld>
          <a:endParaRPr lang="de-CH" sz="1050" b="0" i="0" u="none" strike="noStrike" baseline="0">
            <a:solidFill>
              <a:schemeClr val="accent3">
                <a:lumMod val="50000"/>
              </a:schemeClr>
            </a:solidFill>
            <a:latin typeface="Calibri"/>
            <a:ea typeface="+mn-ea"/>
            <a:cs typeface="+mn-cs"/>
          </a:endParaRPr>
        </a:p>
      </xdr:txBody>
    </xdr:sp>
    <xdr:clientData/>
  </xdr:twoCellAnchor>
  <xdr:twoCellAnchor>
    <xdr:from>
      <xdr:col>4</xdr:col>
      <xdr:colOff>405218</xdr:colOff>
      <xdr:row>4</xdr:row>
      <xdr:rowOff>472930</xdr:rowOff>
    </xdr:from>
    <xdr:to>
      <xdr:col>6</xdr:col>
      <xdr:colOff>370793</xdr:colOff>
      <xdr:row>4</xdr:row>
      <xdr:rowOff>1012930</xdr:rowOff>
    </xdr:to>
    <xdr:sp macro="" textlink="' '!A297" fLocksText="0">
      <xdr:nvSpPr>
        <xdr:cNvPr id="77" name="Flussdiagramm: Prozess 76">
          <a:extLst>
            <a:ext uri="{FF2B5EF4-FFF2-40B4-BE49-F238E27FC236}">
              <a16:creationId xmlns:a16="http://schemas.microsoft.com/office/drawing/2014/main" id="{00000000-0008-0000-4E00-00004D000000}"/>
            </a:ext>
          </a:extLst>
        </xdr:cNvPr>
        <xdr:cNvSpPr>
          <a:spLocks/>
        </xdr:cNvSpPr>
      </xdr:nvSpPr>
      <xdr:spPr>
        <a:xfrm>
          <a:off x="4881968" y="3873355"/>
          <a:ext cx="1080000"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B151DDA8-1119-4090-BD01-23D28941B418}" type="TxLink">
            <a:rPr lang="en-US" sz="1100" b="0" i="0" u="none" strike="noStrike" baseline="0">
              <a:solidFill>
                <a:srgbClr val="000000"/>
              </a:solidFill>
              <a:latin typeface="Calibri"/>
            </a:rPr>
            <a:pPr algn="ctr"/>
            <a:t>Mise à jour des projets</a:t>
          </a:fld>
          <a:endParaRPr lang="en-US" sz="1100" baseline="0"/>
        </a:p>
      </xdr:txBody>
    </xdr:sp>
    <xdr:clientData/>
  </xdr:twoCellAnchor>
  <xdr:twoCellAnchor>
    <xdr:from>
      <xdr:col>3</xdr:col>
      <xdr:colOff>314325</xdr:colOff>
      <xdr:row>6</xdr:row>
      <xdr:rowOff>1087950</xdr:rowOff>
    </xdr:from>
    <xdr:to>
      <xdr:col>4</xdr:col>
      <xdr:colOff>318000</xdr:colOff>
      <xdr:row>6</xdr:row>
      <xdr:rowOff>1627950</xdr:rowOff>
    </xdr:to>
    <xdr:sp macro="" textlink="' '!A316" fLocksText="0">
      <xdr:nvSpPr>
        <xdr:cNvPr id="78" name="Flussdiagramm: Prozess 77">
          <a:extLst>
            <a:ext uri="{FF2B5EF4-FFF2-40B4-BE49-F238E27FC236}">
              <a16:creationId xmlns:a16="http://schemas.microsoft.com/office/drawing/2014/main" id="{00000000-0008-0000-4E00-00004E000000}"/>
            </a:ext>
          </a:extLst>
        </xdr:cNvPr>
        <xdr:cNvSpPr>
          <a:spLocks/>
        </xdr:cNvSpPr>
      </xdr:nvSpPr>
      <xdr:spPr>
        <a:xfrm>
          <a:off x="3714750" y="7869750"/>
          <a:ext cx="1080000"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01973E3D-F848-47E7-902F-914992323F38}" type="TxLink">
            <a:rPr lang="en-US" sz="1100" b="0" i="0" u="none" strike="noStrike" baseline="0">
              <a:solidFill>
                <a:srgbClr val="000000"/>
              </a:solidFill>
              <a:latin typeface="Calibri"/>
              <a:ea typeface="+mn-ea"/>
              <a:cs typeface="+mn-cs"/>
            </a:rPr>
            <a:pPr marL="0" indent="0" algn="ctr"/>
            <a:t>Bilan gestion de la qualité</a:t>
          </a:fld>
          <a:endParaRPr lang="en-US" sz="1100" b="0" i="0" u="none" strike="noStrike" baseline="0">
            <a:solidFill>
              <a:srgbClr val="000000"/>
            </a:solidFill>
            <a:latin typeface="Calibri"/>
            <a:ea typeface="+mn-ea"/>
            <a:cs typeface="+mn-cs"/>
          </a:endParaRPr>
        </a:p>
      </xdr:txBody>
    </xdr:sp>
    <xdr:clientData/>
  </xdr:twoCellAnchor>
  <xdr:twoCellAnchor>
    <xdr:from>
      <xdr:col>7</xdr:col>
      <xdr:colOff>541499</xdr:colOff>
      <xdr:row>6</xdr:row>
      <xdr:rowOff>1359188</xdr:rowOff>
    </xdr:from>
    <xdr:to>
      <xdr:col>7</xdr:col>
      <xdr:colOff>838197</xdr:colOff>
      <xdr:row>6</xdr:row>
      <xdr:rowOff>1361175</xdr:rowOff>
    </xdr:to>
    <xdr:cxnSp macro="">
      <xdr:nvCxnSpPr>
        <xdr:cNvPr id="79" name="Gerade Verbindung mit Pfeil 78">
          <a:extLst>
            <a:ext uri="{FF2B5EF4-FFF2-40B4-BE49-F238E27FC236}">
              <a16:creationId xmlns:a16="http://schemas.microsoft.com/office/drawing/2014/main" id="{00000000-0008-0000-4E00-00004F000000}"/>
            </a:ext>
          </a:extLst>
        </xdr:cNvPr>
        <xdr:cNvCxnSpPr>
          <a:stCxn id="88" idx="3"/>
          <a:endCxn id="112" idx="1"/>
        </xdr:cNvCxnSpPr>
      </xdr:nvCxnSpPr>
      <xdr:spPr>
        <a:xfrm>
          <a:off x="7285199" y="8140988"/>
          <a:ext cx="296698" cy="1987"/>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95250</xdr:colOff>
      <xdr:row>3</xdr:row>
      <xdr:rowOff>342900</xdr:rowOff>
    </xdr:from>
    <xdr:to>
      <xdr:col>9</xdr:col>
      <xdr:colOff>239250</xdr:colOff>
      <xdr:row>3</xdr:row>
      <xdr:rowOff>486900</xdr:rowOff>
    </xdr:to>
    <xdr:sp macro="" textlink="">
      <xdr:nvSpPr>
        <xdr:cNvPr id="80" name="Flussdiagramm: Verbindungsstelle 79">
          <a:extLst>
            <a:ext uri="{FF2B5EF4-FFF2-40B4-BE49-F238E27FC236}">
              <a16:creationId xmlns:a16="http://schemas.microsoft.com/office/drawing/2014/main" id="{00000000-0008-0000-4E00-000050000000}"/>
            </a:ext>
          </a:extLst>
        </xdr:cNvPr>
        <xdr:cNvSpPr>
          <a:spLocks noChangeAspect="1"/>
        </xdr:cNvSpPr>
      </xdr:nvSpPr>
      <xdr:spPr>
        <a:xfrm>
          <a:off x="9210675" y="1181100"/>
          <a:ext cx="144000" cy="144000"/>
        </a:xfrm>
        <a:prstGeom prst="flowChartConnector">
          <a:avLst/>
        </a:prstGeom>
        <a:solidFill>
          <a:schemeClr val="bg1">
            <a:lumMod val="8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endParaRPr lang="de-CH" sz="1000" baseline="0">
            <a:solidFill>
              <a:schemeClr val="dk1"/>
            </a:solidFill>
            <a:latin typeface="+mn-lt"/>
            <a:ea typeface="+mn-ea"/>
            <a:cs typeface="+mn-cs"/>
          </a:endParaRPr>
        </a:p>
      </xdr:txBody>
    </xdr:sp>
    <xdr:clientData/>
  </xdr:twoCellAnchor>
  <xdr:twoCellAnchor>
    <xdr:from>
      <xdr:col>8</xdr:col>
      <xdr:colOff>1065067</xdr:colOff>
      <xdr:row>4</xdr:row>
      <xdr:rowOff>742002</xdr:rowOff>
    </xdr:from>
    <xdr:to>
      <xdr:col>8</xdr:col>
      <xdr:colOff>1112153</xdr:colOff>
      <xdr:row>5</xdr:row>
      <xdr:rowOff>1126031</xdr:rowOff>
    </xdr:to>
    <xdr:cxnSp macro="">
      <xdr:nvCxnSpPr>
        <xdr:cNvPr id="81" name="Gewinkelte Verbindung 80">
          <a:extLst>
            <a:ext uri="{FF2B5EF4-FFF2-40B4-BE49-F238E27FC236}">
              <a16:creationId xmlns:a16="http://schemas.microsoft.com/office/drawing/2014/main" id="{00000000-0008-0000-4E00-000051000000}"/>
            </a:ext>
          </a:extLst>
        </xdr:cNvPr>
        <xdr:cNvCxnSpPr>
          <a:stCxn id="49" idx="3"/>
          <a:endCxn id="46" idx="3"/>
        </xdr:cNvCxnSpPr>
      </xdr:nvCxnSpPr>
      <xdr:spPr>
        <a:xfrm>
          <a:off x="8961292" y="4142427"/>
          <a:ext cx="47086" cy="2136629"/>
        </a:xfrm>
        <a:prstGeom prst="bentConnector3">
          <a:avLst>
            <a:gd name="adj1" fmla="val 585495"/>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971550</xdr:colOff>
      <xdr:row>4</xdr:row>
      <xdr:rowOff>244317</xdr:rowOff>
    </xdr:from>
    <xdr:ext cx="1362075" cy="229221"/>
    <xdr:sp macro="" textlink="" fLocksText="0">
      <xdr:nvSpPr>
        <xdr:cNvPr id="82" name="Textfeld 81">
          <a:extLst>
            <a:ext uri="{FF2B5EF4-FFF2-40B4-BE49-F238E27FC236}">
              <a16:creationId xmlns:a16="http://schemas.microsoft.com/office/drawing/2014/main" id="{00000000-0008-0000-4E00-000052000000}"/>
            </a:ext>
          </a:extLst>
        </xdr:cNvPr>
        <xdr:cNvSpPr txBox="1">
          <a:spLocks/>
        </xdr:cNvSpPr>
      </xdr:nvSpPr>
      <xdr:spPr>
        <a:xfrm>
          <a:off x="7715250" y="3644742"/>
          <a:ext cx="1362075"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0F617FCB-2277-4169-B85D-BBE502D6E211}" type="TxLink">
            <a:rPr lang="en-US" sz="1000" b="0" i="0" u="none" strike="noStrike" baseline="0">
              <a:solidFill>
                <a:schemeClr val="bg1">
                  <a:lumMod val="50000"/>
                </a:schemeClr>
              </a:solidFill>
              <a:latin typeface="+mn-lt"/>
              <a:ea typeface="+mn-ea"/>
              <a:cs typeface="+mn-cs"/>
            </a:rPr>
            <a:pPr marL="0" indent="0" algn="ctr"/>
            <a:t> </a:t>
          </a:fld>
          <a:endParaRPr lang="de-CH" sz="1000" baseline="0">
            <a:solidFill>
              <a:schemeClr val="bg1">
                <a:lumMod val="50000"/>
              </a:schemeClr>
            </a:solidFill>
            <a:latin typeface="+mn-lt"/>
            <a:ea typeface="+mn-ea"/>
            <a:cs typeface="+mn-cs"/>
          </a:endParaRPr>
        </a:p>
      </xdr:txBody>
    </xdr:sp>
    <xdr:clientData/>
  </xdr:oneCellAnchor>
  <xdr:oneCellAnchor>
    <xdr:from>
      <xdr:col>4</xdr:col>
      <xdr:colOff>240246</xdr:colOff>
      <xdr:row>4</xdr:row>
      <xdr:rowOff>244317</xdr:rowOff>
    </xdr:from>
    <xdr:ext cx="1388529" cy="229221"/>
    <xdr:sp macro="" textlink="" fLocksText="0">
      <xdr:nvSpPr>
        <xdr:cNvPr id="83" name="Textfeld 82">
          <a:extLst>
            <a:ext uri="{FF2B5EF4-FFF2-40B4-BE49-F238E27FC236}">
              <a16:creationId xmlns:a16="http://schemas.microsoft.com/office/drawing/2014/main" id="{00000000-0008-0000-4E00-000053000000}"/>
            </a:ext>
          </a:extLst>
        </xdr:cNvPr>
        <xdr:cNvSpPr txBox="1">
          <a:spLocks/>
        </xdr:cNvSpPr>
      </xdr:nvSpPr>
      <xdr:spPr>
        <a:xfrm>
          <a:off x="4716996" y="3644742"/>
          <a:ext cx="1388529"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CEDA4E17-153A-4E9E-AFBB-C8424520F076}" type="TxLink">
            <a:rPr lang="en-US" sz="1000" b="0" i="0" u="none" strike="noStrike" baseline="0">
              <a:solidFill>
                <a:schemeClr val="bg1">
                  <a:lumMod val="50000"/>
                </a:schemeClr>
              </a:solidFill>
              <a:latin typeface="+mn-lt"/>
              <a:ea typeface="+mn-ea"/>
              <a:cs typeface="+mn-cs"/>
            </a:rPr>
            <a:pPr marL="0" indent="0" algn="ctr"/>
            <a:t> </a:t>
          </a:fld>
          <a:endParaRPr lang="de-CH" sz="1000" baseline="0">
            <a:solidFill>
              <a:schemeClr val="bg1">
                <a:lumMod val="50000"/>
              </a:schemeClr>
            </a:solidFill>
            <a:latin typeface="+mn-lt"/>
            <a:ea typeface="+mn-ea"/>
            <a:cs typeface="+mn-cs"/>
          </a:endParaRPr>
        </a:p>
      </xdr:txBody>
    </xdr:sp>
    <xdr:clientData/>
  </xdr:oneCellAnchor>
  <xdr:twoCellAnchor>
    <xdr:from>
      <xdr:col>3</xdr:col>
      <xdr:colOff>696421</xdr:colOff>
      <xdr:row>3</xdr:row>
      <xdr:rowOff>475337</xdr:rowOff>
    </xdr:from>
    <xdr:to>
      <xdr:col>3</xdr:col>
      <xdr:colOff>754513</xdr:colOff>
      <xdr:row>3</xdr:row>
      <xdr:rowOff>1780772</xdr:rowOff>
    </xdr:to>
    <xdr:cxnSp macro="">
      <xdr:nvCxnSpPr>
        <xdr:cNvPr id="85" name="Gewinkelte Verbindung 84">
          <a:extLst>
            <a:ext uri="{FF2B5EF4-FFF2-40B4-BE49-F238E27FC236}">
              <a16:creationId xmlns:a16="http://schemas.microsoft.com/office/drawing/2014/main" id="{00000000-0008-0000-4E00-000055000000}"/>
            </a:ext>
          </a:extLst>
        </xdr:cNvPr>
        <xdr:cNvCxnSpPr>
          <a:stCxn id="21" idx="3"/>
          <a:endCxn id="86" idx="3"/>
        </xdr:cNvCxnSpPr>
      </xdr:nvCxnSpPr>
      <xdr:spPr>
        <a:xfrm flipV="1">
          <a:off x="4096846" y="1313537"/>
          <a:ext cx="58092" cy="1305435"/>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733425</xdr:colOff>
      <xdr:row>3</xdr:row>
      <xdr:rowOff>352425</xdr:rowOff>
    </xdr:from>
    <xdr:to>
      <xdr:col>3</xdr:col>
      <xdr:colOff>877425</xdr:colOff>
      <xdr:row>3</xdr:row>
      <xdr:rowOff>496425</xdr:rowOff>
    </xdr:to>
    <xdr:sp macro="" textlink="">
      <xdr:nvSpPr>
        <xdr:cNvPr id="86" name="Flussdiagramm: Verbindungsstelle 85">
          <a:extLst>
            <a:ext uri="{FF2B5EF4-FFF2-40B4-BE49-F238E27FC236}">
              <a16:creationId xmlns:a16="http://schemas.microsoft.com/office/drawing/2014/main" id="{00000000-0008-0000-4E00-000056000000}"/>
            </a:ext>
          </a:extLst>
        </xdr:cNvPr>
        <xdr:cNvSpPr>
          <a:spLocks noChangeAspect="1"/>
        </xdr:cNvSpPr>
      </xdr:nvSpPr>
      <xdr:spPr>
        <a:xfrm>
          <a:off x="4133850" y="1190625"/>
          <a:ext cx="144000" cy="144000"/>
        </a:xfrm>
        <a:prstGeom prst="flowChartConnector">
          <a:avLst/>
        </a:prstGeom>
        <a:solidFill>
          <a:schemeClr val="bg1">
            <a:lumMod val="8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endParaRPr lang="de-CH" sz="1000" baseline="0">
            <a:solidFill>
              <a:schemeClr val="dk1"/>
            </a:solidFill>
            <a:latin typeface="+mn-lt"/>
            <a:ea typeface="+mn-ea"/>
            <a:cs typeface="+mn-cs"/>
          </a:endParaRPr>
        </a:p>
      </xdr:txBody>
    </xdr:sp>
    <xdr:clientData/>
  </xdr:twoCellAnchor>
  <xdr:twoCellAnchor>
    <xdr:from>
      <xdr:col>6</xdr:col>
      <xdr:colOff>506024</xdr:colOff>
      <xdr:row>6</xdr:row>
      <xdr:rowOff>1017188</xdr:rowOff>
    </xdr:from>
    <xdr:to>
      <xdr:col>7</xdr:col>
      <xdr:colOff>541499</xdr:colOff>
      <xdr:row>6</xdr:row>
      <xdr:rowOff>1701188</xdr:rowOff>
    </xdr:to>
    <xdr:sp macro="" textlink="' '!A327" fLocksText="0">
      <xdr:nvSpPr>
        <xdr:cNvPr id="88" name="Flussdiagramm: Verzweigung 87">
          <a:extLst>
            <a:ext uri="{FF2B5EF4-FFF2-40B4-BE49-F238E27FC236}">
              <a16:creationId xmlns:a16="http://schemas.microsoft.com/office/drawing/2014/main" id="{00000000-0008-0000-4E00-000058000000}"/>
            </a:ext>
          </a:extLst>
        </xdr:cNvPr>
        <xdr:cNvSpPr>
          <a:spLocks/>
        </xdr:cNvSpPr>
      </xdr:nvSpPr>
      <xdr:spPr>
        <a:xfrm>
          <a:off x="6097199" y="7798988"/>
          <a:ext cx="1188000" cy="684000"/>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1DE2E32C-DAAB-4C93-A8D7-0F10DD2B9DDF}" type="TxLink">
            <a:rPr lang="en-US" sz="1050" b="0" i="0" u="none" strike="noStrike" baseline="0">
              <a:solidFill>
                <a:srgbClr val="000000"/>
              </a:solidFill>
              <a:latin typeface="Calibri"/>
              <a:ea typeface="+mn-ea"/>
              <a:cs typeface="+mn-cs"/>
            </a:rPr>
            <a:pPr marL="0" indent="0" algn="ctr"/>
            <a:t>Objectifs qualité ok?</a:t>
          </a:fld>
          <a:endParaRPr lang="de-CH" sz="1050" baseline="0">
            <a:solidFill>
              <a:schemeClr val="dk1"/>
            </a:solidFill>
            <a:latin typeface="+mn-lt"/>
            <a:ea typeface="+mn-ea"/>
            <a:cs typeface="+mn-cs"/>
          </a:endParaRPr>
        </a:p>
      </xdr:txBody>
    </xdr:sp>
    <xdr:clientData/>
  </xdr:twoCellAnchor>
  <xdr:twoCellAnchor>
    <xdr:from>
      <xdr:col>7</xdr:col>
      <xdr:colOff>403909</xdr:colOff>
      <xdr:row>6</xdr:row>
      <xdr:rowOff>1148702</xdr:rowOff>
    </xdr:from>
    <xdr:to>
      <xdr:col>7</xdr:col>
      <xdr:colOff>721112</xdr:colOff>
      <xdr:row>6</xdr:row>
      <xdr:rowOff>1292702</xdr:rowOff>
    </xdr:to>
    <xdr:sp macro="" textlink="' '!A338" fLocksText="0">
      <xdr:nvSpPr>
        <xdr:cNvPr id="89" name="Textfeld 88">
          <a:extLst>
            <a:ext uri="{FF2B5EF4-FFF2-40B4-BE49-F238E27FC236}">
              <a16:creationId xmlns:a16="http://schemas.microsoft.com/office/drawing/2014/main" id="{00000000-0008-0000-4E00-000059000000}"/>
            </a:ext>
          </a:extLst>
        </xdr:cNvPr>
        <xdr:cNvSpPr txBox="1"/>
      </xdr:nvSpPr>
      <xdr:spPr>
        <a:xfrm>
          <a:off x="7147609" y="7930502"/>
          <a:ext cx="317203"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3AA0F304-286C-4102-BA6A-06FC0DA7B75E}"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6</xdr:col>
      <xdr:colOff>1101948</xdr:colOff>
      <xdr:row>6</xdr:row>
      <xdr:rowOff>1668514</xdr:rowOff>
    </xdr:from>
    <xdr:to>
      <xdr:col>7</xdr:col>
      <xdr:colOff>266626</xdr:colOff>
      <xdr:row>6</xdr:row>
      <xdr:rowOff>1881535</xdr:rowOff>
    </xdr:to>
    <xdr:sp macro="" textlink="' '!A339" fLocksText="0">
      <xdr:nvSpPr>
        <xdr:cNvPr id="90" name="Textfeld 89">
          <a:extLst>
            <a:ext uri="{FF2B5EF4-FFF2-40B4-BE49-F238E27FC236}">
              <a16:creationId xmlns:a16="http://schemas.microsoft.com/office/drawing/2014/main" id="{00000000-0008-0000-4E00-00005A000000}"/>
            </a:ext>
          </a:extLst>
        </xdr:cNvPr>
        <xdr:cNvSpPr txBox="1"/>
      </xdr:nvSpPr>
      <xdr:spPr>
        <a:xfrm>
          <a:off x="6693123" y="8450314"/>
          <a:ext cx="317203" cy="2130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032723D0-99B3-4DBC-B4A2-5E5B11C9A63F}"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4</xdr:col>
      <xdr:colOff>318000</xdr:colOff>
      <xdr:row>6</xdr:row>
      <xdr:rowOff>1357950</xdr:rowOff>
    </xdr:from>
    <xdr:to>
      <xdr:col>6</xdr:col>
      <xdr:colOff>506024</xdr:colOff>
      <xdr:row>6</xdr:row>
      <xdr:rowOff>1359188</xdr:rowOff>
    </xdr:to>
    <xdr:cxnSp macro="">
      <xdr:nvCxnSpPr>
        <xdr:cNvPr id="91" name="Gerade Verbindung mit Pfeil 90">
          <a:extLst>
            <a:ext uri="{FF2B5EF4-FFF2-40B4-BE49-F238E27FC236}">
              <a16:creationId xmlns:a16="http://schemas.microsoft.com/office/drawing/2014/main" id="{00000000-0008-0000-4E00-00005B000000}"/>
            </a:ext>
          </a:extLst>
        </xdr:cNvPr>
        <xdr:cNvCxnSpPr>
          <a:stCxn id="78" idx="3"/>
          <a:endCxn id="88" idx="1"/>
        </xdr:cNvCxnSpPr>
      </xdr:nvCxnSpPr>
      <xdr:spPr>
        <a:xfrm>
          <a:off x="4794750" y="8139750"/>
          <a:ext cx="1302449" cy="1238"/>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595718</xdr:colOff>
      <xdr:row>6</xdr:row>
      <xdr:rowOff>1087950</xdr:rowOff>
    </xdr:from>
    <xdr:to>
      <xdr:col>2</xdr:col>
      <xdr:colOff>1675718</xdr:colOff>
      <xdr:row>6</xdr:row>
      <xdr:rowOff>1627950</xdr:rowOff>
    </xdr:to>
    <xdr:sp macro="" textlink="' '!A315" fLocksText="0">
      <xdr:nvSpPr>
        <xdr:cNvPr id="92" name="Flussdiagramm: Prozess 91">
          <a:extLst>
            <a:ext uri="{FF2B5EF4-FFF2-40B4-BE49-F238E27FC236}">
              <a16:creationId xmlns:a16="http://schemas.microsoft.com/office/drawing/2014/main" id="{00000000-0008-0000-4E00-00005C000000}"/>
            </a:ext>
          </a:extLst>
        </xdr:cNvPr>
        <xdr:cNvSpPr>
          <a:spLocks/>
        </xdr:cNvSpPr>
      </xdr:nvSpPr>
      <xdr:spPr>
        <a:xfrm>
          <a:off x="1481543" y="7869750"/>
          <a:ext cx="1080000"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C5362D32-8216-4192-A00C-AACD12F4C217}" type="TxLink">
            <a:rPr lang="en-US" sz="1100" b="0" i="0" u="none" strike="noStrike" baseline="0">
              <a:solidFill>
                <a:srgbClr val="000000"/>
              </a:solidFill>
              <a:latin typeface="Calibri"/>
              <a:ea typeface="+mn-ea"/>
              <a:cs typeface="+mn-cs"/>
            </a:rPr>
            <a:pPr marL="0" indent="0" algn="ctr"/>
            <a:t>Mise à jour du cockpit qualité</a:t>
          </a:fld>
          <a:endParaRPr lang="en-US" sz="1100" b="0" i="0" u="none" strike="noStrike" baseline="0">
            <a:solidFill>
              <a:srgbClr val="000000"/>
            </a:solidFill>
            <a:latin typeface="Calibri"/>
            <a:ea typeface="+mn-ea"/>
            <a:cs typeface="+mn-cs"/>
          </a:endParaRPr>
        </a:p>
      </xdr:txBody>
    </xdr:sp>
    <xdr:clientData/>
  </xdr:twoCellAnchor>
  <xdr:twoCellAnchor>
    <xdr:from>
      <xdr:col>3</xdr:col>
      <xdr:colOff>854325</xdr:colOff>
      <xdr:row>3</xdr:row>
      <xdr:rowOff>475337</xdr:rowOff>
    </xdr:from>
    <xdr:to>
      <xdr:col>3</xdr:col>
      <xdr:colOff>856337</xdr:colOff>
      <xdr:row>6</xdr:row>
      <xdr:rowOff>1087950</xdr:rowOff>
    </xdr:to>
    <xdr:cxnSp macro="">
      <xdr:nvCxnSpPr>
        <xdr:cNvPr id="93" name="Gerade Verbindung mit Pfeil 92">
          <a:extLst>
            <a:ext uri="{FF2B5EF4-FFF2-40B4-BE49-F238E27FC236}">
              <a16:creationId xmlns:a16="http://schemas.microsoft.com/office/drawing/2014/main" id="{00000000-0008-0000-4E00-00005D000000}"/>
            </a:ext>
          </a:extLst>
        </xdr:cNvPr>
        <xdr:cNvCxnSpPr>
          <a:stCxn id="78" idx="0"/>
          <a:endCxn id="86" idx="5"/>
        </xdr:cNvCxnSpPr>
      </xdr:nvCxnSpPr>
      <xdr:spPr>
        <a:xfrm flipV="1">
          <a:off x="4254750" y="1313537"/>
          <a:ext cx="2012" cy="6556213"/>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1675718</xdr:colOff>
      <xdr:row>6</xdr:row>
      <xdr:rowOff>1357950</xdr:rowOff>
    </xdr:from>
    <xdr:to>
      <xdr:col>3</xdr:col>
      <xdr:colOff>314325</xdr:colOff>
      <xdr:row>6</xdr:row>
      <xdr:rowOff>1357950</xdr:rowOff>
    </xdr:to>
    <xdr:cxnSp macro="">
      <xdr:nvCxnSpPr>
        <xdr:cNvPr id="94" name="Gerade Verbindung mit Pfeil 93">
          <a:extLst>
            <a:ext uri="{FF2B5EF4-FFF2-40B4-BE49-F238E27FC236}">
              <a16:creationId xmlns:a16="http://schemas.microsoft.com/office/drawing/2014/main" id="{00000000-0008-0000-4E00-00005E000000}"/>
            </a:ext>
          </a:extLst>
        </xdr:cNvPr>
        <xdr:cNvCxnSpPr>
          <a:stCxn id="92" idx="3"/>
          <a:endCxn id="78" idx="1"/>
        </xdr:cNvCxnSpPr>
      </xdr:nvCxnSpPr>
      <xdr:spPr>
        <a:xfrm>
          <a:off x="2561543" y="8139750"/>
          <a:ext cx="1153207" cy="0"/>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419101</xdr:colOff>
      <xdr:row>2</xdr:row>
      <xdr:rowOff>72867</xdr:rowOff>
    </xdr:from>
    <xdr:ext cx="1066800" cy="229221"/>
    <xdr:sp macro="" textlink="" fLocksText="0">
      <xdr:nvSpPr>
        <xdr:cNvPr id="95" name="Textfeld 94">
          <a:extLst>
            <a:ext uri="{FF2B5EF4-FFF2-40B4-BE49-F238E27FC236}">
              <a16:creationId xmlns:a16="http://schemas.microsoft.com/office/drawing/2014/main" id="{00000000-0008-0000-4E00-00005F000000}"/>
            </a:ext>
          </a:extLst>
        </xdr:cNvPr>
        <xdr:cNvSpPr txBox="1">
          <a:spLocks/>
        </xdr:cNvSpPr>
      </xdr:nvSpPr>
      <xdr:spPr>
        <a:xfrm>
          <a:off x="12411076" y="796767"/>
          <a:ext cx="1066800"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B5F25201-E136-473E-8E34-4D567696CD82}" type="TxLink">
            <a:rPr lang="en-US" sz="1000" b="0" i="0" u="none" strike="noStrike" baseline="0">
              <a:solidFill>
                <a:schemeClr val="bg1">
                  <a:lumMod val="50000"/>
                </a:schemeClr>
              </a:solidFill>
              <a:latin typeface="+mn-lt"/>
              <a:ea typeface="+mn-ea"/>
              <a:cs typeface="+mn-cs"/>
            </a:rPr>
            <a:pPr marL="0" indent="0" algn="ctr"/>
            <a:t> </a:t>
          </a:fld>
          <a:endParaRPr lang="de-CH" sz="1000" baseline="0">
            <a:solidFill>
              <a:schemeClr val="bg1">
                <a:lumMod val="50000"/>
              </a:schemeClr>
            </a:solidFill>
            <a:latin typeface="+mn-lt"/>
            <a:ea typeface="+mn-ea"/>
            <a:cs typeface="+mn-cs"/>
          </a:endParaRPr>
        </a:p>
      </xdr:txBody>
    </xdr:sp>
    <xdr:clientData/>
  </xdr:oneCellAnchor>
  <xdr:twoCellAnchor>
    <xdr:from>
      <xdr:col>12</xdr:col>
      <xdr:colOff>361950</xdr:colOff>
      <xdr:row>3</xdr:row>
      <xdr:rowOff>149509</xdr:rowOff>
    </xdr:from>
    <xdr:to>
      <xdr:col>14</xdr:col>
      <xdr:colOff>847724</xdr:colOff>
      <xdr:row>3</xdr:row>
      <xdr:rowOff>689509</xdr:rowOff>
    </xdr:to>
    <xdr:sp macro="" textlink="' '!A328" fLocksText="0">
      <xdr:nvSpPr>
        <xdr:cNvPr id="96" name="Flussdiagramm: Vordefinierter Prozess 95">
          <a:extLst>
            <a:ext uri="{FF2B5EF4-FFF2-40B4-BE49-F238E27FC236}">
              <a16:creationId xmlns:a16="http://schemas.microsoft.com/office/drawing/2014/main" id="{00000000-0008-0000-4E00-000060000000}"/>
            </a:ext>
          </a:extLst>
        </xdr:cNvPr>
        <xdr:cNvSpPr/>
      </xdr:nvSpPr>
      <xdr:spPr>
        <a:xfrm>
          <a:off x="12353925" y="987709"/>
          <a:ext cx="1181099"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54D8B818-8FDC-4389-B7C6-46889A0DA966}" type="TxLink">
            <a:rPr lang="en-US" sz="1000" b="0" i="0" u="none" strike="noStrike" baseline="0">
              <a:solidFill>
                <a:schemeClr val="accent3">
                  <a:lumMod val="50000"/>
                </a:schemeClr>
              </a:solidFill>
              <a:latin typeface="Calibri"/>
              <a:ea typeface="+mn-ea"/>
              <a:cs typeface="+mn-cs"/>
            </a:rPr>
            <a:pPr marL="0" indent="0" algn="ctr"/>
            <a:t>Entretien d'appréciation &amp; de motivation</a:t>
          </a:fld>
          <a:endParaRPr lang="de-CH" sz="1000" b="0" i="0" u="none" strike="noStrike" baseline="0">
            <a:solidFill>
              <a:schemeClr val="accent3">
                <a:lumMod val="50000"/>
              </a:schemeClr>
            </a:solidFill>
            <a:latin typeface="Calibri"/>
            <a:ea typeface="+mn-ea"/>
            <a:cs typeface="+mn-cs"/>
          </a:endParaRPr>
        </a:p>
      </xdr:txBody>
    </xdr:sp>
    <xdr:clientData/>
  </xdr:twoCellAnchor>
  <xdr:twoCellAnchor>
    <xdr:from>
      <xdr:col>14</xdr:col>
      <xdr:colOff>847724</xdr:colOff>
      <xdr:row>3</xdr:row>
      <xdr:rowOff>419509</xdr:rowOff>
    </xdr:from>
    <xdr:to>
      <xdr:col>14</xdr:col>
      <xdr:colOff>940696</xdr:colOff>
      <xdr:row>4</xdr:row>
      <xdr:rowOff>610311</xdr:rowOff>
    </xdr:to>
    <xdr:cxnSp macro="">
      <xdr:nvCxnSpPr>
        <xdr:cNvPr id="97" name="Gewinkelte Verbindung 96">
          <a:extLst>
            <a:ext uri="{FF2B5EF4-FFF2-40B4-BE49-F238E27FC236}">
              <a16:creationId xmlns:a16="http://schemas.microsoft.com/office/drawing/2014/main" id="{00000000-0008-0000-4E00-000061000000}"/>
            </a:ext>
          </a:extLst>
        </xdr:cNvPr>
        <xdr:cNvCxnSpPr>
          <a:stCxn id="96" idx="3"/>
          <a:endCxn id="61" idx="0"/>
        </xdr:cNvCxnSpPr>
      </xdr:nvCxnSpPr>
      <xdr:spPr>
        <a:xfrm>
          <a:off x="13535024" y="1257709"/>
          <a:ext cx="92972" cy="2753027"/>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537090</xdr:colOff>
      <xdr:row>5</xdr:row>
      <xdr:rowOff>784029</xdr:rowOff>
    </xdr:from>
    <xdr:to>
      <xdr:col>2</xdr:col>
      <xdr:colOff>1725090</xdr:colOff>
      <xdr:row>5</xdr:row>
      <xdr:rowOff>1468027</xdr:rowOff>
    </xdr:to>
    <xdr:sp macro="" textlink="' '!A302" fLocksText="0">
      <xdr:nvSpPr>
        <xdr:cNvPr id="99" name="Flussdiagramm: Verzweigung 98">
          <a:extLst>
            <a:ext uri="{FF2B5EF4-FFF2-40B4-BE49-F238E27FC236}">
              <a16:creationId xmlns:a16="http://schemas.microsoft.com/office/drawing/2014/main" id="{00000000-0008-0000-4E00-000063000000}"/>
            </a:ext>
          </a:extLst>
        </xdr:cNvPr>
        <xdr:cNvSpPr>
          <a:spLocks/>
        </xdr:cNvSpPr>
      </xdr:nvSpPr>
      <xdr:spPr>
        <a:xfrm>
          <a:off x="1422915" y="5937054"/>
          <a:ext cx="1188000" cy="683998"/>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ADD7112D-746D-4746-98AE-78B8B284520F}" type="TxLink">
            <a:rPr lang="en-US" sz="1050" b="0" i="0" u="none" strike="noStrike" baseline="0">
              <a:solidFill>
                <a:srgbClr val="000000"/>
              </a:solidFill>
              <a:latin typeface="Calibri"/>
              <a:ea typeface="+mn-ea"/>
              <a:cs typeface="+mn-cs"/>
            </a:rPr>
            <a:pPr marL="0" indent="0" algn="ctr"/>
            <a:t>Projets à jour?</a:t>
          </a:fld>
          <a:endParaRPr lang="de-CH" sz="1050" baseline="0">
            <a:solidFill>
              <a:schemeClr val="dk1"/>
            </a:solidFill>
            <a:latin typeface="+mn-lt"/>
            <a:ea typeface="+mn-ea"/>
            <a:cs typeface="+mn-cs"/>
          </a:endParaRPr>
        </a:p>
      </xdr:txBody>
    </xdr:sp>
    <xdr:clientData/>
  </xdr:twoCellAnchor>
  <xdr:twoCellAnchor>
    <xdr:from>
      <xdr:col>2</xdr:col>
      <xdr:colOff>290541</xdr:colOff>
      <xdr:row>5</xdr:row>
      <xdr:rowOff>953643</xdr:rowOff>
    </xdr:from>
    <xdr:to>
      <xdr:col>2</xdr:col>
      <xdr:colOff>607231</xdr:colOff>
      <xdr:row>5</xdr:row>
      <xdr:rowOff>1097643</xdr:rowOff>
    </xdr:to>
    <xdr:sp macro="" textlink="' '!A338" fLocksText="0">
      <xdr:nvSpPr>
        <xdr:cNvPr id="100" name="Textfeld 99">
          <a:extLst>
            <a:ext uri="{FF2B5EF4-FFF2-40B4-BE49-F238E27FC236}">
              <a16:creationId xmlns:a16="http://schemas.microsoft.com/office/drawing/2014/main" id="{00000000-0008-0000-4E00-000064000000}"/>
            </a:ext>
          </a:extLst>
        </xdr:cNvPr>
        <xdr:cNvSpPr txBox="1"/>
      </xdr:nvSpPr>
      <xdr:spPr>
        <a:xfrm>
          <a:off x="1176366" y="6106668"/>
          <a:ext cx="316690"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D528668D-41F6-4126-BEA1-7A37281389A2}"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2</xdr:col>
      <xdr:colOff>1134557</xdr:colOff>
      <xdr:row>5</xdr:row>
      <xdr:rowOff>635672</xdr:rowOff>
    </xdr:from>
    <xdr:to>
      <xdr:col>2</xdr:col>
      <xdr:colOff>1451247</xdr:colOff>
      <xdr:row>5</xdr:row>
      <xdr:rowOff>848692</xdr:rowOff>
    </xdr:to>
    <xdr:sp macro="" textlink="' '!A339" fLocksText="0">
      <xdr:nvSpPr>
        <xdr:cNvPr id="101" name="Textfeld 100">
          <a:extLst>
            <a:ext uri="{FF2B5EF4-FFF2-40B4-BE49-F238E27FC236}">
              <a16:creationId xmlns:a16="http://schemas.microsoft.com/office/drawing/2014/main" id="{00000000-0008-0000-4E00-000065000000}"/>
            </a:ext>
          </a:extLst>
        </xdr:cNvPr>
        <xdr:cNvSpPr txBox="1"/>
      </xdr:nvSpPr>
      <xdr:spPr>
        <a:xfrm>
          <a:off x="2020382" y="5788697"/>
          <a:ext cx="316690" cy="21302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E6504270-D54D-40E3-A5A5-E58ACC4A0708}"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2</xdr:col>
      <xdr:colOff>1131090</xdr:colOff>
      <xdr:row>5</xdr:row>
      <xdr:rowOff>560466</xdr:rowOff>
    </xdr:from>
    <xdr:to>
      <xdr:col>2</xdr:col>
      <xdr:colOff>1135718</xdr:colOff>
      <xdr:row>5</xdr:row>
      <xdr:rowOff>784032</xdr:rowOff>
    </xdr:to>
    <xdr:cxnSp macro="">
      <xdr:nvCxnSpPr>
        <xdr:cNvPr id="102" name="Gerade Verbindung mit Pfeil 101">
          <a:extLst>
            <a:ext uri="{FF2B5EF4-FFF2-40B4-BE49-F238E27FC236}">
              <a16:creationId xmlns:a16="http://schemas.microsoft.com/office/drawing/2014/main" id="{00000000-0008-0000-4E00-000066000000}"/>
            </a:ext>
          </a:extLst>
        </xdr:cNvPr>
        <xdr:cNvCxnSpPr>
          <a:stCxn id="99" idx="0"/>
          <a:endCxn id="105" idx="2"/>
        </xdr:cNvCxnSpPr>
      </xdr:nvCxnSpPr>
      <xdr:spPr>
        <a:xfrm flipV="1">
          <a:off x="2016915" y="5713491"/>
          <a:ext cx="4628" cy="22356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290286</xdr:colOff>
      <xdr:row>3</xdr:row>
      <xdr:rowOff>786763</xdr:rowOff>
    </xdr:from>
    <xdr:to>
      <xdr:col>2</xdr:col>
      <xdr:colOff>537090</xdr:colOff>
      <xdr:row>5</xdr:row>
      <xdr:rowOff>1126032</xdr:rowOff>
    </xdr:to>
    <xdr:cxnSp macro="">
      <xdr:nvCxnSpPr>
        <xdr:cNvPr id="103" name="Gewinkelte Verbindung 102">
          <a:extLst>
            <a:ext uri="{FF2B5EF4-FFF2-40B4-BE49-F238E27FC236}">
              <a16:creationId xmlns:a16="http://schemas.microsoft.com/office/drawing/2014/main" id="{00000000-0008-0000-4E00-000067000000}"/>
            </a:ext>
          </a:extLst>
        </xdr:cNvPr>
        <xdr:cNvCxnSpPr>
          <a:stCxn id="99" idx="1"/>
          <a:endCxn id="12" idx="1"/>
        </xdr:cNvCxnSpPr>
      </xdr:nvCxnSpPr>
      <xdr:spPr>
        <a:xfrm rot="10800000">
          <a:off x="1176111" y="1624963"/>
          <a:ext cx="246804" cy="4654094"/>
        </a:xfrm>
        <a:prstGeom prst="bentConnector3">
          <a:avLst>
            <a:gd name="adj1" fmla="val 192624"/>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1135718</xdr:colOff>
      <xdr:row>4</xdr:row>
      <xdr:rowOff>1012930</xdr:rowOff>
    </xdr:from>
    <xdr:to>
      <xdr:col>2</xdr:col>
      <xdr:colOff>1135718</xdr:colOff>
      <xdr:row>5</xdr:row>
      <xdr:rowOff>157781</xdr:rowOff>
    </xdr:to>
    <xdr:cxnSp macro="">
      <xdr:nvCxnSpPr>
        <xdr:cNvPr id="104" name="Gerade Verbindung mit Pfeil 103">
          <a:extLst>
            <a:ext uri="{FF2B5EF4-FFF2-40B4-BE49-F238E27FC236}">
              <a16:creationId xmlns:a16="http://schemas.microsoft.com/office/drawing/2014/main" id="{00000000-0008-0000-4E00-000068000000}"/>
            </a:ext>
          </a:extLst>
        </xdr:cNvPr>
        <xdr:cNvCxnSpPr>
          <a:stCxn id="105" idx="0"/>
          <a:endCxn id="107" idx="2"/>
        </xdr:cNvCxnSpPr>
      </xdr:nvCxnSpPr>
      <xdr:spPr>
        <a:xfrm flipV="1">
          <a:off x="2021543" y="4413355"/>
          <a:ext cx="0" cy="897451"/>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595718</xdr:colOff>
      <xdr:row>5</xdr:row>
      <xdr:rowOff>157781</xdr:rowOff>
    </xdr:from>
    <xdr:to>
      <xdr:col>2</xdr:col>
      <xdr:colOff>1675718</xdr:colOff>
      <xdr:row>5</xdr:row>
      <xdr:rowOff>560466</xdr:rowOff>
    </xdr:to>
    <xdr:sp macro="" textlink="' '!A301" fLocksText="0">
      <xdr:nvSpPr>
        <xdr:cNvPr id="105" name="Flussdiagramm: Prozess 104">
          <a:extLst>
            <a:ext uri="{FF2B5EF4-FFF2-40B4-BE49-F238E27FC236}">
              <a16:creationId xmlns:a16="http://schemas.microsoft.com/office/drawing/2014/main" id="{00000000-0008-0000-4E00-000069000000}"/>
            </a:ext>
          </a:extLst>
        </xdr:cNvPr>
        <xdr:cNvSpPr>
          <a:spLocks noChangeAspect="1"/>
        </xdr:cNvSpPr>
      </xdr:nvSpPr>
      <xdr:spPr>
        <a:xfrm>
          <a:off x="1481543" y="5310806"/>
          <a:ext cx="1080000" cy="402685"/>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BC356244-A85C-4791-A0B1-6756C3F10276}" type="TxLink">
            <a:rPr lang="en-US" sz="1100" b="0" i="0" u="none" strike="noStrike" baseline="0">
              <a:solidFill>
                <a:srgbClr val="000000"/>
              </a:solidFill>
              <a:latin typeface="Calibri"/>
            </a:rPr>
            <a:pPr algn="ctr"/>
            <a:t>rappel par e-mail</a:t>
          </a:fld>
          <a:endParaRPr lang="en-US" sz="1000" baseline="0"/>
        </a:p>
      </xdr:txBody>
    </xdr:sp>
    <xdr:clientData/>
  </xdr:twoCellAnchor>
  <xdr:oneCellAnchor>
    <xdr:from>
      <xdr:col>2</xdr:col>
      <xdr:colOff>190913</xdr:colOff>
      <xdr:row>4</xdr:row>
      <xdr:rowOff>954400</xdr:rowOff>
    </xdr:from>
    <xdr:ext cx="828000" cy="395004"/>
    <xdr:sp macro="" textlink="' '!A303" fLocksText="0">
      <xdr:nvSpPr>
        <xdr:cNvPr id="106" name="Flussdiagramm: Dokument 105">
          <a:hlinkClick xmlns:r="http://schemas.openxmlformats.org/officeDocument/2006/relationships" r:id="rId1"/>
          <a:extLst>
            <a:ext uri="{FF2B5EF4-FFF2-40B4-BE49-F238E27FC236}">
              <a16:creationId xmlns:a16="http://schemas.microsoft.com/office/drawing/2014/main" id="{00000000-0008-0000-4E00-00006A000000}"/>
            </a:ext>
          </a:extLst>
        </xdr:cNvPr>
        <xdr:cNvSpPr>
          <a:spLocks/>
        </xdr:cNvSpPr>
      </xdr:nvSpPr>
      <xdr:spPr>
        <a:xfrm>
          <a:off x="1076738" y="435482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87951989-0614-4C1E-AA99-3616AC1F213A}" type="TxLink">
            <a:rPr lang="en-US" sz="1050" baseline="0">
              <a:solidFill>
                <a:schemeClr val="tx2"/>
              </a:solidFill>
              <a:latin typeface="+mn-lt"/>
              <a:ea typeface="+mn-ea"/>
              <a:cs typeface="+mn-cs"/>
            </a:rPr>
            <a:pPr marL="0" indent="0" algn="ctr"/>
            <a:t>Projet_?.exe</a:t>
          </a:fld>
          <a:endParaRPr lang="de-CH" sz="1050" baseline="0">
            <a:solidFill>
              <a:schemeClr val="tx2"/>
            </a:solidFill>
            <a:latin typeface="+mn-lt"/>
            <a:ea typeface="+mn-ea"/>
            <a:cs typeface="+mn-cs"/>
          </a:endParaRPr>
        </a:p>
      </xdr:txBody>
    </xdr:sp>
    <xdr:clientData/>
  </xdr:oneCellAnchor>
  <xdr:twoCellAnchor>
    <xdr:from>
      <xdr:col>2</xdr:col>
      <xdr:colOff>595718</xdr:colOff>
      <xdr:row>4</xdr:row>
      <xdr:rowOff>472930</xdr:rowOff>
    </xdr:from>
    <xdr:to>
      <xdr:col>2</xdr:col>
      <xdr:colOff>1675718</xdr:colOff>
      <xdr:row>4</xdr:row>
      <xdr:rowOff>1012930</xdr:rowOff>
    </xdr:to>
    <xdr:sp macro="" textlink="' '!A297" fLocksText="0">
      <xdr:nvSpPr>
        <xdr:cNvPr id="107" name="Flussdiagramm: Prozess 106">
          <a:extLst>
            <a:ext uri="{FF2B5EF4-FFF2-40B4-BE49-F238E27FC236}">
              <a16:creationId xmlns:a16="http://schemas.microsoft.com/office/drawing/2014/main" id="{00000000-0008-0000-4E00-00006B000000}"/>
            </a:ext>
          </a:extLst>
        </xdr:cNvPr>
        <xdr:cNvSpPr>
          <a:spLocks/>
        </xdr:cNvSpPr>
      </xdr:nvSpPr>
      <xdr:spPr>
        <a:xfrm>
          <a:off x="1481543" y="3873355"/>
          <a:ext cx="1080000"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9438BD6B-8ED5-42A8-A13C-843D703A0EA1}" type="TxLink">
            <a:rPr lang="en-US" sz="1100" b="0" i="0" u="none" strike="noStrike" baseline="0">
              <a:solidFill>
                <a:srgbClr val="000000"/>
              </a:solidFill>
              <a:latin typeface="Calibri"/>
            </a:rPr>
            <a:pPr algn="ctr"/>
            <a:t>Mise à jour des projets</a:t>
          </a:fld>
          <a:endParaRPr lang="en-US" sz="1100" baseline="0"/>
        </a:p>
      </xdr:txBody>
    </xdr:sp>
    <xdr:clientData/>
  </xdr:twoCellAnchor>
  <xdr:twoCellAnchor>
    <xdr:from>
      <xdr:col>2</xdr:col>
      <xdr:colOff>1675718</xdr:colOff>
      <xdr:row>4</xdr:row>
      <xdr:rowOff>742930</xdr:rowOff>
    </xdr:from>
    <xdr:to>
      <xdr:col>2</xdr:col>
      <xdr:colOff>1725090</xdr:colOff>
      <xdr:row>5</xdr:row>
      <xdr:rowOff>1126032</xdr:rowOff>
    </xdr:to>
    <xdr:cxnSp macro="">
      <xdr:nvCxnSpPr>
        <xdr:cNvPr id="108" name="Gewinkelte Verbindung 107">
          <a:extLst>
            <a:ext uri="{FF2B5EF4-FFF2-40B4-BE49-F238E27FC236}">
              <a16:creationId xmlns:a16="http://schemas.microsoft.com/office/drawing/2014/main" id="{00000000-0008-0000-4E00-00006C000000}"/>
            </a:ext>
          </a:extLst>
        </xdr:cNvPr>
        <xdr:cNvCxnSpPr>
          <a:stCxn id="107" idx="3"/>
          <a:endCxn id="99" idx="3"/>
        </xdr:cNvCxnSpPr>
      </xdr:nvCxnSpPr>
      <xdr:spPr>
        <a:xfrm>
          <a:off x="2561543" y="4143355"/>
          <a:ext cx="49372" cy="2135702"/>
        </a:xfrm>
        <a:prstGeom prst="bentConnector3">
          <a:avLst>
            <a:gd name="adj1" fmla="val 563015"/>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430746</xdr:colOff>
      <xdr:row>4</xdr:row>
      <xdr:rowOff>263367</xdr:rowOff>
    </xdr:from>
    <xdr:ext cx="1388529" cy="229221"/>
    <xdr:sp macro="" textlink="" fLocksText="0">
      <xdr:nvSpPr>
        <xdr:cNvPr id="109" name="Textfeld 108">
          <a:extLst>
            <a:ext uri="{FF2B5EF4-FFF2-40B4-BE49-F238E27FC236}">
              <a16:creationId xmlns:a16="http://schemas.microsoft.com/office/drawing/2014/main" id="{00000000-0008-0000-4E00-00006D000000}"/>
            </a:ext>
          </a:extLst>
        </xdr:cNvPr>
        <xdr:cNvSpPr txBox="1">
          <a:spLocks/>
        </xdr:cNvSpPr>
      </xdr:nvSpPr>
      <xdr:spPr>
        <a:xfrm>
          <a:off x="1316571" y="3663792"/>
          <a:ext cx="1388529"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D5DB911C-9B09-4DD5-9851-C149118DE915}" type="TxLink">
            <a:rPr lang="en-US" sz="1000" b="0" i="0" u="none" strike="noStrike" baseline="0">
              <a:solidFill>
                <a:schemeClr val="bg1">
                  <a:lumMod val="50000"/>
                </a:schemeClr>
              </a:solidFill>
              <a:latin typeface="+mn-lt"/>
              <a:ea typeface="+mn-ea"/>
              <a:cs typeface="+mn-cs"/>
            </a:rPr>
            <a:pPr marL="0" indent="0" algn="ctr"/>
            <a:t> </a:t>
          </a:fld>
          <a:endParaRPr lang="de-CH" sz="1000" baseline="0">
            <a:solidFill>
              <a:schemeClr val="bg1">
                <a:lumMod val="50000"/>
              </a:schemeClr>
            </a:solidFill>
            <a:latin typeface="+mn-lt"/>
            <a:ea typeface="+mn-ea"/>
            <a:cs typeface="+mn-cs"/>
          </a:endParaRPr>
        </a:p>
      </xdr:txBody>
    </xdr:sp>
    <xdr:clientData/>
  </xdr:oneCellAnchor>
  <xdr:oneCellAnchor>
    <xdr:from>
      <xdr:col>14</xdr:col>
      <xdr:colOff>109311</xdr:colOff>
      <xdr:row>3</xdr:row>
      <xdr:rowOff>1421125</xdr:rowOff>
    </xdr:from>
    <xdr:ext cx="1080000" cy="493400"/>
    <xdr:sp macro="" textlink="' '!A329" fLocksText="0">
      <xdr:nvSpPr>
        <xdr:cNvPr id="110" name="Flussdiagramm: Dokument 109">
          <a:hlinkClick xmlns:r="http://schemas.openxmlformats.org/officeDocument/2006/relationships" r:id="rId2"/>
          <a:extLst>
            <a:ext uri="{FF2B5EF4-FFF2-40B4-BE49-F238E27FC236}">
              <a16:creationId xmlns:a16="http://schemas.microsoft.com/office/drawing/2014/main" id="{00000000-0008-0000-4E00-00006E000000}"/>
            </a:ext>
          </a:extLst>
        </xdr:cNvPr>
        <xdr:cNvSpPr>
          <a:spLocks/>
        </xdr:cNvSpPr>
      </xdr:nvSpPr>
      <xdr:spPr>
        <a:xfrm>
          <a:off x="12796611" y="2259325"/>
          <a:ext cx="1080000" cy="493400"/>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78746861-CE29-4BB9-A87F-87238B4EDC71}" type="TxLink">
            <a:rPr lang="en-US" sz="1100" baseline="0">
              <a:solidFill>
                <a:schemeClr val="tx2"/>
              </a:solidFill>
              <a:latin typeface="+mn-lt"/>
              <a:ea typeface="+mn-ea"/>
              <a:cs typeface="+mn-cs"/>
            </a:rPr>
            <a:pPr marL="0" indent="0" algn="ctr"/>
            <a:t>Accord-objectifs</a:t>
          </a:fld>
          <a:endParaRPr lang="de-CH" sz="1100" baseline="0">
            <a:solidFill>
              <a:schemeClr val="tx2"/>
            </a:solidFill>
            <a:latin typeface="+mn-lt"/>
            <a:ea typeface="+mn-ea"/>
            <a:cs typeface="+mn-cs"/>
          </a:endParaRPr>
        </a:p>
      </xdr:txBody>
    </xdr:sp>
    <xdr:clientData/>
  </xdr:oneCellAnchor>
  <xdr:twoCellAnchor>
    <xdr:from>
      <xdr:col>7</xdr:col>
      <xdr:colOff>838197</xdr:colOff>
      <xdr:row>6</xdr:row>
      <xdr:rowOff>1019175</xdr:rowOff>
    </xdr:from>
    <xdr:to>
      <xdr:col>8</xdr:col>
      <xdr:colOff>873672</xdr:colOff>
      <xdr:row>6</xdr:row>
      <xdr:rowOff>1703174</xdr:rowOff>
    </xdr:to>
    <xdr:sp macro="" textlink="' '!A330" fLocksText="0">
      <xdr:nvSpPr>
        <xdr:cNvPr id="112" name="Flussdiagramm: Verzweigung 111">
          <a:extLst>
            <a:ext uri="{FF2B5EF4-FFF2-40B4-BE49-F238E27FC236}">
              <a16:creationId xmlns:a16="http://schemas.microsoft.com/office/drawing/2014/main" id="{00000000-0008-0000-4E00-000070000000}"/>
            </a:ext>
          </a:extLst>
        </xdr:cNvPr>
        <xdr:cNvSpPr>
          <a:spLocks/>
        </xdr:cNvSpPr>
      </xdr:nvSpPr>
      <xdr:spPr>
        <a:xfrm>
          <a:off x="7581897" y="7800975"/>
          <a:ext cx="1188000" cy="683999"/>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7746C161-153A-4F9F-A4B7-C2649DB4DE18}" type="TxLink">
            <a:rPr lang="en-US" sz="1050" b="0" i="0" u="none" strike="noStrike" baseline="0">
              <a:solidFill>
                <a:srgbClr val="000000"/>
              </a:solidFill>
              <a:latin typeface="Calibri"/>
              <a:ea typeface="+mn-ea"/>
              <a:cs typeface="+mn-cs"/>
            </a:rPr>
            <a:pPr marL="0" indent="0" algn="ctr"/>
            <a:t>Projets qual. ok ?</a:t>
          </a:fld>
          <a:endParaRPr lang="de-CH" sz="1050" baseline="0">
            <a:solidFill>
              <a:schemeClr val="dk1"/>
            </a:solidFill>
            <a:latin typeface="+mn-lt"/>
            <a:ea typeface="+mn-ea"/>
            <a:cs typeface="+mn-cs"/>
          </a:endParaRPr>
        </a:p>
      </xdr:txBody>
    </xdr:sp>
    <xdr:clientData/>
  </xdr:twoCellAnchor>
  <xdr:twoCellAnchor>
    <xdr:from>
      <xdr:col>8</xdr:col>
      <xdr:colOff>736082</xdr:colOff>
      <xdr:row>6</xdr:row>
      <xdr:rowOff>1169738</xdr:rowOff>
    </xdr:from>
    <xdr:to>
      <xdr:col>8</xdr:col>
      <xdr:colOff>1053285</xdr:colOff>
      <xdr:row>6</xdr:row>
      <xdr:rowOff>1313738</xdr:rowOff>
    </xdr:to>
    <xdr:sp macro="" textlink="' '!A338" fLocksText="0">
      <xdr:nvSpPr>
        <xdr:cNvPr id="113" name="Textfeld 112">
          <a:extLst>
            <a:ext uri="{FF2B5EF4-FFF2-40B4-BE49-F238E27FC236}">
              <a16:creationId xmlns:a16="http://schemas.microsoft.com/office/drawing/2014/main" id="{00000000-0008-0000-4E00-000071000000}"/>
            </a:ext>
          </a:extLst>
        </xdr:cNvPr>
        <xdr:cNvSpPr txBox="1"/>
      </xdr:nvSpPr>
      <xdr:spPr>
        <a:xfrm>
          <a:off x="8632307" y="7951538"/>
          <a:ext cx="317203"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t" anchorCtr="0" forceAA="0" compatLnSpc="1">
          <a:prstTxWarp prst="textNoShape">
            <a:avLst/>
          </a:prstTxWarp>
          <a:noAutofit/>
        </a:bodyPr>
        <a:lstStyle/>
        <a:p>
          <a:pPr marL="0" indent="0" algn="ctr"/>
          <a:fld id="{2F5216F5-D424-4C25-9F3B-6030E291C3DE}"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xdr:from>
      <xdr:col>8</xdr:col>
      <xdr:colOff>300646</xdr:colOff>
      <xdr:row>6</xdr:row>
      <xdr:rowOff>822775</xdr:rowOff>
    </xdr:from>
    <xdr:to>
      <xdr:col>8</xdr:col>
      <xdr:colOff>617849</xdr:colOff>
      <xdr:row>6</xdr:row>
      <xdr:rowOff>1035796</xdr:rowOff>
    </xdr:to>
    <xdr:sp macro="" textlink="' '!A339" fLocksText="0">
      <xdr:nvSpPr>
        <xdr:cNvPr id="114" name="Textfeld 113">
          <a:extLst>
            <a:ext uri="{FF2B5EF4-FFF2-40B4-BE49-F238E27FC236}">
              <a16:creationId xmlns:a16="http://schemas.microsoft.com/office/drawing/2014/main" id="{00000000-0008-0000-4E00-000072000000}"/>
            </a:ext>
          </a:extLst>
        </xdr:cNvPr>
        <xdr:cNvSpPr txBox="1"/>
      </xdr:nvSpPr>
      <xdr:spPr>
        <a:xfrm>
          <a:off x="8196871" y="7604575"/>
          <a:ext cx="317203" cy="2130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7787B028-8AF6-4439-9819-A6CB83062D68}"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9</xdr:col>
      <xdr:colOff>405426</xdr:colOff>
      <xdr:row>6</xdr:row>
      <xdr:rowOff>170116</xdr:rowOff>
    </xdr:from>
    <xdr:to>
      <xdr:col>10</xdr:col>
      <xdr:colOff>312195</xdr:colOff>
      <xdr:row>6</xdr:row>
      <xdr:rowOff>710116</xdr:rowOff>
    </xdr:to>
    <xdr:sp macro="" textlink="' '!A299" fLocksText="0">
      <xdr:nvSpPr>
        <xdr:cNvPr id="115" name="Flussdiagramm: Prozess 114">
          <a:extLst>
            <a:ext uri="{FF2B5EF4-FFF2-40B4-BE49-F238E27FC236}">
              <a16:creationId xmlns:a16="http://schemas.microsoft.com/office/drawing/2014/main" id="{00000000-0008-0000-4E00-000073000000}"/>
            </a:ext>
          </a:extLst>
        </xdr:cNvPr>
        <xdr:cNvSpPr>
          <a:spLocks/>
        </xdr:cNvSpPr>
      </xdr:nvSpPr>
      <xdr:spPr>
        <a:xfrm>
          <a:off x="9520851" y="6951916"/>
          <a:ext cx="1078344" cy="540000"/>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28B820CD-DABF-4C9B-9190-E1BB093CDF3F}" type="TxLink">
            <a:rPr lang="en-US" sz="1100" b="0" i="0" u="none" strike="noStrike" baseline="0">
              <a:solidFill>
                <a:srgbClr val="000000"/>
              </a:solidFill>
              <a:latin typeface="Calibri"/>
            </a:rPr>
            <a:pPr algn="ctr"/>
            <a:t>Mesures correctives</a:t>
          </a:fld>
          <a:endParaRPr lang="en-US" sz="1050" baseline="0"/>
        </a:p>
      </xdr:txBody>
    </xdr:sp>
    <xdr:clientData/>
  </xdr:twoCellAnchor>
  <xdr:twoCellAnchor editAs="absolute">
    <xdr:from>
      <xdr:col>6</xdr:col>
      <xdr:colOff>267462</xdr:colOff>
      <xdr:row>3</xdr:row>
      <xdr:rowOff>1076822</xdr:rowOff>
    </xdr:from>
    <xdr:to>
      <xdr:col>7</xdr:col>
      <xdr:colOff>302937</xdr:colOff>
      <xdr:row>3</xdr:row>
      <xdr:rowOff>1760822</xdr:rowOff>
    </xdr:to>
    <xdr:sp macro="" textlink="' '!A290" fLocksText="0">
      <xdr:nvSpPr>
        <xdr:cNvPr id="117" name="Flussdiagramm: Verzweigung 116">
          <a:extLst>
            <a:ext uri="{FF2B5EF4-FFF2-40B4-BE49-F238E27FC236}">
              <a16:creationId xmlns:a16="http://schemas.microsoft.com/office/drawing/2014/main" id="{00000000-0008-0000-4E00-000075000000}"/>
            </a:ext>
          </a:extLst>
        </xdr:cNvPr>
        <xdr:cNvSpPr>
          <a:spLocks/>
        </xdr:cNvSpPr>
      </xdr:nvSpPr>
      <xdr:spPr>
        <a:xfrm>
          <a:off x="6096762" y="2238872"/>
          <a:ext cx="1188000" cy="684000"/>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8B90BF1-B49D-4E91-92FB-E2FD99F90856}" type="TxLink">
            <a:rPr lang="en-US" sz="1050" b="0" i="0" u="none" strike="noStrike" baseline="0">
              <a:solidFill>
                <a:srgbClr val="000000"/>
              </a:solidFill>
              <a:latin typeface="Calibri"/>
              <a:ea typeface="+mn-ea"/>
              <a:cs typeface="+mn-cs"/>
            </a:rPr>
            <a:pPr marL="0" indent="0" algn="ctr"/>
            <a:t>Q-Cockpit ok ?</a:t>
          </a:fld>
          <a:endParaRPr lang="de-CH" sz="1050" baseline="0">
            <a:solidFill>
              <a:schemeClr val="dk1"/>
            </a:solidFill>
            <a:latin typeface="+mn-lt"/>
            <a:ea typeface="+mn-ea"/>
            <a:cs typeface="+mn-cs"/>
          </a:endParaRPr>
        </a:p>
      </xdr:txBody>
    </xdr:sp>
    <xdr:clientData/>
  </xdr:twoCellAnchor>
  <xdr:twoCellAnchor editAs="absolute">
    <xdr:from>
      <xdr:col>6</xdr:col>
      <xdr:colOff>805699</xdr:colOff>
      <xdr:row>3</xdr:row>
      <xdr:rowOff>1742543</xdr:rowOff>
    </xdr:from>
    <xdr:to>
      <xdr:col>6</xdr:col>
      <xdr:colOff>1123208</xdr:colOff>
      <xdr:row>3</xdr:row>
      <xdr:rowOff>1933576</xdr:rowOff>
    </xdr:to>
    <xdr:sp macro="" textlink="' '!A338" fLocksText="0">
      <xdr:nvSpPr>
        <xdr:cNvPr id="118" name="Textfeld 117">
          <a:extLst>
            <a:ext uri="{FF2B5EF4-FFF2-40B4-BE49-F238E27FC236}">
              <a16:creationId xmlns:a16="http://schemas.microsoft.com/office/drawing/2014/main" id="{00000000-0008-0000-4E00-000076000000}"/>
            </a:ext>
          </a:extLst>
        </xdr:cNvPr>
        <xdr:cNvSpPr txBox="1"/>
      </xdr:nvSpPr>
      <xdr:spPr>
        <a:xfrm>
          <a:off x="6634999" y="2904593"/>
          <a:ext cx="317509" cy="191033"/>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73145360-6419-48C5-9E91-6A4FEBC886BE}" type="TxLink">
            <a:rPr lang="en-US" sz="900" b="0" i="0" u="none" strike="noStrike" baseline="0">
              <a:solidFill>
                <a:schemeClr val="bg1">
                  <a:lumMod val="50000"/>
                </a:schemeClr>
              </a:solidFill>
              <a:latin typeface="Calibri"/>
              <a:ea typeface="+mn-ea"/>
              <a:cs typeface="+mn-cs"/>
            </a:rPr>
            <a:pPr marL="0" indent="0" algn="ctr"/>
            <a:t>oui</a:t>
          </a:fld>
          <a:endParaRPr lang="de-CH" sz="900" baseline="0">
            <a:solidFill>
              <a:schemeClr val="bg1">
                <a:lumMod val="50000"/>
              </a:schemeClr>
            </a:solidFill>
            <a:latin typeface="+mn-lt"/>
            <a:ea typeface="+mn-ea"/>
            <a:cs typeface="+mn-cs"/>
          </a:endParaRPr>
        </a:p>
      </xdr:txBody>
    </xdr:sp>
    <xdr:clientData/>
  </xdr:twoCellAnchor>
  <xdr:twoCellAnchor editAs="absolute">
    <xdr:from>
      <xdr:col>6</xdr:col>
      <xdr:colOff>5485</xdr:colOff>
      <xdr:row>3</xdr:row>
      <xdr:rowOff>1226146</xdr:rowOff>
    </xdr:from>
    <xdr:to>
      <xdr:col>6</xdr:col>
      <xdr:colOff>322994</xdr:colOff>
      <xdr:row>3</xdr:row>
      <xdr:rowOff>1428753</xdr:rowOff>
    </xdr:to>
    <xdr:sp macro="" textlink="' '!A339" fLocksText="0">
      <xdr:nvSpPr>
        <xdr:cNvPr id="119" name="Textfeld 118">
          <a:extLst>
            <a:ext uri="{FF2B5EF4-FFF2-40B4-BE49-F238E27FC236}">
              <a16:creationId xmlns:a16="http://schemas.microsoft.com/office/drawing/2014/main" id="{00000000-0008-0000-4E00-000077000000}"/>
            </a:ext>
          </a:extLst>
        </xdr:cNvPr>
        <xdr:cNvSpPr txBox="1"/>
      </xdr:nvSpPr>
      <xdr:spPr>
        <a:xfrm>
          <a:off x="5834785" y="2388196"/>
          <a:ext cx="317509" cy="202607"/>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3D076CF3-58FA-4CD8-AE02-340D6F2DB0C4}" type="TxLink">
            <a:rPr lang="en-US" sz="900" b="0" i="0" u="none" strike="noStrike" baseline="0">
              <a:solidFill>
                <a:schemeClr val="bg1">
                  <a:lumMod val="50000"/>
                </a:schemeClr>
              </a:solidFill>
              <a:latin typeface="Calibri"/>
              <a:ea typeface="+mn-ea"/>
              <a:cs typeface="+mn-cs"/>
            </a:rPr>
            <a:pPr marL="0" indent="0" algn="ctr"/>
            <a:t>non </a:t>
          </a:fld>
          <a:endParaRPr lang="de-CH" sz="900" baseline="0">
            <a:solidFill>
              <a:schemeClr val="bg1">
                <a:lumMod val="50000"/>
              </a:schemeClr>
            </a:solidFill>
            <a:latin typeface="+mn-lt"/>
            <a:ea typeface="+mn-ea"/>
            <a:cs typeface="+mn-cs"/>
          </a:endParaRPr>
        </a:p>
      </xdr:txBody>
    </xdr:sp>
    <xdr:clientData/>
  </xdr:twoCellAnchor>
  <xdr:twoCellAnchor>
    <xdr:from>
      <xdr:col>6</xdr:col>
      <xdr:colOff>1099587</xdr:colOff>
      <xdr:row>3</xdr:row>
      <xdr:rowOff>2084672</xdr:rowOff>
    </xdr:from>
    <xdr:to>
      <xdr:col>6</xdr:col>
      <xdr:colOff>1100024</xdr:colOff>
      <xdr:row>6</xdr:row>
      <xdr:rowOff>1017188</xdr:rowOff>
    </xdr:to>
    <xdr:cxnSp macro="">
      <xdr:nvCxnSpPr>
        <xdr:cNvPr id="120" name="Gerade Verbindung mit Pfeil 119">
          <a:extLst>
            <a:ext uri="{FF2B5EF4-FFF2-40B4-BE49-F238E27FC236}">
              <a16:creationId xmlns:a16="http://schemas.microsoft.com/office/drawing/2014/main" id="{00000000-0008-0000-4E00-000078000000}"/>
            </a:ext>
          </a:extLst>
        </xdr:cNvPr>
        <xdr:cNvCxnSpPr>
          <a:stCxn id="117" idx="2"/>
          <a:endCxn id="88" idx="0"/>
        </xdr:cNvCxnSpPr>
      </xdr:nvCxnSpPr>
      <xdr:spPr>
        <a:xfrm>
          <a:off x="6690762" y="2922872"/>
          <a:ext cx="437" cy="487611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312195</xdr:colOff>
      <xdr:row>4</xdr:row>
      <xdr:rowOff>733405</xdr:rowOff>
    </xdr:from>
    <xdr:to>
      <xdr:col>10</xdr:col>
      <xdr:colOff>698223</xdr:colOff>
      <xdr:row>4</xdr:row>
      <xdr:rowOff>733407</xdr:rowOff>
    </xdr:to>
    <xdr:cxnSp macro="">
      <xdr:nvCxnSpPr>
        <xdr:cNvPr id="121" name="Gerade Verbindung mit Pfeil 120">
          <a:extLst>
            <a:ext uri="{FF2B5EF4-FFF2-40B4-BE49-F238E27FC236}">
              <a16:creationId xmlns:a16="http://schemas.microsoft.com/office/drawing/2014/main" id="{00000000-0008-0000-4E00-000079000000}"/>
            </a:ext>
          </a:extLst>
        </xdr:cNvPr>
        <xdr:cNvCxnSpPr>
          <a:stCxn id="75" idx="3"/>
          <a:endCxn id="76" idx="1"/>
        </xdr:cNvCxnSpPr>
      </xdr:nvCxnSpPr>
      <xdr:spPr>
        <a:xfrm flipV="1">
          <a:off x="10599195" y="4133830"/>
          <a:ext cx="386028" cy="2"/>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279673</xdr:colOff>
      <xdr:row>6</xdr:row>
      <xdr:rowOff>440116</xdr:rowOff>
    </xdr:from>
    <xdr:to>
      <xdr:col>9</xdr:col>
      <xdr:colOff>405427</xdr:colOff>
      <xdr:row>6</xdr:row>
      <xdr:rowOff>1019175</xdr:rowOff>
    </xdr:to>
    <xdr:cxnSp macro="">
      <xdr:nvCxnSpPr>
        <xdr:cNvPr id="122" name="Gewinkelte Verbindung 121">
          <a:extLst>
            <a:ext uri="{FF2B5EF4-FFF2-40B4-BE49-F238E27FC236}">
              <a16:creationId xmlns:a16="http://schemas.microsoft.com/office/drawing/2014/main" id="{00000000-0008-0000-4E00-00007A000000}"/>
            </a:ext>
          </a:extLst>
        </xdr:cNvPr>
        <xdr:cNvCxnSpPr>
          <a:stCxn id="112" idx="0"/>
          <a:endCxn id="115" idx="1"/>
        </xdr:cNvCxnSpPr>
      </xdr:nvCxnSpPr>
      <xdr:spPr>
        <a:xfrm rot="5400000" flipH="1" flipV="1">
          <a:off x="8558845" y="6838969"/>
          <a:ext cx="579059" cy="1344954"/>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501900</xdr:colOff>
      <xdr:row>6</xdr:row>
      <xdr:rowOff>1701188</xdr:rowOff>
    </xdr:from>
    <xdr:to>
      <xdr:col>6</xdr:col>
      <xdr:colOff>1100024</xdr:colOff>
      <xdr:row>6</xdr:row>
      <xdr:rowOff>1873644</xdr:rowOff>
    </xdr:to>
    <xdr:cxnSp macro="">
      <xdr:nvCxnSpPr>
        <xdr:cNvPr id="123" name="Gewinkelte Verbindung 122">
          <a:extLst>
            <a:ext uri="{FF2B5EF4-FFF2-40B4-BE49-F238E27FC236}">
              <a16:creationId xmlns:a16="http://schemas.microsoft.com/office/drawing/2014/main" id="{00000000-0008-0000-4E00-00007B000000}"/>
            </a:ext>
          </a:extLst>
        </xdr:cNvPr>
        <xdr:cNvCxnSpPr>
          <a:stCxn id="88" idx="2"/>
          <a:endCxn id="7" idx="2"/>
        </xdr:cNvCxnSpPr>
      </xdr:nvCxnSpPr>
      <xdr:spPr>
        <a:xfrm rot="5400000">
          <a:off x="5210534" y="7174779"/>
          <a:ext cx="172456" cy="2788874"/>
        </a:xfrm>
        <a:prstGeom prst="bentConnector3">
          <a:avLst>
            <a:gd name="adj1" fmla="val 205900"/>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1578595</xdr:colOff>
      <xdr:row>3</xdr:row>
      <xdr:rowOff>760692</xdr:rowOff>
    </xdr:from>
    <xdr:to>
      <xdr:col>3</xdr:col>
      <xdr:colOff>97813</xdr:colOff>
      <xdr:row>3</xdr:row>
      <xdr:rowOff>1014706</xdr:rowOff>
    </xdr:to>
    <xdr:cxnSp macro="">
      <xdr:nvCxnSpPr>
        <xdr:cNvPr id="124" name="Gewinkelte Verbindung 123">
          <a:extLst>
            <a:ext uri="{FF2B5EF4-FFF2-40B4-BE49-F238E27FC236}">
              <a16:creationId xmlns:a16="http://schemas.microsoft.com/office/drawing/2014/main" id="{00000000-0008-0000-4E00-00007C000000}"/>
            </a:ext>
          </a:extLst>
        </xdr:cNvPr>
        <xdr:cNvCxnSpPr>
          <a:stCxn id="17" idx="2"/>
          <a:endCxn id="11" idx="3"/>
        </xdr:cNvCxnSpPr>
      </xdr:nvCxnSpPr>
      <xdr:spPr>
        <a:xfrm rot="5400000">
          <a:off x="2854322" y="1208990"/>
          <a:ext cx="254014" cy="1033818"/>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1744803</xdr:colOff>
      <xdr:row>3</xdr:row>
      <xdr:rowOff>807534</xdr:rowOff>
    </xdr:from>
    <xdr:ext cx="798372" cy="229221"/>
    <xdr:sp macro="" textlink="' '!A304" fLocksText="0">
      <xdr:nvSpPr>
        <xdr:cNvPr id="125" name="Textfeld 124">
          <a:extLst>
            <a:ext uri="{FF2B5EF4-FFF2-40B4-BE49-F238E27FC236}">
              <a16:creationId xmlns:a16="http://schemas.microsoft.com/office/drawing/2014/main" id="{00000000-0008-0000-4E00-00007D000000}"/>
            </a:ext>
          </a:extLst>
        </xdr:cNvPr>
        <xdr:cNvSpPr txBox="1">
          <a:spLocks/>
        </xdr:cNvSpPr>
      </xdr:nvSpPr>
      <xdr:spPr>
        <a:xfrm>
          <a:off x="2903043" y="1645734"/>
          <a:ext cx="798372"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1B481E38-0A73-4F0B-9049-7C88E754822C}" type="TxLink">
            <a:rPr lang="en-US" sz="1000" b="0" i="0" u="none" strike="noStrike" baseline="0">
              <a:solidFill>
                <a:schemeClr val="bg1">
                  <a:lumMod val="50000"/>
                </a:schemeClr>
              </a:solidFill>
              <a:latin typeface="Calibri"/>
              <a:ea typeface="+mn-ea"/>
              <a:cs typeface="+mn-cs"/>
            </a:rPr>
            <a:pPr marL="0" indent="0" algn="ctr"/>
            <a:t>actualiser</a:t>
          </a:fld>
          <a:endParaRPr lang="de-CH" sz="1000" b="0" i="0" u="none" strike="noStrike" baseline="0">
            <a:solidFill>
              <a:schemeClr val="bg1">
                <a:lumMod val="50000"/>
              </a:schemeClr>
            </a:solidFill>
            <a:latin typeface="Calibri"/>
            <a:ea typeface="+mn-ea"/>
            <a:cs typeface="+mn-cs"/>
          </a:endParaRPr>
        </a:p>
      </xdr:txBody>
    </xdr:sp>
    <xdr:clientData/>
  </xdr:oneCellAnchor>
  <xdr:twoCellAnchor>
    <xdr:from>
      <xdr:col>6</xdr:col>
      <xdr:colOff>55837</xdr:colOff>
      <xdr:row>3</xdr:row>
      <xdr:rowOff>758211</xdr:rowOff>
    </xdr:from>
    <xdr:to>
      <xdr:col>6</xdr:col>
      <xdr:colOff>1094282</xdr:colOff>
      <xdr:row>3</xdr:row>
      <xdr:rowOff>834388</xdr:rowOff>
    </xdr:to>
    <xdr:cxnSp macro="">
      <xdr:nvCxnSpPr>
        <xdr:cNvPr id="126" name="Gewinkelte Verbindung 125">
          <a:extLst>
            <a:ext uri="{FF2B5EF4-FFF2-40B4-BE49-F238E27FC236}">
              <a16:creationId xmlns:a16="http://schemas.microsoft.com/office/drawing/2014/main" id="{00000000-0008-0000-4E00-00007E000000}"/>
            </a:ext>
          </a:extLst>
        </xdr:cNvPr>
        <xdr:cNvCxnSpPr>
          <a:stCxn id="38" idx="2"/>
          <a:endCxn id="8" idx="3"/>
        </xdr:cNvCxnSpPr>
      </xdr:nvCxnSpPr>
      <xdr:spPr>
        <a:xfrm rot="5400000">
          <a:off x="6128146" y="1115277"/>
          <a:ext cx="76177" cy="1038445"/>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154128</xdr:colOff>
      <xdr:row>3</xdr:row>
      <xdr:rowOff>798009</xdr:rowOff>
    </xdr:from>
    <xdr:ext cx="798372" cy="229221"/>
    <xdr:sp macro="" textlink="" fLocksText="0">
      <xdr:nvSpPr>
        <xdr:cNvPr id="127" name="Textfeld 126">
          <a:extLst>
            <a:ext uri="{FF2B5EF4-FFF2-40B4-BE49-F238E27FC236}">
              <a16:creationId xmlns:a16="http://schemas.microsoft.com/office/drawing/2014/main" id="{00000000-0008-0000-4E00-00007F000000}"/>
            </a:ext>
          </a:extLst>
        </xdr:cNvPr>
        <xdr:cNvSpPr txBox="1">
          <a:spLocks/>
        </xdr:cNvSpPr>
      </xdr:nvSpPr>
      <xdr:spPr>
        <a:xfrm>
          <a:off x="5745303" y="1636209"/>
          <a:ext cx="798372" cy="2292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spAutoFit/>
        </a:bodyPr>
        <a:lstStyle/>
        <a:p>
          <a:pPr marL="0" indent="0" algn="ctr"/>
          <a:fld id="{773AC95E-DC7E-433F-9B5B-B223C15855DC}" type="TxLink">
            <a:rPr lang="en-US" sz="1000" b="0" i="0" u="none" strike="noStrike" baseline="0">
              <a:solidFill>
                <a:schemeClr val="bg1">
                  <a:lumMod val="50000"/>
                </a:schemeClr>
              </a:solidFill>
              <a:latin typeface="Calibri"/>
              <a:ea typeface="+mn-ea"/>
              <a:cs typeface="+mn-cs"/>
            </a:rPr>
            <a:pPr marL="0" indent="0" algn="ctr"/>
            <a:t> </a:t>
          </a:fld>
          <a:endParaRPr lang="de-CH" sz="1000" b="0" i="0" u="none" strike="noStrike" baseline="0">
            <a:solidFill>
              <a:schemeClr val="bg1">
                <a:lumMod val="50000"/>
              </a:schemeClr>
            </a:solidFill>
            <a:latin typeface="Calibri"/>
            <a:ea typeface="+mn-ea"/>
            <a:cs typeface="+mn-cs"/>
          </a:endParaRPr>
        </a:p>
      </xdr:txBody>
    </xdr:sp>
    <xdr:clientData/>
  </xdr:oneCellAnchor>
  <xdr:twoCellAnchor>
    <xdr:from>
      <xdr:col>6</xdr:col>
      <xdr:colOff>1028700</xdr:colOff>
      <xdr:row>3</xdr:row>
      <xdr:rowOff>781050</xdr:rowOff>
    </xdr:from>
    <xdr:to>
      <xdr:col>7</xdr:col>
      <xdr:colOff>20175</xdr:colOff>
      <xdr:row>3</xdr:row>
      <xdr:rowOff>925050</xdr:rowOff>
    </xdr:to>
    <xdr:sp macro="" textlink="">
      <xdr:nvSpPr>
        <xdr:cNvPr id="128" name="Flussdiagramm: Verbindungsstelle 127">
          <a:extLst>
            <a:ext uri="{FF2B5EF4-FFF2-40B4-BE49-F238E27FC236}">
              <a16:creationId xmlns:a16="http://schemas.microsoft.com/office/drawing/2014/main" id="{00000000-0008-0000-4E00-000080000000}"/>
            </a:ext>
          </a:extLst>
        </xdr:cNvPr>
        <xdr:cNvSpPr>
          <a:spLocks noChangeAspect="1"/>
        </xdr:cNvSpPr>
      </xdr:nvSpPr>
      <xdr:spPr>
        <a:xfrm>
          <a:off x="6619875" y="1619250"/>
          <a:ext cx="144000" cy="144000"/>
        </a:xfrm>
        <a:prstGeom prst="flowChartConnector">
          <a:avLst/>
        </a:prstGeom>
        <a:solidFill>
          <a:schemeClr val="bg1">
            <a:lumMod val="8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endParaRPr lang="de-CH" sz="1000" baseline="0">
            <a:solidFill>
              <a:schemeClr val="dk1"/>
            </a:solidFill>
            <a:latin typeface="+mn-lt"/>
            <a:ea typeface="+mn-ea"/>
            <a:cs typeface="+mn-cs"/>
          </a:endParaRPr>
        </a:p>
      </xdr:txBody>
    </xdr:sp>
    <xdr:clientData/>
  </xdr:twoCellAnchor>
  <xdr:twoCellAnchor>
    <xdr:from>
      <xdr:col>10</xdr:col>
      <xdr:colOff>707746</xdr:colOff>
      <xdr:row>3</xdr:row>
      <xdr:rowOff>1435385</xdr:rowOff>
    </xdr:from>
    <xdr:to>
      <xdr:col>12</xdr:col>
      <xdr:colOff>82771</xdr:colOff>
      <xdr:row>3</xdr:row>
      <xdr:rowOff>1974558</xdr:rowOff>
    </xdr:to>
    <xdr:sp macro="" textlink="' '!A293" fLocksText="0">
      <xdr:nvSpPr>
        <xdr:cNvPr id="129" name="Flussdiagramm: Prozess 128">
          <a:extLst>
            <a:ext uri="{FF2B5EF4-FFF2-40B4-BE49-F238E27FC236}">
              <a16:creationId xmlns:a16="http://schemas.microsoft.com/office/drawing/2014/main" id="{00000000-0008-0000-4E00-000081000000}"/>
            </a:ext>
          </a:extLst>
        </xdr:cNvPr>
        <xdr:cNvSpPr>
          <a:spLocks noChangeAspect="1"/>
        </xdr:cNvSpPr>
      </xdr:nvSpPr>
      <xdr:spPr>
        <a:xfrm>
          <a:off x="10994746" y="2273585"/>
          <a:ext cx="1080000" cy="539173"/>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1558F58C-6B8A-4387-B568-BDE824271682}" type="TxLink">
            <a:rPr lang="en-US" sz="1100" b="0" i="0" u="none" strike="noStrike" baseline="0">
              <a:solidFill>
                <a:srgbClr val="000000"/>
              </a:solidFill>
              <a:latin typeface="Calibri"/>
            </a:rPr>
            <a:pPr algn="ctr"/>
            <a:t>Attribuer les mandats de projets</a:t>
          </a:fld>
          <a:endParaRPr lang="en-US" sz="1000" baseline="0"/>
        </a:p>
      </xdr:txBody>
    </xdr:sp>
    <xdr:clientData/>
  </xdr:twoCellAnchor>
  <xdr:twoCellAnchor>
    <xdr:from>
      <xdr:col>10</xdr:col>
      <xdr:colOff>648898</xdr:colOff>
      <xdr:row>3</xdr:row>
      <xdr:rowOff>74213</xdr:rowOff>
    </xdr:from>
    <xdr:to>
      <xdr:col>12</xdr:col>
      <xdr:colOff>131923</xdr:colOff>
      <xdr:row>3</xdr:row>
      <xdr:rowOff>758212</xdr:rowOff>
    </xdr:to>
    <xdr:sp macro="" textlink="' '!A332" fLocksText="0">
      <xdr:nvSpPr>
        <xdr:cNvPr id="131" name="Flussdiagramm: Verzweigung 130">
          <a:extLst>
            <a:ext uri="{FF2B5EF4-FFF2-40B4-BE49-F238E27FC236}">
              <a16:creationId xmlns:a16="http://schemas.microsoft.com/office/drawing/2014/main" id="{00000000-0008-0000-4E00-000083000000}"/>
            </a:ext>
          </a:extLst>
        </xdr:cNvPr>
        <xdr:cNvSpPr>
          <a:spLocks/>
        </xdr:cNvSpPr>
      </xdr:nvSpPr>
      <xdr:spPr>
        <a:xfrm>
          <a:off x="10935898" y="912413"/>
          <a:ext cx="1188000" cy="683999"/>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55EEC4BD-BF71-415C-BFF1-503B4C2FA5E6}" type="TxLink">
            <a:rPr lang="en-US" sz="1000" b="0" i="0" u="none" strike="noStrike" baseline="0">
              <a:solidFill>
                <a:srgbClr val="000000"/>
              </a:solidFill>
              <a:latin typeface="Calibri"/>
              <a:ea typeface="+mn-ea"/>
              <a:cs typeface="+mn-cs"/>
            </a:rPr>
            <a:pPr marL="0" indent="0" algn="ctr"/>
            <a:t>Nouveaux projets ?</a:t>
          </a:fld>
          <a:endParaRPr lang="de-CH" sz="1000" baseline="0">
            <a:solidFill>
              <a:schemeClr val="dk1"/>
            </a:solidFill>
            <a:latin typeface="+mn-lt"/>
            <a:ea typeface="+mn-ea"/>
            <a:cs typeface="+mn-cs"/>
          </a:endParaRPr>
        </a:p>
      </xdr:txBody>
    </xdr:sp>
    <xdr:clientData/>
  </xdr:twoCellAnchor>
  <xdr:twoCellAnchor>
    <xdr:from>
      <xdr:col>12</xdr:col>
      <xdr:colOff>22908</xdr:colOff>
      <xdr:row>3</xdr:row>
      <xdr:rowOff>177152</xdr:rowOff>
    </xdr:from>
    <xdr:to>
      <xdr:col>12</xdr:col>
      <xdr:colOff>340111</xdr:colOff>
      <xdr:row>3</xdr:row>
      <xdr:rowOff>321152</xdr:rowOff>
    </xdr:to>
    <xdr:sp macro="" textlink="' '!A339" fLocksText="0">
      <xdr:nvSpPr>
        <xdr:cNvPr id="132" name="Textfeld 131">
          <a:extLst>
            <a:ext uri="{FF2B5EF4-FFF2-40B4-BE49-F238E27FC236}">
              <a16:creationId xmlns:a16="http://schemas.microsoft.com/office/drawing/2014/main" id="{00000000-0008-0000-4E00-000084000000}"/>
            </a:ext>
          </a:extLst>
        </xdr:cNvPr>
        <xdr:cNvSpPr txBox="1"/>
      </xdr:nvSpPr>
      <xdr:spPr>
        <a:xfrm>
          <a:off x="12014883" y="1015352"/>
          <a:ext cx="317203"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74D7BE72-93A4-441A-B025-3946D43766EA}" type="TxLink">
            <a:rPr lang="en-US" sz="900" b="0" i="0" u="none" strike="noStrike" baseline="0">
              <a:solidFill>
                <a:schemeClr val="bg1">
                  <a:lumMod val="50000"/>
                </a:schemeClr>
              </a:solidFill>
              <a:latin typeface="Calibri"/>
              <a:ea typeface="+mn-ea"/>
              <a:cs typeface="+mn-cs"/>
            </a:rPr>
            <a:pPr marL="0" indent="0" algn="ctr"/>
            <a:t>non </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11</xdr:col>
      <xdr:colOff>387571</xdr:colOff>
      <xdr:row>3</xdr:row>
      <xdr:rowOff>735063</xdr:rowOff>
    </xdr:from>
    <xdr:to>
      <xdr:col>11</xdr:col>
      <xdr:colOff>704774</xdr:colOff>
      <xdr:row>3</xdr:row>
      <xdr:rowOff>948084</xdr:rowOff>
    </xdr:to>
    <xdr:sp macro="" textlink="' '!A338" fLocksText="0">
      <xdr:nvSpPr>
        <xdr:cNvPr id="133" name="Textfeld 132">
          <a:extLst>
            <a:ext uri="{FF2B5EF4-FFF2-40B4-BE49-F238E27FC236}">
              <a16:creationId xmlns:a16="http://schemas.microsoft.com/office/drawing/2014/main" id="{00000000-0008-0000-4E00-000085000000}"/>
            </a:ext>
          </a:extLst>
        </xdr:cNvPr>
        <xdr:cNvSpPr txBox="1"/>
      </xdr:nvSpPr>
      <xdr:spPr>
        <a:xfrm>
          <a:off x="11503246" y="1573263"/>
          <a:ext cx="317203" cy="2130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1EC7000A-D004-4DAC-B761-A4FB5252B2E0}" type="TxLink">
            <a:rPr lang="en-US" sz="900" b="0" i="0" u="none" strike="noStrike" baseline="0">
              <a:solidFill>
                <a:schemeClr val="bg1">
                  <a:lumMod val="50000"/>
                </a:schemeClr>
              </a:solidFill>
              <a:latin typeface="Calibri"/>
              <a:ea typeface="+mn-ea"/>
              <a:cs typeface="+mn-cs"/>
            </a:rPr>
            <a:pPr marL="0" indent="0" algn="ctr"/>
            <a:t>oui</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11</xdr:col>
      <xdr:colOff>409548</xdr:colOff>
      <xdr:row>3</xdr:row>
      <xdr:rowOff>1974558</xdr:rowOff>
    </xdr:from>
    <xdr:to>
      <xdr:col>11</xdr:col>
      <xdr:colOff>419071</xdr:colOff>
      <xdr:row>4</xdr:row>
      <xdr:rowOff>463405</xdr:rowOff>
    </xdr:to>
    <xdr:cxnSp macro="">
      <xdr:nvCxnSpPr>
        <xdr:cNvPr id="134" name="Gerade Verbindung mit Pfeil 133">
          <a:extLst>
            <a:ext uri="{FF2B5EF4-FFF2-40B4-BE49-F238E27FC236}">
              <a16:creationId xmlns:a16="http://schemas.microsoft.com/office/drawing/2014/main" id="{00000000-0008-0000-4E00-000086000000}"/>
            </a:ext>
          </a:extLst>
        </xdr:cNvPr>
        <xdr:cNvCxnSpPr>
          <a:stCxn id="129" idx="2"/>
          <a:endCxn id="76" idx="0"/>
        </xdr:cNvCxnSpPr>
      </xdr:nvCxnSpPr>
      <xdr:spPr>
        <a:xfrm flipH="1">
          <a:off x="11525223" y="2812758"/>
          <a:ext cx="9523" cy="1051072"/>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131923</xdr:colOff>
      <xdr:row>3</xdr:row>
      <xdr:rowOff>416213</xdr:rowOff>
    </xdr:from>
    <xdr:to>
      <xdr:col>12</xdr:col>
      <xdr:colOff>361950</xdr:colOff>
      <xdr:row>3</xdr:row>
      <xdr:rowOff>419509</xdr:rowOff>
    </xdr:to>
    <xdr:cxnSp macro="">
      <xdr:nvCxnSpPr>
        <xdr:cNvPr id="135" name="Gerade Verbindung mit Pfeil 134">
          <a:extLst>
            <a:ext uri="{FF2B5EF4-FFF2-40B4-BE49-F238E27FC236}">
              <a16:creationId xmlns:a16="http://schemas.microsoft.com/office/drawing/2014/main" id="{00000000-0008-0000-4E00-000087000000}"/>
            </a:ext>
          </a:extLst>
        </xdr:cNvPr>
        <xdr:cNvCxnSpPr>
          <a:stCxn id="131" idx="3"/>
          <a:endCxn id="96" idx="1"/>
        </xdr:cNvCxnSpPr>
      </xdr:nvCxnSpPr>
      <xdr:spPr>
        <a:xfrm>
          <a:off x="12123898" y="1254413"/>
          <a:ext cx="230027" cy="329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73248</xdr:colOff>
      <xdr:row>4</xdr:row>
      <xdr:rowOff>733405</xdr:rowOff>
    </xdr:from>
    <xdr:to>
      <xdr:col>14</xdr:col>
      <xdr:colOff>688696</xdr:colOff>
      <xdr:row>4</xdr:row>
      <xdr:rowOff>736311</xdr:rowOff>
    </xdr:to>
    <xdr:cxnSp macro="">
      <xdr:nvCxnSpPr>
        <xdr:cNvPr id="136" name="Gerade Verbindung mit Pfeil 135">
          <a:extLst>
            <a:ext uri="{FF2B5EF4-FFF2-40B4-BE49-F238E27FC236}">
              <a16:creationId xmlns:a16="http://schemas.microsoft.com/office/drawing/2014/main" id="{00000000-0008-0000-4E00-000088000000}"/>
            </a:ext>
          </a:extLst>
        </xdr:cNvPr>
        <xdr:cNvCxnSpPr>
          <a:stCxn id="76" idx="3"/>
          <a:endCxn id="61" idx="1"/>
        </xdr:cNvCxnSpPr>
      </xdr:nvCxnSpPr>
      <xdr:spPr>
        <a:xfrm>
          <a:off x="12065223" y="4133830"/>
          <a:ext cx="1310773" cy="2906"/>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658421</xdr:colOff>
      <xdr:row>6</xdr:row>
      <xdr:rowOff>1019175</xdr:rowOff>
    </xdr:from>
    <xdr:to>
      <xdr:col>12</xdr:col>
      <xdr:colOff>141445</xdr:colOff>
      <xdr:row>6</xdr:row>
      <xdr:rowOff>1703175</xdr:rowOff>
    </xdr:to>
    <xdr:sp macro="" textlink="' '!A332" fLocksText="0">
      <xdr:nvSpPr>
        <xdr:cNvPr id="138" name="Flussdiagramm: Verzweigung 137">
          <a:extLst>
            <a:ext uri="{FF2B5EF4-FFF2-40B4-BE49-F238E27FC236}">
              <a16:creationId xmlns:a16="http://schemas.microsoft.com/office/drawing/2014/main" id="{00000000-0008-0000-4E00-00008A000000}"/>
            </a:ext>
          </a:extLst>
        </xdr:cNvPr>
        <xdr:cNvSpPr>
          <a:spLocks/>
        </xdr:cNvSpPr>
      </xdr:nvSpPr>
      <xdr:spPr>
        <a:xfrm>
          <a:off x="10945421" y="7800975"/>
          <a:ext cx="1187999" cy="684000"/>
        </a:xfrm>
        <a:prstGeom prst="flowChartDecision">
          <a:avLst/>
        </a:prstGeom>
        <a:solidFill>
          <a:schemeClr val="accent2">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31EDBC1F-3C7B-4132-A782-DF71C4829AF2}" type="TxLink">
            <a:rPr lang="en-US" sz="1050" b="0" i="0" u="none" strike="noStrike" baseline="0">
              <a:solidFill>
                <a:srgbClr val="000000"/>
              </a:solidFill>
              <a:latin typeface="Calibri"/>
              <a:ea typeface="+mn-ea"/>
              <a:cs typeface="+mn-cs"/>
            </a:rPr>
            <a:pPr marL="0" indent="0" algn="ctr"/>
            <a:t>Nouveaux projets ?</a:t>
          </a:fld>
          <a:endParaRPr lang="de-CH" sz="1050" baseline="0">
            <a:solidFill>
              <a:schemeClr val="dk1"/>
            </a:solidFill>
            <a:latin typeface="+mn-lt"/>
            <a:ea typeface="+mn-ea"/>
            <a:cs typeface="+mn-cs"/>
          </a:endParaRPr>
        </a:p>
      </xdr:txBody>
    </xdr:sp>
    <xdr:clientData/>
  </xdr:twoCellAnchor>
  <xdr:twoCellAnchor>
    <xdr:from>
      <xdr:col>12</xdr:col>
      <xdr:colOff>89582</xdr:colOff>
      <xdr:row>6</xdr:row>
      <xdr:rowOff>1141165</xdr:rowOff>
    </xdr:from>
    <xdr:to>
      <xdr:col>12</xdr:col>
      <xdr:colOff>406785</xdr:colOff>
      <xdr:row>6</xdr:row>
      <xdr:rowOff>1285165</xdr:rowOff>
    </xdr:to>
    <xdr:sp macro="" textlink="' '!A339" fLocksText="0">
      <xdr:nvSpPr>
        <xdr:cNvPr id="139" name="Textfeld 138">
          <a:extLst>
            <a:ext uri="{FF2B5EF4-FFF2-40B4-BE49-F238E27FC236}">
              <a16:creationId xmlns:a16="http://schemas.microsoft.com/office/drawing/2014/main" id="{00000000-0008-0000-4E00-00008B000000}"/>
            </a:ext>
          </a:extLst>
        </xdr:cNvPr>
        <xdr:cNvSpPr txBox="1"/>
      </xdr:nvSpPr>
      <xdr:spPr>
        <a:xfrm>
          <a:off x="12081557" y="7922965"/>
          <a:ext cx="317203" cy="1440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C45F6E6B-771B-42AD-9F55-3152F7F2C902}" type="TxLink">
            <a:rPr lang="en-US" sz="900" b="0" i="0" u="none" strike="noStrike" baseline="0">
              <a:solidFill>
                <a:schemeClr val="bg1">
                  <a:lumMod val="50000"/>
                </a:schemeClr>
              </a:solidFill>
              <a:latin typeface="Calibri"/>
              <a:ea typeface="+mn-ea"/>
              <a:cs typeface="+mn-cs"/>
            </a:rPr>
            <a:pPr marL="0" indent="0" algn="ctr"/>
            <a:t>non </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11</xdr:col>
      <xdr:colOff>139919</xdr:colOff>
      <xdr:row>6</xdr:row>
      <xdr:rowOff>813250</xdr:rowOff>
    </xdr:from>
    <xdr:to>
      <xdr:col>11</xdr:col>
      <xdr:colOff>457122</xdr:colOff>
      <xdr:row>6</xdr:row>
      <xdr:rowOff>1026271</xdr:rowOff>
    </xdr:to>
    <xdr:sp macro="" textlink="' '!A338" fLocksText="0">
      <xdr:nvSpPr>
        <xdr:cNvPr id="140" name="Textfeld 139">
          <a:extLst>
            <a:ext uri="{FF2B5EF4-FFF2-40B4-BE49-F238E27FC236}">
              <a16:creationId xmlns:a16="http://schemas.microsoft.com/office/drawing/2014/main" id="{00000000-0008-0000-4E00-00008C000000}"/>
            </a:ext>
          </a:extLst>
        </xdr:cNvPr>
        <xdr:cNvSpPr txBox="1"/>
      </xdr:nvSpPr>
      <xdr:spPr>
        <a:xfrm>
          <a:off x="11255594" y="7595050"/>
          <a:ext cx="317203" cy="213021"/>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t" anchorCtr="0" forceAA="0" compatLnSpc="1">
          <a:prstTxWarp prst="textNoShape">
            <a:avLst/>
          </a:prstTxWarp>
          <a:noAutofit/>
        </a:bodyPr>
        <a:lstStyle/>
        <a:p>
          <a:pPr marL="0" indent="0" algn="ctr"/>
          <a:fld id="{35859FA6-A27F-4B77-8093-681BBAC06C2D}" type="TxLink">
            <a:rPr lang="en-US" sz="900" b="0" i="0" u="none" strike="noStrike" baseline="0">
              <a:solidFill>
                <a:schemeClr val="bg1">
                  <a:lumMod val="50000"/>
                </a:schemeClr>
              </a:solidFill>
              <a:latin typeface="Calibri"/>
              <a:ea typeface="+mn-ea"/>
              <a:cs typeface="+mn-cs"/>
            </a:rPr>
            <a:pPr marL="0" indent="0" algn="ctr"/>
            <a:t>oui</a:t>
          </a:fld>
          <a:endParaRPr lang="de-CH" sz="900" b="0" i="0" u="none" strike="noStrike" baseline="0">
            <a:solidFill>
              <a:schemeClr val="bg1">
                <a:lumMod val="50000"/>
              </a:schemeClr>
            </a:solidFill>
            <a:latin typeface="Calibri"/>
            <a:ea typeface="+mn-ea"/>
            <a:cs typeface="+mn-cs"/>
          </a:endParaRPr>
        </a:p>
      </xdr:txBody>
    </xdr:sp>
    <xdr:clientData/>
  </xdr:twoCellAnchor>
  <xdr:twoCellAnchor>
    <xdr:from>
      <xdr:col>9</xdr:col>
      <xdr:colOff>943770</xdr:colOff>
      <xdr:row>4</xdr:row>
      <xdr:rowOff>1003407</xdr:rowOff>
    </xdr:from>
    <xdr:to>
      <xdr:col>9</xdr:col>
      <xdr:colOff>944598</xdr:colOff>
      <xdr:row>6</xdr:row>
      <xdr:rowOff>170116</xdr:rowOff>
    </xdr:to>
    <xdr:cxnSp macro="">
      <xdr:nvCxnSpPr>
        <xdr:cNvPr id="141" name="Gerade Verbindung mit Pfeil 140">
          <a:extLst>
            <a:ext uri="{FF2B5EF4-FFF2-40B4-BE49-F238E27FC236}">
              <a16:creationId xmlns:a16="http://schemas.microsoft.com/office/drawing/2014/main" id="{00000000-0008-0000-4E00-00008D000000}"/>
            </a:ext>
          </a:extLst>
        </xdr:cNvPr>
        <xdr:cNvCxnSpPr>
          <a:stCxn id="115" idx="0"/>
          <a:endCxn id="75" idx="2"/>
        </xdr:cNvCxnSpPr>
      </xdr:nvCxnSpPr>
      <xdr:spPr>
        <a:xfrm flipH="1" flipV="1">
          <a:off x="10059195" y="4403832"/>
          <a:ext cx="828" cy="2548084"/>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873672</xdr:colOff>
      <xdr:row>6</xdr:row>
      <xdr:rowOff>1361175</xdr:rowOff>
    </xdr:from>
    <xdr:to>
      <xdr:col>10</xdr:col>
      <xdr:colOff>658423</xdr:colOff>
      <xdr:row>6</xdr:row>
      <xdr:rowOff>1361175</xdr:rowOff>
    </xdr:to>
    <xdr:cxnSp macro="">
      <xdr:nvCxnSpPr>
        <xdr:cNvPr id="142" name="Gerade Verbindung mit Pfeil 141">
          <a:extLst>
            <a:ext uri="{FF2B5EF4-FFF2-40B4-BE49-F238E27FC236}">
              <a16:creationId xmlns:a16="http://schemas.microsoft.com/office/drawing/2014/main" id="{00000000-0008-0000-4E00-00008E000000}"/>
            </a:ext>
          </a:extLst>
        </xdr:cNvPr>
        <xdr:cNvCxnSpPr>
          <a:stCxn id="112" idx="3"/>
          <a:endCxn id="138" idx="1"/>
        </xdr:cNvCxnSpPr>
      </xdr:nvCxnSpPr>
      <xdr:spPr>
        <a:xfrm>
          <a:off x="8769897" y="8142975"/>
          <a:ext cx="2175526" cy="0"/>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409548</xdr:colOff>
      <xdr:row>4</xdr:row>
      <xdr:rowOff>1003405</xdr:rowOff>
    </xdr:from>
    <xdr:to>
      <xdr:col>11</xdr:col>
      <xdr:colOff>419071</xdr:colOff>
      <xdr:row>6</xdr:row>
      <xdr:rowOff>178085</xdr:rowOff>
    </xdr:to>
    <xdr:cxnSp macro="">
      <xdr:nvCxnSpPr>
        <xdr:cNvPr id="143" name="Gerade Verbindung mit Pfeil 142">
          <a:extLst>
            <a:ext uri="{FF2B5EF4-FFF2-40B4-BE49-F238E27FC236}">
              <a16:creationId xmlns:a16="http://schemas.microsoft.com/office/drawing/2014/main" id="{00000000-0008-0000-4E00-00008F000000}"/>
            </a:ext>
          </a:extLst>
        </xdr:cNvPr>
        <xdr:cNvCxnSpPr>
          <a:stCxn id="146" idx="0"/>
          <a:endCxn id="76" idx="2"/>
        </xdr:cNvCxnSpPr>
      </xdr:nvCxnSpPr>
      <xdr:spPr>
        <a:xfrm flipH="1" flipV="1">
          <a:off x="11525223" y="4403830"/>
          <a:ext cx="9523" cy="2556055"/>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714788</xdr:colOff>
      <xdr:row>6</xdr:row>
      <xdr:rowOff>697225</xdr:rowOff>
    </xdr:from>
    <xdr:ext cx="828000" cy="395004"/>
    <xdr:sp macro="" textlink="" fLocksText="0">
      <xdr:nvSpPr>
        <xdr:cNvPr id="144" name="Flussdiagramm: Dokument 143">
          <a:extLst>
            <a:ext uri="{FF2B5EF4-FFF2-40B4-BE49-F238E27FC236}">
              <a16:creationId xmlns:a16="http://schemas.microsoft.com/office/drawing/2014/main" id="{00000000-0008-0000-4E00-000090000000}"/>
            </a:ext>
          </a:extLst>
        </xdr:cNvPr>
        <xdr:cNvSpPr>
          <a:spLocks/>
        </xdr:cNvSpPr>
      </xdr:nvSpPr>
      <xdr:spPr>
        <a:xfrm>
          <a:off x="11830463" y="7479025"/>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endParaRPr lang="en-US" sz="1100" b="0" i="0" u="none" strike="noStrike" baseline="0">
            <a:solidFill>
              <a:schemeClr val="tx2"/>
            </a:solidFill>
            <a:latin typeface="Calibri"/>
            <a:ea typeface="+mn-ea"/>
            <a:cs typeface="+mn-cs"/>
          </a:endParaRPr>
        </a:p>
      </xdr:txBody>
    </xdr:sp>
    <xdr:clientData/>
  </xdr:oneCellAnchor>
  <xdr:oneCellAnchor>
    <xdr:from>
      <xdr:col>11</xdr:col>
      <xdr:colOff>657638</xdr:colOff>
      <xdr:row>6</xdr:row>
      <xdr:rowOff>630550</xdr:rowOff>
    </xdr:from>
    <xdr:ext cx="828000" cy="395004"/>
    <xdr:sp macro="" textlink="' '!A321" fLocksText="0">
      <xdr:nvSpPr>
        <xdr:cNvPr id="145" name="Flussdiagramm: Dokument 144">
          <a:hlinkClick xmlns:r="http://schemas.openxmlformats.org/officeDocument/2006/relationships" r:id="rId3"/>
          <a:extLst>
            <a:ext uri="{FF2B5EF4-FFF2-40B4-BE49-F238E27FC236}">
              <a16:creationId xmlns:a16="http://schemas.microsoft.com/office/drawing/2014/main" id="{00000000-0008-0000-4E00-000091000000}"/>
            </a:ext>
          </a:extLst>
        </xdr:cNvPr>
        <xdr:cNvSpPr>
          <a:spLocks/>
        </xdr:cNvSpPr>
      </xdr:nvSpPr>
      <xdr:spPr>
        <a:xfrm>
          <a:off x="11773313" y="7412350"/>
          <a:ext cx="828000" cy="395004"/>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fld id="{B26ED48D-70F5-4DA8-99B8-6ADCCB3BF1AB}" type="TxLink">
            <a:rPr lang="en-US" sz="1100" baseline="0">
              <a:solidFill>
                <a:schemeClr val="tx2"/>
              </a:solidFill>
              <a:latin typeface="+mn-lt"/>
              <a:ea typeface="+mn-ea"/>
              <a:cs typeface="+mn-cs"/>
            </a:rPr>
            <a:pPr marL="0" indent="0" algn="ctr"/>
            <a:t>Mandats</a:t>
          </a:fld>
          <a:endParaRPr lang="de-CH" sz="1100" baseline="0">
            <a:solidFill>
              <a:schemeClr val="tx2"/>
            </a:solidFill>
            <a:latin typeface="+mn-lt"/>
            <a:ea typeface="+mn-ea"/>
            <a:cs typeface="+mn-cs"/>
          </a:endParaRPr>
        </a:p>
      </xdr:txBody>
    </xdr:sp>
    <xdr:clientData/>
  </xdr:oneCellAnchor>
  <xdr:twoCellAnchor>
    <xdr:from>
      <xdr:col>10</xdr:col>
      <xdr:colOff>707746</xdr:colOff>
      <xdr:row>6</xdr:row>
      <xdr:rowOff>178085</xdr:rowOff>
    </xdr:from>
    <xdr:to>
      <xdr:col>12</xdr:col>
      <xdr:colOff>82771</xdr:colOff>
      <xdr:row>6</xdr:row>
      <xdr:rowOff>717258</xdr:rowOff>
    </xdr:to>
    <xdr:sp macro="" textlink="' '!A293" fLocksText="0">
      <xdr:nvSpPr>
        <xdr:cNvPr id="146" name="Flussdiagramm: Prozess 145">
          <a:extLst>
            <a:ext uri="{FF2B5EF4-FFF2-40B4-BE49-F238E27FC236}">
              <a16:creationId xmlns:a16="http://schemas.microsoft.com/office/drawing/2014/main" id="{00000000-0008-0000-4E00-000092000000}"/>
            </a:ext>
          </a:extLst>
        </xdr:cNvPr>
        <xdr:cNvSpPr>
          <a:spLocks noChangeAspect="1"/>
        </xdr:cNvSpPr>
      </xdr:nvSpPr>
      <xdr:spPr>
        <a:xfrm>
          <a:off x="10994746" y="6959885"/>
          <a:ext cx="1080000" cy="539173"/>
        </a:xfrm>
        <a:prstGeom prst="flowChartProcess">
          <a:avLst/>
        </a:prstGeom>
        <a:solidFill>
          <a:schemeClr val="accent1">
            <a:lumMod val="40000"/>
            <a:lumOff val="6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algn="ctr"/>
          <a:fld id="{531ACE91-1C52-46F3-ADB5-7EA801D743E2}" type="TxLink">
            <a:rPr lang="en-US" sz="1100" b="0" i="0" u="none" strike="noStrike" baseline="0">
              <a:solidFill>
                <a:srgbClr val="000000"/>
              </a:solidFill>
              <a:latin typeface="Calibri"/>
            </a:rPr>
            <a:pPr algn="ctr"/>
            <a:t>Attribuer les mandats de projets</a:t>
          </a:fld>
          <a:endParaRPr lang="en-US" sz="1000" baseline="0"/>
        </a:p>
      </xdr:txBody>
    </xdr:sp>
    <xdr:clientData/>
  </xdr:twoCellAnchor>
  <xdr:twoCellAnchor>
    <xdr:from>
      <xdr:col>11</xdr:col>
      <xdr:colOff>419071</xdr:colOff>
      <xdr:row>6</xdr:row>
      <xdr:rowOff>717258</xdr:rowOff>
    </xdr:from>
    <xdr:to>
      <xdr:col>11</xdr:col>
      <xdr:colOff>423748</xdr:colOff>
      <xdr:row>6</xdr:row>
      <xdr:rowOff>1019175</xdr:rowOff>
    </xdr:to>
    <xdr:cxnSp macro="">
      <xdr:nvCxnSpPr>
        <xdr:cNvPr id="147" name="Gerade Verbindung mit Pfeil 146">
          <a:extLst>
            <a:ext uri="{FF2B5EF4-FFF2-40B4-BE49-F238E27FC236}">
              <a16:creationId xmlns:a16="http://schemas.microsoft.com/office/drawing/2014/main" id="{00000000-0008-0000-4E00-000093000000}"/>
            </a:ext>
          </a:extLst>
        </xdr:cNvPr>
        <xdr:cNvCxnSpPr>
          <a:stCxn id="138" idx="0"/>
          <a:endCxn id="146" idx="2"/>
        </xdr:cNvCxnSpPr>
      </xdr:nvCxnSpPr>
      <xdr:spPr>
        <a:xfrm flipH="1" flipV="1">
          <a:off x="11534746" y="7499058"/>
          <a:ext cx="4677" cy="301917"/>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141445</xdr:colOff>
      <xdr:row>4</xdr:row>
      <xdr:rowOff>862311</xdr:rowOff>
    </xdr:from>
    <xdr:to>
      <xdr:col>14</xdr:col>
      <xdr:colOff>940696</xdr:colOff>
      <xdr:row>6</xdr:row>
      <xdr:rowOff>1361175</xdr:rowOff>
    </xdr:to>
    <xdr:cxnSp macro="">
      <xdr:nvCxnSpPr>
        <xdr:cNvPr id="148" name="Gewinkelte Verbindung 147">
          <a:extLst>
            <a:ext uri="{FF2B5EF4-FFF2-40B4-BE49-F238E27FC236}">
              <a16:creationId xmlns:a16="http://schemas.microsoft.com/office/drawing/2014/main" id="{00000000-0008-0000-4E00-000094000000}"/>
            </a:ext>
          </a:extLst>
        </xdr:cNvPr>
        <xdr:cNvCxnSpPr>
          <a:stCxn id="138" idx="3"/>
          <a:endCxn id="61" idx="2"/>
        </xdr:cNvCxnSpPr>
      </xdr:nvCxnSpPr>
      <xdr:spPr>
        <a:xfrm flipV="1">
          <a:off x="12133420" y="4262736"/>
          <a:ext cx="1494576" cy="3880239"/>
        </a:xfrm>
        <a:prstGeom prst="bentConnector2">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1060173</xdr:colOff>
      <xdr:row>3</xdr:row>
      <xdr:rowOff>1263504</xdr:rowOff>
    </xdr:from>
    <xdr:to>
      <xdr:col>8</xdr:col>
      <xdr:colOff>1131648</xdr:colOff>
      <xdr:row>3</xdr:row>
      <xdr:rowOff>1803504</xdr:rowOff>
    </xdr:to>
    <xdr:sp macro="" textlink="' '!A336" fLocksText="0">
      <xdr:nvSpPr>
        <xdr:cNvPr id="149" name="Flussdiagramm: Vordefinierter Prozess 148">
          <a:extLst>
            <a:ext uri="{FF2B5EF4-FFF2-40B4-BE49-F238E27FC236}">
              <a16:creationId xmlns:a16="http://schemas.microsoft.com/office/drawing/2014/main" id="{00000000-0008-0000-4E00-000095000000}"/>
            </a:ext>
          </a:extLst>
        </xdr:cNvPr>
        <xdr:cNvSpPr/>
      </xdr:nvSpPr>
      <xdr:spPr>
        <a:xfrm>
          <a:off x="8041998" y="2101704"/>
          <a:ext cx="1224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9DB1EF5F-DF73-486C-AC71-406C5F9584FC}" type="TxLink">
            <a:rPr lang="en-US" sz="1050" b="0" i="0" u="none" strike="noStrike" baseline="0">
              <a:solidFill>
                <a:schemeClr val="accent3">
                  <a:lumMod val="50000"/>
                </a:schemeClr>
              </a:solidFill>
              <a:latin typeface="Calibri"/>
              <a:ea typeface="+mn-ea"/>
              <a:cs typeface="+mn-cs"/>
            </a:rPr>
            <a:pPr marL="0" indent="0" algn="ctr"/>
            <a:t>Amélioration continue</a:t>
          </a:fld>
          <a:endParaRPr lang="de-CH" sz="1050" b="0" i="0" u="none" strike="noStrike" baseline="0">
            <a:solidFill>
              <a:schemeClr val="accent3">
                <a:lumMod val="50000"/>
              </a:schemeClr>
            </a:solidFill>
            <a:latin typeface="Calibri"/>
            <a:ea typeface="+mn-ea"/>
            <a:cs typeface="+mn-cs"/>
          </a:endParaRPr>
        </a:p>
      </xdr:txBody>
    </xdr:sp>
    <xdr:clientData/>
  </xdr:twoCellAnchor>
  <xdr:twoCellAnchor>
    <xdr:from>
      <xdr:col>3</xdr:col>
      <xdr:colOff>28575</xdr:colOff>
      <xdr:row>3</xdr:row>
      <xdr:rowOff>942975</xdr:rowOff>
    </xdr:from>
    <xdr:to>
      <xdr:col>3</xdr:col>
      <xdr:colOff>172575</xdr:colOff>
      <xdr:row>3</xdr:row>
      <xdr:rowOff>1086975</xdr:rowOff>
    </xdr:to>
    <xdr:sp macro="" textlink="">
      <xdr:nvSpPr>
        <xdr:cNvPr id="150" name="Flussdiagramm: Verbindungsstelle 149">
          <a:extLst>
            <a:ext uri="{FF2B5EF4-FFF2-40B4-BE49-F238E27FC236}">
              <a16:creationId xmlns:a16="http://schemas.microsoft.com/office/drawing/2014/main" id="{00000000-0008-0000-4E00-000096000000}"/>
            </a:ext>
          </a:extLst>
        </xdr:cNvPr>
        <xdr:cNvSpPr>
          <a:spLocks noChangeAspect="1"/>
        </xdr:cNvSpPr>
      </xdr:nvSpPr>
      <xdr:spPr>
        <a:xfrm>
          <a:off x="3429000" y="1781175"/>
          <a:ext cx="144000" cy="144000"/>
        </a:xfrm>
        <a:prstGeom prst="flowChartConnector">
          <a:avLst/>
        </a:prstGeom>
        <a:solidFill>
          <a:schemeClr val="bg1">
            <a:lumMod val="85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endParaRPr lang="de-CH" sz="1000" baseline="0">
            <a:solidFill>
              <a:schemeClr val="dk1"/>
            </a:solidFill>
            <a:latin typeface="+mn-lt"/>
            <a:ea typeface="+mn-ea"/>
            <a:cs typeface="+mn-cs"/>
          </a:endParaRPr>
        </a:p>
      </xdr:txBody>
    </xdr:sp>
    <xdr:clientData/>
  </xdr:twoCellAnchor>
  <xdr:twoCellAnchor>
    <xdr:from>
      <xdr:col>8</xdr:col>
      <xdr:colOff>519648</xdr:colOff>
      <xdr:row>3</xdr:row>
      <xdr:rowOff>689509</xdr:rowOff>
    </xdr:from>
    <xdr:to>
      <xdr:col>8</xdr:col>
      <xdr:colOff>523848</xdr:colOff>
      <xdr:row>3</xdr:row>
      <xdr:rowOff>1263504</xdr:rowOff>
    </xdr:to>
    <xdr:cxnSp macro="">
      <xdr:nvCxnSpPr>
        <xdr:cNvPr id="151" name="Gerade Verbindung mit Pfeil 150">
          <a:extLst>
            <a:ext uri="{FF2B5EF4-FFF2-40B4-BE49-F238E27FC236}">
              <a16:creationId xmlns:a16="http://schemas.microsoft.com/office/drawing/2014/main" id="{00000000-0008-0000-4E00-000097000000}"/>
            </a:ext>
          </a:extLst>
        </xdr:cNvPr>
        <xdr:cNvCxnSpPr>
          <a:stCxn id="153" idx="2"/>
          <a:endCxn id="149" idx="0"/>
        </xdr:cNvCxnSpPr>
      </xdr:nvCxnSpPr>
      <xdr:spPr>
        <a:xfrm flipH="1">
          <a:off x="8653998" y="1527709"/>
          <a:ext cx="4200" cy="573995"/>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804636</xdr:colOff>
      <xdr:row>3</xdr:row>
      <xdr:rowOff>659125</xdr:rowOff>
    </xdr:from>
    <xdr:ext cx="957489" cy="312425"/>
    <xdr:sp macro="" textlink="" fLocksText="0">
      <xdr:nvSpPr>
        <xdr:cNvPr id="152" name="Flussdiagramm: Dokument 151">
          <a:hlinkClick xmlns:r="http://schemas.openxmlformats.org/officeDocument/2006/relationships" r:id="rId2"/>
          <a:extLst>
            <a:ext uri="{FF2B5EF4-FFF2-40B4-BE49-F238E27FC236}">
              <a16:creationId xmlns:a16="http://schemas.microsoft.com/office/drawing/2014/main" id="{00000000-0008-0000-4E00-000098000000}"/>
            </a:ext>
          </a:extLst>
        </xdr:cNvPr>
        <xdr:cNvSpPr>
          <a:spLocks/>
        </xdr:cNvSpPr>
      </xdr:nvSpPr>
      <xdr:spPr>
        <a:xfrm>
          <a:off x="7548336" y="1497325"/>
          <a:ext cx="957489" cy="312425"/>
        </a:xfrm>
        <a:prstGeom prst="flowChartDocument">
          <a:avLst/>
        </a:prstGeom>
        <a:solidFill>
          <a:schemeClr val="accent1">
            <a:lumMod val="20000"/>
            <a:lumOff val="80000"/>
          </a:schemeClr>
        </a:soli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0" numCol="1" spcCol="0" rtlCol="0" fromWordArt="0" anchor="ctr" anchorCtr="0" forceAA="0" compatLnSpc="1">
          <a:prstTxWarp prst="textNoShape">
            <a:avLst/>
          </a:prstTxWarp>
          <a:noAutofit/>
        </a:bodyPr>
        <a:lstStyle/>
        <a:p>
          <a:pPr marL="0" indent="0" algn="ctr"/>
          <a:r>
            <a:rPr lang="de-CH" sz="1100" baseline="0">
              <a:solidFill>
                <a:schemeClr val="tx2"/>
              </a:solidFill>
              <a:latin typeface="+mn-lt"/>
              <a:ea typeface="+mn-ea"/>
              <a:cs typeface="+mn-cs"/>
            </a:rPr>
            <a:t>01_Cockpit.exe</a:t>
          </a:r>
        </a:p>
      </xdr:txBody>
    </xdr:sp>
    <xdr:clientData/>
  </xdr:oneCellAnchor>
  <xdr:twoCellAnchor>
    <xdr:from>
      <xdr:col>7</xdr:col>
      <xdr:colOff>1136373</xdr:colOff>
      <xdr:row>3</xdr:row>
      <xdr:rowOff>149509</xdr:rowOff>
    </xdr:from>
    <xdr:to>
      <xdr:col>8</xdr:col>
      <xdr:colOff>1063848</xdr:colOff>
      <xdr:row>3</xdr:row>
      <xdr:rowOff>689509</xdr:rowOff>
    </xdr:to>
    <xdr:sp macro="" textlink="' '!A294" fLocksText="0">
      <xdr:nvSpPr>
        <xdr:cNvPr id="153" name="Flussdiagramm: Vordefinierter Prozess 152">
          <a:extLst>
            <a:ext uri="{FF2B5EF4-FFF2-40B4-BE49-F238E27FC236}">
              <a16:creationId xmlns:a16="http://schemas.microsoft.com/office/drawing/2014/main" id="{00000000-0008-0000-4E00-000099000000}"/>
            </a:ext>
          </a:extLst>
        </xdr:cNvPr>
        <xdr:cNvSpPr/>
      </xdr:nvSpPr>
      <xdr:spPr>
        <a:xfrm>
          <a:off x="7880073" y="987709"/>
          <a:ext cx="1080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CE08F3B8-AEEE-4BAD-88FD-620920FC44A5}" type="TxLink">
            <a:rPr lang="en-US" sz="1050" b="0" i="0" u="none" strike="noStrike" baseline="0">
              <a:solidFill>
                <a:schemeClr val="accent3">
                  <a:lumMod val="50000"/>
                </a:schemeClr>
              </a:solidFill>
              <a:latin typeface="Calibri"/>
              <a:ea typeface="+mn-ea"/>
              <a:cs typeface="+mn-cs"/>
            </a:rPr>
            <a:pPr marL="0" indent="0" algn="ctr"/>
            <a:t>Séance de direction</a:t>
          </a:fld>
          <a:endParaRPr lang="de-CH" sz="1050" b="0" i="0" u="none" strike="noStrike" baseline="0">
            <a:solidFill>
              <a:schemeClr val="accent3">
                <a:lumMod val="50000"/>
              </a:schemeClr>
            </a:solidFill>
            <a:latin typeface="Calibri"/>
            <a:ea typeface="+mn-ea"/>
            <a:cs typeface="+mn-cs"/>
          </a:endParaRPr>
        </a:p>
      </xdr:txBody>
    </xdr:sp>
    <xdr:clientData/>
  </xdr:twoCellAnchor>
  <xdr:twoCellAnchor>
    <xdr:from>
      <xdr:col>0</xdr:col>
      <xdr:colOff>76199</xdr:colOff>
      <xdr:row>3</xdr:row>
      <xdr:rowOff>114300</xdr:rowOff>
    </xdr:from>
    <xdr:to>
      <xdr:col>0</xdr:col>
      <xdr:colOff>688199</xdr:colOff>
      <xdr:row>3</xdr:row>
      <xdr:rowOff>771675</xdr:rowOff>
    </xdr:to>
    <xdr:grpSp>
      <xdr:nvGrpSpPr>
        <xdr:cNvPr id="87" name="Gruppieren 86">
          <a:extLst>
            <a:ext uri="{FF2B5EF4-FFF2-40B4-BE49-F238E27FC236}">
              <a16:creationId xmlns:a16="http://schemas.microsoft.com/office/drawing/2014/main" id="{00000000-0008-0000-4E00-000057000000}"/>
            </a:ext>
          </a:extLst>
        </xdr:cNvPr>
        <xdr:cNvGrpSpPr/>
      </xdr:nvGrpSpPr>
      <xdr:grpSpPr>
        <a:xfrm>
          <a:off x="76199" y="1272540"/>
          <a:ext cx="612000" cy="657375"/>
          <a:chOff x="76199" y="952500"/>
          <a:chExt cx="612000" cy="657375"/>
        </a:xfrm>
      </xdr:grpSpPr>
      <xdr:grpSp>
        <xdr:nvGrpSpPr>
          <xdr:cNvPr id="154" name="Gruppieren 153">
            <a:hlinkClick xmlns:r="http://schemas.openxmlformats.org/officeDocument/2006/relationships" r:id="rId5"/>
            <a:extLst>
              <a:ext uri="{FF2B5EF4-FFF2-40B4-BE49-F238E27FC236}">
                <a16:creationId xmlns:a16="http://schemas.microsoft.com/office/drawing/2014/main" id="{00000000-0008-0000-4E00-00009A000000}"/>
              </a:ext>
            </a:extLst>
          </xdr:cNvPr>
          <xdr:cNvGrpSpPr/>
        </xdr:nvGrpSpPr>
        <xdr:grpSpPr>
          <a:xfrm>
            <a:off x="76199" y="952500"/>
            <a:ext cx="324000" cy="325465"/>
            <a:chOff x="12020550" y="2171700"/>
            <a:chExt cx="324000" cy="325465"/>
          </a:xfrm>
        </xdr:grpSpPr>
        <xdr:sp macro="" textlink="">
          <xdr:nvSpPr>
            <xdr:cNvPr id="155" name="Rechteck 154">
              <a:extLst>
                <a:ext uri="{FF2B5EF4-FFF2-40B4-BE49-F238E27FC236}">
                  <a16:creationId xmlns:a16="http://schemas.microsoft.com/office/drawing/2014/main" id="{00000000-0008-0000-4E00-00009B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6" name="Pfeil nach rechts 155">
              <a:extLst>
                <a:ext uri="{FF2B5EF4-FFF2-40B4-BE49-F238E27FC236}">
                  <a16:creationId xmlns:a16="http://schemas.microsoft.com/office/drawing/2014/main" id="{00000000-0008-0000-4E00-00009C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sp macro="" textlink="' '!A342">
        <xdr:nvSpPr>
          <xdr:cNvPr id="157" name="Textfeld 156">
            <a:extLst>
              <a:ext uri="{FF2B5EF4-FFF2-40B4-BE49-F238E27FC236}">
                <a16:creationId xmlns:a16="http://schemas.microsoft.com/office/drawing/2014/main" id="{00000000-0008-0000-4E00-00009D000000}"/>
              </a:ext>
            </a:extLst>
          </xdr:cNvPr>
          <xdr:cNvSpPr txBox="1"/>
        </xdr:nvSpPr>
        <xdr:spPr>
          <a:xfrm>
            <a:off x="76199" y="1285875"/>
            <a:ext cx="612000" cy="32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018AD98D-06E1-4593-A3B7-9E71E599441B}" type="TxLink">
              <a:rPr lang="en-US" sz="900" b="0" i="0" u="none" strike="noStrike">
                <a:solidFill>
                  <a:srgbClr val="000000"/>
                </a:solidFill>
                <a:latin typeface="Calibri"/>
              </a:rPr>
              <a:pPr algn="l"/>
              <a:t>Pareto</a:t>
            </a:fld>
            <a:endParaRPr lang="de-CH" sz="900" b="0">
              <a:solidFill>
                <a:schemeClr val="tx1"/>
              </a:solidFill>
            </a:endParaRPr>
          </a:p>
        </xdr:txBody>
      </xdr:sp>
    </xdr:grpSp>
    <xdr:clientData/>
  </xdr:twoCellAnchor>
  <xdr:twoCellAnchor>
    <xdr:from>
      <xdr:col>0</xdr:col>
      <xdr:colOff>76199</xdr:colOff>
      <xdr:row>3</xdr:row>
      <xdr:rowOff>820341</xdr:rowOff>
    </xdr:from>
    <xdr:to>
      <xdr:col>0</xdr:col>
      <xdr:colOff>688199</xdr:colOff>
      <xdr:row>3</xdr:row>
      <xdr:rowOff>1477716</xdr:rowOff>
    </xdr:to>
    <xdr:grpSp>
      <xdr:nvGrpSpPr>
        <xdr:cNvPr id="84" name="Gruppieren 83">
          <a:extLst>
            <a:ext uri="{FF2B5EF4-FFF2-40B4-BE49-F238E27FC236}">
              <a16:creationId xmlns:a16="http://schemas.microsoft.com/office/drawing/2014/main" id="{00000000-0008-0000-4E00-000054000000}"/>
            </a:ext>
          </a:extLst>
        </xdr:cNvPr>
        <xdr:cNvGrpSpPr/>
      </xdr:nvGrpSpPr>
      <xdr:grpSpPr>
        <a:xfrm>
          <a:off x="76199" y="1978581"/>
          <a:ext cx="612000" cy="657375"/>
          <a:chOff x="76199" y="1517650"/>
          <a:chExt cx="612000" cy="657375"/>
        </a:xfrm>
      </xdr:grpSpPr>
      <xdr:grpSp>
        <xdr:nvGrpSpPr>
          <xdr:cNvPr id="158" name="Gruppieren 157">
            <a:hlinkClick xmlns:r="http://schemas.openxmlformats.org/officeDocument/2006/relationships" r:id="rId6"/>
            <a:extLst>
              <a:ext uri="{FF2B5EF4-FFF2-40B4-BE49-F238E27FC236}">
                <a16:creationId xmlns:a16="http://schemas.microsoft.com/office/drawing/2014/main" id="{00000000-0008-0000-4E00-00009E000000}"/>
              </a:ext>
            </a:extLst>
          </xdr:cNvPr>
          <xdr:cNvGrpSpPr/>
        </xdr:nvGrpSpPr>
        <xdr:grpSpPr>
          <a:xfrm>
            <a:off x="76200" y="1517650"/>
            <a:ext cx="324000" cy="325465"/>
            <a:chOff x="12020550" y="2171700"/>
            <a:chExt cx="324000" cy="325465"/>
          </a:xfrm>
        </xdr:grpSpPr>
        <xdr:sp macro="" textlink="">
          <xdr:nvSpPr>
            <xdr:cNvPr id="159" name="Rechteck 158">
              <a:extLst>
                <a:ext uri="{FF2B5EF4-FFF2-40B4-BE49-F238E27FC236}">
                  <a16:creationId xmlns:a16="http://schemas.microsoft.com/office/drawing/2014/main" id="{00000000-0008-0000-4E00-00009F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0" name="Pfeil nach rechts 159">
              <a:extLst>
                <a:ext uri="{FF2B5EF4-FFF2-40B4-BE49-F238E27FC236}">
                  <a16:creationId xmlns:a16="http://schemas.microsoft.com/office/drawing/2014/main" id="{00000000-0008-0000-4E00-0000A0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sp macro="" textlink="' '!A343">
        <xdr:nvSpPr>
          <xdr:cNvPr id="161" name="Textfeld 160">
            <a:extLst>
              <a:ext uri="{FF2B5EF4-FFF2-40B4-BE49-F238E27FC236}">
                <a16:creationId xmlns:a16="http://schemas.microsoft.com/office/drawing/2014/main" id="{00000000-0008-0000-4E00-0000A1000000}"/>
              </a:ext>
            </a:extLst>
          </xdr:cNvPr>
          <xdr:cNvSpPr txBox="1"/>
        </xdr:nvSpPr>
        <xdr:spPr>
          <a:xfrm>
            <a:off x="76199" y="1851025"/>
            <a:ext cx="612000" cy="32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257F4517-B7D7-4C93-9439-A1C2B39B066F}" type="TxLink">
              <a:rPr lang="en-US" sz="900" b="0" i="0" u="none" strike="noStrike">
                <a:solidFill>
                  <a:srgbClr val="000000"/>
                </a:solidFill>
                <a:latin typeface="Calibri"/>
              </a:rPr>
              <a:pPr algn="l"/>
              <a:t>Causes-Effets</a:t>
            </a:fld>
            <a:endParaRPr lang="de-CH" sz="900" b="0">
              <a:solidFill>
                <a:schemeClr val="tx1"/>
              </a:solidFill>
            </a:endParaRPr>
          </a:p>
        </xdr:txBody>
      </xdr:sp>
    </xdr:grpSp>
    <xdr:clientData/>
  </xdr:twoCellAnchor>
  <xdr:twoCellAnchor>
    <xdr:from>
      <xdr:col>0</xdr:col>
      <xdr:colOff>76199</xdr:colOff>
      <xdr:row>3</xdr:row>
      <xdr:rowOff>1526382</xdr:rowOff>
    </xdr:from>
    <xdr:to>
      <xdr:col>0</xdr:col>
      <xdr:colOff>688199</xdr:colOff>
      <xdr:row>3</xdr:row>
      <xdr:rowOff>2183756</xdr:rowOff>
    </xdr:to>
    <xdr:grpSp>
      <xdr:nvGrpSpPr>
        <xdr:cNvPr id="52" name="Gruppieren 51">
          <a:extLst>
            <a:ext uri="{FF2B5EF4-FFF2-40B4-BE49-F238E27FC236}">
              <a16:creationId xmlns:a16="http://schemas.microsoft.com/office/drawing/2014/main" id="{00000000-0008-0000-4E00-000034000000}"/>
            </a:ext>
          </a:extLst>
        </xdr:cNvPr>
        <xdr:cNvGrpSpPr/>
      </xdr:nvGrpSpPr>
      <xdr:grpSpPr>
        <a:xfrm>
          <a:off x="76199" y="2684622"/>
          <a:ext cx="612000" cy="657374"/>
          <a:chOff x="76199" y="2223672"/>
          <a:chExt cx="612000" cy="657374"/>
        </a:xfrm>
      </xdr:grpSpPr>
      <xdr:grpSp>
        <xdr:nvGrpSpPr>
          <xdr:cNvPr id="162" name="Gruppieren 161">
            <a:hlinkClick xmlns:r="http://schemas.openxmlformats.org/officeDocument/2006/relationships" r:id="rId7"/>
            <a:extLst>
              <a:ext uri="{FF2B5EF4-FFF2-40B4-BE49-F238E27FC236}">
                <a16:creationId xmlns:a16="http://schemas.microsoft.com/office/drawing/2014/main" id="{00000000-0008-0000-4E00-0000A2000000}"/>
              </a:ext>
            </a:extLst>
          </xdr:cNvPr>
          <xdr:cNvGrpSpPr/>
        </xdr:nvGrpSpPr>
        <xdr:grpSpPr>
          <a:xfrm>
            <a:off x="76200" y="2223672"/>
            <a:ext cx="324000" cy="325465"/>
            <a:chOff x="12020550" y="2171700"/>
            <a:chExt cx="324000" cy="325465"/>
          </a:xfrm>
        </xdr:grpSpPr>
        <xdr:sp macro="" textlink="">
          <xdr:nvSpPr>
            <xdr:cNvPr id="163" name="Rechteck 162">
              <a:extLst>
                <a:ext uri="{FF2B5EF4-FFF2-40B4-BE49-F238E27FC236}">
                  <a16:creationId xmlns:a16="http://schemas.microsoft.com/office/drawing/2014/main" id="{00000000-0008-0000-4E00-0000A3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4" name="Pfeil nach rechts 163">
              <a:extLst>
                <a:ext uri="{FF2B5EF4-FFF2-40B4-BE49-F238E27FC236}">
                  <a16:creationId xmlns:a16="http://schemas.microsoft.com/office/drawing/2014/main" id="{00000000-0008-0000-4E00-0000A4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sp macro="" textlink="' '!A344">
        <xdr:nvSpPr>
          <xdr:cNvPr id="165" name="Textfeld 164">
            <a:extLst>
              <a:ext uri="{FF2B5EF4-FFF2-40B4-BE49-F238E27FC236}">
                <a16:creationId xmlns:a16="http://schemas.microsoft.com/office/drawing/2014/main" id="{00000000-0008-0000-4E00-0000A5000000}"/>
              </a:ext>
            </a:extLst>
          </xdr:cNvPr>
          <xdr:cNvSpPr txBox="1"/>
        </xdr:nvSpPr>
        <xdr:spPr>
          <a:xfrm>
            <a:off x="76199" y="2557046"/>
            <a:ext cx="612000" cy="32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C4CD7FD2-0F52-4C2E-96A1-04314E66334C}" type="TxLink">
              <a:rPr lang="en-US" sz="900" b="0" i="0" u="none" strike="noStrike">
                <a:solidFill>
                  <a:srgbClr val="000000"/>
                </a:solidFill>
                <a:latin typeface="Calibri"/>
              </a:rPr>
              <a:pPr algn="l"/>
              <a:t>Coût-Avantage</a:t>
            </a:fld>
            <a:endParaRPr lang="de-CH" sz="900" b="0">
              <a:solidFill>
                <a:schemeClr val="tx1"/>
              </a:solidFill>
            </a:endParaRPr>
          </a:p>
        </xdr:txBody>
      </xdr:sp>
    </xdr:grpSp>
    <xdr:clientData/>
  </xdr:twoCellAnchor>
  <xdr:twoCellAnchor>
    <xdr:from>
      <xdr:col>0</xdr:col>
      <xdr:colOff>76199</xdr:colOff>
      <xdr:row>3</xdr:row>
      <xdr:rowOff>2232422</xdr:rowOff>
    </xdr:from>
    <xdr:to>
      <xdr:col>0</xdr:col>
      <xdr:colOff>688199</xdr:colOff>
      <xdr:row>3</xdr:row>
      <xdr:rowOff>2913608</xdr:rowOff>
    </xdr:to>
    <xdr:grpSp>
      <xdr:nvGrpSpPr>
        <xdr:cNvPr id="45" name="Gruppieren 44">
          <a:extLst>
            <a:ext uri="{FF2B5EF4-FFF2-40B4-BE49-F238E27FC236}">
              <a16:creationId xmlns:a16="http://schemas.microsoft.com/office/drawing/2014/main" id="{00000000-0008-0000-4E00-00002D000000}"/>
            </a:ext>
          </a:extLst>
        </xdr:cNvPr>
        <xdr:cNvGrpSpPr/>
      </xdr:nvGrpSpPr>
      <xdr:grpSpPr>
        <a:xfrm>
          <a:off x="76199" y="3390662"/>
          <a:ext cx="612000" cy="681186"/>
          <a:chOff x="76199" y="2924175"/>
          <a:chExt cx="612000" cy="681186"/>
        </a:xfrm>
      </xdr:grpSpPr>
      <xdr:grpSp>
        <xdr:nvGrpSpPr>
          <xdr:cNvPr id="166" name="Gruppieren 165">
            <a:hlinkClick xmlns:r="http://schemas.openxmlformats.org/officeDocument/2006/relationships" r:id="rId8"/>
            <a:extLst>
              <a:ext uri="{FF2B5EF4-FFF2-40B4-BE49-F238E27FC236}">
                <a16:creationId xmlns:a16="http://schemas.microsoft.com/office/drawing/2014/main" id="{00000000-0008-0000-4E00-0000A6000000}"/>
              </a:ext>
            </a:extLst>
          </xdr:cNvPr>
          <xdr:cNvGrpSpPr/>
        </xdr:nvGrpSpPr>
        <xdr:grpSpPr>
          <a:xfrm>
            <a:off x="76200" y="2924175"/>
            <a:ext cx="324000" cy="324000"/>
            <a:chOff x="12020550" y="2171700"/>
            <a:chExt cx="324000" cy="325465"/>
          </a:xfrm>
        </xdr:grpSpPr>
        <xdr:sp macro="" textlink="">
          <xdr:nvSpPr>
            <xdr:cNvPr id="167" name="Rechteck 166">
              <a:extLst>
                <a:ext uri="{FF2B5EF4-FFF2-40B4-BE49-F238E27FC236}">
                  <a16:creationId xmlns:a16="http://schemas.microsoft.com/office/drawing/2014/main" id="{00000000-0008-0000-4E00-0000A7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8" name="Pfeil nach rechts 167">
              <a:extLst>
                <a:ext uri="{FF2B5EF4-FFF2-40B4-BE49-F238E27FC236}">
                  <a16:creationId xmlns:a16="http://schemas.microsoft.com/office/drawing/2014/main" id="{00000000-0008-0000-4E00-0000A8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sp macro="" textlink="' '!A345">
        <xdr:nvSpPr>
          <xdr:cNvPr id="169" name="Textfeld 168">
            <a:extLst>
              <a:ext uri="{FF2B5EF4-FFF2-40B4-BE49-F238E27FC236}">
                <a16:creationId xmlns:a16="http://schemas.microsoft.com/office/drawing/2014/main" id="{00000000-0008-0000-4E00-0000A9000000}"/>
              </a:ext>
            </a:extLst>
          </xdr:cNvPr>
          <xdr:cNvSpPr txBox="1"/>
        </xdr:nvSpPr>
        <xdr:spPr>
          <a:xfrm>
            <a:off x="76199" y="3281361"/>
            <a:ext cx="612000" cy="32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DC8A4FAE-3203-42E6-92EE-A215C62CF4A8}" type="TxLink">
              <a:rPr lang="en-US" sz="900" b="0" i="0" u="none" strike="noStrike">
                <a:solidFill>
                  <a:srgbClr val="000000"/>
                </a:solidFill>
                <a:latin typeface="Calibri"/>
              </a:rPr>
              <a:pPr algn="l"/>
              <a:t>Variantes</a:t>
            </a:fld>
            <a:endParaRPr lang="de-CH" sz="900" b="0">
              <a:solidFill>
                <a:schemeClr val="tx1"/>
              </a:solidFill>
            </a:endParaRPr>
          </a:p>
        </xdr:txBody>
      </xdr:sp>
    </xdr:grpSp>
    <xdr:clientData/>
  </xdr:twoCellAnchor>
  <xdr:twoCellAnchor>
    <xdr:from>
      <xdr:col>0</xdr:col>
      <xdr:colOff>85724</xdr:colOff>
      <xdr:row>4</xdr:row>
      <xdr:rowOff>0</xdr:rowOff>
    </xdr:from>
    <xdr:to>
      <xdr:col>0</xdr:col>
      <xdr:colOff>697724</xdr:colOff>
      <xdr:row>4</xdr:row>
      <xdr:rowOff>704998</xdr:rowOff>
    </xdr:to>
    <xdr:grpSp>
      <xdr:nvGrpSpPr>
        <xdr:cNvPr id="16" name="Gruppieren 15">
          <a:extLst>
            <a:ext uri="{FF2B5EF4-FFF2-40B4-BE49-F238E27FC236}">
              <a16:creationId xmlns:a16="http://schemas.microsoft.com/office/drawing/2014/main" id="{00000000-0008-0000-4E00-000010000000}"/>
            </a:ext>
          </a:extLst>
        </xdr:cNvPr>
        <xdr:cNvGrpSpPr/>
      </xdr:nvGrpSpPr>
      <xdr:grpSpPr>
        <a:xfrm>
          <a:off x="85724" y="4114800"/>
          <a:ext cx="612000" cy="704998"/>
          <a:chOff x="85724" y="3600450"/>
          <a:chExt cx="612000" cy="704998"/>
        </a:xfrm>
      </xdr:grpSpPr>
      <xdr:grpSp>
        <xdr:nvGrpSpPr>
          <xdr:cNvPr id="171" name="Gruppieren 170">
            <a:hlinkClick xmlns:r="http://schemas.openxmlformats.org/officeDocument/2006/relationships" r:id="rId9"/>
            <a:extLst>
              <a:ext uri="{FF2B5EF4-FFF2-40B4-BE49-F238E27FC236}">
                <a16:creationId xmlns:a16="http://schemas.microsoft.com/office/drawing/2014/main" id="{00000000-0008-0000-4E00-0000AB000000}"/>
              </a:ext>
            </a:extLst>
          </xdr:cNvPr>
          <xdr:cNvGrpSpPr/>
        </xdr:nvGrpSpPr>
        <xdr:grpSpPr>
          <a:xfrm>
            <a:off x="85725" y="3600450"/>
            <a:ext cx="324000" cy="324000"/>
            <a:chOff x="12020550" y="2171700"/>
            <a:chExt cx="324000" cy="325465"/>
          </a:xfrm>
        </xdr:grpSpPr>
        <xdr:sp macro="" textlink="">
          <xdr:nvSpPr>
            <xdr:cNvPr id="173" name="Rechteck 172">
              <a:hlinkClick xmlns:r="http://schemas.openxmlformats.org/officeDocument/2006/relationships" r:id="rId9"/>
              <a:extLst>
                <a:ext uri="{FF2B5EF4-FFF2-40B4-BE49-F238E27FC236}">
                  <a16:creationId xmlns:a16="http://schemas.microsoft.com/office/drawing/2014/main" id="{00000000-0008-0000-4E00-0000AD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4" name="Pfeil nach rechts 173">
              <a:extLst>
                <a:ext uri="{FF2B5EF4-FFF2-40B4-BE49-F238E27FC236}">
                  <a16:creationId xmlns:a16="http://schemas.microsoft.com/office/drawing/2014/main" id="{00000000-0008-0000-4E00-0000AE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sp macro="" textlink="' '!A346">
        <xdr:nvSpPr>
          <xdr:cNvPr id="172" name="Textfeld 171">
            <a:extLst>
              <a:ext uri="{FF2B5EF4-FFF2-40B4-BE49-F238E27FC236}">
                <a16:creationId xmlns:a16="http://schemas.microsoft.com/office/drawing/2014/main" id="{00000000-0008-0000-4E00-0000AC000000}"/>
              </a:ext>
            </a:extLst>
          </xdr:cNvPr>
          <xdr:cNvSpPr txBox="1"/>
        </xdr:nvSpPr>
        <xdr:spPr>
          <a:xfrm>
            <a:off x="85724" y="3981448"/>
            <a:ext cx="612000" cy="32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lgn="l"/>
            <a:fld id="{BAC16463-D14F-4763-A1D9-EDD52E372D0D}" type="TxLink">
              <a:rPr lang="en-US" sz="900" b="0" i="0" u="none" strike="noStrike">
                <a:solidFill>
                  <a:srgbClr val="000000"/>
                </a:solidFill>
                <a:latin typeface="Calibri"/>
                <a:cs typeface="Arial"/>
              </a:rPr>
              <a:pPr algn="l"/>
              <a:t>Urgences</a:t>
            </a:fld>
            <a:endParaRPr lang="de-CH" sz="900" b="0">
              <a:solidFill>
                <a:schemeClr val="tx1"/>
              </a:solidFill>
            </a:endParaRPr>
          </a:p>
        </xdr:txBody>
      </xdr:sp>
    </xdr:grpSp>
    <xdr:clientData/>
  </xdr:twoCellAnchor>
  <xdr:twoCellAnchor>
    <xdr:from>
      <xdr:col>7</xdr:col>
      <xdr:colOff>1060173</xdr:colOff>
      <xdr:row>3</xdr:row>
      <xdr:rowOff>2225529</xdr:rowOff>
    </xdr:from>
    <xdr:to>
      <xdr:col>8</xdr:col>
      <xdr:colOff>1131648</xdr:colOff>
      <xdr:row>3</xdr:row>
      <xdr:rowOff>2765529</xdr:rowOff>
    </xdr:to>
    <xdr:sp macro="" textlink="' '!A337" fLocksText="0">
      <xdr:nvSpPr>
        <xdr:cNvPr id="170" name="Flussdiagramm: Vordefinierter Prozess 169">
          <a:extLst>
            <a:ext uri="{FF2B5EF4-FFF2-40B4-BE49-F238E27FC236}">
              <a16:creationId xmlns:a16="http://schemas.microsoft.com/office/drawing/2014/main" id="{00000000-0008-0000-4E00-0000AA000000}"/>
            </a:ext>
          </a:extLst>
        </xdr:cNvPr>
        <xdr:cNvSpPr/>
      </xdr:nvSpPr>
      <xdr:spPr>
        <a:xfrm>
          <a:off x="8041998" y="3063729"/>
          <a:ext cx="1224000" cy="540000"/>
        </a:xfrm>
        <a:prstGeom prst="flowChartPredefinedProcess">
          <a:avLst/>
        </a:prstGeom>
        <a:solidFill>
          <a:schemeClr val="accent3">
            <a:lumMod val="20000"/>
            <a:lumOff val="80000"/>
          </a:schemeClr>
        </a:solidFill>
        <a:ln>
          <a:solidFill>
            <a:schemeClr val="accent3">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36000" rIns="36000" bIns="36000" numCol="1" spcCol="0" rtlCol="0" fromWordArt="0" anchor="ctr" anchorCtr="0" forceAA="0" compatLnSpc="1">
          <a:prstTxWarp prst="textNoShape">
            <a:avLst/>
          </a:prstTxWarp>
          <a:noAutofit/>
        </a:bodyPr>
        <a:lstStyle/>
        <a:p>
          <a:pPr marL="0" indent="0" algn="ctr"/>
          <a:fld id="{27406FAA-C994-4A6E-AB7A-B8A664ECCACC}" type="TxLink">
            <a:rPr lang="en-US" sz="1000" b="0" i="0" u="none" strike="noStrike" baseline="0">
              <a:solidFill>
                <a:schemeClr val="accent3">
                  <a:lumMod val="50000"/>
                </a:schemeClr>
              </a:solidFill>
              <a:latin typeface="Calibri"/>
              <a:ea typeface="+mn-ea"/>
              <a:cs typeface="+mn-cs"/>
            </a:rPr>
            <a:pPr marL="0" indent="0" algn="ctr"/>
            <a:t>Management du changement</a:t>
          </a:fld>
          <a:endParaRPr lang="de-CH" sz="1000" b="0" i="0" u="none" strike="noStrike" baseline="0">
            <a:solidFill>
              <a:schemeClr val="accent3">
                <a:lumMod val="50000"/>
              </a:schemeClr>
            </a:solidFill>
            <a:latin typeface="Calibri"/>
            <a:ea typeface="+mn-ea"/>
            <a:cs typeface="+mn-cs"/>
          </a:endParaRPr>
        </a:p>
      </xdr:txBody>
    </xdr:sp>
    <xdr:clientData/>
  </xdr:twoCellAnchor>
  <xdr:twoCellAnchor>
    <xdr:from>
      <xdr:col>8</xdr:col>
      <xdr:colOff>519648</xdr:colOff>
      <xdr:row>3</xdr:row>
      <xdr:rowOff>1803504</xdr:rowOff>
    </xdr:from>
    <xdr:to>
      <xdr:col>8</xdr:col>
      <xdr:colOff>519648</xdr:colOff>
      <xdr:row>3</xdr:row>
      <xdr:rowOff>2225529</xdr:rowOff>
    </xdr:to>
    <xdr:cxnSp macro="">
      <xdr:nvCxnSpPr>
        <xdr:cNvPr id="175" name="Gerade Verbindung mit Pfeil 174">
          <a:extLst>
            <a:ext uri="{FF2B5EF4-FFF2-40B4-BE49-F238E27FC236}">
              <a16:creationId xmlns:a16="http://schemas.microsoft.com/office/drawing/2014/main" id="{00000000-0008-0000-4E00-0000AF000000}"/>
            </a:ext>
          </a:extLst>
        </xdr:cNvPr>
        <xdr:cNvCxnSpPr>
          <a:stCxn id="149" idx="2"/>
          <a:endCxn id="170" idx="0"/>
        </xdr:cNvCxnSpPr>
      </xdr:nvCxnSpPr>
      <xdr:spPr>
        <a:xfrm>
          <a:off x="8653998" y="2641704"/>
          <a:ext cx="0" cy="422025"/>
        </a:xfrm>
        <a:prstGeom prst="straightConnector1">
          <a:avLst/>
        </a:prstGeom>
        <a:ln>
          <a:solidFill>
            <a:schemeClr val="accent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14</xdr:col>
      <xdr:colOff>1019175</xdr:colOff>
      <xdr:row>1</xdr:row>
      <xdr:rowOff>133350</xdr:rowOff>
    </xdr:from>
    <xdr:to>
      <xdr:col>14</xdr:col>
      <xdr:colOff>1191975</xdr:colOff>
      <xdr:row>1</xdr:row>
      <xdr:rowOff>306150</xdr:rowOff>
    </xdr:to>
    <xdr:grpSp>
      <xdr:nvGrpSpPr>
        <xdr:cNvPr id="176" name="Gruppieren 175">
          <a:hlinkClick xmlns:r="http://schemas.openxmlformats.org/officeDocument/2006/relationships" r:id="rId10"/>
          <a:extLst>
            <a:ext uri="{FF2B5EF4-FFF2-40B4-BE49-F238E27FC236}">
              <a16:creationId xmlns:a16="http://schemas.microsoft.com/office/drawing/2014/main" id="{00000000-0008-0000-4E00-0000B0000000}"/>
            </a:ext>
          </a:extLst>
        </xdr:cNvPr>
        <xdr:cNvGrpSpPr/>
      </xdr:nvGrpSpPr>
      <xdr:grpSpPr>
        <a:xfrm>
          <a:off x="14316075" y="689610"/>
          <a:ext cx="172800" cy="172800"/>
          <a:chOff x="8105775" y="571500"/>
          <a:chExt cx="172800" cy="172800"/>
        </a:xfrm>
      </xdr:grpSpPr>
      <xdr:sp macro="" textlink="">
        <xdr:nvSpPr>
          <xdr:cNvPr id="177" name="Rechteck 176">
            <a:extLst>
              <a:ext uri="{FF2B5EF4-FFF2-40B4-BE49-F238E27FC236}">
                <a16:creationId xmlns:a16="http://schemas.microsoft.com/office/drawing/2014/main" id="{00000000-0008-0000-4E00-0000B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8" name="Textfeld 177">
            <a:extLst>
              <a:ext uri="{FF2B5EF4-FFF2-40B4-BE49-F238E27FC236}">
                <a16:creationId xmlns:a16="http://schemas.microsoft.com/office/drawing/2014/main" id="{00000000-0008-0000-4E00-0000B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66675</xdr:colOff>
      <xdr:row>1</xdr:row>
      <xdr:rowOff>47625</xdr:rowOff>
    </xdr:from>
    <xdr:to>
      <xdr:col>0</xdr:col>
      <xdr:colOff>390675</xdr:colOff>
      <xdr:row>1</xdr:row>
      <xdr:rowOff>373090</xdr:rowOff>
    </xdr:to>
    <xdr:grpSp>
      <xdr:nvGrpSpPr>
        <xdr:cNvPr id="179" name="Gruppieren 178">
          <a:hlinkClick xmlns:r="http://schemas.openxmlformats.org/officeDocument/2006/relationships" r:id="rId11"/>
          <a:extLst>
            <a:ext uri="{FF2B5EF4-FFF2-40B4-BE49-F238E27FC236}">
              <a16:creationId xmlns:a16="http://schemas.microsoft.com/office/drawing/2014/main" id="{00000000-0008-0000-4E00-0000B3000000}"/>
            </a:ext>
          </a:extLst>
        </xdr:cNvPr>
        <xdr:cNvGrpSpPr/>
      </xdr:nvGrpSpPr>
      <xdr:grpSpPr>
        <a:xfrm>
          <a:off x="66675" y="603885"/>
          <a:ext cx="324000" cy="325465"/>
          <a:chOff x="9191625" y="3009900"/>
          <a:chExt cx="324000" cy="325465"/>
        </a:xfrm>
      </xdr:grpSpPr>
      <xdr:sp macro="" textlink="">
        <xdr:nvSpPr>
          <xdr:cNvPr id="180" name="Rechteck 179">
            <a:extLst>
              <a:ext uri="{FF2B5EF4-FFF2-40B4-BE49-F238E27FC236}">
                <a16:creationId xmlns:a16="http://schemas.microsoft.com/office/drawing/2014/main" id="{00000000-0008-0000-4E00-0000B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1" name="Pfeil nach links 180">
            <a:extLst>
              <a:ext uri="{FF2B5EF4-FFF2-40B4-BE49-F238E27FC236}">
                <a16:creationId xmlns:a16="http://schemas.microsoft.com/office/drawing/2014/main" id="{00000000-0008-0000-4E00-0000B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12</xdr:col>
          <xdr:colOff>257176</xdr:colOff>
          <xdr:row>0</xdr:row>
          <xdr:rowOff>118630</xdr:rowOff>
        </xdr:from>
        <xdr:to>
          <xdr:col>14</xdr:col>
          <xdr:colOff>1019175</xdr:colOff>
          <xdr:row>0</xdr:row>
          <xdr:rowOff>471920</xdr:rowOff>
        </xdr:to>
        <xdr:pic>
          <xdr:nvPicPr>
            <xdr:cNvPr id="182" name="Grafik 59">
              <a:extLst>
                <a:ext uri="{FF2B5EF4-FFF2-40B4-BE49-F238E27FC236}">
                  <a16:creationId xmlns:a16="http://schemas.microsoft.com/office/drawing/2014/main" id="{00000000-0008-0000-4E00-0000B6000000}"/>
                </a:ext>
              </a:extLst>
            </xdr:cNvPr>
            <xdr:cNvPicPr>
              <a:picLocks noChangeAspect="1" noChangeArrowheads="1"/>
              <a:extLst>
                <a:ext uri="{84589F7E-364E-4C9E-8A38-B11213B215E9}">
                  <a14:cameraTool cellRange="Logo!$D$6" spid="_x0000_s1107067"/>
                </a:ext>
              </a:extLst>
            </xdr:cNvPicPr>
          </xdr:nvPicPr>
          <xdr:blipFill>
            <a:blip xmlns:r="http://schemas.openxmlformats.org/officeDocument/2006/relationships" r:embed="rId12"/>
            <a:srcRect/>
            <a:stretch>
              <a:fillRect/>
            </a:stretch>
          </xdr:blipFill>
          <xdr:spPr bwMode="auto">
            <a:xfrm>
              <a:off x="12487276" y="118630"/>
              <a:ext cx="1457324" cy="353290"/>
            </a:xfrm>
            <a:prstGeom prst="rect">
              <a:avLst/>
            </a:prstGeom>
            <a:solidFill>
              <a:schemeClr val="bg1"/>
            </a:solidFill>
            <a:ln w="9525">
              <a:noFill/>
              <a:miter lim="800000"/>
              <a:headEnd/>
              <a:tailEnd/>
            </a:ln>
          </xdr:spPr>
        </xdr:pic>
        <xdr:clientData/>
      </xdr:twoCellAnchor>
    </mc:Choice>
    <mc:Fallback/>
  </mc:AlternateContent>
</xdr:wsDr>
</file>

<file path=xl/drawings/drawing79.xml><?xml version="1.0" encoding="utf-8"?>
<xdr:wsDr xmlns:xdr="http://schemas.openxmlformats.org/drawingml/2006/spreadsheetDrawing" xmlns:a="http://schemas.openxmlformats.org/drawingml/2006/main">
  <xdr:twoCellAnchor>
    <xdr:from>
      <xdr:col>4</xdr:col>
      <xdr:colOff>212725</xdr:colOff>
      <xdr:row>3</xdr:row>
      <xdr:rowOff>38100</xdr:rowOff>
    </xdr:from>
    <xdr:to>
      <xdr:col>13</xdr:col>
      <xdr:colOff>466725</xdr:colOff>
      <xdr:row>29</xdr:row>
      <xdr:rowOff>104775</xdr:rowOff>
    </xdr:to>
    <xdr:graphicFrame macro="">
      <xdr:nvGraphicFramePr>
        <xdr:cNvPr id="1025" name="Diagramm 1">
          <a:extLst>
            <a:ext uri="{FF2B5EF4-FFF2-40B4-BE49-F238E27FC236}">
              <a16:creationId xmlns:a16="http://schemas.microsoft.com/office/drawing/2014/main" id="{00000000-0008-0000-4F00-000001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13</xdr:col>
      <xdr:colOff>308610</xdr:colOff>
      <xdr:row>1</xdr:row>
      <xdr:rowOff>57150</xdr:rowOff>
    </xdr:from>
    <xdr:to>
      <xdr:col>13</xdr:col>
      <xdr:colOff>481410</xdr:colOff>
      <xdr:row>2</xdr:row>
      <xdr:rowOff>48975</xdr:rowOff>
    </xdr:to>
    <xdr:grpSp>
      <xdr:nvGrpSpPr>
        <xdr:cNvPr id="6" name="Gruppieren 5">
          <a:hlinkClick xmlns:r="http://schemas.openxmlformats.org/officeDocument/2006/relationships" r:id="rId2"/>
          <a:extLst>
            <a:ext uri="{FF2B5EF4-FFF2-40B4-BE49-F238E27FC236}">
              <a16:creationId xmlns:a16="http://schemas.microsoft.com/office/drawing/2014/main" id="{00000000-0008-0000-4F00-000006000000}"/>
            </a:ext>
          </a:extLst>
        </xdr:cNvPr>
        <xdr:cNvGrpSpPr/>
      </xdr:nvGrpSpPr>
      <xdr:grpSpPr>
        <a:xfrm>
          <a:off x="9841230" y="613410"/>
          <a:ext cx="172800" cy="167085"/>
          <a:chOff x="8105775" y="571500"/>
          <a:chExt cx="172800" cy="172800"/>
        </a:xfrm>
      </xdr:grpSpPr>
      <xdr:sp macro="" textlink="">
        <xdr:nvSpPr>
          <xdr:cNvPr id="7" name="Rechteck 6">
            <a:extLst>
              <a:ext uri="{FF2B5EF4-FFF2-40B4-BE49-F238E27FC236}">
                <a16:creationId xmlns:a16="http://schemas.microsoft.com/office/drawing/2014/main" id="{00000000-0008-0000-4F00-00000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00000000-0008-0000-4F00-00000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9" name="Gruppieren 8">
          <a:hlinkClick xmlns:r="http://schemas.openxmlformats.org/officeDocument/2006/relationships" r:id="rId3"/>
          <a:extLst>
            <a:ext uri="{FF2B5EF4-FFF2-40B4-BE49-F238E27FC236}">
              <a16:creationId xmlns:a16="http://schemas.microsoft.com/office/drawing/2014/main" id="{00000000-0008-0000-4F00-000009000000}"/>
            </a:ext>
          </a:extLst>
        </xdr:cNvPr>
        <xdr:cNvGrpSpPr/>
      </xdr:nvGrpSpPr>
      <xdr:grpSpPr>
        <a:xfrm>
          <a:off x="76200" y="104775"/>
          <a:ext cx="324000" cy="325465"/>
          <a:chOff x="9191625" y="3009900"/>
          <a:chExt cx="324000" cy="325465"/>
        </a:xfrm>
      </xdr:grpSpPr>
      <xdr:sp macro="" textlink="">
        <xdr:nvSpPr>
          <xdr:cNvPr id="10" name="Rechteck 9">
            <a:extLst>
              <a:ext uri="{FF2B5EF4-FFF2-40B4-BE49-F238E27FC236}">
                <a16:creationId xmlns:a16="http://schemas.microsoft.com/office/drawing/2014/main" id="{00000000-0008-0000-4F00-00000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Pfeil nach links 10">
            <a:extLst>
              <a:ext uri="{FF2B5EF4-FFF2-40B4-BE49-F238E27FC236}">
                <a16:creationId xmlns:a16="http://schemas.microsoft.com/office/drawing/2014/main" id="{00000000-0008-0000-4F00-00000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10</xdr:col>
          <xdr:colOff>142875</xdr:colOff>
          <xdr:row>0</xdr:row>
          <xdr:rowOff>19050</xdr:rowOff>
        </xdr:from>
        <xdr:to>
          <xdr:col>13</xdr:col>
          <xdr:colOff>514350</xdr:colOff>
          <xdr:row>0</xdr:row>
          <xdr:rowOff>552450</xdr:rowOff>
        </xdr:to>
        <xdr:pic>
          <xdr:nvPicPr>
            <xdr:cNvPr id="12" name="Grafik 59">
              <a:extLst>
                <a:ext uri="{FF2B5EF4-FFF2-40B4-BE49-F238E27FC236}">
                  <a16:creationId xmlns:a16="http://schemas.microsoft.com/office/drawing/2014/main" id="{00000000-0008-0000-4F00-00000C000000}"/>
                </a:ext>
              </a:extLst>
            </xdr:cNvPr>
            <xdr:cNvPicPr>
              <a:picLocks noChangeAspect="1" noChangeArrowheads="1"/>
              <a:extLst>
                <a:ext uri="{84589F7E-364E-4C9E-8A38-B11213B215E9}">
                  <a14:cameraTool cellRange="Logo!$D$6" spid="_x0000_s1108091"/>
                </a:ext>
              </a:extLst>
            </xdr:cNvPicPr>
          </xdr:nvPicPr>
          <xdr:blipFill>
            <a:blip xmlns:r="http://schemas.openxmlformats.org/officeDocument/2006/relationships" r:embed="rId4"/>
            <a:srcRect/>
            <a:stretch>
              <a:fillRect/>
            </a:stretch>
          </xdr:blipFill>
          <xdr:spPr bwMode="auto">
            <a:xfrm>
              <a:off x="7591425"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0.xml><?xml version="1.0" encoding="utf-8"?>
<xdr:wsDr xmlns:xdr="http://schemas.openxmlformats.org/drawingml/2006/spreadsheetDrawing" xmlns:a="http://schemas.openxmlformats.org/drawingml/2006/main">
  <xdr:twoCellAnchor editAs="absolute">
    <xdr:from>
      <xdr:col>1</xdr:col>
      <xdr:colOff>140804</xdr:colOff>
      <xdr:row>10</xdr:row>
      <xdr:rowOff>80707</xdr:rowOff>
    </xdr:from>
    <xdr:to>
      <xdr:col>5</xdr:col>
      <xdr:colOff>200024</xdr:colOff>
      <xdr:row>12</xdr:row>
      <xdr:rowOff>234399</xdr:rowOff>
    </xdr:to>
    <xdr:pic>
      <xdr:nvPicPr>
        <xdr:cNvPr id="2" name="Grafik 1">
          <a:extLst>
            <a:ext uri="{FF2B5EF4-FFF2-40B4-BE49-F238E27FC236}">
              <a16:creationId xmlns:a16="http://schemas.microsoft.com/office/drawing/2014/main" id="{00000000-0008-0000-5000-000002000000}"/>
            </a:ext>
          </a:extLst>
        </xdr:cNvPr>
        <xdr:cNvPicPr>
          <a:picLocks noChangeAspect="1"/>
        </xdr:cNvPicPr>
      </xdr:nvPicPr>
      <xdr:blipFill rotWithShape="1">
        <a:blip xmlns:r="http://schemas.openxmlformats.org/officeDocument/2006/relationships" r:embed="rId1" cstate="email">
          <a:clrChange>
            <a:clrFrom>
              <a:srgbClr val="FFFFFF"/>
            </a:clrFrom>
            <a:clrTo>
              <a:srgbClr val="FFFFFF">
                <a:alpha val="0"/>
              </a:srgbClr>
            </a:clrTo>
          </a:clrChange>
          <a:lum bright="70000" contrast="-70000"/>
          <a:extLst>
            <a:ext uri="{28A0092B-C50C-407E-A947-70E740481C1C}">
              <a14:useLocalDpi xmlns:a14="http://schemas.microsoft.com/office/drawing/2010/main"/>
            </a:ext>
          </a:extLst>
        </a:blip>
        <a:srcRect l="3721" t="27295" r="5139" b="28064"/>
        <a:stretch/>
      </xdr:blipFill>
      <xdr:spPr>
        <a:xfrm flipH="1">
          <a:off x="607529" y="3090607"/>
          <a:ext cx="1173645" cy="668042"/>
        </a:xfrm>
        <a:prstGeom prst="rect">
          <a:avLst/>
        </a:prstGeom>
        <a:noFill/>
        <a:ln>
          <a:noFill/>
        </a:ln>
      </xdr:spPr>
    </xdr:pic>
    <xdr:clientData/>
  </xdr:twoCellAnchor>
  <xdr:twoCellAnchor editAs="absolute">
    <xdr:from>
      <xdr:col>3</xdr:col>
      <xdr:colOff>235226</xdr:colOff>
      <xdr:row>3</xdr:row>
      <xdr:rowOff>60877</xdr:rowOff>
    </xdr:from>
    <xdr:to>
      <xdr:col>26</xdr:col>
      <xdr:colOff>638175</xdr:colOff>
      <xdr:row>19</xdr:row>
      <xdr:rowOff>101463</xdr:rowOff>
    </xdr:to>
    <xdr:grpSp>
      <xdr:nvGrpSpPr>
        <xdr:cNvPr id="3" name="Gruppieren 2">
          <a:extLst>
            <a:ext uri="{FF2B5EF4-FFF2-40B4-BE49-F238E27FC236}">
              <a16:creationId xmlns:a16="http://schemas.microsoft.com/office/drawing/2014/main" id="{00000000-0008-0000-5000-000003000000}"/>
            </a:ext>
          </a:extLst>
        </xdr:cNvPr>
        <xdr:cNvGrpSpPr/>
      </xdr:nvGrpSpPr>
      <xdr:grpSpPr>
        <a:xfrm>
          <a:off x="1370606" y="1295317"/>
          <a:ext cx="6445609" cy="4223966"/>
          <a:chOff x="2438400" y="1457325"/>
          <a:chExt cx="5919460" cy="5600702"/>
        </a:xfrm>
      </xdr:grpSpPr>
      <xdr:sp macro="" textlink="">
        <xdr:nvSpPr>
          <xdr:cNvPr id="4" name="Line 24">
            <a:extLst>
              <a:ext uri="{FF2B5EF4-FFF2-40B4-BE49-F238E27FC236}">
                <a16:creationId xmlns:a16="http://schemas.microsoft.com/office/drawing/2014/main" id="{00000000-0008-0000-5000-000004000000}"/>
              </a:ext>
            </a:extLst>
          </xdr:cNvPr>
          <xdr:cNvSpPr>
            <a:spLocks noChangeShapeType="1"/>
          </xdr:cNvSpPr>
        </xdr:nvSpPr>
        <xdr:spPr bwMode="auto">
          <a:xfrm>
            <a:off x="2438400" y="4257675"/>
            <a:ext cx="5919460" cy="0"/>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5" name="Line 25">
            <a:extLst>
              <a:ext uri="{FF2B5EF4-FFF2-40B4-BE49-F238E27FC236}">
                <a16:creationId xmlns:a16="http://schemas.microsoft.com/office/drawing/2014/main" id="{00000000-0008-0000-5000-000005000000}"/>
              </a:ext>
            </a:extLst>
          </xdr:cNvPr>
          <xdr:cNvSpPr>
            <a:spLocks noChangeShapeType="1"/>
          </xdr:cNvSpPr>
        </xdr:nvSpPr>
        <xdr:spPr bwMode="auto">
          <a:xfrm>
            <a:off x="3613898" y="1457325"/>
            <a:ext cx="933450" cy="2800352"/>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6" name="Line 26">
            <a:extLst>
              <a:ext uri="{FF2B5EF4-FFF2-40B4-BE49-F238E27FC236}">
                <a16:creationId xmlns:a16="http://schemas.microsoft.com/office/drawing/2014/main" id="{00000000-0008-0000-5000-000006000000}"/>
              </a:ext>
            </a:extLst>
          </xdr:cNvPr>
          <xdr:cNvSpPr>
            <a:spLocks noChangeShapeType="1"/>
          </xdr:cNvSpPr>
        </xdr:nvSpPr>
        <xdr:spPr bwMode="auto">
          <a:xfrm>
            <a:off x="5347449" y="1457325"/>
            <a:ext cx="933450" cy="2800352"/>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7" name="Line 27">
            <a:extLst>
              <a:ext uri="{FF2B5EF4-FFF2-40B4-BE49-F238E27FC236}">
                <a16:creationId xmlns:a16="http://schemas.microsoft.com/office/drawing/2014/main" id="{00000000-0008-0000-5000-000007000000}"/>
              </a:ext>
            </a:extLst>
          </xdr:cNvPr>
          <xdr:cNvSpPr>
            <a:spLocks noChangeShapeType="1"/>
          </xdr:cNvSpPr>
        </xdr:nvSpPr>
        <xdr:spPr bwMode="auto">
          <a:xfrm>
            <a:off x="7080999" y="1457325"/>
            <a:ext cx="933450" cy="2800352"/>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8" name="Line 28">
            <a:extLst>
              <a:ext uri="{FF2B5EF4-FFF2-40B4-BE49-F238E27FC236}">
                <a16:creationId xmlns:a16="http://schemas.microsoft.com/office/drawing/2014/main" id="{00000000-0008-0000-5000-000008000000}"/>
              </a:ext>
            </a:extLst>
          </xdr:cNvPr>
          <xdr:cNvSpPr>
            <a:spLocks noChangeShapeType="1"/>
          </xdr:cNvSpPr>
        </xdr:nvSpPr>
        <xdr:spPr bwMode="auto">
          <a:xfrm flipH="1">
            <a:off x="3613898" y="4257675"/>
            <a:ext cx="933450" cy="2800352"/>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9" name="Line 29">
            <a:extLst>
              <a:ext uri="{FF2B5EF4-FFF2-40B4-BE49-F238E27FC236}">
                <a16:creationId xmlns:a16="http://schemas.microsoft.com/office/drawing/2014/main" id="{00000000-0008-0000-5000-000009000000}"/>
              </a:ext>
            </a:extLst>
          </xdr:cNvPr>
          <xdr:cNvSpPr>
            <a:spLocks noChangeShapeType="1"/>
          </xdr:cNvSpPr>
        </xdr:nvSpPr>
        <xdr:spPr bwMode="auto">
          <a:xfrm flipH="1">
            <a:off x="5347449" y="4257675"/>
            <a:ext cx="933450" cy="2800350"/>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sp macro="" textlink="">
        <xdr:nvSpPr>
          <xdr:cNvPr id="10" name="Line 30">
            <a:extLst>
              <a:ext uri="{FF2B5EF4-FFF2-40B4-BE49-F238E27FC236}">
                <a16:creationId xmlns:a16="http://schemas.microsoft.com/office/drawing/2014/main" id="{00000000-0008-0000-5000-00000A000000}"/>
              </a:ext>
            </a:extLst>
          </xdr:cNvPr>
          <xdr:cNvSpPr>
            <a:spLocks noChangeShapeType="1"/>
          </xdr:cNvSpPr>
        </xdr:nvSpPr>
        <xdr:spPr bwMode="auto">
          <a:xfrm flipH="1">
            <a:off x="7080999" y="4257675"/>
            <a:ext cx="933450" cy="2800350"/>
          </a:xfrm>
          <a:prstGeom prst="line">
            <a:avLst/>
          </a:prstGeom>
          <a:ln>
            <a:headEnd/>
            <a:tailEnd/>
          </a:ln>
        </xdr:spPr>
        <xdr:style>
          <a:lnRef idx="1">
            <a:schemeClr val="accent1"/>
          </a:lnRef>
          <a:fillRef idx="0">
            <a:schemeClr val="accent1"/>
          </a:fillRef>
          <a:effectRef idx="0">
            <a:schemeClr val="accent1"/>
          </a:effectRef>
          <a:fontRef idx="minor">
            <a:schemeClr val="tx1"/>
          </a:fontRef>
        </xdr:style>
      </xdr:sp>
    </xdr:grpSp>
    <xdr:clientData/>
  </xdr:twoCellAnchor>
  <xdr:twoCellAnchor>
    <xdr:from>
      <xdr:col>0</xdr:col>
      <xdr:colOff>314324</xdr:colOff>
      <xdr:row>4</xdr:row>
      <xdr:rowOff>238522</xdr:rowOff>
    </xdr:from>
    <xdr:to>
      <xdr:col>2</xdr:col>
      <xdr:colOff>19049</xdr:colOff>
      <xdr:row>18</xdr:row>
      <xdr:rowOff>185928</xdr:rowOff>
    </xdr:to>
    <xdr:sp macro="" textlink="">
      <xdr:nvSpPr>
        <xdr:cNvPr id="11" name="Rechteck 10">
          <a:extLst>
            <a:ext uri="{FF2B5EF4-FFF2-40B4-BE49-F238E27FC236}">
              <a16:creationId xmlns:a16="http://schemas.microsoft.com/office/drawing/2014/main" id="{00000000-0008-0000-5000-00000B000000}"/>
            </a:ext>
          </a:extLst>
        </xdr:cNvPr>
        <xdr:cNvSpPr/>
      </xdr:nvSpPr>
      <xdr:spPr>
        <a:xfrm rot="16200000">
          <a:off x="-1283391" y="3274512"/>
          <a:ext cx="3547856" cy="352425"/>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r>
            <a:rPr lang="de-CH" sz="1600" baseline="0">
              <a:solidFill>
                <a:schemeClr val="bg1">
                  <a:lumMod val="50000"/>
                </a:schemeClr>
              </a:solidFill>
            </a:rPr>
            <a:t>Fishbone Diagram</a:t>
          </a:r>
        </a:p>
      </xdr:txBody>
    </xdr:sp>
    <xdr:clientData/>
  </xdr:twoCellAnchor>
  <xdr:twoCellAnchor editAs="oneCell">
    <xdr:from>
      <xdr:col>0</xdr:col>
      <xdr:colOff>76200</xdr:colOff>
      <xdr:row>0</xdr:row>
      <xdr:rowOff>104775</xdr:rowOff>
    </xdr:from>
    <xdr:to>
      <xdr:col>0</xdr:col>
      <xdr:colOff>400200</xdr:colOff>
      <xdr:row>0</xdr:row>
      <xdr:rowOff>430240</xdr:rowOff>
    </xdr:to>
    <xdr:grpSp>
      <xdr:nvGrpSpPr>
        <xdr:cNvPr id="12" name="Gruppieren 11">
          <a:hlinkClick xmlns:r="http://schemas.openxmlformats.org/officeDocument/2006/relationships" r:id="rId2"/>
          <a:extLst>
            <a:ext uri="{FF2B5EF4-FFF2-40B4-BE49-F238E27FC236}">
              <a16:creationId xmlns:a16="http://schemas.microsoft.com/office/drawing/2014/main" id="{00000000-0008-0000-5000-00000C000000}"/>
            </a:ext>
          </a:extLst>
        </xdr:cNvPr>
        <xdr:cNvGrpSpPr/>
      </xdr:nvGrpSpPr>
      <xdr:grpSpPr>
        <a:xfrm>
          <a:off x="76200" y="104775"/>
          <a:ext cx="324000" cy="325465"/>
          <a:chOff x="9191625" y="3009900"/>
          <a:chExt cx="324000" cy="325465"/>
        </a:xfrm>
      </xdr:grpSpPr>
      <xdr:sp macro="" textlink="">
        <xdr:nvSpPr>
          <xdr:cNvPr id="13" name="Rechteck 12">
            <a:extLst>
              <a:ext uri="{FF2B5EF4-FFF2-40B4-BE49-F238E27FC236}">
                <a16:creationId xmlns:a16="http://schemas.microsoft.com/office/drawing/2014/main" id="{00000000-0008-0000-5000-00000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Pfeil nach links 13">
            <a:extLst>
              <a:ext uri="{FF2B5EF4-FFF2-40B4-BE49-F238E27FC236}">
                <a16:creationId xmlns:a16="http://schemas.microsoft.com/office/drawing/2014/main" id="{00000000-0008-0000-5000-00000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27</xdr:col>
      <xdr:colOff>811696</xdr:colOff>
      <xdr:row>1</xdr:row>
      <xdr:rowOff>41414</xdr:rowOff>
    </xdr:from>
    <xdr:to>
      <xdr:col>28</xdr:col>
      <xdr:colOff>1096</xdr:colOff>
      <xdr:row>1</xdr:row>
      <xdr:rowOff>221414</xdr:rowOff>
    </xdr:to>
    <xdr:grpSp>
      <xdr:nvGrpSpPr>
        <xdr:cNvPr id="15" name="Gruppieren 14">
          <a:hlinkClick xmlns:r="http://schemas.openxmlformats.org/officeDocument/2006/relationships" r:id="rId3"/>
          <a:extLst>
            <a:ext uri="{FF2B5EF4-FFF2-40B4-BE49-F238E27FC236}">
              <a16:creationId xmlns:a16="http://schemas.microsoft.com/office/drawing/2014/main" id="{00000000-0008-0000-5000-00000F000000}"/>
            </a:ext>
          </a:extLst>
        </xdr:cNvPr>
        <xdr:cNvGrpSpPr>
          <a:grpSpLocks noChangeAspect="1"/>
        </xdr:cNvGrpSpPr>
      </xdr:nvGrpSpPr>
      <xdr:grpSpPr>
        <a:xfrm>
          <a:off x="8843176" y="597674"/>
          <a:ext cx="195240" cy="180000"/>
          <a:chOff x="8105775" y="571500"/>
          <a:chExt cx="172800" cy="172800"/>
        </a:xfrm>
      </xdr:grpSpPr>
      <xdr:sp macro="" textlink="">
        <xdr:nvSpPr>
          <xdr:cNvPr id="16" name="Rechteck 15">
            <a:extLst>
              <a:ext uri="{FF2B5EF4-FFF2-40B4-BE49-F238E27FC236}">
                <a16:creationId xmlns:a16="http://schemas.microsoft.com/office/drawing/2014/main" id="{00000000-0008-0000-5000-00001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Textfeld 16">
            <a:extLst>
              <a:ext uri="{FF2B5EF4-FFF2-40B4-BE49-F238E27FC236}">
                <a16:creationId xmlns:a16="http://schemas.microsoft.com/office/drawing/2014/main" id="{00000000-0008-0000-5000-00001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24</xdr:col>
          <xdr:colOff>114300</xdr:colOff>
          <xdr:row>0</xdr:row>
          <xdr:rowOff>19050</xdr:rowOff>
        </xdr:from>
        <xdr:to>
          <xdr:col>28</xdr:col>
          <xdr:colOff>9525</xdr:colOff>
          <xdr:row>0</xdr:row>
          <xdr:rowOff>552450</xdr:rowOff>
        </xdr:to>
        <xdr:pic>
          <xdr:nvPicPr>
            <xdr:cNvPr id="18" name="Grafik 59">
              <a:extLst>
                <a:ext uri="{FF2B5EF4-FFF2-40B4-BE49-F238E27FC236}">
                  <a16:creationId xmlns:a16="http://schemas.microsoft.com/office/drawing/2014/main" id="{00000000-0008-0000-5000-000012000000}"/>
                </a:ext>
              </a:extLst>
            </xdr:cNvPr>
            <xdr:cNvPicPr>
              <a:picLocks noChangeAspect="1" noChangeArrowheads="1"/>
              <a:extLst>
                <a:ext uri="{84589F7E-364E-4C9E-8A38-B11213B215E9}">
                  <a14:cameraTool cellRange="Logo!$D$6" spid="_x0000_s1109115"/>
                </a:ext>
              </a:extLst>
            </xdr:cNvPicPr>
          </xdr:nvPicPr>
          <xdr:blipFill>
            <a:blip xmlns:r="http://schemas.openxmlformats.org/officeDocument/2006/relationships" r:embed="rId4"/>
            <a:srcRect/>
            <a:stretch>
              <a:fillRect/>
            </a:stretch>
          </xdr:blipFill>
          <xdr:spPr bwMode="auto">
            <a:xfrm>
              <a:off x="661035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1.xml><?xml version="1.0" encoding="utf-8"?>
<xdr:wsDr xmlns:xdr="http://schemas.openxmlformats.org/drawingml/2006/spreadsheetDrawing" xmlns:a="http://schemas.openxmlformats.org/drawingml/2006/main">
  <xdr:twoCellAnchor editAs="oneCell">
    <xdr:from>
      <xdr:col>2</xdr:col>
      <xdr:colOff>551787</xdr:colOff>
      <xdr:row>28</xdr:row>
      <xdr:rowOff>58239</xdr:rowOff>
    </xdr:from>
    <xdr:to>
      <xdr:col>5</xdr:col>
      <xdr:colOff>441237</xdr:colOff>
      <xdr:row>43</xdr:row>
      <xdr:rowOff>80739</xdr:rowOff>
    </xdr:to>
    <xdr:sp macro="" textlink="">
      <xdr:nvSpPr>
        <xdr:cNvPr id="2" name="Rechteck 1">
          <a:extLst>
            <a:ext uri="{FF2B5EF4-FFF2-40B4-BE49-F238E27FC236}">
              <a16:creationId xmlns:a16="http://schemas.microsoft.com/office/drawing/2014/main" id="{00000000-0008-0000-5100-000002000000}"/>
            </a:ext>
          </a:extLst>
        </xdr:cNvPr>
        <xdr:cNvSpPr/>
      </xdr:nvSpPr>
      <xdr:spPr>
        <a:xfrm>
          <a:off x="1323312" y="10249989"/>
          <a:ext cx="3528000" cy="2880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551787</xdr:colOff>
      <xdr:row>43</xdr:row>
      <xdr:rowOff>130946</xdr:rowOff>
    </xdr:from>
    <xdr:to>
      <xdr:col>5</xdr:col>
      <xdr:colOff>441237</xdr:colOff>
      <xdr:row>58</xdr:row>
      <xdr:rowOff>153446</xdr:rowOff>
    </xdr:to>
    <xdr:sp macro="" textlink="">
      <xdr:nvSpPr>
        <xdr:cNvPr id="3" name="Rechteck 2">
          <a:extLst>
            <a:ext uri="{FF2B5EF4-FFF2-40B4-BE49-F238E27FC236}">
              <a16:creationId xmlns:a16="http://schemas.microsoft.com/office/drawing/2014/main" id="{00000000-0008-0000-5100-000003000000}"/>
            </a:ext>
          </a:extLst>
        </xdr:cNvPr>
        <xdr:cNvSpPr/>
      </xdr:nvSpPr>
      <xdr:spPr>
        <a:xfrm>
          <a:off x="1323312" y="13180196"/>
          <a:ext cx="3528000" cy="2880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497846</xdr:colOff>
      <xdr:row>28</xdr:row>
      <xdr:rowOff>58239</xdr:rowOff>
    </xdr:from>
    <xdr:to>
      <xdr:col>6</xdr:col>
      <xdr:colOff>415871</xdr:colOff>
      <xdr:row>43</xdr:row>
      <xdr:rowOff>80739</xdr:rowOff>
    </xdr:to>
    <xdr:sp macro="" textlink="">
      <xdr:nvSpPr>
        <xdr:cNvPr id="4" name="Rechteck 3">
          <a:extLst>
            <a:ext uri="{FF2B5EF4-FFF2-40B4-BE49-F238E27FC236}">
              <a16:creationId xmlns:a16="http://schemas.microsoft.com/office/drawing/2014/main" id="{00000000-0008-0000-5100-000004000000}"/>
            </a:ext>
          </a:extLst>
        </xdr:cNvPr>
        <xdr:cNvSpPr>
          <a:spLocks noChangeAspect="1"/>
        </xdr:cNvSpPr>
      </xdr:nvSpPr>
      <xdr:spPr>
        <a:xfrm>
          <a:off x="4907921" y="10249989"/>
          <a:ext cx="3528000" cy="2880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5</xdr:col>
      <xdr:colOff>497846</xdr:colOff>
      <xdr:row>43</xdr:row>
      <xdr:rowOff>130946</xdr:rowOff>
    </xdr:from>
    <xdr:to>
      <xdr:col>6</xdr:col>
      <xdr:colOff>415871</xdr:colOff>
      <xdr:row>58</xdr:row>
      <xdr:rowOff>153446</xdr:rowOff>
    </xdr:to>
    <xdr:sp macro="" textlink="">
      <xdr:nvSpPr>
        <xdr:cNvPr id="5" name="Rechteck 4">
          <a:extLst>
            <a:ext uri="{FF2B5EF4-FFF2-40B4-BE49-F238E27FC236}">
              <a16:creationId xmlns:a16="http://schemas.microsoft.com/office/drawing/2014/main" id="{00000000-0008-0000-5100-000005000000}"/>
            </a:ext>
          </a:extLst>
        </xdr:cNvPr>
        <xdr:cNvSpPr>
          <a:spLocks noChangeAspect="1"/>
        </xdr:cNvSpPr>
      </xdr:nvSpPr>
      <xdr:spPr>
        <a:xfrm>
          <a:off x="4907921" y="13180196"/>
          <a:ext cx="3528000" cy="2880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1</xdr:col>
      <xdr:colOff>53219</xdr:colOff>
      <xdr:row>28</xdr:row>
      <xdr:rowOff>66674</xdr:rowOff>
    </xdr:from>
    <xdr:to>
      <xdr:col>2</xdr:col>
      <xdr:colOff>91205</xdr:colOff>
      <xdr:row>58</xdr:row>
      <xdr:rowOff>180977</xdr:rowOff>
    </xdr:to>
    <xdr:sp macro="" textlink="' '!A145">
      <xdr:nvSpPr>
        <xdr:cNvPr id="7" name="Textfeld 6">
          <a:extLst>
            <a:ext uri="{FF2B5EF4-FFF2-40B4-BE49-F238E27FC236}">
              <a16:creationId xmlns:a16="http://schemas.microsoft.com/office/drawing/2014/main" id="{00000000-0008-0000-5100-000007000000}"/>
            </a:ext>
          </a:extLst>
        </xdr:cNvPr>
        <xdr:cNvSpPr txBox="1"/>
      </xdr:nvSpPr>
      <xdr:spPr>
        <a:xfrm rot="16200000">
          <a:off x="-2223315" y="13001683"/>
          <a:ext cx="582930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53CA034A-7C8E-4868-AB5B-23C6BEE105E6}" type="TxLink">
            <a:rPr lang="en-US" sz="1600" b="1">
              <a:solidFill>
                <a:schemeClr val="tx2"/>
              </a:solidFill>
              <a:latin typeface="+mn-lt"/>
              <a:ea typeface="+mn-ea"/>
              <a:cs typeface="+mn-cs"/>
            </a:rPr>
            <a:pPr marL="0" indent="0" algn="ctr"/>
            <a:t>Avantages</a:t>
          </a:fld>
          <a:endParaRPr lang="de-CH" sz="1600" b="1">
            <a:solidFill>
              <a:schemeClr val="tx2"/>
            </a:solidFill>
            <a:latin typeface="+mn-lt"/>
            <a:ea typeface="+mn-ea"/>
            <a:cs typeface="+mn-cs"/>
          </a:endParaRPr>
        </a:p>
      </xdr:txBody>
    </xdr:sp>
    <xdr:clientData/>
  </xdr:twoCellAnchor>
  <xdr:twoCellAnchor editAs="oneCell">
    <xdr:from>
      <xdr:col>2</xdr:col>
      <xdr:colOff>495300</xdr:colOff>
      <xdr:row>61</xdr:row>
      <xdr:rowOff>10244</xdr:rowOff>
    </xdr:from>
    <xdr:to>
      <xdr:col>6</xdr:col>
      <xdr:colOff>466724</xdr:colOff>
      <xdr:row>62</xdr:row>
      <xdr:rowOff>152110</xdr:rowOff>
    </xdr:to>
    <xdr:sp macro="" textlink="' '!A149">
      <xdr:nvSpPr>
        <xdr:cNvPr id="8" name="Textfeld 7">
          <a:extLst>
            <a:ext uri="{FF2B5EF4-FFF2-40B4-BE49-F238E27FC236}">
              <a16:creationId xmlns:a16="http://schemas.microsoft.com/office/drawing/2014/main" id="{00000000-0008-0000-5100-000008000000}"/>
            </a:ext>
          </a:extLst>
        </xdr:cNvPr>
        <xdr:cNvSpPr txBox="1"/>
      </xdr:nvSpPr>
      <xdr:spPr>
        <a:xfrm>
          <a:off x="1266825" y="16488494"/>
          <a:ext cx="7219949" cy="332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CE5E82FB-66A0-48DD-BDE6-CB64C1A2D82E}" type="TxLink">
            <a:rPr lang="en-US" sz="1600" b="1">
              <a:solidFill>
                <a:schemeClr val="tx2"/>
              </a:solidFill>
              <a:latin typeface="+mn-lt"/>
              <a:ea typeface="+mn-ea"/>
              <a:cs typeface="+mn-cs"/>
            </a:rPr>
            <a:pPr marL="0" indent="0" algn="ctr"/>
            <a:t>Coût</a:t>
          </a:fld>
          <a:endParaRPr lang="de-CH" sz="1600" b="1">
            <a:solidFill>
              <a:schemeClr val="tx2"/>
            </a:solidFill>
            <a:latin typeface="+mn-lt"/>
            <a:ea typeface="+mn-ea"/>
            <a:cs typeface="+mn-cs"/>
          </a:endParaRPr>
        </a:p>
      </xdr:txBody>
    </xdr:sp>
    <xdr:clientData/>
  </xdr:twoCellAnchor>
  <xdr:twoCellAnchor editAs="oneCell">
    <xdr:from>
      <xdr:col>1</xdr:col>
      <xdr:colOff>280386</xdr:colOff>
      <xdr:row>28</xdr:row>
      <xdr:rowOff>57150</xdr:rowOff>
    </xdr:from>
    <xdr:to>
      <xdr:col>2</xdr:col>
      <xdr:colOff>287082</xdr:colOff>
      <xdr:row>34</xdr:row>
      <xdr:rowOff>0</xdr:rowOff>
    </xdr:to>
    <xdr:sp macro="" textlink="' '!A146">
      <xdr:nvSpPr>
        <xdr:cNvPr id="9" name="Textfeld 8">
          <a:extLst>
            <a:ext uri="{FF2B5EF4-FFF2-40B4-BE49-F238E27FC236}">
              <a16:creationId xmlns:a16="http://schemas.microsoft.com/office/drawing/2014/main" id="{00000000-0008-0000-5100-000009000000}"/>
            </a:ext>
          </a:extLst>
        </xdr:cNvPr>
        <xdr:cNvSpPr txBox="1"/>
      </xdr:nvSpPr>
      <xdr:spPr>
        <a:xfrm rot="16200000">
          <a:off x="359934" y="10636077"/>
          <a:ext cx="1085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C901478D-4F9A-4980-824E-05883A774475}" type="TxLink">
            <a:rPr lang="en-US" sz="1400" b="0" i="0" u="none" strike="noStrike">
              <a:solidFill>
                <a:srgbClr val="000000"/>
              </a:solidFill>
              <a:latin typeface="Calibri"/>
            </a:rPr>
            <a:pPr algn="ctr"/>
            <a:t>grands</a:t>
          </a:fld>
          <a:endParaRPr lang="de-CH" sz="1400" b="0"/>
        </a:p>
      </xdr:txBody>
    </xdr:sp>
    <xdr:clientData/>
  </xdr:twoCellAnchor>
  <xdr:twoCellAnchor editAs="oneCell">
    <xdr:from>
      <xdr:col>1</xdr:col>
      <xdr:colOff>280386</xdr:colOff>
      <xdr:row>53</xdr:row>
      <xdr:rowOff>95249</xdr:rowOff>
    </xdr:from>
    <xdr:to>
      <xdr:col>2</xdr:col>
      <xdr:colOff>287082</xdr:colOff>
      <xdr:row>59</xdr:row>
      <xdr:rowOff>28574</xdr:rowOff>
    </xdr:to>
    <xdr:sp macro="" textlink="' '!A147">
      <xdr:nvSpPr>
        <xdr:cNvPr id="10" name="Textfeld 9">
          <a:extLst>
            <a:ext uri="{FF2B5EF4-FFF2-40B4-BE49-F238E27FC236}">
              <a16:creationId xmlns:a16="http://schemas.microsoft.com/office/drawing/2014/main" id="{00000000-0008-0000-5100-00000A000000}"/>
            </a:ext>
          </a:extLst>
        </xdr:cNvPr>
        <xdr:cNvSpPr txBox="1"/>
      </xdr:nvSpPr>
      <xdr:spPr>
        <a:xfrm rot="16200000">
          <a:off x="364696" y="15431914"/>
          <a:ext cx="10763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E5AC0A7D-BC79-40BA-B6F2-70801F83E428}" type="TxLink">
            <a:rPr lang="en-US" sz="1400" b="0" i="0" u="none" strike="noStrike">
              <a:solidFill>
                <a:srgbClr val="000000"/>
              </a:solidFill>
              <a:latin typeface="Calibri"/>
            </a:rPr>
            <a:pPr algn="ctr"/>
            <a:t>petits</a:t>
          </a:fld>
          <a:endParaRPr lang="de-CH" sz="1400" b="0"/>
        </a:p>
      </xdr:txBody>
    </xdr:sp>
    <xdr:clientData/>
  </xdr:twoCellAnchor>
  <xdr:twoCellAnchor editAs="oneCell">
    <xdr:from>
      <xdr:col>5</xdr:col>
      <xdr:colOff>2705101</xdr:colOff>
      <xdr:row>60</xdr:row>
      <xdr:rowOff>55201</xdr:rowOff>
    </xdr:from>
    <xdr:to>
      <xdr:col>6</xdr:col>
      <xdr:colOff>428626</xdr:colOff>
      <xdr:row>61</xdr:row>
      <xdr:rowOff>176197</xdr:rowOff>
    </xdr:to>
    <xdr:sp macro="" textlink="' '!A146">
      <xdr:nvSpPr>
        <xdr:cNvPr id="11" name="Textfeld 10">
          <a:extLst>
            <a:ext uri="{FF2B5EF4-FFF2-40B4-BE49-F238E27FC236}">
              <a16:creationId xmlns:a16="http://schemas.microsoft.com/office/drawing/2014/main" id="{00000000-0008-0000-5100-00000B000000}"/>
            </a:ext>
          </a:extLst>
        </xdr:cNvPr>
        <xdr:cNvSpPr txBox="1"/>
      </xdr:nvSpPr>
      <xdr:spPr>
        <a:xfrm>
          <a:off x="7115176" y="16342951"/>
          <a:ext cx="13335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8F6BF3A6-D9B9-40A6-92B6-8D257A1C3669}" type="TxLink">
            <a:rPr lang="en-US" sz="1400" b="0" i="0" u="none" strike="noStrike">
              <a:solidFill>
                <a:srgbClr val="000000"/>
              </a:solidFill>
              <a:latin typeface="Calibri"/>
            </a:rPr>
            <a:pPr algn="ctr"/>
            <a:t>grands</a:t>
          </a:fld>
          <a:endParaRPr lang="de-CH" sz="1400" b="0"/>
        </a:p>
      </xdr:txBody>
    </xdr:sp>
    <xdr:clientData/>
  </xdr:twoCellAnchor>
  <xdr:twoCellAnchor editAs="oneCell">
    <xdr:from>
      <xdr:col>2</xdr:col>
      <xdr:colOff>476250</xdr:colOff>
      <xdr:row>60</xdr:row>
      <xdr:rowOff>55201</xdr:rowOff>
    </xdr:from>
    <xdr:to>
      <xdr:col>2</xdr:col>
      <xdr:colOff>1800225</xdr:colOff>
      <xdr:row>61</xdr:row>
      <xdr:rowOff>176197</xdr:rowOff>
    </xdr:to>
    <xdr:sp macro="" textlink="' '!A147">
      <xdr:nvSpPr>
        <xdr:cNvPr id="12" name="Textfeld 11">
          <a:extLst>
            <a:ext uri="{FF2B5EF4-FFF2-40B4-BE49-F238E27FC236}">
              <a16:creationId xmlns:a16="http://schemas.microsoft.com/office/drawing/2014/main" id="{00000000-0008-0000-5100-00000C000000}"/>
            </a:ext>
          </a:extLst>
        </xdr:cNvPr>
        <xdr:cNvSpPr txBox="1"/>
      </xdr:nvSpPr>
      <xdr:spPr>
        <a:xfrm>
          <a:off x="1247775" y="16342951"/>
          <a:ext cx="13239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fld id="{B5FA48B7-3587-4BED-B02E-833F099543A9}" type="TxLink">
            <a:rPr lang="en-US" sz="1400" b="0" i="0" u="none" strike="noStrike">
              <a:solidFill>
                <a:srgbClr val="000000"/>
              </a:solidFill>
              <a:latin typeface="Calibri"/>
            </a:rPr>
            <a:pPr algn="ctr"/>
            <a:t>petits</a:t>
          </a:fld>
          <a:endParaRPr lang="de-CH" sz="1400" b="0"/>
        </a:p>
      </xdr:txBody>
    </xdr:sp>
    <xdr:clientData/>
  </xdr:twoCellAnchor>
  <xdr:twoCellAnchor editAs="oneCell">
    <xdr:from>
      <xdr:col>6</xdr:col>
      <xdr:colOff>314325</xdr:colOff>
      <xdr:row>1</xdr:row>
      <xdr:rowOff>57150</xdr:rowOff>
    </xdr:from>
    <xdr:to>
      <xdr:col>6</xdr:col>
      <xdr:colOff>487125</xdr:colOff>
      <xdr:row>2</xdr:row>
      <xdr:rowOff>48975</xdr:rowOff>
    </xdr:to>
    <xdr:grpSp>
      <xdr:nvGrpSpPr>
        <xdr:cNvPr id="25" name="Gruppieren 24">
          <a:hlinkClick xmlns:r="http://schemas.openxmlformats.org/officeDocument/2006/relationships" r:id="rId1"/>
          <a:extLst>
            <a:ext uri="{FF2B5EF4-FFF2-40B4-BE49-F238E27FC236}">
              <a16:creationId xmlns:a16="http://schemas.microsoft.com/office/drawing/2014/main" id="{00000000-0008-0000-5100-000019000000}"/>
            </a:ext>
          </a:extLst>
        </xdr:cNvPr>
        <xdr:cNvGrpSpPr/>
      </xdr:nvGrpSpPr>
      <xdr:grpSpPr>
        <a:xfrm>
          <a:off x="8559165" y="613410"/>
          <a:ext cx="172800" cy="167085"/>
          <a:chOff x="8105775" y="571500"/>
          <a:chExt cx="172800" cy="172800"/>
        </a:xfrm>
      </xdr:grpSpPr>
      <xdr:sp macro="" textlink="">
        <xdr:nvSpPr>
          <xdr:cNvPr id="26" name="Rechteck 25">
            <a:extLst>
              <a:ext uri="{FF2B5EF4-FFF2-40B4-BE49-F238E27FC236}">
                <a16:creationId xmlns:a16="http://schemas.microsoft.com/office/drawing/2014/main" id="{00000000-0008-0000-5100-00001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Textfeld 26">
            <a:extLst>
              <a:ext uri="{FF2B5EF4-FFF2-40B4-BE49-F238E27FC236}">
                <a16:creationId xmlns:a16="http://schemas.microsoft.com/office/drawing/2014/main" id="{00000000-0008-0000-5100-00001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3</xdr:row>
      <xdr:rowOff>0</xdr:rowOff>
    </xdr:from>
    <xdr:to>
      <xdr:col>0</xdr:col>
      <xdr:colOff>381150</xdr:colOff>
      <xdr:row>3</xdr:row>
      <xdr:rowOff>325465</xdr:rowOff>
    </xdr:to>
    <xdr:grpSp>
      <xdr:nvGrpSpPr>
        <xdr:cNvPr id="31" name="Gruppieren 30">
          <a:hlinkClick xmlns:r="http://schemas.openxmlformats.org/officeDocument/2006/relationships" r:id="rId2"/>
          <a:extLst>
            <a:ext uri="{FF2B5EF4-FFF2-40B4-BE49-F238E27FC236}">
              <a16:creationId xmlns:a16="http://schemas.microsoft.com/office/drawing/2014/main" id="{00000000-0008-0000-5100-00001F000000}"/>
            </a:ext>
          </a:extLst>
        </xdr:cNvPr>
        <xdr:cNvGrpSpPr/>
      </xdr:nvGrpSpPr>
      <xdr:grpSpPr>
        <a:xfrm>
          <a:off x="57150" y="914400"/>
          <a:ext cx="324000" cy="325465"/>
          <a:chOff x="12382500" y="2152650"/>
          <a:chExt cx="324000" cy="325465"/>
        </a:xfrm>
      </xdr:grpSpPr>
      <xdr:sp macro="" textlink="">
        <xdr:nvSpPr>
          <xdr:cNvPr id="32" name="Rechteck 31">
            <a:extLst>
              <a:ext uri="{FF2B5EF4-FFF2-40B4-BE49-F238E27FC236}">
                <a16:creationId xmlns:a16="http://schemas.microsoft.com/office/drawing/2014/main" id="{00000000-0008-0000-5100-000020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3" name="Grafik 32">
            <a:extLst>
              <a:ext uri="{FF2B5EF4-FFF2-40B4-BE49-F238E27FC236}">
                <a16:creationId xmlns:a16="http://schemas.microsoft.com/office/drawing/2014/main" id="{00000000-0008-0000-5100-000021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61</xdr:row>
      <xdr:rowOff>47625</xdr:rowOff>
    </xdr:from>
    <xdr:to>
      <xdr:col>0</xdr:col>
      <xdr:colOff>381150</xdr:colOff>
      <xdr:row>62</xdr:row>
      <xdr:rowOff>182590</xdr:rowOff>
    </xdr:to>
    <xdr:grpSp>
      <xdr:nvGrpSpPr>
        <xdr:cNvPr id="34" name="Gruppieren 33">
          <a:hlinkClick xmlns:r="http://schemas.openxmlformats.org/officeDocument/2006/relationships" r:id="rId4"/>
          <a:extLst>
            <a:ext uri="{FF2B5EF4-FFF2-40B4-BE49-F238E27FC236}">
              <a16:creationId xmlns:a16="http://schemas.microsoft.com/office/drawing/2014/main" id="{00000000-0008-0000-5100-000022000000}"/>
            </a:ext>
          </a:extLst>
        </xdr:cNvPr>
        <xdr:cNvGrpSpPr/>
      </xdr:nvGrpSpPr>
      <xdr:grpSpPr>
        <a:xfrm>
          <a:off x="57150" y="16171545"/>
          <a:ext cx="324000" cy="317845"/>
          <a:chOff x="66675" y="4972050"/>
          <a:chExt cx="324000" cy="325465"/>
        </a:xfrm>
      </xdr:grpSpPr>
      <xdr:sp macro="" textlink="">
        <xdr:nvSpPr>
          <xdr:cNvPr id="35" name="Rechteck 34">
            <a:extLst>
              <a:ext uri="{FF2B5EF4-FFF2-40B4-BE49-F238E27FC236}">
                <a16:creationId xmlns:a16="http://schemas.microsoft.com/office/drawing/2014/main" id="{00000000-0008-0000-5100-00002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6" name="Pfeil nach oben 35">
            <a:extLst>
              <a:ext uri="{FF2B5EF4-FFF2-40B4-BE49-F238E27FC236}">
                <a16:creationId xmlns:a16="http://schemas.microsoft.com/office/drawing/2014/main" id="{00000000-0008-0000-5100-00002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38" name="Gruppieren 37">
          <a:hlinkClick xmlns:r="http://schemas.openxmlformats.org/officeDocument/2006/relationships" r:id="rId5"/>
          <a:extLst>
            <a:ext uri="{FF2B5EF4-FFF2-40B4-BE49-F238E27FC236}">
              <a16:creationId xmlns:a16="http://schemas.microsoft.com/office/drawing/2014/main" id="{00000000-0008-0000-5100-000026000000}"/>
            </a:ext>
          </a:extLst>
        </xdr:cNvPr>
        <xdr:cNvGrpSpPr/>
      </xdr:nvGrpSpPr>
      <xdr:grpSpPr>
        <a:xfrm>
          <a:off x="76200" y="104775"/>
          <a:ext cx="324000" cy="325465"/>
          <a:chOff x="9191625" y="3009900"/>
          <a:chExt cx="324000" cy="325465"/>
        </a:xfrm>
      </xdr:grpSpPr>
      <xdr:sp macro="" textlink="">
        <xdr:nvSpPr>
          <xdr:cNvPr id="39" name="Rechteck 38">
            <a:extLst>
              <a:ext uri="{FF2B5EF4-FFF2-40B4-BE49-F238E27FC236}">
                <a16:creationId xmlns:a16="http://schemas.microsoft.com/office/drawing/2014/main" id="{00000000-0008-0000-5100-00002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links 39">
            <a:extLst>
              <a:ext uri="{FF2B5EF4-FFF2-40B4-BE49-F238E27FC236}">
                <a16:creationId xmlns:a16="http://schemas.microsoft.com/office/drawing/2014/main" id="{00000000-0008-0000-5100-00002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xdr:col>
      <xdr:colOff>27364</xdr:colOff>
      <xdr:row>27</xdr:row>
      <xdr:rowOff>95250</xdr:rowOff>
    </xdr:from>
    <xdr:to>
      <xdr:col>8</xdr:col>
      <xdr:colOff>228600</xdr:colOff>
      <xdr:row>61</xdr:row>
      <xdr:rowOff>9524</xdr:rowOff>
    </xdr:to>
    <xdr:graphicFrame macro="">
      <xdr:nvGraphicFramePr>
        <xdr:cNvPr id="37" name="Diagramm 36">
          <a:extLst>
            <a:ext uri="{FF2B5EF4-FFF2-40B4-BE49-F238E27FC236}">
              <a16:creationId xmlns:a16="http://schemas.microsoft.com/office/drawing/2014/main" id="{00000000-0008-0000-5100-00002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5</xdr:col>
          <xdr:colOff>1914525</xdr:colOff>
          <xdr:row>0</xdr:row>
          <xdr:rowOff>19050</xdr:rowOff>
        </xdr:from>
        <xdr:to>
          <xdr:col>8</xdr:col>
          <xdr:colOff>0</xdr:colOff>
          <xdr:row>0</xdr:row>
          <xdr:rowOff>552450</xdr:rowOff>
        </xdr:to>
        <xdr:pic>
          <xdr:nvPicPr>
            <xdr:cNvPr id="28" name="Grafik 59">
              <a:extLst>
                <a:ext uri="{FF2B5EF4-FFF2-40B4-BE49-F238E27FC236}">
                  <a16:creationId xmlns:a16="http://schemas.microsoft.com/office/drawing/2014/main" id="{00000000-0008-0000-5100-00001C000000}"/>
                </a:ext>
              </a:extLst>
            </xdr:cNvPr>
            <xdr:cNvPicPr>
              <a:picLocks noChangeAspect="1" noChangeArrowheads="1"/>
              <a:extLst>
                <a:ext uri="{84589F7E-364E-4C9E-8A38-B11213B215E9}">
                  <a14:cameraTool cellRange="Logo!$D$6" spid="_x0000_s1110139"/>
                </a:ext>
              </a:extLst>
            </xdr:cNvPicPr>
          </xdr:nvPicPr>
          <xdr:blipFill>
            <a:blip xmlns:r="http://schemas.openxmlformats.org/officeDocument/2006/relationships" r:embed="rId7"/>
            <a:srcRect/>
            <a:stretch>
              <a:fillRect/>
            </a:stretch>
          </xdr:blipFill>
          <xdr:spPr bwMode="auto">
            <a:xfrm>
              <a:off x="63246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2.xml><?xml version="1.0" encoding="utf-8"?>
<xdr:wsDr xmlns:xdr="http://schemas.openxmlformats.org/drawingml/2006/spreadsheetDrawing" xmlns:a="http://schemas.openxmlformats.org/drawingml/2006/main">
  <xdr:twoCellAnchor editAs="oneCell">
    <xdr:from>
      <xdr:col>10</xdr:col>
      <xdr:colOff>769620</xdr:colOff>
      <xdr:row>1</xdr:row>
      <xdr:rowOff>57150</xdr:rowOff>
    </xdr:from>
    <xdr:to>
      <xdr:col>10</xdr:col>
      <xdr:colOff>942420</xdr:colOff>
      <xdr:row>1</xdr:row>
      <xdr:rowOff>229950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5200-000002000000}"/>
            </a:ext>
          </a:extLst>
        </xdr:cNvPr>
        <xdr:cNvGrpSpPr/>
      </xdr:nvGrpSpPr>
      <xdr:grpSpPr>
        <a:xfrm>
          <a:off x="10287000" y="613410"/>
          <a:ext cx="172800" cy="172800"/>
          <a:chOff x="8105775" y="571500"/>
          <a:chExt cx="172800" cy="172800"/>
        </a:xfrm>
      </xdr:grpSpPr>
      <xdr:sp macro="" textlink="">
        <xdr:nvSpPr>
          <xdr:cNvPr id="3" name="Rechteck 2">
            <a:extLst>
              <a:ext uri="{FF2B5EF4-FFF2-40B4-BE49-F238E27FC236}">
                <a16:creationId xmlns:a16="http://schemas.microsoft.com/office/drawing/2014/main" id="{00000000-0008-0000-52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52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76200</xdr:colOff>
      <xdr:row>0</xdr:row>
      <xdr:rowOff>104775</xdr:rowOff>
    </xdr:from>
    <xdr:to>
      <xdr:col>0</xdr:col>
      <xdr:colOff>400200</xdr:colOff>
      <xdr:row>0</xdr:row>
      <xdr:rowOff>430240</xdr:rowOff>
    </xdr:to>
    <xdr:grpSp>
      <xdr:nvGrpSpPr>
        <xdr:cNvPr id="11" name="Gruppieren 10">
          <a:hlinkClick xmlns:r="http://schemas.openxmlformats.org/officeDocument/2006/relationships" r:id="rId2"/>
          <a:extLst>
            <a:ext uri="{FF2B5EF4-FFF2-40B4-BE49-F238E27FC236}">
              <a16:creationId xmlns:a16="http://schemas.microsoft.com/office/drawing/2014/main" id="{00000000-0008-0000-5200-00000B000000}"/>
            </a:ext>
          </a:extLst>
        </xdr:cNvPr>
        <xdr:cNvGrpSpPr/>
      </xdr:nvGrpSpPr>
      <xdr:grpSpPr>
        <a:xfrm>
          <a:off x="76200" y="104775"/>
          <a:ext cx="324000" cy="325465"/>
          <a:chOff x="9191625" y="3009900"/>
          <a:chExt cx="324000" cy="325465"/>
        </a:xfrm>
      </xdr:grpSpPr>
      <xdr:sp macro="" textlink="">
        <xdr:nvSpPr>
          <xdr:cNvPr id="12" name="Rechteck 11">
            <a:extLst>
              <a:ext uri="{FF2B5EF4-FFF2-40B4-BE49-F238E27FC236}">
                <a16:creationId xmlns:a16="http://schemas.microsoft.com/office/drawing/2014/main" id="{00000000-0008-0000-52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12">
            <a:extLst>
              <a:ext uri="{FF2B5EF4-FFF2-40B4-BE49-F238E27FC236}">
                <a16:creationId xmlns:a16="http://schemas.microsoft.com/office/drawing/2014/main" id="{00000000-0008-0000-52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8</xdr:col>
          <xdr:colOff>647700</xdr:colOff>
          <xdr:row>0</xdr:row>
          <xdr:rowOff>9525</xdr:rowOff>
        </xdr:from>
        <xdr:to>
          <xdr:col>10</xdr:col>
          <xdr:colOff>942975</xdr:colOff>
          <xdr:row>0</xdr:row>
          <xdr:rowOff>542925</xdr:rowOff>
        </xdr:to>
        <xdr:pic>
          <xdr:nvPicPr>
            <xdr:cNvPr id="8" name="Grafik 59">
              <a:extLst>
                <a:ext uri="{FF2B5EF4-FFF2-40B4-BE49-F238E27FC236}">
                  <a16:creationId xmlns:a16="http://schemas.microsoft.com/office/drawing/2014/main" id="{00000000-0008-0000-5200-000008000000}"/>
                </a:ext>
              </a:extLst>
            </xdr:cNvPr>
            <xdr:cNvPicPr>
              <a:picLocks noChangeAspect="1" noChangeArrowheads="1"/>
              <a:extLst>
                <a:ext uri="{84589F7E-364E-4C9E-8A38-B11213B215E9}">
                  <a14:cameraTool cellRange="Logo!$D$6" spid="_x0000_s1111163"/>
                </a:ext>
              </a:extLst>
            </xdr:cNvPicPr>
          </xdr:nvPicPr>
          <xdr:blipFill>
            <a:blip xmlns:r="http://schemas.openxmlformats.org/officeDocument/2006/relationships" r:embed="rId3"/>
            <a:srcRect/>
            <a:stretch>
              <a:fillRect/>
            </a:stretch>
          </xdr:blipFill>
          <xdr:spPr bwMode="auto">
            <a:xfrm>
              <a:off x="7981950" y="9525"/>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3.xml><?xml version="1.0" encoding="utf-8"?>
<xdr:wsDr xmlns:xdr="http://schemas.openxmlformats.org/drawingml/2006/spreadsheetDrawing" xmlns:a="http://schemas.openxmlformats.org/drawingml/2006/main">
  <xdr:twoCellAnchor editAs="oneCell">
    <xdr:from>
      <xdr:col>0</xdr:col>
      <xdr:colOff>66675</xdr:colOff>
      <xdr:row>3</xdr:row>
      <xdr:rowOff>9525</xdr:rowOff>
    </xdr:from>
    <xdr:to>
      <xdr:col>0</xdr:col>
      <xdr:colOff>390675</xdr:colOff>
      <xdr:row>3</xdr:row>
      <xdr:rowOff>334990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5300-000002000000}"/>
            </a:ext>
          </a:extLst>
        </xdr:cNvPr>
        <xdr:cNvGrpSpPr/>
      </xdr:nvGrpSpPr>
      <xdr:grpSpPr>
        <a:xfrm>
          <a:off x="66675" y="870585"/>
          <a:ext cx="324000" cy="325465"/>
          <a:chOff x="12382500" y="2152650"/>
          <a:chExt cx="324000" cy="325465"/>
        </a:xfrm>
      </xdr:grpSpPr>
      <xdr:sp macro="" textlink="">
        <xdr:nvSpPr>
          <xdr:cNvPr id="3" name="Rechteck 2">
            <a:extLst>
              <a:ext uri="{FF2B5EF4-FFF2-40B4-BE49-F238E27FC236}">
                <a16:creationId xmlns:a16="http://schemas.microsoft.com/office/drawing/2014/main" id="{00000000-0008-0000-5300-00000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a:extLst>
              <a:ext uri="{FF2B5EF4-FFF2-40B4-BE49-F238E27FC236}">
                <a16:creationId xmlns:a16="http://schemas.microsoft.com/office/drawing/2014/main" id="{00000000-0008-0000-5300-000004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7</xdr:col>
      <xdr:colOff>285750</xdr:colOff>
      <xdr:row>1</xdr:row>
      <xdr:rowOff>57150</xdr:rowOff>
    </xdr:from>
    <xdr:to>
      <xdr:col>7</xdr:col>
      <xdr:colOff>458550</xdr:colOff>
      <xdr:row>2</xdr:row>
      <xdr:rowOff>48975</xdr:rowOff>
    </xdr:to>
    <xdr:grpSp>
      <xdr:nvGrpSpPr>
        <xdr:cNvPr id="8" name="Gruppieren 7">
          <a:hlinkClick xmlns:r="http://schemas.openxmlformats.org/officeDocument/2006/relationships" r:id="rId3"/>
          <a:extLst>
            <a:ext uri="{FF2B5EF4-FFF2-40B4-BE49-F238E27FC236}">
              <a16:creationId xmlns:a16="http://schemas.microsoft.com/office/drawing/2014/main" id="{00000000-0008-0000-5300-000008000000}"/>
            </a:ext>
          </a:extLst>
        </xdr:cNvPr>
        <xdr:cNvGrpSpPr/>
      </xdr:nvGrpSpPr>
      <xdr:grpSpPr>
        <a:xfrm>
          <a:off x="8911590" y="613410"/>
          <a:ext cx="172800" cy="167085"/>
          <a:chOff x="8105775" y="571500"/>
          <a:chExt cx="172800" cy="172800"/>
        </a:xfrm>
      </xdr:grpSpPr>
      <xdr:sp macro="" textlink="">
        <xdr:nvSpPr>
          <xdr:cNvPr id="9" name="Rechteck 8">
            <a:extLst>
              <a:ext uri="{FF2B5EF4-FFF2-40B4-BE49-F238E27FC236}">
                <a16:creationId xmlns:a16="http://schemas.microsoft.com/office/drawing/2014/main" id="{00000000-0008-0000-5300-00000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Textfeld 9">
            <a:extLst>
              <a:ext uri="{FF2B5EF4-FFF2-40B4-BE49-F238E27FC236}">
                <a16:creationId xmlns:a16="http://schemas.microsoft.com/office/drawing/2014/main" id="{00000000-0008-0000-5300-00000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2</xdr:col>
      <xdr:colOff>302083</xdr:colOff>
      <xdr:row>26</xdr:row>
      <xdr:rowOff>47182</xdr:rowOff>
    </xdr:from>
    <xdr:to>
      <xdr:col>3</xdr:col>
      <xdr:colOff>425682</xdr:colOff>
      <xdr:row>36</xdr:row>
      <xdr:rowOff>141682</xdr:rowOff>
    </xdr:to>
    <xdr:sp macro="" textlink="">
      <xdr:nvSpPr>
        <xdr:cNvPr id="11" name="Rechteck 10">
          <a:extLst>
            <a:ext uri="{FF2B5EF4-FFF2-40B4-BE49-F238E27FC236}">
              <a16:creationId xmlns:a16="http://schemas.microsoft.com/office/drawing/2014/main" id="{00000000-0008-0000-5300-00000B000000}"/>
            </a:ext>
          </a:extLst>
        </xdr:cNvPr>
        <xdr:cNvSpPr>
          <a:spLocks noChangeAspect="1"/>
        </xdr:cNvSpPr>
      </xdr:nvSpPr>
      <xdr:spPr>
        <a:xfrm>
          <a:off x="1073608" y="7714807"/>
          <a:ext cx="2952524" cy="2952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2</xdr:col>
      <xdr:colOff>302083</xdr:colOff>
      <xdr:row>36</xdr:row>
      <xdr:rowOff>188832</xdr:rowOff>
    </xdr:from>
    <xdr:to>
      <xdr:col>3</xdr:col>
      <xdr:colOff>425682</xdr:colOff>
      <xdr:row>47</xdr:row>
      <xdr:rowOff>1392</xdr:rowOff>
    </xdr:to>
    <xdr:sp macro="" textlink="">
      <xdr:nvSpPr>
        <xdr:cNvPr id="12" name="Rechteck 11">
          <a:extLst>
            <a:ext uri="{FF2B5EF4-FFF2-40B4-BE49-F238E27FC236}">
              <a16:creationId xmlns:a16="http://schemas.microsoft.com/office/drawing/2014/main" id="{00000000-0008-0000-5300-00000C000000}"/>
            </a:ext>
          </a:extLst>
        </xdr:cNvPr>
        <xdr:cNvSpPr>
          <a:spLocks noChangeAspect="1"/>
        </xdr:cNvSpPr>
      </xdr:nvSpPr>
      <xdr:spPr>
        <a:xfrm>
          <a:off x="1073608" y="10713957"/>
          <a:ext cx="2952524" cy="2952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3</xdr:col>
      <xdr:colOff>477363</xdr:colOff>
      <xdr:row>26</xdr:row>
      <xdr:rowOff>47182</xdr:rowOff>
    </xdr:from>
    <xdr:to>
      <xdr:col>6</xdr:col>
      <xdr:colOff>1676763</xdr:colOff>
      <xdr:row>36</xdr:row>
      <xdr:rowOff>141682</xdr:rowOff>
    </xdr:to>
    <xdr:sp macro="" textlink="">
      <xdr:nvSpPr>
        <xdr:cNvPr id="13" name="Rechteck 12">
          <a:extLst>
            <a:ext uri="{FF2B5EF4-FFF2-40B4-BE49-F238E27FC236}">
              <a16:creationId xmlns:a16="http://schemas.microsoft.com/office/drawing/2014/main" id="{00000000-0008-0000-5300-00000D000000}"/>
            </a:ext>
          </a:extLst>
        </xdr:cNvPr>
        <xdr:cNvSpPr>
          <a:spLocks noChangeAspect="1"/>
        </xdr:cNvSpPr>
      </xdr:nvSpPr>
      <xdr:spPr>
        <a:xfrm>
          <a:off x="4077813" y="7714807"/>
          <a:ext cx="2952000" cy="2952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3</xdr:col>
      <xdr:colOff>477363</xdr:colOff>
      <xdr:row>36</xdr:row>
      <xdr:rowOff>188832</xdr:rowOff>
    </xdr:from>
    <xdr:to>
      <xdr:col>6</xdr:col>
      <xdr:colOff>1676763</xdr:colOff>
      <xdr:row>47</xdr:row>
      <xdr:rowOff>1392</xdr:rowOff>
    </xdr:to>
    <xdr:sp macro="" textlink="">
      <xdr:nvSpPr>
        <xdr:cNvPr id="14" name="Rechteck 13">
          <a:extLst>
            <a:ext uri="{FF2B5EF4-FFF2-40B4-BE49-F238E27FC236}">
              <a16:creationId xmlns:a16="http://schemas.microsoft.com/office/drawing/2014/main" id="{00000000-0008-0000-5300-00000E000000}"/>
            </a:ext>
          </a:extLst>
        </xdr:cNvPr>
        <xdr:cNvSpPr>
          <a:spLocks noChangeAspect="1"/>
        </xdr:cNvSpPr>
      </xdr:nvSpPr>
      <xdr:spPr>
        <a:xfrm>
          <a:off x="4077813" y="10713957"/>
          <a:ext cx="2952000" cy="2952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p>
      </xdr:txBody>
    </xdr:sp>
    <xdr:clientData/>
  </xdr:twoCellAnchor>
  <xdr:twoCellAnchor editAs="oneCell">
    <xdr:from>
      <xdr:col>0</xdr:col>
      <xdr:colOff>334220</xdr:colOff>
      <xdr:row>26</xdr:row>
      <xdr:rowOff>57149</xdr:rowOff>
    </xdr:from>
    <xdr:to>
      <xdr:col>1</xdr:col>
      <xdr:colOff>210281</xdr:colOff>
      <xdr:row>47</xdr:row>
      <xdr:rowOff>38102</xdr:rowOff>
    </xdr:to>
    <xdr:sp macro="" textlink="' '!A349">
      <xdr:nvSpPr>
        <xdr:cNvPr id="15" name="Textfeld 14">
          <a:extLst>
            <a:ext uri="{FF2B5EF4-FFF2-40B4-BE49-F238E27FC236}">
              <a16:creationId xmlns:a16="http://schemas.microsoft.com/office/drawing/2014/main" id="{00000000-0008-0000-5300-00000F000000}"/>
            </a:ext>
          </a:extLst>
        </xdr:cNvPr>
        <xdr:cNvSpPr txBox="1"/>
      </xdr:nvSpPr>
      <xdr:spPr>
        <a:xfrm rot="16200000">
          <a:off x="-2485239" y="10534708"/>
          <a:ext cx="598170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AA07FAC-8387-4BF7-92C7-8874F322D300}" type="TxLink">
            <a:rPr lang="en-US" sz="1600" b="1">
              <a:solidFill>
                <a:schemeClr val="tx2"/>
              </a:solidFill>
              <a:latin typeface="+mn-lt"/>
              <a:ea typeface="+mn-ea"/>
              <a:cs typeface="+mn-cs"/>
            </a:rPr>
            <a:pPr marL="0" indent="0" algn="ctr"/>
            <a:t>important</a:t>
          </a:fld>
          <a:endParaRPr lang="de-CH" sz="1600" b="1">
            <a:solidFill>
              <a:schemeClr val="tx2"/>
            </a:solidFill>
            <a:latin typeface="+mn-lt"/>
            <a:ea typeface="+mn-ea"/>
            <a:cs typeface="+mn-cs"/>
          </a:endParaRPr>
        </a:p>
      </xdr:txBody>
    </xdr:sp>
    <xdr:clientData/>
  </xdr:twoCellAnchor>
  <xdr:twoCellAnchor editAs="oneCell">
    <xdr:from>
      <xdr:col>2</xdr:col>
      <xdr:colOff>238125</xdr:colOff>
      <xdr:row>48</xdr:row>
      <xdr:rowOff>104378</xdr:rowOff>
    </xdr:from>
    <xdr:to>
      <xdr:col>6</xdr:col>
      <xdr:colOff>1704975</xdr:colOff>
      <xdr:row>50</xdr:row>
      <xdr:rowOff>151889</xdr:rowOff>
    </xdr:to>
    <xdr:sp macro="" textlink="' '!A350">
      <xdr:nvSpPr>
        <xdr:cNvPr id="16" name="Textfeld 15">
          <a:extLst>
            <a:ext uri="{FF2B5EF4-FFF2-40B4-BE49-F238E27FC236}">
              <a16:creationId xmlns:a16="http://schemas.microsoft.com/office/drawing/2014/main" id="{00000000-0008-0000-5300-000010000000}"/>
            </a:ext>
          </a:extLst>
        </xdr:cNvPr>
        <xdr:cNvSpPr txBox="1"/>
      </xdr:nvSpPr>
      <xdr:spPr>
        <a:xfrm>
          <a:off x="1009650" y="14048978"/>
          <a:ext cx="604837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2FB4CA9-4896-4401-93B0-18D24E3A161E}" type="TxLink">
            <a:rPr lang="en-US" sz="1600" b="1">
              <a:solidFill>
                <a:schemeClr val="tx2"/>
              </a:solidFill>
              <a:latin typeface="+mn-lt"/>
              <a:ea typeface="+mn-ea"/>
              <a:cs typeface="+mn-cs"/>
            </a:rPr>
            <a:pPr marL="0" indent="0" algn="ctr"/>
            <a:t>urgent</a:t>
          </a:fld>
          <a:endParaRPr lang="de-CH" sz="1600" b="1">
            <a:solidFill>
              <a:schemeClr val="tx2"/>
            </a:solidFill>
            <a:latin typeface="+mn-lt"/>
            <a:ea typeface="+mn-ea"/>
            <a:cs typeface="+mn-cs"/>
          </a:endParaRPr>
        </a:p>
      </xdr:txBody>
    </xdr:sp>
    <xdr:clientData/>
  </xdr:twoCellAnchor>
  <xdr:twoCellAnchor editAs="oneCell">
    <xdr:from>
      <xdr:col>1</xdr:col>
      <xdr:colOff>35294</xdr:colOff>
      <xdr:row>26</xdr:row>
      <xdr:rowOff>19049</xdr:rowOff>
    </xdr:from>
    <xdr:to>
      <xdr:col>2</xdr:col>
      <xdr:colOff>41990</xdr:colOff>
      <xdr:row>30</xdr:row>
      <xdr:rowOff>9527</xdr:rowOff>
    </xdr:to>
    <xdr:sp macro="" textlink="' '!A87">
      <xdr:nvSpPr>
        <xdr:cNvPr id="17" name="Textfeld 16">
          <a:extLst>
            <a:ext uri="{FF2B5EF4-FFF2-40B4-BE49-F238E27FC236}">
              <a16:creationId xmlns:a16="http://schemas.microsoft.com/office/drawing/2014/main" id="{00000000-0008-0000-5300-000011000000}"/>
            </a:ext>
          </a:extLst>
        </xdr:cNvPr>
        <xdr:cNvSpPr txBox="1"/>
      </xdr:nvSpPr>
      <xdr:spPr>
        <a:xfrm rot="16200000">
          <a:off x="91028" y="8088140"/>
          <a:ext cx="113347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734711BF-9BD8-4F4D-9247-C84B8F4B71BF}"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clientData/>
  </xdr:twoCellAnchor>
  <xdr:twoCellAnchor editAs="oneCell">
    <xdr:from>
      <xdr:col>1</xdr:col>
      <xdr:colOff>54342</xdr:colOff>
      <xdr:row>43</xdr:row>
      <xdr:rowOff>95250</xdr:rowOff>
    </xdr:from>
    <xdr:to>
      <xdr:col>2</xdr:col>
      <xdr:colOff>61038</xdr:colOff>
      <xdr:row>47</xdr:row>
      <xdr:rowOff>66459</xdr:rowOff>
    </xdr:to>
    <xdr:sp macro="" textlink="' '!A88">
      <xdr:nvSpPr>
        <xdr:cNvPr id="18" name="Textfeld 17">
          <a:extLst>
            <a:ext uri="{FF2B5EF4-FFF2-40B4-BE49-F238E27FC236}">
              <a16:creationId xmlns:a16="http://schemas.microsoft.com/office/drawing/2014/main" id="{00000000-0008-0000-5300-000012000000}"/>
            </a:ext>
          </a:extLst>
        </xdr:cNvPr>
        <xdr:cNvSpPr txBox="1"/>
      </xdr:nvSpPr>
      <xdr:spPr>
        <a:xfrm rot="16200000">
          <a:off x="119710" y="13012457"/>
          <a:ext cx="111420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7920A7EF-F7D7-42E2-B3AF-990C25630BFB}"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clientData/>
  </xdr:twoCellAnchor>
  <xdr:twoCellAnchor editAs="oneCell">
    <xdr:from>
      <xdr:col>6</xdr:col>
      <xdr:colOff>590551</xdr:colOff>
      <xdr:row>47</xdr:row>
      <xdr:rowOff>234557</xdr:rowOff>
    </xdr:from>
    <xdr:to>
      <xdr:col>6</xdr:col>
      <xdr:colOff>1714501</xdr:colOff>
      <xdr:row>48</xdr:row>
      <xdr:rowOff>260303</xdr:rowOff>
    </xdr:to>
    <xdr:sp macro="" textlink="' '!A87">
      <xdr:nvSpPr>
        <xdr:cNvPr id="19" name="Textfeld 18">
          <a:extLst>
            <a:ext uri="{FF2B5EF4-FFF2-40B4-BE49-F238E27FC236}">
              <a16:creationId xmlns:a16="http://schemas.microsoft.com/office/drawing/2014/main" id="{00000000-0008-0000-5300-000013000000}"/>
            </a:ext>
          </a:extLst>
        </xdr:cNvPr>
        <xdr:cNvSpPr txBox="1"/>
      </xdr:nvSpPr>
      <xdr:spPr>
        <a:xfrm>
          <a:off x="5943601" y="13893407"/>
          <a:ext cx="11239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529E0DB3-5987-412E-B762-391890562B39}"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clientData/>
  </xdr:twoCellAnchor>
  <xdr:twoCellAnchor editAs="oneCell">
    <xdr:from>
      <xdr:col>2</xdr:col>
      <xdr:colOff>258785</xdr:colOff>
      <xdr:row>47</xdr:row>
      <xdr:rowOff>234557</xdr:rowOff>
    </xdr:from>
    <xdr:to>
      <xdr:col>2</xdr:col>
      <xdr:colOff>1362075</xdr:colOff>
      <xdr:row>48</xdr:row>
      <xdr:rowOff>260303</xdr:rowOff>
    </xdr:to>
    <xdr:sp macro="" textlink="' '!A88">
      <xdr:nvSpPr>
        <xdr:cNvPr id="20" name="Textfeld 19">
          <a:extLst>
            <a:ext uri="{FF2B5EF4-FFF2-40B4-BE49-F238E27FC236}">
              <a16:creationId xmlns:a16="http://schemas.microsoft.com/office/drawing/2014/main" id="{00000000-0008-0000-5300-000014000000}"/>
            </a:ext>
          </a:extLst>
        </xdr:cNvPr>
        <xdr:cNvSpPr txBox="1"/>
      </xdr:nvSpPr>
      <xdr:spPr>
        <a:xfrm>
          <a:off x="1030310" y="13893407"/>
          <a:ext cx="110329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C05130B6-5346-471C-BAD7-88A68E8569F0}" type="TxLink">
            <a:rPr lang="en-US" sz="1400" b="0">
              <a:solidFill>
                <a:schemeClr val="tx1"/>
              </a:solidFill>
              <a:latin typeface="+mn-lt"/>
              <a:ea typeface="+mn-ea"/>
              <a:cs typeface="+mn-cs"/>
            </a:rPr>
            <a:pPr marL="0" indent="0" algn="ctr"/>
            <a:t>faible</a:t>
          </a:fld>
          <a:endParaRPr lang="de-CH" sz="1400" b="0">
            <a:solidFill>
              <a:schemeClr val="tx1"/>
            </a:solidFill>
            <a:latin typeface="+mn-lt"/>
            <a:ea typeface="+mn-ea"/>
            <a:cs typeface="+mn-cs"/>
          </a:endParaRPr>
        </a:p>
      </xdr:txBody>
    </xdr:sp>
    <xdr:clientData/>
  </xdr:twoCellAnchor>
  <xdr:twoCellAnchor editAs="oneCell">
    <xdr:from>
      <xdr:col>4</xdr:col>
      <xdr:colOff>9525</xdr:colOff>
      <xdr:row>26</xdr:row>
      <xdr:rowOff>95250</xdr:rowOff>
    </xdr:from>
    <xdr:to>
      <xdr:col>6</xdr:col>
      <xdr:colOff>1619251</xdr:colOff>
      <xdr:row>27</xdr:row>
      <xdr:rowOff>214932</xdr:rowOff>
    </xdr:to>
    <xdr:sp macro="" textlink="' '!A358">
      <xdr:nvSpPr>
        <xdr:cNvPr id="21" name="TextBox 124">
          <a:extLst>
            <a:ext uri="{FF2B5EF4-FFF2-40B4-BE49-F238E27FC236}">
              <a16:creationId xmlns:a16="http://schemas.microsoft.com/office/drawing/2014/main" id="{00000000-0008-0000-5300-000015000000}"/>
            </a:ext>
          </a:extLst>
        </xdr:cNvPr>
        <xdr:cNvSpPr txBox="1"/>
      </xdr:nvSpPr>
      <xdr:spPr>
        <a:xfrm>
          <a:off x="4152900" y="77628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28A259C1-A08A-4185-B0E0-C5B1F2BA632C}" type="TxLink">
            <a:rPr lang="en-US" sz="2000">
              <a:solidFill>
                <a:schemeClr val="bg1">
                  <a:lumMod val="65000"/>
                </a:schemeClr>
              </a:solidFill>
              <a:latin typeface="+mn-lt"/>
              <a:ea typeface="+mn-ea"/>
              <a:cs typeface="+mn-cs"/>
            </a:rPr>
            <a:pPr marL="0" indent="0" algn="ctr"/>
            <a:t>do it</a:t>
          </a:fld>
          <a:endParaRPr lang="fr-CH" sz="2000">
            <a:solidFill>
              <a:schemeClr val="bg1">
                <a:lumMod val="65000"/>
              </a:schemeClr>
            </a:solidFill>
            <a:latin typeface="+mn-lt"/>
            <a:ea typeface="+mn-ea"/>
            <a:cs typeface="+mn-cs"/>
          </a:endParaRPr>
        </a:p>
      </xdr:txBody>
    </xdr:sp>
    <xdr:clientData/>
  </xdr:twoCellAnchor>
  <xdr:twoCellAnchor editAs="oneCell">
    <xdr:from>
      <xdr:col>0</xdr:col>
      <xdr:colOff>66675</xdr:colOff>
      <xdr:row>23</xdr:row>
      <xdr:rowOff>0</xdr:rowOff>
    </xdr:from>
    <xdr:to>
      <xdr:col>0</xdr:col>
      <xdr:colOff>390675</xdr:colOff>
      <xdr:row>24</xdr:row>
      <xdr:rowOff>30190</xdr:rowOff>
    </xdr:to>
    <xdr:grpSp>
      <xdr:nvGrpSpPr>
        <xdr:cNvPr id="22" name="Gruppieren 21">
          <a:hlinkClick xmlns:r="http://schemas.openxmlformats.org/officeDocument/2006/relationships" r:id="rId4"/>
          <a:extLst>
            <a:ext uri="{FF2B5EF4-FFF2-40B4-BE49-F238E27FC236}">
              <a16:creationId xmlns:a16="http://schemas.microsoft.com/office/drawing/2014/main" id="{00000000-0008-0000-5300-000016000000}"/>
            </a:ext>
          </a:extLst>
        </xdr:cNvPr>
        <xdr:cNvGrpSpPr/>
      </xdr:nvGrpSpPr>
      <xdr:grpSpPr>
        <a:xfrm>
          <a:off x="66675" y="6934200"/>
          <a:ext cx="324000" cy="327370"/>
          <a:chOff x="66675" y="4972050"/>
          <a:chExt cx="324000" cy="325465"/>
        </a:xfrm>
      </xdr:grpSpPr>
      <xdr:sp macro="" textlink="">
        <xdr:nvSpPr>
          <xdr:cNvPr id="23" name="Rechteck 22">
            <a:extLst>
              <a:ext uri="{FF2B5EF4-FFF2-40B4-BE49-F238E27FC236}">
                <a16:creationId xmlns:a16="http://schemas.microsoft.com/office/drawing/2014/main" id="{00000000-0008-0000-5300-00001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4" name="Pfeil nach oben 23">
            <a:extLst>
              <a:ext uri="{FF2B5EF4-FFF2-40B4-BE49-F238E27FC236}">
                <a16:creationId xmlns:a16="http://schemas.microsoft.com/office/drawing/2014/main" id="{00000000-0008-0000-5300-00001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46</xdr:row>
      <xdr:rowOff>219075</xdr:rowOff>
    </xdr:from>
    <xdr:to>
      <xdr:col>0</xdr:col>
      <xdr:colOff>390675</xdr:colOff>
      <xdr:row>47</xdr:row>
      <xdr:rowOff>258790</xdr:rowOff>
    </xdr:to>
    <xdr:grpSp>
      <xdr:nvGrpSpPr>
        <xdr:cNvPr id="25" name="Gruppieren 24">
          <a:hlinkClick xmlns:r="http://schemas.openxmlformats.org/officeDocument/2006/relationships" r:id="rId4"/>
          <a:extLst>
            <a:ext uri="{FF2B5EF4-FFF2-40B4-BE49-F238E27FC236}">
              <a16:creationId xmlns:a16="http://schemas.microsoft.com/office/drawing/2014/main" id="{00000000-0008-0000-5300-000019000000}"/>
            </a:ext>
          </a:extLst>
        </xdr:cNvPr>
        <xdr:cNvGrpSpPr/>
      </xdr:nvGrpSpPr>
      <xdr:grpSpPr>
        <a:xfrm>
          <a:off x="66675" y="13554075"/>
          <a:ext cx="324000" cy="321655"/>
          <a:chOff x="66675" y="4972050"/>
          <a:chExt cx="324000" cy="325465"/>
        </a:xfrm>
      </xdr:grpSpPr>
      <xdr:sp macro="" textlink="">
        <xdr:nvSpPr>
          <xdr:cNvPr id="26" name="Rechteck 25">
            <a:extLst>
              <a:ext uri="{FF2B5EF4-FFF2-40B4-BE49-F238E27FC236}">
                <a16:creationId xmlns:a16="http://schemas.microsoft.com/office/drawing/2014/main" id="{00000000-0008-0000-5300-00001A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Pfeil nach oben 26">
            <a:extLst>
              <a:ext uri="{FF2B5EF4-FFF2-40B4-BE49-F238E27FC236}">
                <a16:creationId xmlns:a16="http://schemas.microsoft.com/office/drawing/2014/main" id="{00000000-0008-0000-5300-00001B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xdr:col>
      <xdr:colOff>371474</xdr:colOff>
      <xdr:row>26</xdr:row>
      <xdr:rowOff>95250</xdr:rowOff>
    </xdr:from>
    <xdr:to>
      <xdr:col>3</xdr:col>
      <xdr:colOff>361950</xdr:colOff>
      <xdr:row>27</xdr:row>
      <xdr:rowOff>214932</xdr:rowOff>
    </xdr:to>
    <xdr:sp macro="" textlink="' '!A357">
      <xdr:nvSpPr>
        <xdr:cNvPr id="28" name="TextBox 2">
          <a:extLst>
            <a:ext uri="{FF2B5EF4-FFF2-40B4-BE49-F238E27FC236}">
              <a16:creationId xmlns:a16="http://schemas.microsoft.com/office/drawing/2014/main" id="{00000000-0008-0000-5300-00001C000000}"/>
            </a:ext>
          </a:extLst>
        </xdr:cNvPr>
        <xdr:cNvSpPr txBox="1"/>
      </xdr:nvSpPr>
      <xdr:spPr>
        <a:xfrm>
          <a:off x="1142999" y="77628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D89D3393-A7C2-41EF-83C7-F9250723FE6A}" type="TxLink">
            <a:rPr lang="en-US" sz="2000">
              <a:solidFill>
                <a:schemeClr val="bg1">
                  <a:lumMod val="65000"/>
                </a:schemeClr>
              </a:solidFill>
              <a:latin typeface="+mn-lt"/>
              <a:ea typeface="+mn-ea"/>
              <a:cs typeface="+mn-cs"/>
            </a:rPr>
            <a:pPr marL="0" indent="0" algn="ctr"/>
            <a:t>think first about it</a:t>
          </a:fld>
          <a:endParaRPr lang="fr-CH" sz="2000">
            <a:solidFill>
              <a:schemeClr val="bg1">
                <a:lumMod val="65000"/>
              </a:schemeClr>
            </a:solidFill>
            <a:latin typeface="+mn-lt"/>
            <a:ea typeface="+mn-ea"/>
            <a:cs typeface="+mn-cs"/>
          </a:endParaRPr>
        </a:p>
      </xdr:txBody>
    </xdr:sp>
    <xdr:clientData/>
  </xdr:twoCellAnchor>
  <xdr:twoCellAnchor editAs="absolute">
    <xdr:from>
      <xdr:col>2</xdr:col>
      <xdr:colOff>457199</xdr:colOff>
      <xdr:row>45</xdr:row>
      <xdr:rowOff>104775</xdr:rowOff>
    </xdr:from>
    <xdr:to>
      <xdr:col>3</xdr:col>
      <xdr:colOff>447675</xdr:colOff>
      <xdr:row>46</xdr:row>
      <xdr:rowOff>224457</xdr:rowOff>
    </xdr:to>
    <xdr:sp macro="" textlink="' '!A360">
      <xdr:nvSpPr>
        <xdr:cNvPr id="29" name="TextBox 122">
          <a:extLst>
            <a:ext uri="{FF2B5EF4-FFF2-40B4-BE49-F238E27FC236}">
              <a16:creationId xmlns:a16="http://schemas.microsoft.com/office/drawing/2014/main" id="{00000000-0008-0000-5300-00001D000000}"/>
            </a:ext>
          </a:extLst>
        </xdr:cNvPr>
        <xdr:cNvSpPr txBox="1"/>
      </xdr:nvSpPr>
      <xdr:spPr>
        <a:xfrm>
          <a:off x="1228724" y="1322070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D7DBB62-1700-46AB-8F95-625A54D8B68B}" type="TxLink">
            <a:rPr lang="en-US" sz="2000">
              <a:solidFill>
                <a:schemeClr val="bg1">
                  <a:lumMod val="65000"/>
                </a:schemeClr>
              </a:solidFill>
              <a:latin typeface="+mn-lt"/>
              <a:ea typeface="+mn-ea"/>
              <a:cs typeface="+mn-cs"/>
            </a:rPr>
            <a:pPr marL="0" indent="0" algn="ctr"/>
            <a:t>delegate</a:t>
          </a:fld>
          <a:endParaRPr lang="fr-CH" sz="2000">
            <a:solidFill>
              <a:schemeClr val="bg1">
                <a:lumMod val="65000"/>
              </a:schemeClr>
            </a:solidFill>
            <a:latin typeface="+mn-lt"/>
            <a:ea typeface="+mn-ea"/>
            <a:cs typeface="+mn-cs"/>
          </a:endParaRPr>
        </a:p>
      </xdr:txBody>
    </xdr:sp>
    <xdr:clientData/>
  </xdr:twoCellAnchor>
  <xdr:twoCellAnchor editAs="absolute">
    <xdr:from>
      <xdr:col>4</xdr:col>
      <xdr:colOff>85724</xdr:colOff>
      <xdr:row>45</xdr:row>
      <xdr:rowOff>104775</xdr:rowOff>
    </xdr:from>
    <xdr:to>
      <xdr:col>6</xdr:col>
      <xdr:colOff>1695450</xdr:colOff>
      <xdr:row>46</xdr:row>
      <xdr:rowOff>224457</xdr:rowOff>
    </xdr:to>
    <xdr:sp macro="" textlink="' '!A359">
      <xdr:nvSpPr>
        <xdr:cNvPr id="30" name="TextBox 123">
          <a:extLst>
            <a:ext uri="{FF2B5EF4-FFF2-40B4-BE49-F238E27FC236}">
              <a16:creationId xmlns:a16="http://schemas.microsoft.com/office/drawing/2014/main" id="{00000000-0008-0000-5300-00001E000000}"/>
            </a:ext>
          </a:extLst>
        </xdr:cNvPr>
        <xdr:cNvSpPr txBox="1"/>
      </xdr:nvSpPr>
      <xdr:spPr>
        <a:xfrm>
          <a:off x="4229099" y="13220700"/>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6E6E7B2B-11AE-4059-B1F2-B69520ADBC4E}" type="TxLink">
            <a:rPr lang="en-US" sz="2000">
              <a:solidFill>
                <a:schemeClr val="bg1">
                  <a:lumMod val="65000"/>
                </a:schemeClr>
              </a:solidFill>
              <a:latin typeface="+mn-lt"/>
              <a:ea typeface="+mn-ea"/>
              <a:cs typeface="+mn-cs"/>
            </a:rPr>
            <a:pPr marL="0" indent="0" algn="ctr"/>
            <a:t>forget it</a:t>
          </a:fld>
          <a:endParaRPr lang="fr-CH" sz="2000">
            <a:solidFill>
              <a:schemeClr val="bg1">
                <a:lumMod val="65000"/>
              </a:schemeClr>
            </a:solidFill>
            <a:latin typeface="+mn-lt"/>
            <a:ea typeface="+mn-ea"/>
            <a:cs typeface="+mn-cs"/>
          </a:endParaRPr>
        </a:p>
      </xdr:txBody>
    </xdr:sp>
    <xdr:clientData/>
  </xdr:twoCellAnchor>
  <xdr:twoCellAnchor editAs="oneCell">
    <xdr:from>
      <xdr:col>0</xdr:col>
      <xdr:colOff>66675</xdr:colOff>
      <xdr:row>0</xdr:row>
      <xdr:rowOff>104775</xdr:rowOff>
    </xdr:from>
    <xdr:to>
      <xdr:col>0</xdr:col>
      <xdr:colOff>390675</xdr:colOff>
      <xdr:row>0</xdr:row>
      <xdr:rowOff>430240</xdr:rowOff>
    </xdr:to>
    <xdr:grpSp>
      <xdr:nvGrpSpPr>
        <xdr:cNvPr id="37" name="Gruppieren 36">
          <a:hlinkClick xmlns:r="http://schemas.openxmlformats.org/officeDocument/2006/relationships" r:id="rId5"/>
          <a:extLst>
            <a:ext uri="{FF2B5EF4-FFF2-40B4-BE49-F238E27FC236}">
              <a16:creationId xmlns:a16="http://schemas.microsoft.com/office/drawing/2014/main" id="{00000000-0008-0000-5300-000025000000}"/>
            </a:ext>
          </a:extLst>
        </xdr:cNvPr>
        <xdr:cNvGrpSpPr/>
      </xdr:nvGrpSpPr>
      <xdr:grpSpPr>
        <a:xfrm>
          <a:off x="66675" y="104775"/>
          <a:ext cx="324000" cy="325465"/>
          <a:chOff x="9191625" y="3009900"/>
          <a:chExt cx="324000" cy="325465"/>
        </a:xfrm>
      </xdr:grpSpPr>
      <xdr:sp macro="" textlink="">
        <xdr:nvSpPr>
          <xdr:cNvPr id="38" name="Rechteck 37">
            <a:extLst>
              <a:ext uri="{FF2B5EF4-FFF2-40B4-BE49-F238E27FC236}">
                <a16:creationId xmlns:a16="http://schemas.microsoft.com/office/drawing/2014/main" id="{00000000-0008-0000-5300-00002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9" name="Pfeil nach links 38">
            <a:extLst>
              <a:ext uri="{FF2B5EF4-FFF2-40B4-BE49-F238E27FC236}">
                <a16:creationId xmlns:a16="http://schemas.microsoft.com/office/drawing/2014/main" id="{00000000-0008-0000-5300-00002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xdr:col>
      <xdr:colOff>60137</xdr:colOff>
      <xdr:row>25</xdr:row>
      <xdr:rowOff>200025</xdr:rowOff>
    </xdr:from>
    <xdr:to>
      <xdr:col>6</xdr:col>
      <xdr:colOff>1888753</xdr:colOff>
      <xdr:row>48</xdr:row>
      <xdr:rowOff>47625</xdr:rowOff>
    </xdr:to>
    <xdr:graphicFrame macro="">
      <xdr:nvGraphicFramePr>
        <xdr:cNvPr id="35" name="Diagramm 34">
          <a:extLst>
            <a:ext uri="{FF2B5EF4-FFF2-40B4-BE49-F238E27FC236}">
              <a16:creationId xmlns:a16="http://schemas.microsoft.com/office/drawing/2014/main" id="{00000000-0008-0000-53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1314450</xdr:colOff>
          <xdr:row>0</xdr:row>
          <xdr:rowOff>19050</xdr:rowOff>
        </xdr:from>
        <xdr:to>
          <xdr:col>9</xdr:col>
          <xdr:colOff>0</xdr:colOff>
          <xdr:row>0</xdr:row>
          <xdr:rowOff>552450</xdr:rowOff>
        </xdr:to>
        <xdr:pic>
          <xdr:nvPicPr>
            <xdr:cNvPr id="32" name="Grafik 59">
              <a:extLst>
                <a:ext uri="{FF2B5EF4-FFF2-40B4-BE49-F238E27FC236}">
                  <a16:creationId xmlns:a16="http://schemas.microsoft.com/office/drawing/2014/main" id="{00000000-0008-0000-5300-000020000000}"/>
                </a:ext>
              </a:extLst>
            </xdr:cNvPr>
            <xdr:cNvPicPr>
              <a:picLocks noChangeAspect="1" noChangeArrowheads="1"/>
              <a:extLst>
                <a:ext uri="{84589F7E-364E-4C9E-8A38-B11213B215E9}">
                  <a14:cameraTool cellRange="Logo!$D$6" spid="_x0000_s1112187"/>
                </a:ext>
              </a:extLst>
            </xdr:cNvPicPr>
          </xdr:nvPicPr>
          <xdr:blipFill>
            <a:blip xmlns:r="http://schemas.openxmlformats.org/officeDocument/2006/relationships" r:embed="rId7"/>
            <a:srcRect/>
            <a:stretch>
              <a:fillRect/>
            </a:stretch>
          </xdr:blipFill>
          <xdr:spPr bwMode="auto">
            <a:xfrm>
              <a:off x="6667500" y="19050"/>
              <a:ext cx="2200275" cy="533400"/>
            </a:xfrm>
            <a:prstGeom prst="rect">
              <a:avLst/>
            </a:prstGeom>
            <a:solidFill>
              <a:schemeClr val="bg1"/>
            </a:solidFill>
            <a:ln w="9525">
              <a:noFill/>
              <a:miter lim="800000"/>
              <a:headEnd/>
              <a:tailEnd/>
            </a:ln>
          </xdr:spPr>
        </xdr:pic>
        <xdr:clientData/>
      </xdr:twoCellAnchor>
    </mc:Choice>
    <mc:Fallback/>
  </mc:AlternateContent>
</xdr:wsDr>
</file>

<file path=xl/drawings/drawing84.xml><?xml version="1.0" encoding="utf-8"?>
<xdr:wsDr xmlns:xdr="http://schemas.openxmlformats.org/drawingml/2006/spreadsheetDrawing" xmlns:a="http://schemas.openxmlformats.org/drawingml/2006/main">
  <xdr:twoCellAnchor editAs="oneCell">
    <xdr:from>
      <xdr:col>2</xdr:col>
      <xdr:colOff>1304925</xdr:colOff>
      <xdr:row>4</xdr:row>
      <xdr:rowOff>351618</xdr:rowOff>
    </xdr:from>
    <xdr:to>
      <xdr:col>2</xdr:col>
      <xdr:colOff>1628925</xdr:colOff>
      <xdr:row>4</xdr:row>
      <xdr:rowOff>677083</xdr:rowOff>
    </xdr:to>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4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twoCellAnchor>
  <xdr:twoCellAnchor editAs="oneCell">
    <xdr:from>
      <xdr:col>2</xdr:col>
      <xdr:colOff>9525</xdr:colOff>
      <xdr:row>3</xdr:row>
      <xdr:rowOff>104775</xdr:rowOff>
    </xdr:from>
    <xdr:to>
      <xdr:col>2</xdr:col>
      <xdr:colOff>904875</xdr:colOff>
      <xdr:row>5</xdr:row>
      <xdr:rowOff>95250</xdr:rowOff>
    </xdr:to>
    <xdr:pic>
      <xdr:nvPicPr>
        <xdr:cNvPr id="6" name="Grafik 5"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4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xdr:col>
      <xdr:colOff>85726</xdr:colOff>
      <xdr:row>1</xdr:row>
      <xdr:rowOff>142875</xdr:rowOff>
    </xdr:from>
    <xdr:to>
      <xdr:col>2</xdr:col>
      <xdr:colOff>2400301</xdr:colOff>
      <xdr:row>6</xdr:row>
      <xdr:rowOff>123825</xdr:rowOff>
    </xdr:to>
    <xdr:sp macro="" textlink="">
      <xdr:nvSpPr>
        <xdr:cNvPr id="7" name="Rechteck 6">
          <a:extLst>
            <a:ext uri="{FF2B5EF4-FFF2-40B4-BE49-F238E27FC236}">
              <a16:creationId xmlns:a16="http://schemas.microsoft.com/office/drawing/2014/main" id="{00000000-0008-0000-5400-000007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oneCellAnchor>
    <xdr:from>
      <xdr:col>3</xdr:col>
      <xdr:colOff>9525</xdr:colOff>
      <xdr:row>5</xdr:row>
      <xdr:rowOff>85725</xdr:rowOff>
    </xdr:from>
    <xdr:ext cx="895350" cy="247650"/>
    <xdr:sp macro="" textlink="">
      <xdr:nvSpPr>
        <xdr:cNvPr id="14" name="Textfeld 13">
          <a:hlinkClick xmlns:r="http://schemas.openxmlformats.org/officeDocument/2006/relationships" r:id="rId4"/>
          <a:extLst>
            <a:ext uri="{FF2B5EF4-FFF2-40B4-BE49-F238E27FC236}">
              <a16:creationId xmlns:a16="http://schemas.microsoft.com/office/drawing/2014/main" id="{00000000-0008-0000-5400-00000E000000}"/>
            </a:ext>
          </a:extLst>
        </xdr:cNvPr>
        <xdr:cNvSpPr txBox="1"/>
      </xdr:nvSpPr>
      <xdr:spPr>
        <a:xfrm>
          <a:off x="3419475" y="191452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0</xdr:col>
      <xdr:colOff>76200</xdr:colOff>
      <xdr:row>0</xdr:row>
      <xdr:rowOff>104775</xdr:rowOff>
    </xdr:from>
    <xdr:to>
      <xdr:col>0</xdr:col>
      <xdr:colOff>400200</xdr:colOff>
      <xdr:row>0</xdr:row>
      <xdr:rowOff>430240</xdr:rowOff>
    </xdr:to>
    <xdr:grpSp>
      <xdr:nvGrpSpPr>
        <xdr:cNvPr id="11" name="Gruppieren 10">
          <a:hlinkClick xmlns:r="http://schemas.openxmlformats.org/officeDocument/2006/relationships" r:id="rId5"/>
          <a:extLst>
            <a:ext uri="{FF2B5EF4-FFF2-40B4-BE49-F238E27FC236}">
              <a16:creationId xmlns:a16="http://schemas.microsoft.com/office/drawing/2014/main" id="{00000000-0008-0000-5400-00000B000000}"/>
            </a:ext>
          </a:extLst>
        </xdr:cNvPr>
        <xdr:cNvGrpSpPr/>
      </xdr:nvGrpSpPr>
      <xdr:grpSpPr>
        <a:xfrm>
          <a:off x="76200" y="104775"/>
          <a:ext cx="324000" cy="325465"/>
          <a:chOff x="12729063" y="1298331"/>
          <a:chExt cx="324000" cy="323267"/>
        </a:xfrm>
      </xdr:grpSpPr>
      <xdr:sp macro="" textlink="">
        <xdr:nvSpPr>
          <xdr:cNvPr id="12" name="Rechteck 11">
            <a:extLst>
              <a:ext uri="{FF2B5EF4-FFF2-40B4-BE49-F238E27FC236}">
                <a16:creationId xmlns:a16="http://schemas.microsoft.com/office/drawing/2014/main" id="{00000000-0008-0000-5400-00000C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3" name="Grafik 12" descr="http://www.clker.com/cliparts/Z/I/5/L/X/x/white-house-md.png">
            <a:extLst>
              <a:ext uri="{FF2B5EF4-FFF2-40B4-BE49-F238E27FC236}">
                <a16:creationId xmlns:a16="http://schemas.microsoft.com/office/drawing/2014/main" id="{00000000-0008-0000-5400-00000D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xdr:col>
      <xdr:colOff>0</xdr:colOff>
      <xdr:row>8</xdr:row>
      <xdr:rowOff>114300</xdr:rowOff>
    </xdr:from>
    <xdr:to>
      <xdr:col>3</xdr:col>
      <xdr:colOff>2009775</xdr:colOff>
      <xdr:row>33</xdr:row>
      <xdr:rowOff>114300</xdr:rowOff>
    </xdr:to>
    <xdr:pic>
      <xdr:nvPicPr>
        <xdr:cNvPr id="4" name="Grafik 3">
          <a:hlinkClick xmlns:r="http://schemas.openxmlformats.org/officeDocument/2006/relationships" r:id="rId4"/>
          <a:extLst>
            <a:ext uri="{FF2B5EF4-FFF2-40B4-BE49-F238E27FC236}">
              <a16:creationId xmlns:a16="http://schemas.microsoft.com/office/drawing/2014/main" id="{00000000-0008-0000-5400-00000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66725" y="2533650"/>
          <a:ext cx="4953000" cy="4791075"/>
        </a:xfrm>
        <a:prstGeom prst="rect">
          <a:avLst/>
        </a:prstGeom>
      </xdr:spPr>
    </xdr:pic>
    <xdr:clientData/>
  </xdr:twoCellAnchor>
</xdr:wsDr>
</file>

<file path=xl/drawings/drawing85.xml><?xml version="1.0" encoding="utf-8"?>
<xdr:wsDr xmlns:xdr="http://schemas.openxmlformats.org/drawingml/2006/spreadsheetDrawing" xmlns:a="http://schemas.openxmlformats.org/drawingml/2006/main">
  <xdr:twoCellAnchor editAs="oneCell">
    <xdr:from>
      <xdr:col>2</xdr:col>
      <xdr:colOff>1304925</xdr:colOff>
      <xdr:row>4</xdr:row>
      <xdr:rowOff>351618</xdr:rowOff>
    </xdr:from>
    <xdr:to>
      <xdr:col>2</xdr:col>
      <xdr:colOff>1628925</xdr:colOff>
      <xdr:row>4</xdr:row>
      <xdr:rowOff>677083</xdr:rowOff>
    </xdr:to>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5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twoCellAnchor>
  <xdr:twoCellAnchor editAs="oneCell">
    <xdr:from>
      <xdr:col>2</xdr:col>
      <xdr:colOff>9525</xdr:colOff>
      <xdr:row>3</xdr:row>
      <xdr:rowOff>104775</xdr:rowOff>
    </xdr:from>
    <xdr:to>
      <xdr:col>2</xdr:col>
      <xdr:colOff>904875</xdr:colOff>
      <xdr:row>5</xdr:row>
      <xdr:rowOff>95250</xdr:rowOff>
    </xdr:to>
    <xdr:pic>
      <xdr:nvPicPr>
        <xdr:cNvPr id="6" name="Grafik 5"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5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xdr:col>
      <xdr:colOff>85726</xdr:colOff>
      <xdr:row>1</xdr:row>
      <xdr:rowOff>142875</xdr:rowOff>
    </xdr:from>
    <xdr:to>
      <xdr:col>2</xdr:col>
      <xdr:colOff>2400301</xdr:colOff>
      <xdr:row>6</xdr:row>
      <xdr:rowOff>123825</xdr:rowOff>
    </xdr:to>
    <xdr:sp macro="" textlink="">
      <xdr:nvSpPr>
        <xdr:cNvPr id="7" name="Rechteck 6">
          <a:extLst>
            <a:ext uri="{FF2B5EF4-FFF2-40B4-BE49-F238E27FC236}">
              <a16:creationId xmlns:a16="http://schemas.microsoft.com/office/drawing/2014/main" id="{00000000-0008-0000-5500-000007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oneCellAnchor>
    <xdr:from>
      <xdr:col>3</xdr:col>
      <xdr:colOff>19050</xdr:colOff>
      <xdr:row>5</xdr:row>
      <xdr:rowOff>104775</xdr:rowOff>
    </xdr:from>
    <xdr:ext cx="895350" cy="247650"/>
    <xdr:sp macro="" textlink="">
      <xdr:nvSpPr>
        <xdr:cNvPr id="8" name="Textfeld 7">
          <a:hlinkClick xmlns:r="http://schemas.openxmlformats.org/officeDocument/2006/relationships" r:id="rId4"/>
          <a:extLst>
            <a:ext uri="{FF2B5EF4-FFF2-40B4-BE49-F238E27FC236}">
              <a16:creationId xmlns:a16="http://schemas.microsoft.com/office/drawing/2014/main" id="{00000000-0008-0000-5500-000008000000}"/>
            </a:ext>
          </a:extLst>
        </xdr:cNvPr>
        <xdr:cNvSpPr txBox="1"/>
      </xdr:nvSpPr>
      <xdr:spPr>
        <a:xfrm>
          <a:off x="3429000" y="193357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28576</xdr:colOff>
      <xdr:row>8</xdr:row>
      <xdr:rowOff>133350</xdr:rowOff>
    </xdr:from>
    <xdr:to>
      <xdr:col>4</xdr:col>
      <xdr:colOff>685630</xdr:colOff>
      <xdr:row>33</xdr:row>
      <xdr:rowOff>113392</xdr:rowOff>
    </xdr:to>
    <xdr:pic>
      <xdr:nvPicPr>
        <xdr:cNvPr id="9" name="Grafik 8">
          <a:hlinkClick xmlns:r="http://schemas.openxmlformats.org/officeDocument/2006/relationships" r:id="rId4"/>
          <a:extLst>
            <a:ext uri="{FF2B5EF4-FFF2-40B4-BE49-F238E27FC236}">
              <a16:creationId xmlns:a16="http://schemas.microsoft.com/office/drawing/2014/main" id="{00000000-0008-0000-5500-000009000000}"/>
            </a:ext>
          </a:extLst>
        </xdr:cNvPr>
        <xdr:cNvPicPr>
          <a:picLocks noChangeAspect="1"/>
        </xdr:cNvPicPr>
      </xdr:nvPicPr>
      <xdr:blipFill>
        <a:blip xmlns:r="http://schemas.openxmlformats.org/officeDocument/2006/relationships" r:embed="rId5"/>
        <a:stretch>
          <a:fillRect/>
        </a:stretch>
      </xdr:blipFill>
      <xdr:spPr>
        <a:xfrm>
          <a:off x="495301" y="2552700"/>
          <a:ext cx="5952954" cy="4771117"/>
        </a:xfrm>
        <a:prstGeom prst="rect">
          <a:avLst/>
        </a:prstGeom>
      </xdr:spPr>
    </xdr:pic>
    <xdr:clientData/>
  </xdr:twoCellAnchor>
  <xdr:twoCellAnchor editAs="oneCell">
    <xdr:from>
      <xdr:col>0</xdr:col>
      <xdr:colOff>76200</xdr:colOff>
      <xdr:row>0</xdr:row>
      <xdr:rowOff>95250</xdr:rowOff>
    </xdr:from>
    <xdr:to>
      <xdr:col>0</xdr:col>
      <xdr:colOff>400200</xdr:colOff>
      <xdr:row>0</xdr:row>
      <xdr:rowOff>420715</xdr:rowOff>
    </xdr:to>
    <xdr:grpSp>
      <xdr:nvGrpSpPr>
        <xdr:cNvPr id="10" name="Gruppieren 9">
          <a:hlinkClick xmlns:r="http://schemas.openxmlformats.org/officeDocument/2006/relationships" r:id="rId6"/>
          <a:extLst>
            <a:ext uri="{FF2B5EF4-FFF2-40B4-BE49-F238E27FC236}">
              <a16:creationId xmlns:a16="http://schemas.microsoft.com/office/drawing/2014/main" id="{00000000-0008-0000-5500-00000A000000}"/>
            </a:ext>
          </a:extLst>
        </xdr:cNvPr>
        <xdr:cNvGrpSpPr/>
      </xdr:nvGrpSpPr>
      <xdr:grpSpPr>
        <a:xfrm>
          <a:off x="76200" y="95250"/>
          <a:ext cx="324000" cy="325465"/>
          <a:chOff x="12729063" y="1298331"/>
          <a:chExt cx="324000" cy="323267"/>
        </a:xfrm>
      </xdr:grpSpPr>
      <xdr:sp macro="" textlink="">
        <xdr:nvSpPr>
          <xdr:cNvPr id="11" name="Rechteck 10">
            <a:extLst>
              <a:ext uri="{FF2B5EF4-FFF2-40B4-BE49-F238E27FC236}">
                <a16:creationId xmlns:a16="http://schemas.microsoft.com/office/drawing/2014/main" id="{00000000-0008-0000-5500-00000B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2" name="Grafik 11" descr="http://www.clker.com/cliparts/Z/I/5/L/X/x/white-house-md.png">
            <a:extLst>
              <a:ext uri="{FF2B5EF4-FFF2-40B4-BE49-F238E27FC236}">
                <a16:creationId xmlns:a16="http://schemas.microsoft.com/office/drawing/2014/main" id="{00000000-0008-0000-5500-00000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drawings/drawing86.xml><?xml version="1.0" encoding="utf-8"?>
<xdr:wsDr xmlns:xdr="http://schemas.openxmlformats.org/drawingml/2006/spreadsheetDrawing" xmlns:a="http://schemas.openxmlformats.org/drawingml/2006/main">
  <xdr:oneCellAnchor>
    <xdr:from>
      <xdr:col>2</xdr:col>
      <xdr:colOff>1304925</xdr:colOff>
      <xdr:row>4</xdr:row>
      <xdr:rowOff>351618</xdr:rowOff>
    </xdr:from>
    <xdr:ext cx="324000" cy="325465"/>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6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oneCellAnchor>
  <xdr:oneCellAnchor>
    <xdr:from>
      <xdr:col>2</xdr:col>
      <xdr:colOff>9525</xdr:colOff>
      <xdr:row>3</xdr:row>
      <xdr:rowOff>104775</xdr:rowOff>
    </xdr:from>
    <xdr:ext cx="895350" cy="895350"/>
    <xdr:pic>
      <xdr:nvPicPr>
        <xdr:cNvPr id="6" name="Grafik 5"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6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oneCellAnchor>
  <xdr:oneCellAnchor>
    <xdr:from>
      <xdr:col>1</xdr:col>
      <xdr:colOff>85726</xdr:colOff>
      <xdr:row>1</xdr:row>
      <xdr:rowOff>142875</xdr:rowOff>
    </xdr:from>
    <xdr:ext cx="2552700" cy="1476375"/>
    <xdr:sp macro="" textlink="">
      <xdr:nvSpPr>
        <xdr:cNvPr id="7" name="Rechteck 6">
          <a:extLst>
            <a:ext uri="{FF2B5EF4-FFF2-40B4-BE49-F238E27FC236}">
              <a16:creationId xmlns:a16="http://schemas.microsoft.com/office/drawing/2014/main" id="{00000000-0008-0000-5600-000007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oneCellAnchor>
  <xdr:oneCellAnchor>
    <xdr:from>
      <xdr:col>3</xdr:col>
      <xdr:colOff>19050</xdr:colOff>
      <xdr:row>5</xdr:row>
      <xdr:rowOff>104775</xdr:rowOff>
    </xdr:from>
    <xdr:ext cx="895350" cy="247650"/>
    <xdr:sp macro="" textlink="">
      <xdr:nvSpPr>
        <xdr:cNvPr id="8" name="Textfeld 7">
          <a:hlinkClick xmlns:r="http://schemas.openxmlformats.org/officeDocument/2006/relationships" r:id="rId4"/>
          <a:extLst>
            <a:ext uri="{FF2B5EF4-FFF2-40B4-BE49-F238E27FC236}">
              <a16:creationId xmlns:a16="http://schemas.microsoft.com/office/drawing/2014/main" id="{00000000-0008-0000-5600-000008000000}"/>
            </a:ext>
          </a:extLst>
        </xdr:cNvPr>
        <xdr:cNvSpPr txBox="1"/>
      </xdr:nvSpPr>
      <xdr:spPr>
        <a:xfrm>
          <a:off x="3429000" y="193357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83512</xdr:colOff>
      <xdr:row>8</xdr:row>
      <xdr:rowOff>70300</xdr:rowOff>
    </xdr:from>
    <xdr:to>
      <xdr:col>3</xdr:col>
      <xdr:colOff>1952625</xdr:colOff>
      <xdr:row>35</xdr:row>
      <xdr:rowOff>161049</xdr:rowOff>
    </xdr:to>
    <xdr:pic>
      <xdr:nvPicPr>
        <xdr:cNvPr id="35" name="Grafik 34">
          <a:hlinkClick xmlns:r="http://schemas.openxmlformats.org/officeDocument/2006/relationships" r:id="rId4"/>
          <a:extLst>
            <a:ext uri="{FF2B5EF4-FFF2-40B4-BE49-F238E27FC236}">
              <a16:creationId xmlns:a16="http://schemas.microsoft.com/office/drawing/2014/main" id="{00000000-0008-0000-5600-000023000000}"/>
            </a:ext>
          </a:extLst>
        </xdr:cNvPr>
        <xdr:cNvPicPr>
          <a:picLocks noChangeAspect="1"/>
        </xdr:cNvPicPr>
      </xdr:nvPicPr>
      <xdr:blipFill>
        <a:blip xmlns:r="http://schemas.openxmlformats.org/officeDocument/2006/relationships" r:embed="rId5"/>
        <a:stretch>
          <a:fillRect/>
        </a:stretch>
      </xdr:blipFill>
      <xdr:spPr>
        <a:xfrm>
          <a:off x="550237" y="2489650"/>
          <a:ext cx="4812338" cy="5262824"/>
        </a:xfrm>
        <a:prstGeom prst="rect">
          <a:avLst/>
        </a:prstGeom>
      </xdr:spPr>
    </xdr:pic>
    <xdr:clientData/>
  </xdr:twoCellAnchor>
  <xdr:twoCellAnchor editAs="oneCell">
    <xdr:from>
      <xdr:col>0</xdr:col>
      <xdr:colOff>76200</xdr:colOff>
      <xdr:row>0</xdr:row>
      <xdr:rowOff>114300</xdr:rowOff>
    </xdr:from>
    <xdr:to>
      <xdr:col>0</xdr:col>
      <xdr:colOff>400200</xdr:colOff>
      <xdr:row>0</xdr:row>
      <xdr:rowOff>439765</xdr:rowOff>
    </xdr:to>
    <xdr:grpSp>
      <xdr:nvGrpSpPr>
        <xdr:cNvPr id="10" name="Gruppieren 9">
          <a:hlinkClick xmlns:r="http://schemas.openxmlformats.org/officeDocument/2006/relationships" r:id="rId6"/>
          <a:extLst>
            <a:ext uri="{FF2B5EF4-FFF2-40B4-BE49-F238E27FC236}">
              <a16:creationId xmlns:a16="http://schemas.microsoft.com/office/drawing/2014/main" id="{00000000-0008-0000-5600-00000A000000}"/>
            </a:ext>
          </a:extLst>
        </xdr:cNvPr>
        <xdr:cNvGrpSpPr/>
      </xdr:nvGrpSpPr>
      <xdr:grpSpPr>
        <a:xfrm>
          <a:off x="76200" y="114300"/>
          <a:ext cx="324000" cy="325465"/>
          <a:chOff x="12729063" y="1298331"/>
          <a:chExt cx="324000" cy="323267"/>
        </a:xfrm>
      </xdr:grpSpPr>
      <xdr:sp macro="" textlink="">
        <xdr:nvSpPr>
          <xdr:cNvPr id="11" name="Rechteck 10">
            <a:extLst>
              <a:ext uri="{FF2B5EF4-FFF2-40B4-BE49-F238E27FC236}">
                <a16:creationId xmlns:a16="http://schemas.microsoft.com/office/drawing/2014/main" id="{00000000-0008-0000-5600-00000B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2" name="Grafik 11" descr="http://www.clker.com/cliparts/Z/I/5/L/X/x/white-house-md.png">
            <a:extLst>
              <a:ext uri="{FF2B5EF4-FFF2-40B4-BE49-F238E27FC236}">
                <a16:creationId xmlns:a16="http://schemas.microsoft.com/office/drawing/2014/main" id="{00000000-0008-0000-5600-00000C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drawings/drawing87.xml><?xml version="1.0" encoding="utf-8"?>
<xdr:wsDr xmlns:xdr="http://schemas.openxmlformats.org/drawingml/2006/spreadsheetDrawing" xmlns:a="http://schemas.openxmlformats.org/drawingml/2006/main">
  <xdr:twoCellAnchor editAs="oneCell">
    <xdr:from>
      <xdr:col>2</xdr:col>
      <xdr:colOff>1304925</xdr:colOff>
      <xdr:row>4</xdr:row>
      <xdr:rowOff>351618</xdr:rowOff>
    </xdr:from>
    <xdr:to>
      <xdr:col>2</xdr:col>
      <xdr:colOff>1628925</xdr:colOff>
      <xdr:row>4</xdr:row>
      <xdr:rowOff>677083</xdr:rowOff>
    </xdr:to>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7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twoCellAnchor>
  <xdr:twoCellAnchor editAs="oneCell">
    <xdr:from>
      <xdr:col>2</xdr:col>
      <xdr:colOff>9525</xdr:colOff>
      <xdr:row>3</xdr:row>
      <xdr:rowOff>104775</xdr:rowOff>
    </xdr:from>
    <xdr:to>
      <xdr:col>2</xdr:col>
      <xdr:colOff>904875</xdr:colOff>
      <xdr:row>5</xdr:row>
      <xdr:rowOff>95250</xdr:rowOff>
    </xdr:to>
    <xdr:pic>
      <xdr:nvPicPr>
        <xdr:cNvPr id="6" name="Grafik 5"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7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xdr:col>
      <xdr:colOff>85726</xdr:colOff>
      <xdr:row>1</xdr:row>
      <xdr:rowOff>142875</xdr:rowOff>
    </xdr:from>
    <xdr:to>
      <xdr:col>2</xdr:col>
      <xdr:colOff>2400301</xdr:colOff>
      <xdr:row>6</xdr:row>
      <xdr:rowOff>123825</xdr:rowOff>
    </xdr:to>
    <xdr:sp macro="" textlink="">
      <xdr:nvSpPr>
        <xdr:cNvPr id="7" name="Rechteck 6">
          <a:extLst>
            <a:ext uri="{FF2B5EF4-FFF2-40B4-BE49-F238E27FC236}">
              <a16:creationId xmlns:a16="http://schemas.microsoft.com/office/drawing/2014/main" id="{00000000-0008-0000-5700-000007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editAs="oneCell">
    <xdr:from>
      <xdr:col>2</xdr:col>
      <xdr:colOff>1828800</xdr:colOff>
      <xdr:row>4</xdr:row>
      <xdr:rowOff>351618</xdr:rowOff>
    </xdr:from>
    <xdr:to>
      <xdr:col>2</xdr:col>
      <xdr:colOff>2152800</xdr:colOff>
      <xdr:row>4</xdr:row>
      <xdr:rowOff>677083</xdr:rowOff>
    </xdr:to>
    <xdr:grpSp>
      <xdr:nvGrpSpPr>
        <xdr:cNvPr id="8" name="Gruppieren 7">
          <a:hlinkClick xmlns:r="http://schemas.openxmlformats.org/officeDocument/2006/relationships" r:id="rId4"/>
          <a:extLst>
            <a:ext uri="{FF2B5EF4-FFF2-40B4-BE49-F238E27FC236}">
              <a16:creationId xmlns:a16="http://schemas.microsoft.com/office/drawing/2014/main" id="{00000000-0008-0000-5700-000008000000}"/>
            </a:ext>
          </a:extLst>
        </xdr:cNvPr>
        <xdr:cNvGrpSpPr/>
      </xdr:nvGrpSpPr>
      <xdr:grpSpPr>
        <a:xfrm>
          <a:off x="2552700" y="1471758"/>
          <a:ext cx="324000" cy="325465"/>
          <a:chOff x="9191625" y="3009900"/>
          <a:chExt cx="324000" cy="325465"/>
        </a:xfrm>
      </xdr:grpSpPr>
      <xdr:sp macro="" textlink="">
        <xdr:nvSpPr>
          <xdr:cNvPr id="9" name="Rechteck 8">
            <a:extLst>
              <a:ext uri="{FF2B5EF4-FFF2-40B4-BE49-F238E27FC236}">
                <a16:creationId xmlns:a16="http://schemas.microsoft.com/office/drawing/2014/main" id="{00000000-0008-0000-5700-00000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links 9">
            <a:extLst>
              <a:ext uri="{FF2B5EF4-FFF2-40B4-BE49-F238E27FC236}">
                <a16:creationId xmlns:a16="http://schemas.microsoft.com/office/drawing/2014/main" id="{00000000-0008-0000-5700-00000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19050</xdr:colOff>
      <xdr:row>5</xdr:row>
      <xdr:rowOff>85725</xdr:rowOff>
    </xdr:from>
    <xdr:ext cx="895350" cy="247650"/>
    <xdr:sp macro="" textlink="">
      <xdr:nvSpPr>
        <xdr:cNvPr id="11" name="Textfeld 10">
          <a:hlinkClick xmlns:r="http://schemas.openxmlformats.org/officeDocument/2006/relationships" r:id="rId5"/>
          <a:extLst>
            <a:ext uri="{FF2B5EF4-FFF2-40B4-BE49-F238E27FC236}">
              <a16:creationId xmlns:a16="http://schemas.microsoft.com/office/drawing/2014/main" id="{00000000-0008-0000-5700-00000B000000}"/>
            </a:ext>
          </a:extLst>
        </xdr:cNvPr>
        <xdr:cNvSpPr txBox="1"/>
      </xdr:nvSpPr>
      <xdr:spPr>
        <a:xfrm>
          <a:off x="3429000" y="191452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57151</xdr:colOff>
      <xdr:row>8</xdr:row>
      <xdr:rowOff>19051</xdr:rowOff>
    </xdr:from>
    <xdr:to>
      <xdr:col>5</xdr:col>
      <xdr:colOff>103056</xdr:colOff>
      <xdr:row>28</xdr:row>
      <xdr:rowOff>85726</xdr:rowOff>
    </xdr:to>
    <xdr:pic>
      <xdr:nvPicPr>
        <xdr:cNvPr id="3" name="Grafik 2">
          <a:hlinkClick xmlns:r="http://schemas.openxmlformats.org/officeDocument/2006/relationships" r:id="rId5"/>
          <a:extLst>
            <a:ext uri="{FF2B5EF4-FFF2-40B4-BE49-F238E27FC236}">
              <a16:creationId xmlns:a16="http://schemas.microsoft.com/office/drawing/2014/main" id="{00000000-0008-0000-5700-000003000000}"/>
            </a:ext>
          </a:extLst>
        </xdr:cNvPr>
        <xdr:cNvPicPr>
          <a:picLocks noChangeAspect="1"/>
        </xdr:cNvPicPr>
      </xdr:nvPicPr>
      <xdr:blipFill>
        <a:blip xmlns:r="http://schemas.openxmlformats.org/officeDocument/2006/relationships" r:embed="rId6"/>
        <a:stretch>
          <a:fillRect/>
        </a:stretch>
      </xdr:blipFill>
      <xdr:spPr>
        <a:xfrm>
          <a:off x="523876" y="2438401"/>
          <a:ext cx="6122855" cy="390525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12" name="Gruppieren 11">
          <a:hlinkClick xmlns:r="http://schemas.openxmlformats.org/officeDocument/2006/relationships" r:id="rId7"/>
          <a:extLst>
            <a:ext uri="{FF2B5EF4-FFF2-40B4-BE49-F238E27FC236}">
              <a16:creationId xmlns:a16="http://schemas.microsoft.com/office/drawing/2014/main" id="{00000000-0008-0000-5700-00000C000000}"/>
            </a:ext>
          </a:extLst>
        </xdr:cNvPr>
        <xdr:cNvGrpSpPr/>
      </xdr:nvGrpSpPr>
      <xdr:grpSpPr>
        <a:xfrm>
          <a:off x="76200" y="104775"/>
          <a:ext cx="324000" cy="325465"/>
          <a:chOff x="12729063" y="1298331"/>
          <a:chExt cx="324000" cy="323267"/>
        </a:xfrm>
      </xdr:grpSpPr>
      <xdr:sp macro="" textlink="">
        <xdr:nvSpPr>
          <xdr:cNvPr id="13" name="Rechteck 12">
            <a:extLst>
              <a:ext uri="{FF2B5EF4-FFF2-40B4-BE49-F238E27FC236}">
                <a16:creationId xmlns:a16="http://schemas.microsoft.com/office/drawing/2014/main" id="{00000000-0008-0000-5700-00000D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4" name="Grafik 13" descr="http://www.clker.com/cliparts/Z/I/5/L/X/x/white-house-md.png">
            <a:extLst>
              <a:ext uri="{FF2B5EF4-FFF2-40B4-BE49-F238E27FC236}">
                <a16:creationId xmlns:a16="http://schemas.microsoft.com/office/drawing/2014/main" id="{00000000-0008-0000-5700-00000E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drawings/drawing88.xml><?xml version="1.0" encoding="utf-8"?>
<xdr:wsDr xmlns:xdr="http://schemas.openxmlformats.org/drawingml/2006/spreadsheetDrawing" xmlns:a="http://schemas.openxmlformats.org/drawingml/2006/main">
  <xdr:twoCellAnchor editAs="oneCell">
    <xdr:from>
      <xdr:col>2</xdr:col>
      <xdr:colOff>1304925</xdr:colOff>
      <xdr:row>4</xdr:row>
      <xdr:rowOff>351618</xdr:rowOff>
    </xdr:from>
    <xdr:to>
      <xdr:col>2</xdr:col>
      <xdr:colOff>1628925</xdr:colOff>
      <xdr:row>4</xdr:row>
      <xdr:rowOff>677083</xdr:rowOff>
    </xdr:to>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8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twoCellAnchor>
  <xdr:twoCellAnchor editAs="oneCell">
    <xdr:from>
      <xdr:col>2</xdr:col>
      <xdr:colOff>9525</xdr:colOff>
      <xdr:row>3</xdr:row>
      <xdr:rowOff>104775</xdr:rowOff>
    </xdr:from>
    <xdr:to>
      <xdr:col>2</xdr:col>
      <xdr:colOff>904875</xdr:colOff>
      <xdr:row>5</xdr:row>
      <xdr:rowOff>95250</xdr:rowOff>
    </xdr:to>
    <xdr:pic>
      <xdr:nvPicPr>
        <xdr:cNvPr id="6" name="Grafik 5"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800-000006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xdr:col>
      <xdr:colOff>85726</xdr:colOff>
      <xdr:row>1</xdr:row>
      <xdr:rowOff>142875</xdr:rowOff>
    </xdr:from>
    <xdr:to>
      <xdr:col>2</xdr:col>
      <xdr:colOff>2400301</xdr:colOff>
      <xdr:row>6</xdr:row>
      <xdr:rowOff>123825</xdr:rowOff>
    </xdr:to>
    <xdr:sp macro="" textlink="">
      <xdr:nvSpPr>
        <xdr:cNvPr id="7" name="Rechteck 6">
          <a:extLst>
            <a:ext uri="{FF2B5EF4-FFF2-40B4-BE49-F238E27FC236}">
              <a16:creationId xmlns:a16="http://schemas.microsoft.com/office/drawing/2014/main" id="{00000000-0008-0000-5800-000007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twoCellAnchor>
  <xdr:twoCellAnchor editAs="oneCell">
    <xdr:from>
      <xdr:col>2</xdr:col>
      <xdr:colOff>1743075</xdr:colOff>
      <xdr:row>4</xdr:row>
      <xdr:rowOff>352425</xdr:rowOff>
    </xdr:from>
    <xdr:to>
      <xdr:col>2</xdr:col>
      <xdr:colOff>2067075</xdr:colOff>
      <xdr:row>4</xdr:row>
      <xdr:rowOff>677890</xdr:rowOff>
    </xdr:to>
    <xdr:grpSp>
      <xdr:nvGrpSpPr>
        <xdr:cNvPr id="8" name="Gruppieren 7">
          <a:hlinkClick xmlns:r="http://schemas.openxmlformats.org/officeDocument/2006/relationships" r:id="rId4"/>
          <a:extLst>
            <a:ext uri="{FF2B5EF4-FFF2-40B4-BE49-F238E27FC236}">
              <a16:creationId xmlns:a16="http://schemas.microsoft.com/office/drawing/2014/main" id="{00000000-0008-0000-5800-000008000000}"/>
            </a:ext>
          </a:extLst>
        </xdr:cNvPr>
        <xdr:cNvGrpSpPr/>
      </xdr:nvGrpSpPr>
      <xdr:grpSpPr>
        <a:xfrm>
          <a:off x="2466975" y="1472565"/>
          <a:ext cx="324000" cy="325465"/>
          <a:chOff x="9191625" y="3009900"/>
          <a:chExt cx="324000" cy="325465"/>
        </a:xfrm>
      </xdr:grpSpPr>
      <xdr:sp macro="" textlink="">
        <xdr:nvSpPr>
          <xdr:cNvPr id="9" name="Rechteck 8">
            <a:extLst>
              <a:ext uri="{FF2B5EF4-FFF2-40B4-BE49-F238E27FC236}">
                <a16:creationId xmlns:a16="http://schemas.microsoft.com/office/drawing/2014/main" id="{00000000-0008-0000-5800-00000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links 9">
            <a:extLst>
              <a:ext uri="{FF2B5EF4-FFF2-40B4-BE49-F238E27FC236}">
                <a16:creationId xmlns:a16="http://schemas.microsoft.com/office/drawing/2014/main" id="{00000000-0008-0000-5800-00000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28575</xdr:colOff>
      <xdr:row>5</xdr:row>
      <xdr:rowOff>85725</xdr:rowOff>
    </xdr:from>
    <xdr:ext cx="895350" cy="247650"/>
    <xdr:sp macro="" textlink="">
      <xdr:nvSpPr>
        <xdr:cNvPr id="11" name="Textfeld 10">
          <a:hlinkClick xmlns:r="http://schemas.openxmlformats.org/officeDocument/2006/relationships" r:id="rId5"/>
          <a:extLst>
            <a:ext uri="{FF2B5EF4-FFF2-40B4-BE49-F238E27FC236}">
              <a16:creationId xmlns:a16="http://schemas.microsoft.com/office/drawing/2014/main" id="{00000000-0008-0000-5800-00000B000000}"/>
            </a:ext>
          </a:extLst>
        </xdr:cNvPr>
        <xdr:cNvSpPr txBox="1"/>
      </xdr:nvSpPr>
      <xdr:spPr>
        <a:xfrm>
          <a:off x="3438525" y="191452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19050</xdr:colOff>
      <xdr:row>9</xdr:row>
      <xdr:rowOff>0</xdr:rowOff>
    </xdr:from>
    <xdr:to>
      <xdr:col>6</xdr:col>
      <xdr:colOff>20853</xdr:colOff>
      <xdr:row>18</xdr:row>
      <xdr:rowOff>114300</xdr:rowOff>
    </xdr:to>
    <xdr:pic>
      <xdr:nvPicPr>
        <xdr:cNvPr id="3" name="Grafik 2">
          <a:hlinkClick xmlns:r="http://schemas.openxmlformats.org/officeDocument/2006/relationships" r:id="rId5"/>
          <a:extLst>
            <a:ext uri="{FF2B5EF4-FFF2-40B4-BE49-F238E27FC236}">
              <a16:creationId xmlns:a16="http://schemas.microsoft.com/office/drawing/2014/main" id="{00000000-0008-0000-5800-000003000000}"/>
            </a:ext>
          </a:extLst>
        </xdr:cNvPr>
        <xdr:cNvPicPr>
          <a:picLocks noChangeAspect="1"/>
        </xdr:cNvPicPr>
      </xdr:nvPicPr>
      <xdr:blipFill>
        <a:blip xmlns:r="http://schemas.openxmlformats.org/officeDocument/2006/relationships" r:embed="rId6"/>
        <a:stretch>
          <a:fillRect/>
        </a:stretch>
      </xdr:blipFill>
      <xdr:spPr>
        <a:xfrm>
          <a:off x="485775" y="2619375"/>
          <a:ext cx="6507378" cy="1847850"/>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12" name="Gruppieren 11">
          <a:hlinkClick xmlns:r="http://schemas.openxmlformats.org/officeDocument/2006/relationships" r:id="rId7"/>
          <a:extLst>
            <a:ext uri="{FF2B5EF4-FFF2-40B4-BE49-F238E27FC236}">
              <a16:creationId xmlns:a16="http://schemas.microsoft.com/office/drawing/2014/main" id="{00000000-0008-0000-5800-00000C000000}"/>
            </a:ext>
          </a:extLst>
        </xdr:cNvPr>
        <xdr:cNvGrpSpPr/>
      </xdr:nvGrpSpPr>
      <xdr:grpSpPr>
        <a:xfrm>
          <a:off x="76200" y="104775"/>
          <a:ext cx="324000" cy="325465"/>
          <a:chOff x="12729063" y="1298331"/>
          <a:chExt cx="324000" cy="323267"/>
        </a:xfrm>
      </xdr:grpSpPr>
      <xdr:sp macro="" textlink="">
        <xdr:nvSpPr>
          <xdr:cNvPr id="13" name="Rechteck 12">
            <a:extLst>
              <a:ext uri="{FF2B5EF4-FFF2-40B4-BE49-F238E27FC236}">
                <a16:creationId xmlns:a16="http://schemas.microsoft.com/office/drawing/2014/main" id="{00000000-0008-0000-5800-00000D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4" name="Grafik 13" descr="http://www.clker.com/cliparts/Z/I/5/L/X/x/white-house-md.png">
            <a:extLst>
              <a:ext uri="{FF2B5EF4-FFF2-40B4-BE49-F238E27FC236}">
                <a16:creationId xmlns:a16="http://schemas.microsoft.com/office/drawing/2014/main" id="{00000000-0008-0000-5800-00000E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drawings/drawing89.xml><?xml version="1.0" encoding="utf-8"?>
<xdr:wsDr xmlns:xdr="http://schemas.openxmlformats.org/drawingml/2006/spreadsheetDrawing" xmlns:a="http://schemas.openxmlformats.org/drawingml/2006/main">
  <xdr:oneCellAnchor>
    <xdr:from>
      <xdr:col>2</xdr:col>
      <xdr:colOff>1304925</xdr:colOff>
      <xdr:row>4</xdr:row>
      <xdr:rowOff>351618</xdr:rowOff>
    </xdr:from>
    <xdr:ext cx="324000" cy="325465"/>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9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oneCellAnchor>
  <xdr:oneCellAnchor>
    <xdr:from>
      <xdr:col>2</xdr:col>
      <xdr:colOff>9525</xdr:colOff>
      <xdr:row>3</xdr:row>
      <xdr:rowOff>104775</xdr:rowOff>
    </xdr:from>
    <xdr:ext cx="895350" cy="895350"/>
    <xdr:pic>
      <xdr:nvPicPr>
        <xdr:cNvPr id="3" name="Grafik 2"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900-000003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oneCellAnchor>
  <xdr:oneCellAnchor>
    <xdr:from>
      <xdr:col>1</xdr:col>
      <xdr:colOff>85726</xdr:colOff>
      <xdr:row>1</xdr:row>
      <xdr:rowOff>142875</xdr:rowOff>
    </xdr:from>
    <xdr:ext cx="2552700" cy="1476375"/>
    <xdr:sp macro="" textlink="">
      <xdr:nvSpPr>
        <xdr:cNvPr id="4" name="Rechteck 3">
          <a:extLst>
            <a:ext uri="{FF2B5EF4-FFF2-40B4-BE49-F238E27FC236}">
              <a16:creationId xmlns:a16="http://schemas.microsoft.com/office/drawing/2014/main" id="{00000000-0008-0000-5900-000004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oneCellAnchor>
  <xdr:oneCellAnchor>
    <xdr:from>
      <xdr:col>3</xdr:col>
      <xdr:colOff>19050</xdr:colOff>
      <xdr:row>5</xdr:row>
      <xdr:rowOff>104775</xdr:rowOff>
    </xdr:from>
    <xdr:ext cx="895350" cy="247650"/>
    <xdr:sp macro="" textlink="">
      <xdr:nvSpPr>
        <xdr:cNvPr id="5" name="Textfeld 4">
          <a:hlinkClick xmlns:r="http://schemas.openxmlformats.org/officeDocument/2006/relationships" r:id="rId4"/>
          <a:extLst>
            <a:ext uri="{FF2B5EF4-FFF2-40B4-BE49-F238E27FC236}">
              <a16:creationId xmlns:a16="http://schemas.microsoft.com/office/drawing/2014/main" id="{00000000-0008-0000-5900-000005000000}"/>
            </a:ext>
          </a:extLst>
        </xdr:cNvPr>
        <xdr:cNvSpPr txBox="1"/>
      </xdr:nvSpPr>
      <xdr:spPr>
        <a:xfrm>
          <a:off x="3429000" y="193357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36604</xdr:colOff>
      <xdr:row>8</xdr:row>
      <xdr:rowOff>85725</xdr:rowOff>
    </xdr:from>
    <xdr:to>
      <xdr:col>3</xdr:col>
      <xdr:colOff>1841627</xdr:colOff>
      <xdr:row>33</xdr:row>
      <xdr:rowOff>170539</xdr:rowOff>
    </xdr:to>
    <xdr:pic>
      <xdr:nvPicPr>
        <xdr:cNvPr id="10" name="Grafik 9">
          <a:hlinkClick xmlns:r="http://schemas.openxmlformats.org/officeDocument/2006/relationships" r:id="rId4"/>
          <a:extLst>
            <a:ext uri="{FF2B5EF4-FFF2-40B4-BE49-F238E27FC236}">
              <a16:creationId xmlns:a16="http://schemas.microsoft.com/office/drawing/2014/main" id="{00000000-0008-0000-5900-00000A000000}"/>
            </a:ext>
          </a:extLst>
        </xdr:cNvPr>
        <xdr:cNvPicPr>
          <a:picLocks noChangeAspect="1"/>
        </xdr:cNvPicPr>
      </xdr:nvPicPr>
      <xdr:blipFill>
        <a:blip xmlns:r="http://schemas.openxmlformats.org/officeDocument/2006/relationships" r:embed="rId5"/>
        <a:stretch>
          <a:fillRect/>
        </a:stretch>
      </xdr:blipFill>
      <xdr:spPr>
        <a:xfrm>
          <a:off x="503329" y="2505075"/>
          <a:ext cx="4748248" cy="4875889"/>
        </a:xfrm>
        <a:prstGeom prst="rect">
          <a:avLst/>
        </a:prstGeom>
      </xdr:spPr>
    </xdr:pic>
    <xdr:clientData/>
  </xdr:twoCellAnchor>
  <xdr:twoCellAnchor editAs="oneCell">
    <xdr:from>
      <xdr:col>0</xdr:col>
      <xdr:colOff>76200</xdr:colOff>
      <xdr:row>0</xdr:row>
      <xdr:rowOff>114300</xdr:rowOff>
    </xdr:from>
    <xdr:to>
      <xdr:col>0</xdr:col>
      <xdr:colOff>400200</xdr:colOff>
      <xdr:row>0</xdr:row>
      <xdr:rowOff>439765</xdr:rowOff>
    </xdr:to>
    <xdr:grpSp>
      <xdr:nvGrpSpPr>
        <xdr:cNvPr id="11" name="Gruppieren 10">
          <a:hlinkClick xmlns:r="http://schemas.openxmlformats.org/officeDocument/2006/relationships" r:id="rId6"/>
          <a:extLst>
            <a:ext uri="{FF2B5EF4-FFF2-40B4-BE49-F238E27FC236}">
              <a16:creationId xmlns:a16="http://schemas.microsoft.com/office/drawing/2014/main" id="{00000000-0008-0000-5900-00000B000000}"/>
            </a:ext>
          </a:extLst>
        </xdr:cNvPr>
        <xdr:cNvGrpSpPr/>
      </xdr:nvGrpSpPr>
      <xdr:grpSpPr>
        <a:xfrm>
          <a:off x="76200" y="114300"/>
          <a:ext cx="324000" cy="325465"/>
          <a:chOff x="9191625" y="3009900"/>
          <a:chExt cx="324000" cy="325465"/>
        </a:xfrm>
      </xdr:grpSpPr>
      <xdr:sp macro="" textlink="">
        <xdr:nvSpPr>
          <xdr:cNvPr id="12" name="Rechteck 11">
            <a:extLst>
              <a:ext uri="{FF2B5EF4-FFF2-40B4-BE49-F238E27FC236}">
                <a16:creationId xmlns:a16="http://schemas.microsoft.com/office/drawing/2014/main" id="{00000000-0008-0000-59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12">
            <a:extLst>
              <a:ext uri="{FF2B5EF4-FFF2-40B4-BE49-F238E27FC236}">
                <a16:creationId xmlns:a16="http://schemas.microsoft.com/office/drawing/2014/main" id="{00000000-0008-0000-59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wsDr>
</file>

<file path=xl/drawings/drawing90.xml><?xml version="1.0" encoding="utf-8"?>
<xdr:wsDr xmlns:xdr="http://schemas.openxmlformats.org/drawingml/2006/spreadsheetDrawing" xmlns:a="http://schemas.openxmlformats.org/drawingml/2006/main">
  <xdr:oneCellAnchor>
    <xdr:from>
      <xdr:col>2</xdr:col>
      <xdr:colOff>1304925</xdr:colOff>
      <xdr:row>4</xdr:row>
      <xdr:rowOff>351618</xdr:rowOff>
    </xdr:from>
    <xdr:ext cx="324000" cy="325465"/>
    <xdr:sp macro="" textlink="">
      <xdr:nvSpPr>
        <xdr:cNvPr id="2" name="Rechteck 1">
          <a:hlinkClick xmlns:r="http://schemas.openxmlformats.org/officeDocument/2006/relationships" r:id="rId1"/>
          <a:extLst>
            <a:ext uri="{FF2B5EF4-FFF2-40B4-BE49-F238E27FC236}">
              <a16:creationId xmlns:a16="http://schemas.microsoft.com/office/drawing/2014/main" id="{00000000-0008-0000-5A00-000002000000}"/>
            </a:ext>
          </a:extLst>
        </xdr:cNvPr>
        <xdr:cNvSpPr>
          <a:spLocks noChangeAspect="1"/>
        </xdr:cNvSpPr>
      </xdr:nvSpPr>
      <xdr:spPr>
        <a:xfrm>
          <a:off x="2009775" y="1466043"/>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ok</a:t>
          </a:r>
        </a:p>
      </xdr:txBody>
    </xdr:sp>
    <xdr:clientData fPrintsWithSheet="0"/>
  </xdr:oneCellAnchor>
  <xdr:oneCellAnchor>
    <xdr:from>
      <xdr:col>2</xdr:col>
      <xdr:colOff>9525</xdr:colOff>
      <xdr:row>3</xdr:row>
      <xdr:rowOff>104775</xdr:rowOff>
    </xdr:from>
    <xdr:ext cx="895350" cy="895350"/>
    <xdr:pic>
      <xdr:nvPicPr>
        <xdr:cNvPr id="3" name="Grafik 2" descr="http://files.softicons.com/download/folder-icons/latt-sjo-icons-by-rick-patrick/png/128x128/Open.png">
          <a:hlinkClick xmlns:r="http://schemas.openxmlformats.org/officeDocument/2006/relationships" r:id="rId2"/>
          <a:extLst>
            <a:ext uri="{FF2B5EF4-FFF2-40B4-BE49-F238E27FC236}">
              <a16:creationId xmlns:a16="http://schemas.microsoft.com/office/drawing/2014/main" id="{00000000-0008-0000-5A00-000003000000}"/>
            </a:ext>
          </a:extLst>
        </xdr:cNvPr>
        <xdr:cNvPicPr>
          <a:picLocks noChangeAspect="1" noChangeArrowheads="1"/>
        </xdr:cNvPicPr>
      </xdr:nvPicPr>
      <xdr:blipFill>
        <a:blip xmlns:r="http://schemas.openxmlformats.org/officeDocument/2006/relationships" r:embed="rId3" cstate="email">
          <a:extLst>
            <a:ext uri="{28A0092B-C50C-407E-A947-70E740481C1C}">
              <a14:useLocalDpi xmlns:a14="http://schemas.microsoft.com/office/drawing/2010/main"/>
            </a:ext>
          </a:extLst>
        </a:blip>
        <a:srcRect/>
        <a:stretch>
          <a:fillRect/>
        </a:stretch>
      </xdr:blipFill>
      <xdr:spPr bwMode="auto">
        <a:xfrm>
          <a:off x="714375" y="1028700"/>
          <a:ext cx="895350" cy="8953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oneCellAnchor>
  <xdr:oneCellAnchor>
    <xdr:from>
      <xdr:col>1</xdr:col>
      <xdr:colOff>85726</xdr:colOff>
      <xdr:row>1</xdr:row>
      <xdr:rowOff>142875</xdr:rowOff>
    </xdr:from>
    <xdr:ext cx="2552700" cy="1476375"/>
    <xdr:sp macro="" textlink="">
      <xdr:nvSpPr>
        <xdr:cNvPr id="4" name="Rechteck 3">
          <a:extLst>
            <a:ext uri="{FF2B5EF4-FFF2-40B4-BE49-F238E27FC236}">
              <a16:creationId xmlns:a16="http://schemas.microsoft.com/office/drawing/2014/main" id="{00000000-0008-0000-5A00-000004000000}"/>
            </a:ext>
          </a:extLst>
        </xdr:cNvPr>
        <xdr:cNvSpPr/>
      </xdr:nvSpPr>
      <xdr:spPr>
        <a:xfrm>
          <a:off x="552451" y="676275"/>
          <a:ext cx="2552700" cy="1476375"/>
        </a:xfrm>
        <a:prstGeom prst="rect">
          <a:avLst/>
        </a:prstGeom>
        <a:noFill/>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xdr:oneCellAnchor>
  <xdr:oneCellAnchor>
    <xdr:from>
      <xdr:col>3</xdr:col>
      <xdr:colOff>19050</xdr:colOff>
      <xdr:row>5</xdr:row>
      <xdr:rowOff>104775</xdr:rowOff>
    </xdr:from>
    <xdr:ext cx="895350" cy="247650"/>
    <xdr:sp macro="" textlink="">
      <xdr:nvSpPr>
        <xdr:cNvPr id="5" name="Textfeld 4">
          <a:hlinkClick xmlns:r="http://schemas.openxmlformats.org/officeDocument/2006/relationships" r:id="rId4"/>
          <a:extLst>
            <a:ext uri="{FF2B5EF4-FFF2-40B4-BE49-F238E27FC236}">
              <a16:creationId xmlns:a16="http://schemas.microsoft.com/office/drawing/2014/main" id="{00000000-0008-0000-5A00-000005000000}"/>
            </a:ext>
          </a:extLst>
        </xdr:cNvPr>
        <xdr:cNvSpPr txBox="1"/>
      </xdr:nvSpPr>
      <xdr:spPr>
        <a:xfrm>
          <a:off x="3429000" y="1933575"/>
          <a:ext cx="895350" cy="24765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400" b="0" i="0" u="none" strike="noStrike" kern="0" cap="none" spc="0" normalizeH="0" baseline="0">
              <a:ln>
                <a:noFill/>
              </a:ln>
              <a:solidFill>
                <a:prstClr val="white"/>
              </a:solidFill>
              <a:effectLst/>
              <a:uLnTx/>
              <a:uFillTx/>
              <a:latin typeface="+mn-lt"/>
              <a:ea typeface="+mn-ea"/>
              <a:cs typeface="+mn-cs"/>
            </a:rPr>
            <a:t>free trial</a:t>
          </a:r>
        </a:p>
      </xdr:txBody>
    </xdr:sp>
    <xdr:clientData fPrintsWithSheet="0"/>
  </xdr:oneCellAnchor>
  <xdr:twoCellAnchor editAs="oneCell">
    <xdr:from>
      <xdr:col>1</xdr:col>
      <xdr:colOff>71174</xdr:colOff>
      <xdr:row>8</xdr:row>
      <xdr:rowOff>19049</xdr:rowOff>
    </xdr:from>
    <xdr:to>
      <xdr:col>4</xdr:col>
      <xdr:colOff>308704</xdr:colOff>
      <xdr:row>31</xdr:row>
      <xdr:rowOff>114299</xdr:rowOff>
    </xdr:to>
    <xdr:pic>
      <xdr:nvPicPr>
        <xdr:cNvPr id="10" name="Grafik 9">
          <a:hlinkClick xmlns:r="http://schemas.openxmlformats.org/officeDocument/2006/relationships" r:id="rId4"/>
          <a:extLst>
            <a:ext uri="{FF2B5EF4-FFF2-40B4-BE49-F238E27FC236}">
              <a16:creationId xmlns:a16="http://schemas.microsoft.com/office/drawing/2014/main" id="{00000000-0008-0000-5A00-00000A000000}"/>
            </a:ext>
          </a:extLst>
        </xdr:cNvPr>
        <xdr:cNvPicPr>
          <a:picLocks noChangeAspect="1"/>
        </xdr:cNvPicPr>
      </xdr:nvPicPr>
      <xdr:blipFill>
        <a:blip xmlns:r="http://schemas.openxmlformats.org/officeDocument/2006/relationships" r:embed="rId5"/>
        <a:stretch>
          <a:fillRect/>
        </a:stretch>
      </xdr:blipFill>
      <xdr:spPr>
        <a:xfrm>
          <a:off x="537899" y="2438399"/>
          <a:ext cx="5533430" cy="4505325"/>
        </a:xfrm>
        <a:prstGeom prst="rect">
          <a:avLst/>
        </a:prstGeom>
      </xdr:spPr>
    </xdr:pic>
    <xdr:clientData/>
  </xdr:twoCellAnchor>
  <xdr:twoCellAnchor editAs="oneCell">
    <xdr:from>
      <xdr:col>0</xdr:col>
      <xdr:colOff>76200</xdr:colOff>
      <xdr:row>0</xdr:row>
      <xdr:rowOff>104775</xdr:rowOff>
    </xdr:from>
    <xdr:to>
      <xdr:col>0</xdr:col>
      <xdr:colOff>400200</xdr:colOff>
      <xdr:row>0</xdr:row>
      <xdr:rowOff>430240</xdr:rowOff>
    </xdr:to>
    <xdr:grpSp>
      <xdr:nvGrpSpPr>
        <xdr:cNvPr id="11" name="Gruppieren 10">
          <a:hlinkClick xmlns:r="http://schemas.openxmlformats.org/officeDocument/2006/relationships" r:id="rId6"/>
          <a:extLst>
            <a:ext uri="{FF2B5EF4-FFF2-40B4-BE49-F238E27FC236}">
              <a16:creationId xmlns:a16="http://schemas.microsoft.com/office/drawing/2014/main" id="{00000000-0008-0000-5A00-00000B000000}"/>
            </a:ext>
          </a:extLst>
        </xdr:cNvPr>
        <xdr:cNvGrpSpPr/>
      </xdr:nvGrpSpPr>
      <xdr:grpSpPr>
        <a:xfrm>
          <a:off x="76200" y="104775"/>
          <a:ext cx="324000" cy="325465"/>
          <a:chOff x="9191625" y="3009900"/>
          <a:chExt cx="324000" cy="325465"/>
        </a:xfrm>
      </xdr:grpSpPr>
      <xdr:sp macro="" textlink="">
        <xdr:nvSpPr>
          <xdr:cNvPr id="12" name="Rechteck 11">
            <a:extLst>
              <a:ext uri="{FF2B5EF4-FFF2-40B4-BE49-F238E27FC236}">
                <a16:creationId xmlns:a16="http://schemas.microsoft.com/office/drawing/2014/main" id="{00000000-0008-0000-5A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12">
            <a:extLst>
              <a:ext uri="{FF2B5EF4-FFF2-40B4-BE49-F238E27FC236}">
                <a16:creationId xmlns:a16="http://schemas.microsoft.com/office/drawing/2014/main" id="{00000000-0008-0000-5A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wsDr>
</file>

<file path=xl/drawings/drawing91.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64480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5C00-000002000000}"/>
            </a:ext>
          </a:extLst>
        </xdr:cNvPr>
        <xdr:cNvGrpSpPr/>
      </xdr:nvGrpSpPr>
      <xdr:grpSpPr>
        <a:xfrm>
          <a:off x="95250" y="104775"/>
          <a:ext cx="324000" cy="325465"/>
          <a:chOff x="12729063" y="1298331"/>
          <a:chExt cx="324000" cy="323267"/>
        </a:xfrm>
      </xdr:grpSpPr>
      <xdr:sp macro="" textlink="">
        <xdr:nvSpPr>
          <xdr:cNvPr id="3" name="Rechteck 2">
            <a:extLst>
              <a:ext uri="{FF2B5EF4-FFF2-40B4-BE49-F238E27FC236}">
                <a16:creationId xmlns:a16="http://schemas.microsoft.com/office/drawing/2014/main" id="{00000000-0008-0000-5C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5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815350</xdr:colOff>
      <xdr:row>5</xdr:row>
      <xdr:rowOff>138112</xdr:rowOff>
    </xdr:from>
    <xdr:to>
      <xdr:col>3</xdr:col>
      <xdr:colOff>2224948</xdr:colOff>
      <xdr:row>5</xdr:row>
      <xdr:rowOff>387760</xdr:rowOff>
    </xdr:to>
    <xdr:pic>
      <xdr:nvPicPr>
        <xdr:cNvPr id="5" name="Grafik 6">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15563" y="985837"/>
          <a:ext cx="1493418" cy="2496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Serge\Dropbox\@fileswork\@iManagement\07_Quali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nterricht\@iManagement\009_Quality.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Tmp\10_HRM_old.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iSerge\Dropbox\@fileswork\@iManagement\03_ProjectManage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Menu QM"/>
      <sheetName val="Kernkompetenzen"/>
      <sheetName val="Q-Planung"/>
      <sheetName val="Kunden"/>
      <sheetName val="Produkte"/>
      <sheetName val="PESTLE"/>
      <sheetName val="Potenzial"/>
      <sheetName val="QPortfolio"/>
      <sheetName val="Swot-Analyse"/>
      <sheetName val="Forces"/>
      <sheetName val="Chances"/>
      <sheetName val="HQ1"/>
      <sheetName val="HQ2"/>
      <sheetName val="HQ3"/>
      <sheetName val="HQ4"/>
      <sheetName val="HQ5"/>
      <sheetName val="Massnahmen"/>
      <sheetName val="Q-Steuerung"/>
      <sheetName val="Risikomgmt"/>
      <sheetName val="Fishbone"/>
      <sheetName val="Pareto"/>
      <sheetName val="MatrixIdee"/>
      <sheetName val="KPI"/>
      <sheetName val="Cockpit"/>
      <sheetName val="Q-Pruefung"/>
      <sheetName val="Fehler"/>
      <sheetName val="Reklamationen"/>
      <sheetName val="Ideen"/>
      <sheetName val="Prozesse"/>
      <sheetName val="Kosten"/>
      <sheetName val="Q-Sicherung"/>
      <sheetName val="Audit"/>
      <sheetName val="Kommunikation"/>
      <sheetName val="Kommunikationsprozess"/>
      <sheetName val="Benchmark"/>
      <sheetName val="Leadership"/>
      <sheetName val="Strategieklausur"/>
      <sheetName val="Coaching"/>
      <sheetName val="MgmtReview"/>
      <sheetName val="Direktionssitzung"/>
      <sheetName val="Verbesserung"/>
      <sheetName val="Projektmgmt"/>
      <sheetName val="Mitarbeitergespraech"/>
      <sheetName val="Innovation"/>
      <sheetName val="Change"/>
      <sheetName val="MenuProzesse"/>
      <sheetName val="Fuehrung"/>
      <sheetName val="Kern"/>
      <sheetName val="Unterstuetzung"/>
      <sheetName val="2Cockpit"/>
      <sheetName val="2QCockpit"/>
      <sheetName val="2Strategie"/>
      <sheetName val="2PTool"/>
      <sheetName val="2BSC"/>
      <sheetName val="2Projmgtm"/>
      <sheetName val="2Innovation"/>
      <sheetName val="2BusinessPlan"/>
      <sheetName val="2Change"/>
      <sheetName val="oIndikatoren"/>
      <sheetName val="sIndikatoren"/>
      <sheetName val="Log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
          <cell r="F1">
            <v>0</v>
          </cell>
        </row>
        <row r="2">
          <cell r="F2">
            <v>0</v>
          </cell>
        </row>
        <row r="3">
          <cell r="F3">
            <v>0</v>
          </cell>
        </row>
        <row r="4">
          <cell r="F4">
            <v>0</v>
          </cell>
        </row>
        <row r="5">
          <cell r="F5">
            <v>0</v>
          </cell>
        </row>
        <row r="6">
          <cell r="F6" t="str">
            <v>Bars</v>
          </cell>
        </row>
        <row r="7">
          <cell r="E7" t="str">
            <v>Reason 20</v>
          </cell>
          <cell r="F7">
            <v>21</v>
          </cell>
          <cell r="H7">
            <v>9.9526066350710901E-2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MenuHRM"/>
      <sheetName val="Marketing"/>
      <sheetName val="Markt"/>
      <sheetName val="MarketingIntern"/>
      <sheetName val="MarketingExtern"/>
      <sheetName val="Kommunikation"/>
      <sheetName val="Gewinnung"/>
      <sheetName val="UebersichtAnforderung"/>
      <sheetName val="Stellenbeschrieb"/>
      <sheetName val="Anforderungsprofil"/>
      <sheetName val="CheckStellenauschreibung"/>
      <sheetName val="Vorselektion"/>
      <sheetName val="BGespräch"/>
      <sheetName val="CheckEinarbeitung"/>
      <sheetName val="Einsatz"/>
      <sheetName val="iCanvas"/>
      <sheetName val="Motivationstheorien"/>
      <sheetName val="RegelnMotivation"/>
      <sheetName val="Maslow"/>
      <sheetName val="Alderfer"/>
      <sheetName val="McClelland"/>
      <sheetName val="Barbuto"/>
      <sheetName val="McGregor"/>
      <sheetName val="Herzberg"/>
      <sheetName val="Flow"/>
      <sheetName val="Volition"/>
      <sheetName val="GesprächsFormular"/>
      <sheetName val="FragenFeedback"/>
      <sheetName val="Feedback"/>
      <sheetName val="FeedbackGeben"/>
      <sheetName val="FeedbackEmpfangen"/>
      <sheetName val="RegelnFeedback"/>
      <sheetName val="Selbstkonzept"/>
      <sheetName val="Johari"/>
      <sheetName val="Johari2"/>
      <sheetName val="Entwicklung"/>
      <sheetName val="UebersichtEntwicklung"/>
      <sheetName val="Swot-Analyse"/>
      <sheetName val="Selbst"/>
      <sheetName val="Fremd"/>
      <sheetName val="Entwicklungsmassnahmen"/>
      <sheetName val="RegelnKonflikt"/>
      <sheetName val="WinWin"/>
      <sheetName val="VierZimmer"/>
      <sheetName val="Erneuerung"/>
      <sheetName val="Team"/>
      <sheetName val="CheckTeam"/>
      <sheetName val="Teambuilding"/>
      <sheetName val="TestTeamrolle"/>
      <sheetName val="ZieleTeam"/>
      <sheetName val="Beurteilung"/>
      <sheetName val="CheckZielvereinbarung"/>
      <sheetName val="Zielvereinbarung"/>
      <sheetName val="CheckBeurteilung"/>
      <sheetName val="Climameter"/>
      <sheetName val="Austritt"/>
      <sheetName val="SchwierigeGespraeche"/>
      <sheetName val="DebriefingVorbereiten"/>
      <sheetName val="Debriefing"/>
      <sheetName val="Admin"/>
      <sheetName val="Cockpit"/>
      <sheetName val="Massnahmen"/>
      <sheetName val="Fuehrung"/>
      <sheetName val="Risikomgmt"/>
      <sheetName val="Benchmark"/>
      <sheetName val="Reklamationen"/>
      <sheetName val="Fehler"/>
      <sheetName val="Eisenhower"/>
      <sheetName val="Trends"/>
      <sheetName val="Consumer_Trend"/>
      <sheetName val="Stakeholder"/>
      <sheetName val="Struktur"/>
      <sheetName val="Systeme"/>
      <sheetName val="Forces"/>
      <sheetName val="Chances"/>
      <sheetName val="Prozesse"/>
      <sheetName val="Kernkompetenzen"/>
      <sheetName val="Leadership"/>
      <sheetName val="Fishbone"/>
      <sheetName val="KostenNutzen"/>
      <sheetName val="MatrixIdee"/>
      <sheetName val="KPI"/>
      <sheetName val="Pareto"/>
      <sheetName val="Lewin"/>
      <sheetName val="2Cockpit"/>
      <sheetName val="2Strategie"/>
      <sheetName val="2BP"/>
      <sheetName val="2BSC"/>
      <sheetName val="2Projektmgmt"/>
      <sheetName val="Quell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ow r="6">
          <cell r="F6" t="str">
            <v>Bars</v>
          </cell>
        </row>
        <row r="7">
          <cell r="E7" t="str">
            <v>Reason 20</v>
          </cell>
          <cell r="F7">
            <v>21</v>
          </cell>
          <cell r="H7">
            <v>9.5454545454545459E-2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10</v>
          </cell>
        </row>
        <row r="19">
          <cell r="F19">
            <v>9</v>
          </cell>
        </row>
        <row r="20">
          <cell r="F20">
            <v>8</v>
          </cell>
        </row>
        <row r="21">
          <cell r="F21">
            <v>7</v>
          </cell>
        </row>
        <row r="22">
          <cell r="F22">
            <v>6</v>
          </cell>
        </row>
        <row r="23">
          <cell r="F23">
            <v>5</v>
          </cell>
        </row>
        <row r="24">
          <cell r="F24">
            <v>4</v>
          </cell>
        </row>
        <row r="25">
          <cell r="F25">
            <v>3</v>
          </cell>
        </row>
        <row r="26">
          <cell r="F26">
            <v>2</v>
          </cell>
        </row>
      </sheetData>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Projektmgmt"/>
      <sheetName val="Projektauftrag"/>
      <sheetName val="Grobplan"/>
      <sheetName val="Detailplan"/>
      <sheetName val="Detailplan_Uebersicht"/>
      <sheetName val="Projektstand"/>
      <sheetName val="Projektabschluss"/>
      <sheetName val="Projektteam"/>
      <sheetName val="Adresses"/>
      <sheetName val="Organigramm"/>
      <sheetName val="Sitzungen"/>
      <sheetName val="Projektbudget"/>
      <sheetName val="Grobkonzept"/>
      <sheetName val="Detailkonzept"/>
      <sheetName val="Projektcontrolling"/>
      <sheetName val="Notizen"/>
      <sheetName val="Swot-Analyse"/>
      <sheetName val="Risikomgmt"/>
      <sheetName val="Kommunikation"/>
      <sheetName val="Machbarkeit"/>
      <sheetName val="Fishbone"/>
      <sheetName val="Kalender"/>
      <sheetName val="Help"/>
      <sheetName val="Logo"/>
      <sheetName val="Indicators"/>
      <sheetName val="Promotoren"/>
      <sheetName val="Stakeholder"/>
    </sheetNames>
    <sheetDataSet>
      <sheetData sheetId="0">
        <row r="4">
          <cell r="Z4">
            <v>69763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Design1">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lnDef>
      <a:spPr>
        <a:ln>
          <a:solidFill>
            <a:schemeClr val="tx2"/>
          </a:solidFill>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 Type="http://schemas.openxmlformats.org/officeDocument/2006/relationships/vmlDrawing" Target="../drawings/vmlDrawing2.vml"/><Relationship Id="rId21" Type="http://schemas.openxmlformats.org/officeDocument/2006/relationships/ctrlProp" Target="../ctrlProps/ctrlProp19.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10" Type="http://schemas.openxmlformats.org/officeDocument/2006/relationships/ctrlProp" Target="../ctrlProps/ctrlProp8.xml"/><Relationship Id="rId19" Type="http://schemas.openxmlformats.org/officeDocument/2006/relationships/ctrlProp" Target="../ctrlProps/ctrlProp17.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3.bin"/><Relationship Id="rId1" Type="http://schemas.openxmlformats.org/officeDocument/2006/relationships/hyperlink" Target="http://www.2imanagement.ch/" TargetMode="External"/><Relationship Id="rId5" Type="http://schemas.openxmlformats.org/officeDocument/2006/relationships/ctrlProp" Target="../ctrlProps/ctrlProp28.xml"/><Relationship Id="rId4"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5.bin"/><Relationship Id="rId4" Type="http://schemas.openxmlformats.org/officeDocument/2006/relationships/ctrlProp" Target="../ctrlProps/ctrlProp2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17" Type="http://schemas.openxmlformats.org/officeDocument/2006/relationships/ctrlProp" Target="../ctrlProps/ctrlProp143.xml"/><Relationship Id="rId21" Type="http://schemas.openxmlformats.org/officeDocument/2006/relationships/ctrlProp" Target="../ctrlProps/ctrlProp47.xml"/><Relationship Id="rId42" Type="http://schemas.openxmlformats.org/officeDocument/2006/relationships/ctrlProp" Target="../ctrlProps/ctrlProp68.xml"/><Relationship Id="rId63" Type="http://schemas.openxmlformats.org/officeDocument/2006/relationships/ctrlProp" Target="../ctrlProps/ctrlProp89.xml"/><Relationship Id="rId84" Type="http://schemas.openxmlformats.org/officeDocument/2006/relationships/ctrlProp" Target="../ctrlProps/ctrlProp110.xml"/><Relationship Id="rId138" Type="http://schemas.openxmlformats.org/officeDocument/2006/relationships/ctrlProp" Target="../ctrlProps/ctrlProp164.xml"/><Relationship Id="rId107" Type="http://schemas.openxmlformats.org/officeDocument/2006/relationships/ctrlProp" Target="../ctrlProps/ctrlProp133.xml"/><Relationship Id="rId11" Type="http://schemas.openxmlformats.org/officeDocument/2006/relationships/ctrlProp" Target="../ctrlProps/ctrlProp37.xml"/><Relationship Id="rId32" Type="http://schemas.openxmlformats.org/officeDocument/2006/relationships/ctrlProp" Target="../ctrlProps/ctrlProp58.xml"/><Relationship Id="rId53" Type="http://schemas.openxmlformats.org/officeDocument/2006/relationships/ctrlProp" Target="../ctrlProps/ctrlProp79.xml"/><Relationship Id="rId74" Type="http://schemas.openxmlformats.org/officeDocument/2006/relationships/ctrlProp" Target="../ctrlProps/ctrlProp100.xml"/><Relationship Id="rId128" Type="http://schemas.openxmlformats.org/officeDocument/2006/relationships/ctrlProp" Target="../ctrlProps/ctrlProp154.xml"/><Relationship Id="rId149" Type="http://schemas.openxmlformats.org/officeDocument/2006/relationships/ctrlProp" Target="../ctrlProps/ctrlProp175.xml"/><Relationship Id="rId5" Type="http://schemas.openxmlformats.org/officeDocument/2006/relationships/ctrlProp" Target="../ctrlProps/ctrlProp31.xml"/><Relationship Id="rId95" Type="http://schemas.openxmlformats.org/officeDocument/2006/relationships/ctrlProp" Target="../ctrlProps/ctrlProp121.xml"/><Relationship Id="rId22" Type="http://schemas.openxmlformats.org/officeDocument/2006/relationships/ctrlProp" Target="../ctrlProps/ctrlProp48.xml"/><Relationship Id="rId27" Type="http://schemas.openxmlformats.org/officeDocument/2006/relationships/ctrlProp" Target="../ctrlProps/ctrlProp53.xml"/><Relationship Id="rId43" Type="http://schemas.openxmlformats.org/officeDocument/2006/relationships/ctrlProp" Target="../ctrlProps/ctrlProp69.xml"/><Relationship Id="rId48" Type="http://schemas.openxmlformats.org/officeDocument/2006/relationships/ctrlProp" Target="../ctrlProps/ctrlProp74.xml"/><Relationship Id="rId64" Type="http://schemas.openxmlformats.org/officeDocument/2006/relationships/ctrlProp" Target="../ctrlProps/ctrlProp90.xml"/><Relationship Id="rId69" Type="http://schemas.openxmlformats.org/officeDocument/2006/relationships/ctrlProp" Target="../ctrlProps/ctrlProp95.xml"/><Relationship Id="rId113" Type="http://schemas.openxmlformats.org/officeDocument/2006/relationships/ctrlProp" Target="../ctrlProps/ctrlProp139.xml"/><Relationship Id="rId118" Type="http://schemas.openxmlformats.org/officeDocument/2006/relationships/ctrlProp" Target="../ctrlProps/ctrlProp144.xml"/><Relationship Id="rId134" Type="http://schemas.openxmlformats.org/officeDocument/2006/relationships/ctrlProp" Target="../ctrlProps/ctrlProp160.xml"/><Relationship Id="rId139" Type="http://schemas.openxmlformats.org/officeDocument/2006/relationships/ctrlProp" Target="../ctrlProps/ctrlProp165.xml"/><Relationship Id="rId80" Type="http://schemas.openxmlformats.org/officeDocument/2006/relationships/ctrlProp" Target="../ctrlProps/ctrlProp106.xml"/><Relationship Id="rId85" Type="http://schemas.openxmlformats.org/officeDocument/2006/relationships/ctrlProp" Target="../ctrlProps/ctrlProp111.xml"/><Relationship Id="rId150" Type="http://schemas.openxmlformats.org/officeDocument/2006/relationships/ctrlProp" Target="../ctrlProps/ctrlProp176.xml"/><Relationship Id="rId12" Type="http://schemas.openxmlformats.org/officeDocument/2006/relationships/ctrlProp" Target="../ctrlProps/ctrlProp38.xml"/><Relationship Id="rId17" Type="http://schemas.openxmlformats.org/officeDocument/2006/relationships/ctrlProp" Target="../ctrlProps/ctrlProp43.xml"/><Relationship Id="rId33" Type="http://schemas.openxmlformats.org/officeDocument/2006/relationships/ctrlProp" Target="../ctrlProps/ctrlProp59.xml"/><Relationship Id="rId38" Type="http://schemas.openxmlformats.org/officeDocument/2006/relationships/ctrlProp" Target="../ctrlProps/ctrlProp64.xml"/><Relationship Id="rId59" Type="http://schemas.openxmlformats.org/officeDocument/2006/relationships/ctrlProp" Target="../ctrlProps/ctrlProp85.xml"/><Relationship Id="rId103" Type="http://schemas.openxmlformats.org/officeDocument/2006/relationships/ctrlProp" Target="../ctrlProps/ctrlProp129.xml"/><Relationship Id="rId108" Type="http://schemas.openxmlformats.org/officeDocument/2006/relationships/ctrlProp" Target="../ctrlProps/ctrlProp134.xml"/><Relationship Id="rId124" Type="http://schemas.openxmlformats.org/officeDocument/2006/relationships/ctrlProp" Target="../ctrlProps/ctrlProp150.xml"/><Relationship Id="rId129" Type="http://schemas.openxmlformats.org/officeDocument/2006/relationships/ctrlProp" Target="../ctrlProps/ctrlProp155.xml"/><Relationship Id="rId54" Type="http://schemas.openxmlformats.org/officeDocument/2006/relationships/ctrlProp" Target="../ctrlProps/ctrlProp80.xml"/><Relationship Id="rId70" Type="http://schemas.openxmlformats.org/officeDocument/2006/relationships/ctrlProp" Target="../ctrlProps/ctrlProp96.xml"/><Relationship Id="rId75" Type="http://schemas.openxmlformats.org/officeDocument/2006/relationships/ctrlProp" Target="../ctrlProps/ctrlProp101.xml"/><Relationship Id="rId91" Type="http://schemas.openxmlformats.org/officeDocument/2006/relationships/ctrlProp" Target="../ctrlProps/ctrlProp117.xml"/><Relationship Id="rId96" Type="http://schemas.openxmlformats.org/officeDocument/2006/relationships/ctrlProp" Target="../ctrlProps/ctrlProp122.xml"/><Relationship Id="rId140" Type="http://schemas.openxmlformats.org/officeDocument/2006/relationships/ctrlProp" Target="../ctrlProps/ctrlProp166.xml"/><Relationship Id="rId145" Type="http://schemas.openxmlformats.org/officeDocument/2006/relationships/ctrlProp" Target="../ctrlProps/ctrlProp171.xml"/><Relationship Id="rId1" Type="http://schemas.openxmlformats.org/officeDocument/2006/relationships/printerSettings" Target="../printerSettings/printerSettings18.bin"/><Relationship Id="rId6" Type="http://schemas.openxmlformats.org/officeDocument/2006/relationships/ctrlProp" Target="../ctrlProps/ctrlProp32.xml"/><Relationship Id="rId23" Type="http://schemas.openxmlformats.org/officeDocument/2006/relationships/ctrlProp" Target="../ctrlProps/ctrlProp49.xml"/><Relationship Id="rId28" Type="http://schemas.openxmlformats.org/officeDocument/2006/relationships/ctrlProp" Target="../ctrlProps/ctrlProp54.xml"/><Relationship Id="rId49" Type="http://schemas.openxmlformats.org/officeDocument/2006/relationships/ctrlProp" Target="../ctrlProps/ctrlProp75.xml"/><Relationship Id="rId114" Type="http://schemas.openxmlformats.org/officeDocument/2006/relationships/ctrlProp" Target="../ctrlProps/ctrlProp140.xml"/><Relationship Id="rId119" Type="http://schemas.openxmlformats.org/officeDocument/2006/relationships/ctrlProp" Target="../ctrlProps/ctrlProp145.xml"/><Relationship Id="rId44" Type="http://schemas.openxmlformats.org/officeDocument/2006/relationships/ctrlProp" Target="../ctrlProps/ctrlProp70.xml"/><Relationship Id="rId60" Type="http://schemas.openxmlformats.org/officeDocument/2006/relationships/ctrlProp" Target="../ctrlProps/ctrlProp86.xml"/><Relationship Id="rId65" Type="http://schemas.openxmlformats.org/officeDocument/2006/relationships/ctrlProp" Target="../ctrlProps/ctrlProp91.xml"/><Relationship Id="rId81" Type="http://schemas.openxmlformats.org/officeDocument/2006/relationships/ctrlProp" Target="../ctrlProps/ctrlProp107.xml"/><Relationship Id="rId86" Type="http://schemas.openxmlformats.org/officeDocument/2006/relationships/ctrlProp" Target="../ctrlProps/ctrlProp112.xml"/><Relationship Id="rId130" Type="http://schemas.openxmlformats.org/officeDocument/2006/relationships/ctrlProp" Target="../ctrlProps/ctrlProp156.xml"/><Relationship Id="rId135" Type="http://schemas.openxmlformats.org/officeDocument/2006/relationships/ctrlProp" Target="../ctrlProps/ctrlProp161.xml"/><Relationship Id="rId151" Type="http://schemas.openxmlformats.org/officeDocument/2006/relationships/ctrlProp" Target="../ctrlProps/ctrlProp177.xml"/><Relationship Id="rId13" Type="http://schemas.openxmlformats.org/officeDocument/2006/relationships/ctrlProp" Target="../ctrlProps/ctrlProp39.xml"/><Relationship Id="rId18" Type="http://schemas.openxmlformats.org/officeDocument/2006/relationships/ctrlProp" Target="../ctrlProps/ctrlProp44.xml"/><Relationship Id="rId39" Type="http://schemas.openxmlformats.org/officeDocument/2006/relationships/ctrlProp" Target="../ctrlProps/ctrlProp65.xml"/><Relationship Id="rId109" Type="http://schemas.openxmlformats.org/officeDocument/2006/relationships/ctrlProp" Target="../ctrlProps/ctrlProp135.xml"/><Relationship Id="rId34" Type="http://schemas.openxmlformats.org/officeDocument/2006/relationships/ctrlProp" Target="../ctrlProps/ctrlProp60.xml"/><Relationship Id="rId50" Type="http://schemas.openxmlformats.org/officeDocument/2006/relationships/ctrlProp" Target="../ctrlProps/ctrlProp76.xml"/><Relationship Id="rId55" Type="http://schemas.openxmlformats.org/officeDocument/2006/relationships/ctrlProp" Target="../ctrlProps/ctrlProp81.xml"/><Relationship Id="rId76" Type="http://schemas.openxmlformats.org/officeDocument/2006/relationships/ctrlProp" Target="../ctrlProps/ctrlProp102.xml"/><Relationship Id="rId97" Type="http://schemas.openxmlformats.org/officeDocument/2006/relationships/ctrlProp" Target="../ctrlProps/ctrlProp123.xml"/><Relationship Id="rId104" Type="http://schemas.openxmlformats.org/officeDocument/2006/relationships/ctrlProp" Target="../ctrlProps/ctrlProp130.xml"/><Relationship Id="rId120" Type="http://schemas.openxmlformats.org/officeDocument/2006/relationships/ctrlProp" Target="../ctrlProps/ctrlProp146.xml"/><Relationship Id="rId125" Type="http://schemas.openxmlformats.org/officeDocument/2006/relationships/ctrlProp" Target="../ctrlProps/ctrlProp151.xml"/><Relationship Id="rId141" Type="http://schemas.openxmlformats.org/officeDocument/2006/relationships/ctrlProp" Target="../ctrlProps/ctrlProp167.xml"/><Relationship Id="rId146" Type="http://schemas.openxmlformats.org/officeDocument/2006/relationships/ctrlProp" Target="../ctrlProps/ctrlProp172.xml"/><Relationship Id="rId7" Type="http://schemas.openxmlformats.org/officeDocument/2006/relationships/ctrlProp" Target="../ctrlProps/ctrlProp33.xml"/><Relationship Id="rId71" Type="http://schemas.openxmlformats.org/officeDocument/2006/relationships/ctrlProp" Target="../ctrlProps/ctrlProp97.xml"/><Relationship Id="rId92" Type="http://schemas.openxmlformats.org/officeDocument/2006/relationships/ctrlProp" Target="../ctrlProps/ctrlProp118.xml"/><Relationship Id="rId2" Type="http://schemas.openxmlformats.org/officeDocument/2006/relationships/drawing" Target="../drawings/drawing17.xml"/><Relationship Id="rId29" Type="http://schemas.openxmlformats.org/officeDocument/2006/relationships/ctrlProp" Target="../ctrlProps/ctrlProp55.xml"/><Relationship Id="rId24" Type="http://schemas.openxmlformats.org/officeDocument/2006/relationships/ctrlProp" Target="../ctrlProps/ctrlProp50.xml"/><Relationship Id="rId40" Type="http://schemas.openxmlformats.org/officeDocument/2006/relationships/ctrlProp" Target="../ctrlProps/ctrlProp66.xml"/><Relationship Id="rId45" Type="http://schemas.openxmlformats.org/officeDocument/2006/relationships/ctrlProp" Target="../ctrlProps/ctrlProp71.xml"/><Relationship Id="rId66" Type="http://schemas.openxmlformats.org/officeDocument/2006/relationships/ctrlProp" Target="../ctrlProps/ctrlProp92.xml"/><Relationship Id="rId87" Type="http://schemas.openxmlformats.org/officeDocument/2006/relationships/ctrlProp" Target="../ctrlProps/ctrlProp113.xml"/><Relationship Id="rId110" Type="http://schemas.openxmlformats.org/officeDocument/2006/relationships/ctrlProp" Target="../ctrlProps/ctrlProp136.xml"/><Relationship Id="rId115" Type="http://schemas.openxmlformats.org/officeDocument/2006/relationships/ctrlProp" Target="../ctrlProps/ctrlProp141.xml"/><Relationship Id="rId131" Type="http://schemas.openxmlformats.org/officeDocument/2006/relationships/ctrlProp" Target="../ctrlProps/ctrlProp157.xml"/><Relationship Id="rId136" Type="http://schemas.openxmlformats.org/officeDocument/2006/relationships/ctrlProp" Target="../ctrlProps/ctrlProp162.xml"/><Relationship Id="rId61" Type="http://schemas.openxmlformats.org/officeDocument/2006/relationships/ctrlProp" Target="../ctrlProps/ctrlProp87.xml"/><Relationship Id="rId82" Type="http://schemas.openxmlformats.org/officeDocument/2006/relationships/ctrlProp" Target="../ctrlProps/ctrlProp108.xml"/><Relationship Id="rId19" Type="http://schemas.openxmlformats.org/officeDocument/2006/relationships/ctrlProp" Target="../ctrlProps/ctrlProp45.xml"/><Relationship Id="rId14" Type="http://schemas.openxmlformats.org/officeDocument/2006/relationships/ctrlProp" Target="../ctrlProps/ctrlProp40.xml"/><Relationship Id="rId30" Type="http://schemas.openxmlformats.org/officeDocument/2006/relationships/ctrlProp" Target="../ctrlProps/ctrlProp56.xml"/><Relationship Id="rId35" Type="http://schemas.openxmlformats.org/officeDocument/2006/relationships/ctrlProp" Target="../ctrlProps/ctrlProp61.xml"/><Relationship Id="rId56" Type="http://schemas.openxmlformats.org/officeDocument/2006/relationships/ctrlProp" Target="../ctrlProps/ctrlProp82.xml"/><Relationship Id="rId77" Type="http://schemas.openxmlformats.org/officeDocument/2006/relationships/ctrlProp" Target="../ctrlProps/ctrlProp103.xml"/><Relationship Id="rId100" Type="http://schemas.openxmlformats.org/officeDocument/2006/relationships/ctrlProp" Target="../ctrlProps/ctrlProp126.xml"/><Relationship Id="rId105" Type="http://schemas.openxmlformats.org/officeDocument/2006/relationships/ctrlProp" Target="../ctrlProps/ctrlProp131.xml"/><Relationship Id="rId126" Type="http://schemas.openxmlformats.org/officeDocument/2006/relationships/ctrlProp" Target="../ctrlProps/ctrlProp152.xml"/><Relationship Id="rId147" Type="http://schemas.openxmlformats.org/officeDocument/2006/relationships/ctrlProp" Target="../ctrlProps/ctrlProp173.xml"/><Relationship Id="rId8" Type="http://schemas.openxmlformats.org/officeDocument/2006/relationships/ctrlProp" Target="../ctrlProps/ctrlProp34.xml"/><Relationship Id="rId51" Type="http://schemas.openxmlformats.org/officeDocument/2006/relationships/ctrlProp" Target="../ctrlProps/ctrlProp77.xml"/><Relationship Id="rId72" Type="http://schemas.openxmlformats.org/officeDocument/2006/relationships/ctrlProp" Target="../ctrlProps/ctrlProp98.xml"/><Relationship Id="rId93" Type="http://schemas.openxmlformats.org/officeDocument/2006/relationships/ctrlProp" Target="../ctrlProps/ctrlProp119.xml"/><Relationship Id="rId98" Type="http://schemas.openxmlformats.org/officeDocument/2006/relationships/ctrlProp" Target="../ctrlProps/ctrlProp124.xml"/><Relationship Id="rId121" Type="http://schemas.openxmlformats.org/officeDocument/2006/relationships/ctrlProp" Target="../ctrlProps/ctrlProp147.xml"/><Relationship Id="rId142" Type="http://schemas.openxmlformats.org/officeDocument/2006/relationships/ctrlProp" Target="../ctrlProps/ctrlProp168.xml"/><Relationship Id="rId3" Type="http://schemas.openxmlformats.org/officeDocument/2006/relationships/vmlDrawing" Target="../drawings/vmlDrawing17.vml"/><Relationship Id="rId25" Type="http://schemas.openxmlformats.org/officeDocument/2006/relationships/ctrlProp" Target="../ctrlProps/ctrlProp51.xml"/><Relationship Id="rId46" Type="http://schemas.openxmlformats.org/officeDocument/2006/relationships/ctrlProp" Target="../ctrlProps/ctrlProp72.xml"/><Relationship Id="rId67" Type="http://schemas.openxmlformats.org/officeDocument/2006/relationships/ctrlProp" Target="../ctrlProps/ctrlProp93.xml"/><Relationship Id="rId116" Type="http://schemas.openxmlformats.org/officeDocument/2006/relationships/ctrlProp" Target="../ctrlProps/ctrlProp142.xml"/><Relationship Id="rId137" Type="http://schemas.openxmlformats.org/officeDocument/2006/relationships/ctrlProp" Target="../ctrlProps/ctrlProp163.xml"/><Relationship Id="rId20" Type="http://schemas.openxmlformats.org/officeDocument/2006/relationships/ctrlProp" Target="../ctrlProps/ctrlProp46.xml"/><Relationship Id="rId41" Type="http://schemas.openxmlformats.org/officeDocument/2006/relationships/ctrlProp" Target="../ctrlProps/ctrlProp67.xml"/><Relationship Id="rId62" Type="http://schemas.openxmlformats.org/officeDocument/2006/relationships/ctrlProp" Target="../ctrlProps/ctrlProp88.xml"/><Relationship Id="rId83" Type="http://schemas.openxmlformats.org/officeDocument/2006/relationships/ctrlProp" Target="../ctrlProps/ctrlProp109.xml"/><Relationship Id="rId88" Type="http://schemas.openxmlformats.org/officeDocument/2006/relationships/ctrlProp" Target="../ctrlProps/ctrlProp114.xml"/><Relationship Id="rId111" Type="http://schemas.openxmlformats.org/officeDocument/2006/relationships/ctrlProp" Target="../ctrlProps/ctrlProp137.xml"/><Relationship Id="rId132" Type="http://schemas.openxmlformats.org/officeDocument/2006/relationships/ctrlProp" Target="../ctrlProps/ctrlProp158.xml"/><Relationship Id="rId15" Type="http://schemas.openxmlformats.org/officeDocument/2006/relationships/ctrlProp" Target="../ctrlProps/ctrlProp41.xml"/><Relationship Id="rId36" Type="http://schemas.openxmlformats.org/officeDocument/2006/relationships/ctrlProp" Target="../ctrlProps/ctrlProp62.xml"/><Relationship Id="rId57" Type="http://schemas.openxmlformats.org/officeDocument/2006/relationships/ctrlProp" Target="../ctrlProps/ctrlProp83.xml"/><Relationship Id="rId106" Type="http://schemas.openxmlformats.org/officeDocument/2006/relationships/ctrlProp" Target="../ctrlProps/ctrlProp132.xml"/><Relationship Id="rId127" Type="http://schemas.openxmlformats.org/officeDocument/2006/relationships/ctrlProp" Target="../ctrlProps/ctrlProp153.xml"/><Relationship Id="rId10" Type="http://schemas.openxmlformats.org/officeDocument/2006/relationships/ctrlProp" Target="../ctrlProps/ctrlProp36.xml"/><Relationship Id="rId31" Type="http://schemas.openxmlformats.org/officeDocument/2006/relationships/ctrlProp" Target="../ctrlProps/ctrlProp57.xml"/><Relationship Id="rId52" Type="http://schemas.openxmlformats.org/officeDocument/2006/relationships/ctrlProp" Target="../ctrlProps/ctrlProp78.xml"/><Relationship Id="rId73" Type="http://schemas.openxmlformats.org/officeDocument/2006/relationships/ctrlProp" Target="../ctrlProps/ctrlProp99.xml"/><Relationship Id="rId78" Type="http://schemas.openxmlformats.org/officeDocument/2006/relationships/ctrlProp" Target="../ctrlProps/ctrlProp104.xml"/><Relationship Id="rId94" Type="http://schemas.openxmlformats.org/officeDocument/2006/relationships/ctrlProp" Target="../ctrlProps/ctrlProp120.xml"/><Relationship Id="rId99" Type="http://schemas.openxmlformats.org/officeDocument/2006/relationships/ctrlProp" Target="../ctrlProps/ctrlProp125.xml"/><Relationship Id="rId101" Type="http://schemas.openxmlformats.org/officeDocument/2006/relationships/ctrlProp" Target="../ctrlProps/ctrlProp127.xml"/><Relationship Id="rId122" Type="http://schemas.openxmlformats.org/officeDocument/2006/relationships/ctrlProp" Target="../ctrlProps/ctrlProp148.xml"/><Relationship Id="rId143" Type="http://schemas.openxmlformats.org/officeDocument/2006/relationships/ctrlProp" Target="../ctrlProps/ctrlProp169.xml"/><Relationship Id="rId148" Type="http://schemas.openxmlformats.org/officeDocument/2006/relationships/ctrlProp" Target="../ctrlProps/ctrlProp174.xml"/><Relationship Id="rId4" Type="http://schemas.openxmlformats.org/officeDocument/2006/relationships/ctrlProp" Target="../ctrlProps/ctrlProp30.xml"/><Relationship Id="rId9" Type="http://schemas.openxmlformats.org/officeDocument/2006/relationships/ctrlProp" Target="../ctrlProps/ctrlProp35.xml"/><Relationship Id="rId26" Type="http://schemas.openxmlformats.org/officeDocument/2006/relationships/ctrlProp" Target="../ctrlProps/ctrlProp52.xml"/><Relationship Id="rId47" Type="http://schemas.openxmlformats.org/officeDocument/2006/relationships/ctrlProp" Target="../ctrlProps/ctrlProp73.xml"/><Relationship Id="rId68" Type="http://schemas.openxmlformats.org/officeDocument/2006/relationships/ctrlProp" Target="../ctrlProps/ctrlProp94.xml"/><Relationship Id="rId89" Type="http://schemas.openxmlformats.org/officeDocument/2006/relationships/ctrlProp" Target="../ctrlProps/ctrlProp115.xml"/><Relationship Id="rId112" Type="http://schemas.openxmlformats.org/officeDocument/2006/relationships/ctrlProp" Target="../ctrlProps/ctrlProp138.xml"/><Relationship Id="rId133" Type="http://schemas.openxmlformats.org/officeDocument/2006/relationships/ctrlProp" Target="../ctrlProps/ctrlProp159.xml"/><Relationship Id="rId16" Type="http://schemas.openxmlformats.org/officeDocument/2006/relationships/ctrlProp" Target="../ctrlProps/ctrlProp42.xml"/><Relationship Id="rId37" Type="http://schemas.openxmlformats.org/officeDocument/2006/relationships/ctrlProp" Target="../ctrlProps/ctrlProp63.xml"/><Relationship Id="rId58" Type="http://schemas.openxmlformats.org/officeDocument/2006/relationships/ctrlProp" Target="../ctrlProps/ctrlProp84.xml"/><Relationship Id="rId79" Type="http://schemas.openxmlformats.org/officeDocument/2006/relationships/ctrlProp" Target="../ctrlProps/ctrlProp105.xml"/><Relationship Id="rId102" Type="http://schemas.openxmlformats.org/officeDocument/2006/relationships/ctrlProp" Target="../ctrlProps/ctrlProp128.xml"/><Relationship Id="rId123" Type="http://schemas.openxmlformats.org/officeDocument/2006/relationships/ctrlProp" Target="../ctrlProps/ctrlProp149.xml"/><Relationship Id="rId144" Type="http://schemas.openxmlformats.org/officeDocument/2006/relationships/ctrlProp" Target="../ctrlProps/ctrlProp170.xml"/><Relationship Id="rId90" Type="http://schemas.openxmlformats.org/officeDocument/2006/relationships/ctrlProp" Target="../ctrlProps/ctrlProp11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91.xml"/><Relationship Id="rId21" Type="http://schemas.openxmlformats.org/officeDocument/2006/relationships/ctrlProp" Target="../ctrlProps/ctrlProp195.xml"/><Relationship Id="rId42" Type="http://schemas.openxmlformats.org/officeDocument/2006/relationships/ctrlProp" Target="../ctrlProps/ctrlProp216.xml"/><Relationship Id="rId63" Type="http://schemas.openxmlformats.org/officeDocument/2006/relationships/ctrlProp" Target="../ctrlProps/ctrlProp237.xml"/><Relationship Id="rId84" Type="http://schemas.openxmlformats.org/officeDocument/2006/relationships/ctrlProp" Target="../ctrlProps/ctrlProp258.xml"/><Relationship Id="rId138" Type="http://schemas.openxmlformats.org/officeDocument/2006/relationships/ctrlProp" Target="../ctrlProps/ctrlProp312.xml"/><Relationship Id="rId159" Type="http://schemas.openxmlformats.org/officeDocument/2006/relationships/ctrlProp" Target="../ctrlProps/ctrlProp333.xml"/><Relationship Id="rId170" Type="http://schemas.openxmlformats.org/officeDocument/2006/relationships/ctrlProp" Target="../ctrlProps/ctrlProp344.xml"/><Relationship Id="rId191" Type="http://schemas.openxmlformats.org/officeDocument/2006/relationships/ctrlProp" Target="../ctrlProps/ctrlProp365.xml"/><Relationship Id="rId205" Type="http://schemas.openxmlformats.org/officeDocument/2006/relationships/ctrlProp" Target="../ctrlProps/ctrlProp379.xml"/><Relationship Id="rId226" Type="http://schemas.openxmlformats.org/officeDocument/2006/relationships/ctrlProp" Target="../ctrlProps/ctrlProp400.xml"/><Relationship Id="rId247" Type="http://schemas.openxmlformats.org/officeDocument/2006/relationships/ctrlProp" Target="../ctrlProps/ctrlProp421.xml"/><Relationship Id="rId107" Type="http://schemas.openxmlformats.org/officeDocument/2006/relationships/ctrlProp" Target="../ctrlProps/ctrlProp281.xml"/><Relationship Id="rId11" Type="http://schemas.openxmlformats.org/officeDocument/2006/relationships/ctrlProp" Target="../ctrlProps/ctrlProp185.xml"/><Relationship Id="rId32" Type="http://schemas.openxmlformats.org/officeDocument/2006/relationships/ctrlProp" Target="../ctrlProps/ctrlProp206.xml"/><Relationship Id="rId53" Type="http://schemas.openxmlformats.org/officeDocument/2006/relationships/ctrlProp" Target="../ctrlProps/ctrlProp227.xml"/><Relationship Id="rId74" Type="http://schemas.openxmlformats.org/officeDocument/2006/relationships/ctrlProp" Target="../ctrlProps/ctrlProp248.xml"/><Relationship Id="rId128" Type="http://schemas.openxmlformats.org/officeDocument/2006/relationships/ctrlProp" Target="../ctrlProps/ctrlProp302.xml"/><Relationship Id="rId149" Type="http://schemas.openxmlformats.org/officeDocument/2006/relationships/ctrlProp" Target="../ctrlProps/ctrlProp323.xml"/><Relationship Id="rId5" Type="http://schemas.openxmlformats.org/officeDocument/2006/relationships/ctrlProp" Target="../ctrlProps/ctrlProp179.xml"/><Relationship Id="rId95" Type="http://schemas.openxmlformats.org/officeDocument/2006/relationships/ctrlProp" Target="../ctrlProps/ctrlProp269.xml"/><Relationship Id="rId160" Type="http://schemas.openxmlformats.org/officeDocument/2006/relationships/ctrlProp" Target="../ctrlProps/ctrlProp334.xml"/><Relationship Id="rId181" Type="http://schemas.openxmlformats.org/officeDocument/2006/relationships/ctrlProp" Target="../ctrlProps/ctrlProp355.xml"/><Relationship Id="rId216" Type="http://schemas.openxmlformats.org/officeDocument/2006/relationships/ctrlProp" Target="../ctrlProps/ctrlProp390.xml"/><Relationship Id="rId237" Type="http://schemas.openxmlformats.org/officeDocument/2006/relationships/ctrlProp" Target="../ctrlProps/ctrlProp411.xml"/><Relationship Id="rId22" Type="http://schemas.openxmlformats.org/officeDocument/2006/relationships/ctrlProp" Target="../ctrlProps/ctrlProp196.xml"/><Relationship Id="rId43" Type="http://schemas.openxmlformats.org/officeDocument/2006/relationships/ctrlProp" Target="../ctrlProps/ctrlProp217.xml"/><Relationship Id="rId64" Type="http://schemas.openxmlformats.org/officeDocument/2006/relationships/ctrlProp" Target="../ctrlProps/ctrlProp238.xml"/><Relationship Id="rId118" Type="http://schemas.openxmlformats.org/officeDocument/2006/relationships/ctrlProp" Target="../ctrlProps/ctrlProp292.xml"/><Relationship Id="rId139" Type="http://schemas.openxmlformats.org/officeDocument/2006/relationships/ctrlProp" Target="../ctrlProps/ctrlProp313.xml"/><Relationship Id="rId85" Type="http://schemas.openxmlformats.org/officeDocument/2006/relationships/ctrlProp" Target="../ctrlProps/ctrlProp259.xml"/><Relationship Id="rId150" Type="http://schemas.openxmlformats.org/officeDocument/2006/relationships/ctrlProp" Target="../ctrlProps/ctrlProp324.xml"/><Relationship Id="rId171" Type="http://schemas.openxmlformats.org/officeDocument/2006/relationships/ctrlProp" Target="../ctrlProps/ctrlProp345.xml"/><Relationship Id="rId192" Type="http://schemas.openxmlformats.org/officeDocument/2006/relationships/ctrlProp" Target="../ctrlProps/ctrlProp366.xml"/><Relationship Id="rId206" Type="http://schemas.openxmlformats.org/officeDocument/2006/relationships/ctrlProp" Target="../ctrlProps/ctrlProp380.xml"/><Relationship Id="rId227" Type="http://schemas.openxmlformats.org/officeDocument/2006/relationships/ctrlProp" Target="../ctrlProps/ctrlProp401.xml"/><Relationship Id="rId248" Type="http://schemas.openxmlformats.org/officeDocument/2006/relationships/ctrlProp" Target="../ctrlProps/ctrlProp422.xml"/><Relationship Id="rId12" Type="http://schemas.openxmlformats.org/officeDocument/2006/relationships/ctrlProp" Target="../ctrlProps/ctrlProp186.xml"/><Relationship Id="rId33" Type="http://schemas.openxmlformats.org/officeDocument/2006/relationships/ctrlProp" Target="../ctrlProps/ctrlProp207.xml"/><Relationship Id="rId108" Type="http://schemas.openxmlformats.org/officeDocument/2006/relationships/ctrlProp" Target="../ctrlProps/ctrlProp282.xml"/><Relationship Id="rId129" Type="http://schemas.openxmlformats.org/officeDocument/2006/relationships/ctrlProp" Target="../ctrlProps/ctrlProp303.xml"/><Relationship Id="rId54" Type="http://schemas.openxmlformats.org/officeDocument/2006/relationships/ctrlProp" Target="../ctrlProps/ctrlProp228.xml"/><Relationship Id="rId75" Type="http://schemas.openxmlformats.org/officeDocument/2006/relationships/ctrlProp" Target="../ctrlProps/ctrlProp249.xml"/><Relationship Id="rId96" Type="http://schemas.openxmlformats.org/officeDocument/2006/relationships/ctrlProp" Target="../ctrlProps/ctrlProp270.xml"/><Relationship Id="rId140" Type="http://schemas.openxmlformats.org/officeDocument/2006/relationships/ctrlProp" Target="../ctrlProps/ctrlProp314.xml"/><Relationship Id="rId161" Type="http://schemas.openxmlformats.org/officeDocument/2006/relationships/ctrlProp" Target="../ctrlProps/ctrlProp335.xml"/><Relationship Id="rId182" Type="http://schemas.openxmlformats.org/officeDocument/2006/relationships/ctrlProp" Target="../ctrlProps/ctrlProp356.xml"/><Relationship Id="rId217" Type="http://schemas.openxmlformats.org/officeDocument/2006/relationships/ctrlProp" Target="../ctrlProps/ctrlProp391.xml"/><Relationship Id="rId6" Type="http://schemas.openxmlformats.org/officeDocument/2006/relationships/ctrlProp" Target="../ctrlProps/ctrlProp180.xml"/><Relationship Id="rId238" Type="http://schemas.openxmlformats.org/officeDocument/2006/relationships/ctrlProp" Target="../ctrlProps/ctrlProp412.xml"/><Relationship Id="rId23" Type="http://schemas.openxmlformats.org/officeDocument/2006/relationships/ctrlProp" Target="../ctrlProps/ctrlProp197.xml"/><Relationship Id="rId119" Type="http://schemas.openxmlformats.org/officeDocument/2006/relationships/ctrlProp" Target="../ctrlProps/ctrlProp293.xml"/><Relationship Id="rId44" Type="http://schemas.openxmlformats.org/officeDocument/2006/relationships/ctrlProp" Target="../ctrlProps/ctrlProp218.xml"/><Relationship Id="rId65" Type="http://schemas.openxmlformats.org/officeDocument/2006/relationships/ctrlProp" Target="../ctrlProps/ctrlProp239.xml"/><Relationship Id="rId86" Type="http://schemas.openxmlformats.org/officeDocument/2006/relationships/ctrlProp" Target="../ctrlProps/ctrlProp260.xml"/><Relationship Id="rId130" Type="http://schemas.openxmlformats.org/officeDocument/2006/relationships/ctrlProp" Target="../ctrlProps/ctrlProp304.xml"/><Relationship Id="rId151" Type="http://schemas.openxmlformats.org/officeDocument/2006/relationships/ctrlProp" Target="../ctrlProps/ctrlProp325.xml"/><Relationship Id="rId172" Type="http://schemas.openxmlformats.org/officeDocument/2006/relationships/ctrlProp" Target="../ctrlProps/ctrlProp346.xml"/><Relationship Id="rId193" Type="http://schemas.openxmlformats.org/officeDocument/2006/relationships/ctrlProp" Target="../ctrlProps/ctrlProp367.xml"/><Relationship Id="rId207" Type="http://schemas.openxmlformats.org/officeDocument/2006/relationships/ctrlProp" Target="../ctrlProps/ctrlProp381.xml"/><Relationship Id="rId228" Type="http://schemas.openxmlformats.org/officeDocument/2006/relationships/ctrlProp" Target="../ctrlProps/ctrlProp402.xml"/><Relationship Id="rId249" Type="http://schemas.openxmlformats.org/officeDocument/2006/relationships/ctrlProp" Target="../ctrlProps/ctrlProp423.xml"/><Relationship Id="rId13" Type="http://schemas.openxmlformats.org/officeDocument/2006/relationships/ctrlProp" Target="../ctrlProps/ctrlProp187.xml"/><Relationship Id="rId109" Type="http://schemas.openxmlformats.org/officeDocument/2006/relationships/ctrlProp" Target="../ctrlProps/ctrlProp283.xml"/><Relationship Id="rId34" Type="http://schemas.openxmlformats.org/officeDocument/2006/relationships/ctrlProp" Target="../ctrlProps/ctrlProp208.xml"/><Relationship Id="rId55" Type="http://schemas.openxmlformats.org/officeDocument/2006/relationships/ctrlProp" Target="../ctrlProps/ctrlProp229.xml"/><Relationship Id="rId76" Type="http://schemas.openxmlformats.org/officeDocument/2006/relationships/ctrlProp" Target="../ctrlProps/ctrlProp250.xml"/><Relationship Id="rId97" Type="http://schemas.openxmlformats.org/officeDocument/2006/relationships/ctrlProp" Target="../ctrlProps/ctrlProp271.xml"/><Relationship Id="rId120" Type="http://schemas.openxmlformats.org/officeDocument/2006/relationships/ctrlProp" Target="../ctrlProps/ctrlProp294.xml"/><Relationship Id="rId141" Type="http://schemas.openxmlformats.org/officeDocument/2006/relationships/ctrlProp" Target="../ctrlProps/ctrlProp315.xml"/><Relationship Id="rId7" Type="http://schemas.openxmlformats.org/officeDocument/2006/relationships/ctrlProp" Target="../ctrlProps/ctrlProp181.xml"/><Relationship Id="rId162" Type="http://schemas.openxmlformats.org/officeDocument/2006/relationships/ctrlProp" Target="../ctrlProps/ctrlProp336.xml"/><Relationship Id="rId183" Type="http://schemas.openxmlformats.org/officeDocument/2006/relationships/ctrlProp" Target="../ctrlProps/ctrlProp357.xml"/><Relationship Id="rId218" Type="http://schemas.openxmlformats.org/officeDocument/2006/relationships/ctrlProp" Target="../ctrlProps/ctrlProp392.xml"/><Relationship Id="rId239" Type="http://schemas.openxmlformats.org/officeDocument/2006/relationships/ctrlProp" Target="../ctrlProps/ctrlProp413.xml"/><Relationship Id="rId250" Type="http://schemas.openxmlformats.org/officeDocument/2006/relationships/ctrlProp" Target="../ctrlProps/ctrlProp424.xml"/><Relationship Id="rId24" Type="http://schemas.openxmlformats.org/officeDocument/2006/relationships/ctrlProp" Target="../ctrlProps/ctrlProp198.xml"/><Relationship Id="rId45" Type="http://schemas.openxmlformats.org/officeDocument/2006/relationships/ctrlProp" Target="../ctrlProps/ctrlProp219.xml"/><Relationship Id="rId66" Type="http://schemas.openxmlformats.org/officeDocument/2006/relationships/ctrlProp" Target="../ctrlProps/ctrlProp240.xml"/><Relationship Id="rId87" Type="http://schemas.openxmlformats.org/officeDocument/2006/relationships/ctrlProp" Target="../ctrlProps/ctrlProp261.xml"/><Relationship Id="rId110" Type="http://schemas.openxmlformats.org/officeDocument/2006/relationships/ctrlProp" Target="../ctrlProps/ctrlProp284.xml"/><Relationship Id="rId131" Type="http://schemas.openxmlformats.org/officeDocument/2006/relationships/ctrlProp" Target="../ctrlProps/ctrlProp305.xml"/><Relationship Id="rId152" Type="http://schemas.openxmlformats.org/officeDocument/2006/relationships/ctrlProp" Target="../ctrlProps/ctrlProp326.xml"/><Relationship Id="rId173" Type="http://schemas.openxmlformats.org/officeDocument/2006/relationships/ctrlProp" Target="../ctrlProps/ctrlProp347.xml"/><Relationship Id="rId194" Type="http://schemas.openxmlformats.org/officeDocument/2006/relationships/ctrlProp" Target="../ctrlProps/ctrlProp368.xml"/><Relationship Id="rId208" Type="http://schemas.openxmlformats.org/officeDocument/2006/relationships/ctrlProp" Target="../ctrlProps/ctrlProp382.xml"/><Relationship Id="rId229" Type="http://schemas.openxmlformats.org/officeDocument/2006/relationships/ctrlProp" Target="../ctrlProps/ctrlProp403.xml"/><Relationship Id="rId240" Type="http://schemas.openxmlformats.org/officeDocument/2006/relationships/ctrlProp" Target="../ctrlProps/ctrlProp414.xml"/><Relationship Id="rId14" Type="http://schemas.openxmlformats.org/officeDocument/2006/relationships/ctrlProp" Target="../ctrlProps/ctrlProp188.xml"/><Relationship Id="rId35" Type="http://schemas.openxmlformats.org/officeDocument/2006/relationships/ctrlProp" Target="../ctrlProps/ctrlProp209.xml"/><Relationship Id="rId56" Type="http://schemas.openxmlformats.org/officeDocument/2006/relationships/ctrlProp" Target="../ctrlProps/ctrlProp230.xml"/><Relationship Id="rId77" Type="http://schemas.openxmlformats.org/officeDocument/2006/relationships/ctrlProp" Target="../ctrlProps/ctrlProp251.xml"/><Relationship Id="rId100" Type="http://schemas.openxmlformats.org/officeDocument/2006/relationships/ctrlProp" Target="../ctrlProps/ctrlProp274.xml"/><Relationship Id="rId8" Type="http://schemas.openxmlformats.org/officeDocument/2006/relationships/ctrlProp" Target="../ctrlProps/ctrlProp182.xml"/><Relationship Id="rId98" Type="http://schemas.openxmlformats.org/officeDocument/2006/relationships/ctrlProp" Target="../ctrlProps/ctrlProp272.xml"/><Relationship Id="rId121" Type="http://schemas.openxmlformats.org/officeDocument/2006/relationships/ctrlProp" Target="../ctrlProps/ctrlProp295.xml"/><Relationship Id="rId142" Type="http://schemas.openxmlformats.org/officeDocument/2006/relationships/ctrlProp" Target="../ctrlProps/ctrlProp316.xml"/><Relationship Id="rId163" Type="http://schemas.openxmlformats.org/officeDocument/2006/relationships/ctrlProp" Target="../ctrlProps/ctrlProp337.xml"/><Relationship Id="rId184" Type="http://schemas.openxmlformats.org/officeDocument/2006/relationships/ctrlProp" Target="../ctrlProps/ctrlProp358.xml"/><Relationship Id="rId219" Type="http://schemas.openxmlformats.org/officeDocument/2006/relationships/ctrlProp" Target="../ctrlProps/ctrlProp393.xml"/><Relationship Id="rId230" Type="http://schemas.openxmlformats.org/officeDocument/2006/relationships/ctrlProp" Target="../ctrlProps/ctrlProp404.xml"/><Relationship Id="rId251" Type="http://schemas.openxmlformats.org/officeDocument/2006/relationships/ctrlProp" Target="../ctrlProps/ctrlProp425.xml"/><Relationship Id="rId25" Type="http://schemas.openxmlformats.org/officeDocument/2006/relationships/ctrlProp" Target="../ctrlProps/ctrlProp199.xml"/><Relationship Id="rId46" Type="http://schemas.openxmlformats.org/officeDocument/2006/relationships/ctrlProp" Target="../ctrlProps/ctrlProp220.xml"/><Relationship Id="rId67" Type="http://schemas.openxmlformats.org/officeDocument/2006/relationships/ctrlProp" Target="../ctrlProps/ctrlProp241.xml"/><Relationship Id="rId88" Type="http://schemas.openxmlformats.org/officeDocument/2006/relationships/ctrlProp" Target="../ctrlProps/ctrlProp262.xml"/><Relationship Id="rId111" Type="http://schemas.openxmlformats.org/officeDocument/2006/relationships/ctrlProp" Target="../ctrlProps/ctrlProp285.xml"/><Relationship Id="rId132" Type="http://schemas.openxmlformats.org/officeDocument/2006/relationships/ctrlProp" Target="../ctrlProps/ctrlProp306.xml"/><Relationship Id="rId153" Type="http://schemas.openxmlformats.org/officeDocument/2006/relationships/ctrlProp" Target="../ctrlProps/ctrlProp327.xml"/><Relationship Id="rId174" Type="http://schemas.openxmlformats.org/officeDocument/2006/relationships/ctrlProp" Target="../ctrlProps/ctrlProp348.xml"/><Relationship Id="rId195" Type="http://schemas.openxmlformats.org/officeDocument/2006/relationships/ctrlProp" Target="../ctrlProps/ctrlProp369.xml"/><Relationship Id="rId209" Type="http://schemas.openxmlformats.org/officeDocument/2006/relationships/ctrlProp" Target="../ctrlProps/ctrlProp383.xml"/><Relationship Id="rId220" Type="http://schemas.openxmlformats.org/officeDocument/2006/relationships/ctrlProp" Target="../ctrlProps/ctrlProp394.xml"/><Relationship Id="rId241" Type="http://schemas.openxmlformats.org/officeDocument/2006/relationships/ctrlProp" Target="../ctrlProps/ctrlProp415.xml"/><Relationship Id="rId15" Type="http://schemas.openxmlformats.org/officeDocument/2006/relationships/ctrlProp" Target="../ctrlProps/ctrlProp189.xml"/><Relationship Id="rId36" Type="http://schemas.openxmlformats.org/officeDocument/2006/relationships/ctrlProp" Target="../ctrlProps/ctrlProp210.xml"/><Relationship Id="rId57" Type="http://schemas.openxmlformats.org/officeDocument/2006/relationships/ctrlProp" Target="../ctrlProps/ctrlProp231.xml"/><Relationship Id="rId78" Type="http://schemas.openxmlformats.org/officeDocument/2006/relationships/ctrlProp" Target="../ctrlProps/ctrlProp252.xml"/><Relationship Id="rId99" Type="http://schemas.openxmlformats.org/officeDocument/2006/relationships/ctrlProp" Target="../ctrlProps/ctrlProp273.xml"/><Relationship Id="rId101" Type="http://schemas.openxmlformats.org/officeDocument/2006/relationships/ctrlProp" Target="../ctrlProps/ctrlProp275.xml"/><Relationship Id="rId122" Type="http://schemas.openxmlformats.org/officeDocument/2006/relationships/ctrlProp" Target="../ctrlProps/ctrlProp296.xml"/><Relationship Id="rId143" Type="http://schemas.openxmlformats.org/officeDocument/2006/relationships/ctrlProp" Target="../ctrlProps/ctrlProp317.xml"/><Relationship Id="rId164" Type="http://schemas.openxmlformats.org/officeDocument/2006/relationships/ctrlProp" Target="../ctrlProps/ctrlProp338.xml"/><Relationship Id="rId185" Type="http://schemas.openxmlformats.org/officeDocument/2006/relationships/ctrlProp" Target="../ctrlProps/ctrlProp359.xml"/><Relationship Id="rId9" Type="http://schemas.openxmlformats.org/officeDocument/2006/relationships/ctrlProp" Target="../ctrlProps/ctrlProp183.xml"/><Relationship Id="rId210" Type="http://schemas.openxmlformats.org/officeDocument/2006/relationships/ctrlProp" Target="../ctrlProps/ctrlProp384.xml"/><Relationship Id="rId26" Type="http://schemas.openxmlformats.org/officeDocument/2006/relationships/ctrlProp" Target="../ctrlProps/ctrlProp200.xml"/><Relationship Id="rId231" Type="http://schemas.openxmlformats.org/officeDocument/2006/relationships/ctrlProp" Target="../ctrlProps/ctrlProp405.xml"/><Relationship Id="rId252" Type="http://schemas.openxmlformats.org/officeDocument/2006/relationships/ctrlProp" Target="../ctrlProps/ctrlProp426.xml"/><Relationship Id="rId47" Type="http://schemas.openxmlformats.org/officeDocument/2006/relationships/ctrlProp" Target="../ctrlProps/ctrlProp221.xml"/><Relationship Id="rId68" Type="http://schemas.openxmlformats.org/officeDocument/2006/relationships/ctrlProp" Target="../ctrlProps/ctrlProp242.xml"/><Relationship Id="rId89" Type="http://schemas.openxmlformats.org/officeDocument/2006/relationships/ctrlProp" Target="../ctrlProps/ctrlProp263.xml"/><Relationship Id="rId112" Type="http://schemas.openxmlformats.org/officeDocument/2006/relationships/ctrlProp" Target="../ctrlProps/ctrlProp286.xml"/><Relationship Id="rId133" Type="http://schemas.openxmlformats.org/officeDocument/2006/relationships/ctrlProp" Target="../ctrlProps/ctrlProp307.xml"/><Relationship Id="rId154" Type="http://schemas.openxmlformats.org/officeDocument/2006/relationships/ctrlProp" Target="../ctrlProps/ctrlProp328.xml"/><Relationship Id="rId175" Type="http://schemas.openxmlformats.org/officeDocument/2006/relationships/ctrlProp" Target="../ctrlProps/ctrlProp349.xml"/><Relationship Id="rId196" Type="http://schemas.openxmlformats.org/officeDocument/2006/relationships/ctrlProp" Target="../ctrlProps/ctrlProp370.xml"/><Relationship Id="rId200" Type="http://schemas.openxmlformats.org/officeDocument/2006/relationships/ctrlProp" Target="../ctrlProps/ctrlProp374.xml"/><Relationship Id="rId16" Type="http://schemas.openxmlformats.org/officeDocument/2006/relationships/ctrlProp" Target="../ctrlProps/ctrlProp190.xml"/><Relationship Id="rId221" Type="http://schemas.openxmlformats.org/officeDocument/2006/relationships/ctrlProp" Target="../ctrlProps/ctrlProp395.xml"/><Relationship Id="rId242" Type="http://schemas.openxmlformats.org/officeDocument/2006/relationships/ctrlProp" Target="../ctrlProps/ctrlProp416.xml"/><Relationship Id="rId37" Type="http://schemas.openxmlformats.org/officeDocument/2006/relationships/ctrlProp" Target="../ctrlProps/ctrlProp211.xml"/><Relationship Id="rId58" Type="http://schemas.openxmlformats.org/officeDocument/2006/relationships/ctrlProp" Target="../ctrlProps/ctrlProp232.xml"/><Relationship Id="rId79" Type="http://schemas.openxmlformats.org/officeDocument/2006/relationships/ctrlProp" Target="../ctrlProps/ctrlProp253.xml"/><Relationship Id="rId102" Type="http://schemas.openxmlformats.org/officeDocument/2006/relationships/ctrlProp" Target="../ctrlProps/ctrlProp276.xml"/><Relationship Id="rId123" Type="http://schemas.openxmlformats.org/officeDocument/2006/relationships/ctrlProp" Target="../ctrlProps/ctrlProp297.xml"/><Relationship Id="rId144" Type="http://schemas.openxmlformats.org/officeDocument/2006/relationships/ctrlProp" Target="../ctrlProps/ctrlProp318.xml"/><Relationship Id="rId90" Type="http://schemas.openxmlformats.org/officeDocument/2006/relationships/ctrlProp" Target="../ctrlProps/ctrlProp264.xml"/><Relationship Id="rId165" Type="http://schemas.openxmlformats.org/officeDocument/2006/relationships/ctrlProp" Target="../ctrlProps/ctrlProp339.xml"/><Relationship Id="rId186" Type="http://schemas.openxmlformats.org/officeDocument/2006/relationships/ctrlProp" Target="../ctrlProps/ctrlProp360.xml"/><Relationship Id="rId211" Type="http://schemas.openxmlformats.org/officeDocument/2006/relationships/ctrlProp" Target="../ctrlProps/ctrlProp385.xml"/><Relationship Id="rId232" Type="http://schemas.openxmlformats.org/officeDocument/2006/relationships/ctrlProp" Target="../ctrlProps/ctrlProp406.xml"/><Relationship Id="rId253" Type="http://schemas.openxmlformats.org/officeDocument/2006/relationships/ctrlProp" Target="../ctrlProps/ctrlProp427.xml"/><Relationship Id="rId27" Type="http://schemas.openxmlformats.org/officeDocument/2006/relationships/ctrlProp" Target="../ctrlProps/ctrlProp201.xml"/><Relationship Id="rId48" Type="http://schemas.openxmlformats.org/officeDocument/2006/relationships/ctrlProp" Target="../ctrlProps/ctrlProp222.xml"/><Relationship Id="rId69" Type="http://schemas.openxmlformats.org/officeDocument/2006/relationships/ctrlProp" Target="../ctrlProps/ctrlProp243.xml"/><Relationship Id="rId113" Type="http://schemas.openxmlformats.org/officeDocument/2006/relationships/ctrlProp" Target="../ctrlProps/ctrlProp287.xml"/><Relationship Id="rId134" Type="http://schemas.openxmlformats.org/officeDocument/2006/relationships/ctrlProp" Target="../ctrlProps/ctrlProp308.xml"/><Relationship Id="rId80" Type="http://schemas.openxmlformats.org/officeDocument/2006/relationships/ctrlProp" Target="../ctrlProps/ctrlProp254.xml"/><Relationship Id="rId155" Type="http://schemas.openxmlformats.org/officeDocument/2006/relationships/ctrlProp" Target="../ctrlProps/ctrlProp329.xml"/><Relationship Id="rId176" Type="http://schemas.openxmlformats.org/officeDocument/2006/relationships/ctrlProp" Target="../ctrlProps/ctrlProp350.xml"/><Relationship Id="rId197" Type="http://schemas.openxmlformats.org/officeDocument/2006/relationships/ctrlProp" Target="../ctrlProps/ctrlProp371.xml"/><Relationship Id="rId201" Type="http://schemas.openxmlformats.org/officeDocument/2006/relationships/ctrlProp" Target="../ctrlProps/ctrlProp375.xml"/><Relationship Id="rId222" Type="http://schemas.openxmlformats.org/officeDocument/2006/relationships/ctrlProp" Target="../ctrlProps/ctrlProp396.xml"/><Relationship Id="rId243" Type="http://schemas.openxmlformats.org/officeDocument/2006/relationships/ctrlProp" Target="../ctrlProps/ctrlProp417.xml"/><Relationship Id="rId17" Type="http://schemas.openxmlformats.org/officeDocument/2006/relationships/ctrlProp" Target="../ctrlProps/ctrlProp191.xml"/><Relationship Id="rId38" Type="http://schemas.openxmlformats.org/officeDocument/2006/relationships/ctrlProp" Target="../ctrlProps/ctrlProp212.xml"/><Relationship Id="rId59" Type="http://schemas.openxmlformats.org/officeDocument/2006/relationships/ctrlProp" Target="../ctrlProps/ctrlProp233.xml"/><Relationship Id="rId103" Type="http://schemas.openxmlformats.org/officeDocument/2006/relationships/ctrlProp" Target="../ctrlProps/ctrlProp277.xml"/><Relationship Id="rId124" Type="http://schemas.openxmlformats.org/officeDocument/2006/relationships/ctrlProp" Target="../ctrlProps/ctrlProp298.xml"/><Relationship Id="rId70" Type="http://schemas.openxmlformats.org/officeDocument/2006/relationships/ctrlProp" Target="../ctrlProps/ctrlProp244.xml"/><Relationship Id="rId91" Type="http://schemas.openxmlformats.org/officeDocument/2006/relationships/ctrlProp" Target="../ctrlProps/ctrlProp265.xml"/><Relationship Id="rId145" Type="http://schemas.openxmlformats.org/officeDocument/2006/relationships/ctrlProp" Target="../ctrlProps/ctrlProp319.xml"/><Relationship Id="rId166" Type="http://schemas.openxmlformats.org/officeDocument/2006/relationships/ctrlProp" Target="../ctrlProps/ctrlProp340.xml"/><Relationship Id="rId187" Type="http://schemas.openxmlformats.org/officeDocument/2006/relationships/ctrlProp" Target="../ctrlProps/ctrlProp361.xml"/><Relationship Id="rId1" Type="http://schemas.openxmlformats.org/officeDocument/2006/relationships/printerSettings" Target="../printerSettings/printerSettings20.bin"/><Relationship Id="rId212" Type="http://schemas.openxmlformats.org/officeDocument/2006/relationships/ctrlProp" Target="../ctrlProps/ctrlProp386.xml"/><Relationship Id="rId233" Type="http://schemas.openxmlformats.org/officeDocument/2006/relationships/ctrlProp" Target="../ctrlProps/ctrlProp407.xml"/><Relationship Id="rId254" Type="http://schemas.openxmlformats.org/officeDocument/2006/relationships/ctrlProp" Target="../ctrlProps/ctrlProp428.xml"/><Relationship Id="rId28" Type="http://schemas.openxmlformats.org/officeDocument/2006/relationships/ctrlProp" Target="../ctrlProps/ctrlProp202.xml"/><Relationship Id="rId49" Type="http://schemas.openxmlformats.org/officeDocument/2006/relationships/ctrlProp" Target="../ctrlProps/ctrlProp223.xml"/><Relationship Id="rId114" Type="http://schemas.openxmlformats.org/officeDocument/2006/relationships/ctrlProp" Target="../ctrlProps/ctrlProp288.xml"/><Relationship Id="rId60" Type="http://schemas.openxmlformats.org/officeDocument/2006/relationships/ctrlProp" Target="../ctrlProps/ctrlProp234.xml"/><Relationship Id="rId81" Type="http://schemas.openxmlformats.org/officeDocument/2006/relationships/ctrlProp" Target="../ctrlProps/ctrlProp255.xml"/><Relationship Id="rId135" Type="http://schemas.openxmlformats.org/officeDocument/2006/relationships/ctrlProp" Target="../ctrlProps/ctrlProp309.xml"/><Relationship Id="rId156" Type="http://schemas.openxmlformats.org/officeDocument/2006/relationships/ctrlProp" Target="../ctrlProps/ctrlProp330.xml"/><Relationship Id="rId177" Type="http://schemas.openxmlformats.org/officeDocument/2006/relationships/ctrlProp" Target="../ctrlProps/ctrlProp351.xml"/><Relationship Id="rId198" Type="http://schemas.openxmlformats.org/officeDocument/2006/relationships/ctrlProp" Target="../ctrlProps/ctrlProp372.xml"/><Relationship Id="rId202" Type="http://schemas.openxmlformats.org/officeDocument/2006/relationships/ctrlProp" Target="../ctrlProps/ctrlProp376.xml"/><Relationship Id="rId223" Type="http://schemas.openxmlformats.org/officeDocument/2006/relationships/ctrlProp" Target="../ctrlProps/ctrlProp397.xml"/><Relationship Id="rId244" Type="http://schemas.openxmlformats.org/officeDocument/2006/relationships/ctrlProp" Target="../ctrlProps/ctrlProp418.xml"/><Relationship Id="rId18" Type="http://schemas.openxmlformats.org/officeDocument/2006/relationships/ctrlProp" Target="../ctrlProps/ctrlProp192.xml"/><Relationship Id="rId39" Type="http://schemas.openxmlformats.org/officeDocument/2006/relationships/ctrlProp" Target="../ctrlProps/ctrlProp213.xml"/><Relationship Id="rId50" Type="http://schemas.openxmlformats.org/officeDocument/2006/relationships/ctrlProp" Target="../ctrlProps/ctrlProp224.xml"/><Relationship Id="rId104" Type="http://schemas.openxmlformats.org/officeDocument/2006/relationships/ctrlProp" Target="../ctrlProps/ctrlProp278.xml"/><Relationship Id="rId125" Type="http://schemas.openxmlformats.org/officeDocument/2006/relationships/ctrlProp" Target="../ctrlProps/ctrlProp299.xml"/><Relationship Id="rId146" Type="http://schemas.openxmlformats.org/officeDocument/2006/relationships/ctrlProp" Target="../ctrlProps/ctrlProp320.xml"/><Relationship Id="rId167" Type="http://schemas.openxmlformats.org/officeDocument/2006/relationships/ctrlProp" Target="../ctrlProps/ctrlProp341.xml"/><Relationship Id="rId188" Type="http://schemas.openxmlformats.org/officeDocument/2006/relationships/ctrlProp" Target="../ctrlProps/ctrlProp362.xml"/><Relationship Id="rId71" Type="http://schemas.openxmlformats.org/officeDocument/2006/relationships/ctrlProp" Target="../ctrlProps/ctrlProp245.xml"/><Relationship Id="rId92" Type="http://schemas.openxmlformats.org/officeDocument/2006/relationships/ctrlProp" Target="../ctrlProps/ctrlProp266.xml"/><Relationship Id="rId213" Type="http://schemas.openxmlformats.org/officeDocument/2006/relationships/ctrlProp" Target="../ctrlProps/ctrlProp387.xml"/><Relationship Id="rId234" Type="http://schemas.openxmlformats.org/officeDocument/2006/relationships/ctrlProp" Target="../ctrlProps/ctrlProp408.xml"/><Relationship Id="rId2" Type="http://schemas.openxmlformats.org/officeDocument/2006/relationships/drawing" Target="../drawings/drawing19.xml"/><Relationship Id="rId29" Type="http://schemas.openxmlformats.org/officeDocument/2006/relationships/ctrlProp" Target="../ctrlProps/ctrlProp203.xml"/><Relationship Id="rId255" Type="http://schemas.openxmlformats.org/officeDocument/2006/relationships/ctrlProp" Target="../ctrlProps/ctrlProp429.xml"/><Relationship Id="rId40" Type="http://schemas.openxmlformats.org/officeDocument/2006/relationships/ctrlProp" Target="../ctrlProps/ctrlProp214.xml"/><Relationship Id="rId115" Type="http://schemas.openxmlformats.org/officeDocument/2006/relationships/ctrlProp" Target="../ctrlProps/ctrlProp289.xml"/><Relationship Id="rId136" Type="http://schemas.openxmlformats.org/officeDocument/2006/relationships/ctrlProp" Target="../ctrlProps/ctrlProp310.xml"/><Relationship Id="rId157" Type="http://schemas.openxmlformats.org/officeDocument/2006/relationships/ctrlProp" Target="../ctrlProps/ctrlProp331.xml"/><Relationship Id="rId178" Type="http://schemas.openxmlformats.org/officeDocument/2006/relationships/ctrlProp" Target="../ctrlProps/ctrlProp352.xml"/><Relationship Id="rId61" Type="http://schemas.openxmlformats.org/officeDocument/2006/relationships/ctrlProp" Target="../ctrlProps/ctrlProp235.xml"/><Relationship Id="rId82" Type="http://schemas.openxmlformats.org/officeDocument/2006/relationships/ctrlProp" Target="../ctrlProps/ctrlProp256.xml"/><Relationship Id="rId199" Type="http://schemas.openxmlformats.org/officeDocument/2006/relationships/ctrlProp" Target="../ctrlProps/ctrlProp373.xml"/><Relationship Id="rId203" Type="http://schemas.openxmlformats.org/officeDocument/2006/relationships/ctrlProp" Target="../ctrlProps/ctrlProp377.xml"/><Relationship Id="rId19" Type="http://schemas.openxmlformats.org/officeDocument/2006/relationships/ctrlProp" Target="../ctrlProps/ctrlProp193.xml"/><Relationship Id="rId224" Type="http://schemas.openxmlformats.org/officeDocument/2006/relationships/ctrlProp" Target="../ctrlProps/ctrlProp398.xml"/><Relationship Id="rId245" Type="http://schemas.openxmlformats.org/officeDocument/2006/relationships/ctrlProp" Target="../ctrlProps/ctrlProp419.xml"/><Relationship Id="rId30" Type="http://schemas.openxmlformats.org/officeDocument/2006/relationships/ctrlProp" Target="../ctrlProps/ctrlProp204.xml"/><Relationship Id="rId105" Type="http://schemas.openxmlformats.org/officeDocument/2006/relationships/ctrlProp" Target="../ctrlProps/ctrlProp279.xml"/><Relationship Id="rId126" Type="http://schemas.openxmlformats.org/officeDocument/2006/relationships/ctrlProp" Target="../ctrlProps/ctrlProp300.xml"/><Relationship Id="rId147" Type="http://schemas.openxmlformats.org/officeDocument/2006/relationships/ctrlProp" Target="../ctrlProps/ctrlProp321.xml"/><Relationship Id="rId168" Type="http://schemas.openxmlformats.org/officeDocument/2006/relationships/ctrlProp" Target="../ctrlProps/ctrlProp342.xml"/><Relationship Id="rId51" Type="http://schemas.openxmlformats.org/officeDocument/2006/relationships/ctrlProp" Target="../ctrlProps/ctrlProp225.xml"/><Relationship Id="rId72" Type="http://schemas.openxmlformats.org/officeDocument/2006/relationships/ctrlProp" Target="../ctrlProps/ctrlProp246.xml"/><Relationship Id="rId93" Type="http://schemas.openxmlformats.org/officeDocument/2006/relationships/ctrlProp" Target="../ctrlProps/ctrlProp267.xml"/><Relationship Id="rId189" Type="http://schemas.openxmlformats.org/officeDocument/2006/relationships/ctrlProp" Target="../ctrlProps/ctrlProp363.xml"/><Relationship Id="rId3" Type="http://schemas.openxmlformats.org/officeDocument/2006/relationships/vmlDrawing" Target="../drawings/vmlDrawing19.vml"/><Relationship Id="rId214" Type="http://schemas.openxmlformats.org/officeDocument/2006/relationships/ctrlProp" Target="../ctrlProps/ctrlProp388.xml"/><Relationship Id="rId235" Type="http://schemas.openxmlformats.org/officeDocument/2006/relationships/ctrlProp" Target="../ctrlProps/ctrlProp409.xml"/><Relationship Id="rId116" Type="http://schemas.openxmlformats.org/officeDocument/2006/relationships/ctrlProp" Target="../ctrlProps/ctrlProp290.xml"/><Relationship Id="rId137" Type="http://schemas.openxmlformats.org/officeDocument/2006/relationships/ctrlProp" Target="../ctrlProps/ctrlProp311.xml"/><Relationship Id="rId158" Type="http://schemas.openxmlformats.org/officeDocument/2006/relationships/ctrlProp" Target="../ctrlProps/ctrlProp332.xml"/><Relationship Id="rId20" Type="http://schemas.openxmlformats.org/officeDocument/2006/relationships/ctrlProp" Target="../ctrlProps/ctrlProp194.xml"/><Relationship Id="rId41" Type="http://schemas.openxmlformats.org/officeDocument/2006/relationships/ctrlProp" Target="../ctrlProps/ctrlProp215.xml"/><Relationship Id="rId62" Type="http://schemas.openxmlformats.org/officeDocument/2006/relationships/ctrlProp" Target="../ctrlProps/ctrlProp236.xml"/><Relationship Id="rId83" Type="http://schemas.openxmlformats.org/officeDocument/2006/relationships/ctrlProp" Target="../ctrlProps/ctrlProp257.xml"/><Relationship Id="rId179" Type="http://schemas.openxmlformats.org/officeDocument/2006/relationships/ctrlProp" Target="../ctrlProps/ctrlProp353.xml"/><Relationship Id="rId190" Type="http://schemas.openxmlformats.org/officeDocument/2006/relationships/ctrlProp" Target="../ctrlProps/ctrlProp364.xml"/><Relationship Id="rId204" Type="http://schemas.openxmlformats.org/officeDocument/2006/relationships/ctrlProp" Target="../ctrlProps/ctrlProp378.xml"/><Relationship Id="rId225" Type="http://schemas.openxmlformats.org/officeDocument/2006/relationships/ctrlProp" Target="../ctrlProps/ctrlProp399.xml"/><Relationship Id="rId246" Type="http://schemas.openxmlformats.org/officeDocument/2006/relationships/ctrlProp" Target="../ctrlProps/ctrlProp420.xml"/><Relationship Id="rId106" Type="http://schemas.openxmlformats.org/officeDocument/2006/relationships/ctrlProp" Target="../ctrlProps/ctrlProp280.xml"/><Relationship Id="rId127" Type="http://schemas.openxmlformats.org/officeDocument/2006/relationships/ctrlProp" Target="../ctrlProps/ctrlProp301.xml"/><Relationship Id="rId10" Type="http://schemas.openxmlformats.org/officeDocument/2006/relationships/ctrlProp" Target="../ctrlProps/ctrlProp184.xml"/><Relationship Id="rId31" Type="http://schemas.openxmlformats.org/officeDocument/2006/relationships/ctrlProp" Target="../ctrlProps/ctrlProp205.xml"/><Relationship Id="rId52" Type="http://schemas.openxmlformats.org/officeDocument/2006/relationships/ctrlProp" Target="../ctrlProps/ctrlProp226.xml"/><Relationship Id="rId73" Type="http://schemas.openxmlformats.org/officeDocument/2006/relationships/ctrlProp" Target="../ctrlProps/ctrlProp247.xml"/><Relationship Id="rId94" Type="http://schemas.openxmlformats.org/officeDocument/2006/relationships/ctrlProp" Target="../ctrlProps/ctrlProp268.xml"/><Relationship Id="rId148" Type="http://schemas.openxmlformats.org/officeDocument/2006/relationships/ctrlProp" Target="../ctrlProps/ctrlProp322.xml"/><Relationship Id="rId169" Type="http://schemas.openxmlformats.org/officeDocument/2006/relationships/ctrlProp" Target="../ctrlProps/ctrlProp343.xml"/><Relationship Id="rId4" Type="http://schemas.openxmlformats.org/officeDocument/2006/relationships/ctrlProp" Target="../ctrlProps/ctrlProp178.xml"/><Relationship Id="rId180" Type="http://schemas.openxmlformats.org/officeDocument/2006/relationships/ctrlProp" Target="../ctrlProps/ctrlProp354.xml"/><Relationship Id="rId215" Type="http://schemas.openxmlformats.org/officeDocument/2006/relationships/ctrlProp" Target="../ctrlProps/ctrlProp389.xml"/><Relationship Id="rId236" Type="http://schemas.openxmlformats.org/officeDocument/2006/relationships/ctrlProp" Target="../ctrlProps/ctrlProp41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5.bin"/><Relationship Id="rId1" Type="http://schemas.openxmlformats.org/officeDocument/2006/relationships/hyperlink" Target="http://www.2imanagement.ch/" TargetMode="External"/><Relationship Id="rId4" Type="http://schemas.openxmlformats.org/officeDocument/2006/relationships/vmlDrawing" Target="../drawings/vmlDrawing24.vm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6.bin"/><Relationship Id="rId1" Type="http://schemas.openxmlformats.org/officeDocument/2006/relationships/hyperlink" Target="http://www.2imanagement.ch/" TargetMode="External"/><Relationship Id="rId4" Type="http://schemas.openxmlformats.org/officeDocument/2006/relationships/vmlDrawing" Target="../drawings/vmlDrawing25.vm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7.bin"/><Relationship Id="rId1" Type="http://schemas.openxmlformats.org/officeDocument/2006/relationships/hyperlink" Target="http://www.2imanagement.ch/" TargetMode="External"/><Relationship Id="rId4"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printerSettings" Target="../printerSettings/printerSettings29.bin"/><Relationship Id="rId1" Type="http://schemas.openxmlformats.org/officeDocument/2006/relationships/hyperlink" Target="http://www.2imanagement.ch/" TargetMode="External"/><Relationship Id="rId4" Type="http://schemas.openxmlformats.org/officeDocument/2006/relationships/vmlDrawing" Target="../drawings/vmlDrawing28.v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29.xml"/><Relationship Id="rId2" Type="http://schemas.openxmlformats.org/officeDocument/2006/relationships/printerSettings" Target="../printerSettings/printerSettings30.bin"/><Relationship Id="rId1" Type="http://schemas.openxmlformats.org/officeDocument/2006/relationships/hyperlink" Target="http://www.2imanagement.ch/" TargetMode="External"/><Relationship Id="rId4" Type="http://schemas.openxmlformats.org/officeDocument/2006/relationships/vmlDrawing" Target="../drawings/vmlDrawing29.vm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printerSettings" Target="../printerSettings/printerSettings31.bin"/><Relationship Id="rId1" Type="http://schemas.openxmlformats.org/officeDocument/2006/relationships/hyperlink" Target="http://www.2imanagement.ch/" TargetMode="External"/><Relationship Id="rId4" Type="http://schemas.openxmlformats.org/officeDocument/2006/relationships/vmlDrawing" Target="../drawings/vmlDrawing30.v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17" Type="http://schemas.openxmlformats.org/officeDocument/2006/relationships/ctrlProp" Target="../ctrlProps/ctrlProp543.xml"/><Relationship Id="rId21" Type="http://schemas.openxmlformats.org/officeDocument/2006/relationships/ctrlProp" Target="../ctrlProps/ctrlProp447.xml"/><Relationship Id="rId42" Type="http://schemas.openxmlformats.org/officeDocument/2006/relationships/ctrlProp" Target="../ctrlProps/ctrlProp468.xml"/><Relationship Id="rId63" Type="http://schemas.openxmlformats.org/officeDocument/2006/relationships/ctrlProp" Target="../ctrlProps/ctrlProp489.xml"/><Relationship Id="rId84" Type="http://schemas.openxmlformats.org/officeDocument/2006/relationships/ctrlProp" Target="../ctrlProps/ctrlProp510.xml"/><Relationship Id="rId138" Type="http://schemas.openxmlformats.org/officeDocument/2006/relationships/ctrlProp" Target="../ctrlProps/ctrlProp564.xml"/><Relationship Id="rId159" Type="http://schemas.openxmlformats.org/officeDocument/2006/relationships/ctrlProp" Target="../ctrlProps/ctrlProp585.xml"/><Relationship Id="rId170" Type="http://schemas.openxmlformats.org/officeDocument/2006/relationships/ctrlProp" Target="../ctrlProps/ctrlProp596.xml"/><Relationship Id="rId107" Type="http://schemas.openxmlformats.org/officeDocument/2006/relationships/ctrlProp" Target="../ctrlProps/ctrlProp533.xml"/><Relationship Id="rId11" Type="http://schemas.openxmlformats.org/officeDocument/2006/relationships/ctrlProp" Target="../ctrlProps/ctrlProp437.xml"/><Relationship Id="rId32" Type="http://schemas.openxmlformats.org/officeDocument/2006/relationships/ctrlProp" Target="../ctrlProps/ctrlProp458.xml"/><Relationship Id="rId53" Type="http://schemas.openxmlformats.org/officeDocument/2006/relationships/ctrlProp" Target="../ctrlProps/ctrlProp479.xml"/><Relationship Id="rId74" Type="http://schemas.openxmlformats.org/officeDocument/2006/relationships/ctrlProp" Target="../ctrlProps/ctrlProp500.xml"/><Relationship Id="rId128" Type="http://schemas.openxmlformats.org/officeDocument/2006/relationships/ctrlProp" Target="../ctrlProps/ctrlProp554.xml"/><Relationship Id="rId149" Type="http://schemas.openxmlformats.org/officeDocument/2006/relationships/ctrlProp" Target="../ctrlProps/ctrlProp575.xml"/><Relationship Id="rId5" Type="http://schemas.openxmlformats.org/officeDocument/2006/relationships/ctrlProp" Target="../ctrlProps/ctrlProp431.xml"/><Relationship Id="rId95" Type="http://schemas.openxmlformats.org/officeDocument/2006/relationships/ctrlProp" Target="../ctrlProps/ctrlProp521.xml"/><Relationship Id="rId160" Type="http://schemas.openxmlformats.org/officeDocument/2006/relationships/ctrlProp" Target="../ctrlProps/ctrlProp586.xml"/><Relationship Id="rId181" Type="http://schemas.openxmlformats.org/officeDocument/2006/relationships/ctrlProp" Target="../ctrlProps/ctrlProp607.xml"/><Relationship Id="rId22" Type="http://schemas.openxmlformats.org/officeDocument/2006/relationships/ctrlProp" Target="../ctrlProps/ctrlProp448.xml"/><Relationship Id="rId43" Type="http://schemas.openxmlformats.org/officeDocument/2006/relationships/ctrlProp" Target="../ctrlProps/ctrlProp469.xml"/><Relationship Id="rId64" Type="http://schemas.openxmlformats.org/officeDocument/2006/relationships/ctrlProp" Target="../ctrlProps/ctrlProp490.xml"/><Relationship Id="rId118" Type="http://schemas.openxmlformats.org/officeDocument/2006/relationships/ctrlProp" Target="../ctrlProps/ctrlProp544.xml"/><Relationship Id="rId139" Type="http://schemas.openxmlformats.org/officeDocument/2006/relationships/ctrlProp" Target="../ctrlProps/ctrlProp565.xml"/><Relationship Id="rId85" Type="http://schemas.openxmlformats.org/officeDocument/2006/relationships/ctrlProp" Target="../ctrlProps/ctrlProp511.xml"/><Relationship Id="rId150" Type="http://schemas.openxmlformats.org/officeDocument/2006/relationships/ctrlProp" Target="../ctrlProps/ctrlProp576.xml"/><Relationship Id="rId171" Type="http://schemas.openxmlformats.org/officeDocument/2006/relationships/ctrlProp" Target="../ctrlProps/ctrlProp597.xml"/><Relationship Id="rId12" Type="http://schemas.openxmlformats.org/officeDocument/2006/relationships/ctrlProp" Target="../ctrlProps/ctrlProp438.xml"/><Relationship Id="rId33" Type="http://schemas.openxmlformats.org/officeDocument/2006/relationships/ctrlProp" Target="../ctrlProps/ctrlProp459.xml"/><Relationship Id="rId108" Type="http://schemas.openxmlformats.org/officeDocument/2006/relationships/ctrlProp" Target="../ctrlProps/ctrlProp534.xml"/><Relationship Id="rId129" Type="http://schemas.openxmlformats.org/officeDocument/2006/relationships/ctrlProp" Target="../ctrlProps/ctrlProp555.xml"/><Relationship Id="rId54" Type="http://schemas.openxmlformats.org/officeDocument/2006/relationships/ctrlProp" Target="../ctrlProps/ctrlProp480.xml"/><Relationship Id="rId75" Type="http://schemas.openxmlformats.org/officeDocument/2006/relationships/ctrlProp" Target="../ctrlProps/ctrlProp501.xml"/><Relationship Id="rId96" Type="http://schemas.openxmlformats.org/officeDocument/2006/relationships/ctrlProp" Target="../ctrlProps/ctrlProp522.xml"/><Relationship Id="rId140" Type="http://schemas.openxmlformats.org/officeDocument/2006/relationships/ctrlProp" Target="../ctrlProps/ctrlProp566.xml"/><Relationship Id="rId161" Type="http://schemas.openxmlformats.org/officeDocument/2006/relationships/ctrlProp" Target="../ctrlProps/ctrlProp587.xml"/><Relationship Id="rId182" Type="http://schemas.openxmlformats.org/officeDocument/2006/relationships/ctrlProp" Target="../ctrlProps/ctrlProp608.xml"/><Relationship Id="rId6" Type="http://schemas.openxmlformats.org/officeDocument/2006/relationships/ctrlProp" Target="../ctrlProps/ctrlProp432.xml"/><Relationship Id="rId23" Type="http://schemas.openxmlformats.org/officeDocument/2006/relationships/ctrlProp" Target="../ctrlProps/ctrlProp449.xml"/><Relationship Id="rId119" Type="http://schemas.openxmlformats.org/officeDocument/2006/relationships/ctrlProp" Target="../ctrlProps/ctrlProp545.xml"/><Relationship Id="rId44" Type="http://schemas.openxmlformats.org/officeDocument/2006/relationships/ctrlProp" Target="../ctrlProps/ctrlProp470.xml"/><Relationship Id="rId65" Type="http://schemas.openxmlformats.org/officeDocument/2006/relationships/ctrlProp" Target="../ctrlProps/ctrlProp491.xml"/><Relationship Id="rId86" Type="http://schemas.openxmlformats.org/officeDocument/2006/relationships/ctrlProp" Target="../ctrlProps/ctrlProp512.xml"/><Relationship Id="rId130" Type="http://schemas.openxmlformats.org/officeDocument/2006/relationships/ctrlProp" Target="../ctrlProps/ctrlProp556.xml"/><Relationship Id="rId151" Type="http://schemas.openxmlformats.org/officeDocument/2006/relationships/ctrlProp" Target="../ctrlProps/ctrlProp577.xml"/><Relationship Id="rId172" Type="http://schemas.openxmlformats.org/officeDocument/2006/relationships/ctrlProp" Target="../ctrlProps/ctrlProp598.xml"/><Relationship Id="rId13" Type="http://schemas.openxmlformats.org/officeDocument/2006/relationships/ctrlProp" Target="../ctrlProps/ctrlProp439.xml"/><Relationship Id="rId18" Type="http://schemas.openxmlformats.org/officeDocument/2006/relationships/ctrlProp" Target="../ctrlProps/ctrlProp444.xml"/><Relationship Id="rId39" Type="http://schemas.openxmlformats.org/officeDocument/2006/relationships/ctrlProp" Target="../ctrlProps/ctrlProp465.xml"/><Relationship Id="rId109" Type="http://schemas.openxmlformats.org/officeDocument/2006/relationships/ctrlProp" Target="../ctrlProps/ctrlProp535.xml"/><Relationship Id="rId34" Type="http://schemas.openxmlformats.org/officeDocument/2006/relationships/ctrlProp" Target="../ctrlProps/ctrlProp460.xml"/><Relationship Id="rId50" Type="http://schemas.openxmlformats.org/officeDocument/2006/relationships/ctrlProp" Target="../ctrlProps/ctrlProp476.xml"/><Relationship Id="rId55" Type="http://schemas.openxmlformats.org/officeDocument/2006/relationships/ctrlProp" Target="../ctrlProps/ctrlProp481.xml"/><Relationship Id="rId76" Type="http://schemas.openxmlformats.org/officeDocument/2006/relationships/ctrlProp" Target="../ctrlProps/ctrlProp502.xml"/><Relationship Id="rId97" Type="http://schemas.openxmlformats.org/officeDocument/2006/relationships/ctrlProp" Target="../ctrlProps/ctrlProp523.xml"/><Relationship Id="rId104" Type="http://schemas.openxmlformats.org/officeDocument/2006/relationships/ctrlProp" Target="../ctrlProps/ctrlProp530.xml"/><Relationship Id="rId120" Type="http://schemas.openxmlformats.org/officeDocument/2006/relationships/ctrlProp" Target="../ctrlProps/ctrlProp546.xml"/><Relationship Id="rId125" Type="http://schemas.openxmlformats.org/officeDocument/2006/relationships/ctrlProp" Target="../ctrlProps/ctrlProp551.xml"/><Relationship Id="rId141" Type="http://schemas.openxmlformats.org/officeDocument/2006/relationships/ctrlProp" Target="../ctrlProps/ctrlProp567.xml"/><Relationship Id="rId146" Type="http://schemas.openxmlformats.org/officeDocument/2006/relationships/ctrlProp" Target="../ctrlProps/ctrlProp572.xml"/><Relationship Id="rId167" Type="http://schemas.openxmlformats.org/officeDocument/2006/relationships/ctrlProp" Target="../ctrlProps/ctrlProp593.xml"/><Relationship Id="rId188" Type="http://schemas.openxmlformats.org/officeDocument/2006/relationships/ctrlProp" Target="../ctrlProps/ctrlProp614.xml"/><Relationship Id="rId7" Type="http://schemas.openxmlformats.org/officeDocument/2006/relationships/ctrlProp" Target="../ctrlProps/ctrlProp433.xml"/><Relationship Id="rId71" Type="http://schemas.openxmlformats.org/officeDocument/2006/relationships/ctrlProp" Target="../ctrlProps/ctrlProp497.xml"/><Relationship Id="rId92" Type="http://schemas.openxmlformats.org/officeDocument/2006/relationships/ctrlProp" Target="../ctrlProps/ctrlProp518.xml"/><Relationship Id="rId162" Type="http://schemas.openxmlformats.org/officeDocument/2006/relationships/ctrlProp" Target="../ctrlProps/ctrlProp588.xml"/><Relationship Id="rId183" Type="http://schemas.openxmlformats.org/officeDocument/2006/relationships/ctrlProp" Target="../ctrlProps/ctrlProp609.xml"/><Relationship Id="rId2" Type="http://schemas.openxmlformats.org/officeDocument/2006/relationships/drawing" Target="../drawings/drawing35.xml"/><Relationship Id="rId29" Type="http://schemas.openxmlformats.org/officeDocument/2006/relationships/ctrlProp" Target="../ctrlProps/ctrlProp455.xml"/><Relationship Id="rId24" Type="http://schemas.openxmlformats.org/officeDocument/2006/relationships/ctrlProp" Target="../ctrlProps/ctrlProp450.xml"/><Relationship Id="rId40" Type="http://schemas.openxmlformats.org/officeDocument/2006/relationships/ctrlProp" Target="../ctrlProps/ctrlProp466.xml"/><Relationship Id="rId45" Type="http://schemas.openxmlformats.org/officeDocument/2006/relationships/ctrlProp" Target="../ctrlProps/ctrlProp471.xml"/><Relationship Id="rId66" Type="http://schemas.openxmlformats.org/officeDocument/2006/relationships/ctrlProp" Target="../ctrlProps/ctrlProp492.xml"/><Relationship Id="rId87" Type="http://schemas.openxmlformats.org/officeDocument/2006/relationships/ctrlProp" Target="../ctrlProps/ctrlProp513.xml"/><Relationship Id="rId110" Type="http://schemas.openxmlformats.org/officeDocument/2006/relationships/ctrlProp" Target="../ctrlProps/ctrlProp536.xml"/><Relationship Id="rId115" Type="http://schemas.openxmlformats.org/officeDocument/2006/relationships/ctrlProp" Target="../ctrlProps/ctrlProp541.xml"/><Relationship Id="rId131" Type="http://schemas.openxmlformats.org/officeDocument/2006/relationships/ctrlProp" Target="../ctrlProps/ctrlProp557.xml"/><Relationship Id="rId136" Type="http://schemas.openxmlformats.org/officeDocument/2006/relationships/ctrlProp" Target="../ctrlProps/ctrlProp562.xml"/><Relationship Id="rId157" Type="http://schemas.openxmlformats.org/officeDocument/2006/relationships/ctrlProp" Target="../ctrlProps/ctrlProp583.xml"/><Relationship Id="rId178" Type="http://schemas.openxmlformats.org/officeDocument/2006/relationships/ctrlProp" Target="../ctrlProps/ctrlProp604.xml"/><Relationship Id="rId61" Type="http://schemas.openxmlformats.org/officeDocument/2006/relationships/ctrlProp" Target="../ctrlProps/ctrlProp487.xml"/><Relationship Id="rId82" Type="http://schemas.openxmlformats.org/officeDocument/2006/relationships/ctrlProp" Target="../ctrlProps/ctrlProp508.xml"/><Relationship Id="rId152" Type="http://schemas.openxmlformats.org/officeDocument/2006/relationships/ctrlProp" Target="../ctrlProps/ctrlProp578.xml"/><Relationship Id="rId173" Type="http://schemas.openxmlformats.org/officeDocument/2006/relationships/ctrlProp" Target="../ctrlProps/ctrlProp599.xml"/><Relationship Id="rId19" Type="http://schemas.openxmlformats.org/officeDocument/2006/relationships/ctrlProp" Target="../ctrlProps/ctrlProp445.xml"/><Relationship Id="rId14" Type="http://schemas.openxmlformats.org/officeDocument/2006/relationships/ctrlProp" Target="../ctrlProps/ctrlProp440.xml"/><Relationship Id="rId30" Type="http://schemas.openxmlformats.org/officeDocument/2006/relationships/ctrlProp" Target="../ctrlProps/ctrlProp456.xml"/><Relationship Id="rId35" Type="http://schemas.openxmlformats.org/officeDocument/2006/relationships/ctrlProp" Target="../ctrlProps/ctrlProp461.xml"/><Relationship Id="rId56" Type="http://schemas.openxmlformats.org/officeDocument/2006/relationships/ctrlProp" Target="../ctrlProps/ctrlProp482.xml"/><Relationship Id="rId77" Type="http://schemas.openxmlformats.org/officeDocument/2006/relationships/ctrlProp" Target="../ctrlProps/ctrlProp503.xml"/><Relationship Id="rId100" Type="http://schemas.openxmlformats.org/officeDocument/2006/relationships/ctrlProp" Target="../ctrlProps/ctrlProp526.xml"/><Relationship Id="rId105" Type="http://schemas.openxmlformats.org/officeDocument/2006/relationships/ctrlProp" Target="../ctrlProps/ctrlProp531.xml"/><Relationship Id="rId126" Type="http://schemas.openxmlformats.org/officeDocument/2006/relationships/ctrlProp" Target="../ctrlProps/ctrlProp552.xml"/><Relationship Id="rId147" Type="http://schemas.openxmlformats.org/officeDocument/2006/relationships/ctrlProp" Target="../ctrlProps/ctrlProp573.xml"/><Relationship Id="rId168" Type="http://schemas.openxmlformats.org/officeDocument/2006/relationships/ctrlProp" Target="../ctrlProps/ctrlProp594.xml"/><Relationship Id="rId8" Type="http://schemas.openxmlformats.org/officeDocument/2006/relationships/ctrlProp" Target="../ctrlProps/ctrlProp434.xml"/><Relationship Id="rId51" Type="http://schemas.openxmlformats.org/officeDocument/2006/relationships/ctrlProp" Target="../ctrlProps/ctrlProp477.xml"/><Relationship Id="rId72" Type="http://schemas.openxmlformats.org/officeDocument/2006/relationships/ctrlProp" Target="../ctrlProps/ctrlProp498.xml"/><Relationship Id="rId93" Type="http://schemas.openxmlformats.org/officeDocument/2006/relationships/ctrlProp" Target="../ctrlProps/ctrlProp519.xml"/><Relationship Id="rId98" Type="http://schemas.openxmlformats.org/officeDocument/2006/relationships/ctrlProp" Target="../ctrlProps/ctrlProp524.xml"/><Relationship Id="rId121" Type="http://schemas.openxmlformats.org/officeDocument/2006/relationships/ctrlProp" Target="../ctrlProps/ctrlProp547.xml"/><Relationship Id="rId142" Type="http://schemas.openxmlformats.org/officeDocument/2006/relationships/ctrlProp" Target="../ctrlProps/ctrlProp568.xml"/><Relationship Id="rId163" Type="http://schemas.openxmlformats.org/officeDocument/2006/relationships/ctrlProp" Target="../ctrlProps/ctrlProp589.xml"/><Relationship Id="rId184" Type="http://schemas.openxmlformats.org/officeDocument/2006/relationships/ctrlProp" Target="../ctrlProps/ctrlProp610.xml"/><Relationship Id="rId189" Type="http://schemas.openxmlformats.org/officeDocument/2006/relationships/ctrlProp" Target="../ctrlProps/ctrlProp615.xml"/><Relationship Id="rId3" Type="http://schemas.openxmlformats.org/officeDocument/2006/relationships/vmlDrawing" Target="../drawings/vmlDrawing35.vml"/><Relationship Id="rId25" Type="http://schemas.openxmlformats.org/officeDocument/2006/relationships/ctrlProp" Target="../ctrlProps/ctrlProp451.xml"/><Relationship Id="rId46" Type="http://schemas.openxmlformats.org/officeDocument/2006/relationships/ctrlProp" Target="../ctrlProps/ctrlProp472.xml"/><Relationship Id="rId67" Type="http://schemas.openxmlformats.org/officeDocument/2006/relationships/ctrlProp" Target="../ctrlProps/ctrlProp493.xml"/><Relationship Id="rId116" Type="http://schemas.openxmlformats.org/officeDocument/2006/relationships/ctrlProp" Target="../ctrlProps/ctrlProp542.xml"/><Relationship Id="rId137" Type="http://schemas.openxmlformats.org/officeDocument/2006/relationships/ctrlProp" Target="../ctrlProps/ctrlProp563.xml"/><Relationship Id="rId158" Type="http://schemas.openxmlformats.org/officeDocument/2006/relationships/ctrlProp" Target="../ctrlProps/ctrlProp584.xml"/><Relationship Id="rId20" Type="http://schemas.openxmlformats.org/officeDocument/2006/relationships/ctrlProp" Target="../ctrlProps/ctrlProp446.xml"/><Relationship Id="rId41" Type="http://schemas.openxmlformats.org/officeDocument/2006/relationships/ctrlProp" Target="../ctrlProps/ctrlProp467.xml"/><Relationship Id="rId62" Type="http://schemas.openxmlformats.org/officeDocument/2006/relationships/ctrlProp" Target="../ctrlProps/ctrlProp488.xml"/><Relationship Id="rId83" Type="http://schemas.openxmlformats.org/officeDocument/2006/relationships/ctrlProp" Target="../ctrlProps/ctrlProp509.xml"/><Relationship Id="rId88" Type="http://schemas.openxmlformats.org/officeDocument/2006/relationships/ctrlProp" Target="../ctrlProps/ctrlProp514.xml"/><Relationship Id="rId111" Type="http://schemas.openxmlformats.org/officeDocument/2006/relationships/ctrlProp" Target="../ctrlProps/ctrlProp537.xml"/><Relationship Id="rId132" Type="http://schemas.openxmlformats.org/officeDocument/2006/relationships/ctrlProp" Target="../ctrlProps/ctrlProp558.xml"/><Relationship Id="rId153" Type="http://schemas.openxmlformats.org/officeDocument/2006/relationships/ctrlProp" Target="../ctrlProps/ctrlProp579.xml"/><Relationship Id="rId174" Type="http://schemas.openxmlformats.org/officeDocument/2006/relationships/ctrlProp" Target="../ctrlProps/ctrlProp600.xml"/><Relationship Id="rId179" Type="http://schemas.openxmlformats.org/officeDocument/2006/relationships/ctrlProp" Target="../ctrlProps/ctrlProp605.xml"/><Relationship Id="rId190" Type="http://schemas.openxmlformats.org/officeDocument/2006/relationships/ctrlProp" Target="../ctrlProps/ctrlProp616.xml"/><Relationship Id="rId15" Type="http://schemas.openxmlformats.org/officeDocument/2006/relationships/ctrlProp" Target="../ctrlProps/ctrlProp441.xml"/><Relationship Id="rId36" Type="http://schemas.openxmlformats.org/officeDocument/2006/relationships/ctrlProp" Target="../ctrlProps/ctrlProp462.xml"/><Relationship Id="rId57" Type="http://schemas.openxmlformats.org/officeDocument/2006/relationships/ctrlProp" Target="../ctrlProps/ctrlProp483.xml"/><Relationship Id="rId106" Type="http://schemas.openxmlformats.org/officeDocument/2006/relationships/ctrlProp" Target="../ctrlProps/ctrlProp532.xml"/><Relationship Id="rId127" Type="http://schemas.openxmlformats.org/officeDocument/2006/relationships/ctrlProp" Target="../ctrlProps/ctrlProp553.xml"/><Relationship Id="rId10" Type="http://schemas.openxmlformats.org/officeDocument/2006/relationships/ctrlProp" Target="../ctrlProps/ctrlProp436.xml"/><Relationship Id="rId31" Type="http://schemas.openxmlformats.org/officeDocument/2006/relationships/ctrlProp" Target="../ctrlProps/ctrlProp457.xml"/><Relationship Id="rId52" Type="http://schemas.openxmlformats.org/officeDocument/2006/relationships/ctrlProp" Target="../ctrlProps/ctrlProp478.xml"/><Relationship Id="rId73" Type="http://schemas.openxmlformats.org/officeDocument/2006/relationships/ctrlProp" Target="../ctrlProps/ctrlProp499.xml"/><Relationship Id="rId78" Type="http://schemas.openxmlformats.org/officeDocument/2006/relationships/ctrlProp" Target="../ctrlProps/ctrlProp504.xml"/><Relationship Id="rId94" Type="http://schemas.openxmlformats.org/officeDocument/2006/relationships/ctrlProp" Target="../ctrlProps/ctrlProp520.xml"/><Relationship Id="rId99" Type="http://schemas.openxmlformats.org/officeDocument/2006/relationships/ctrlProp" Target="../ctrlProps/ctrlProp525.xml"/><Relationship Id="rId101" Type="http://schemas.openxmlformats.org/officeDocument/2006/relationships/ctrlProp" Target="../ctrlProps/ctrlProp527.xml"/><Relationship Id="rId122" Type="http://schemas.openxmlformats.org/officeDocument/2006/relationships/ctrlProp" Target="../ctrlProps/ctrlProp548.xml"/><Relationship Id="rId143" Type="http://schemas.openxmlformats.org/officeDocument/2006/relationships/ctrlProp" Target="../ctrlProps/ctrlProp569.xml"/><Relationship Id="rId148" Type="http://schemas.openxmlformats.org/officeDocument/2006/relationships/ctrlProp" Target="../ctrlProps/ctrlProp574.xml"/><Relationship Id="rId164" Type="http://schemas.openxmlformats.org/officeDocument/2006/relationships/ctrlProp" Target="../ctrlProps/ctrlProp590.xml"/><Relationship Id="rId169" Type="http://schemas.openxmlformats.org/officeDocument/2006/relationships/ctrlProp" Target="../ctrlProps/ctrlProp595.xml"/><Relationship Id="rId185" Type="http://schemas.openxmlformats.org/officeDocument/2006/relationships/ctrlProp" Target="../ctrlProps/ctrlProp611.xml"/><Relationship Id="rId4" Type="http://schemas.openxmlformats.org/officeDocument/2006/relationships/ctrlProp" Target="../ctrlProps/ctrlProp430.xml"/><Relationship Id="rId9" Type="http://schemas.openxmlformats.org/officeDocument/2006/relationships/ctrlProp" Target="../ctrlProps/ctrlProp435.xml"/><Relationship Id="rId180" Type="http://schemas.openxmlformats.org/officeDocument/2006/relationships/ctrlProp" Target="../ctrlProps/ctrlProp606.xml"/><Relationship Id="rId26" Type="http://schemas.openxmlformats.org/officeDocument/2006/relationships/ctrlProp" Target="../ctrlProps/ctrlProp452.xml"/><Relationship Id="rId47" Type="http://schemas.openxmlformats.org/officeDocument/2006/relationships/ctrlProp" Target="../ctrlProps/ctrlProp473.xml"/><Relationship Id="rId68" Type="http://schemas.openxmlformats.org/officeDocument/2006/relationships/ctrlProp" Target="../ctrlProps/ctrlProp494.xml"/><Relationship Id="rId89" Type="http://schemas.openxmlformats.org/officeDocument/2006/relationships/ctrlProp" Target="../ctrlProps/ctrlProp515.xml"/><Relationship Id="rId112" Type="http://schemas.openxmlformats.org/officeDocument/2006/relationships/ctrlProp" Target="../ctrlProps/ctrlProp538.xml"/><Relationship Id="rId133" Type="http://schemas.openxmlformats.org/officeDocument/2006/relationships/ctrlProp" Target="../ctrlProps/ctrlProp559.xml"/><Relationship Id="rId154" Type="http://schemas.openxmlformats.org/officeDocument/2006/relationships/ctrlProp" Target="../ctrlProps/ctrlProp580.xml"/><Relationship Id="rId175" Type="http://schemas.openxmlformats.org/officeDocument/2006/relationships/ctrlProp" Target="../ctrlProps/ctrlProp601.xml"/><Relationship Id="rId16" Type="http://schemas.openxmlformats.org/officeDocument/2006/relationships/ctrlProp" Target="../ctrlProps/ctrlProp442.xml"/><Relationship Id="rId37" Type="http://schemas.openxmlformats.org/officeDocument/2006/relationships/ctrlProp" Target="../ctrlProps/ctrlProp463.xml"/><Relationship Id="rId58" Type="http://schemas.openxmlformats.org/officeDocument/2006/relationships/ctrlProp" Target="../ctrlProps/ctrlProp484.xml"/><Relationship Id="rId79" Type="http://schemas.openxmlformats.org/officeDocument/2006/relationships/ctrlProp" Target="../ctrlProps/ctrlProp505.xml"/><Relationship Id="rId102" Type="http://schemas.openxmlformats.org/officeDocument/2006/relationships/ctrlProp" Target="../ctrlProps/ctrlProp528.xml"/><Relationship Id="rId123" Type="http://schemas.openxmlformats.org/officeDocument/2006/relationships/ctrlProp" Target="../ctrlProps/ctrlProp549.xml"/><Relationship Id="rId144" Type="http://schemas.openxmlformats.org/officeDocument/2006/relationships/ctrlProp" Target="../ctrlProps/ctrlProp570.xml"/><Relationship Id="rId90" Type="http://schemas.openxmlformats.org/officeDocument/2006/relationships/ctrlProp" Target="../ctrlProps/ctrlProp516.xml"/><Relationship Id="rId165" Type="http://schemas.openxmlformats.org/officeDocument/2006/relationships/ctrlProp" Target="../ctrlProps/ctrlProp591.xml"/><Relationship Id="rId186" Type="http://schemas.openxmlformats.org/officeDocument/2006/relationships/ctrlProp" Target="../ctrlProps/ctrlProp612.xml"/><Relationship Id="rId27" Type="http://schemas.openxmlformats.org/officeDocument/2006/relationships/ctrlProp" Target="../ctrlProps/ctrlProp453.xml"/><Relationship Id="rId48" Type="http://schemas.openxmlformats.org/officeDocument/2006/relationships/ctrlProp" Target="../ctrlProps/ctrlProp474.xml"/><Relationship Id="rId69" Type="http://schemas.openxmlformats.org/officeDocument/2006/relationships/ctrlProp" Target="../ctrlProps/ctrlProp495.xml"/><Relationship Id="rId113" Type="http://schemas.openxmlformats.org/officeDocument/2006/relationships/ctrlProp" Target="../ctrlProps/ctrlProp539.xml"/><Relationship Id="rId134" Type="http://schemas.openxmlformats.org/officeDocument/2006/relationships/ctrlProp" Target="../ctrlProps/ctrlProp560.xml"/><Relationship Id="rId80" Type="http://schemas.openxmlformats.org/officeDocument/2006/relationships/ctrlProp" Target="../ctrlProps/ctrlProp506.xml"/><Relationship Id="rId155" Type="http://schemas.openxmlformats.org/officeDocument/2006/relationships/ctrlProp" Target="../ctrlProps/ctrlProp581.xml"/><Relationship Id="rId176" Type="http://schemas.openxmlformats.org/officeDocument/2006/relationships/ctrlProp" Target="../ctrlProps/ctrlProp602.xml"/><Relationship Id="rId17" Type="http://schemas.openxmlformats.org/officeDocument/2006/relationships/ctrlProp" Target="../ctrlProps/ctrlProp443.xml"/><Relationship Id="rId38" Type="http://schemas.openxmlformats.org/officeDocument/2006/relationships/ctrlProp" Target="../ctrlProps/ctrlProp464.xml"/><Relationship Id="rId59" Type="http://schemas.openxmlformats.org/officeDocument/2006/relationships/ctrlProp" Target="../ctrlProps/ctrlProp485.xml"/><Relationship Id="rId103" Type="http://schemas.openxmlformats.org/officeDocument/2006/relationships/ctrlProp" Target="../ctrlProps/ctrlProp529.xml"/><Relationship Id="rId124" Type="http://schemas.openxmlformats.org/officeDocument/2006/relationships/ctrlProp" Target="../ctrlProps/ctrlProp550.xml"/><Relationship Id="rId70" Type="http://schemas.openxmlformats.org/officeDocument/2006/relationships/ctrlProp" Target="../ctrlProps/ctrlProp496.xml"/><Relationship Id="rId91" Type="http://schemas.openxmlformats.org/officeDocument/2006/relationships/ctrlProp" Target="../ctrlProps/ctrlProp517.xml"/><Relationship Id="rId145" Type="http://schemas.openxmlformats.org/officeDocument/2006/relationships/ctrlProp" Target="../ctrlProps/ctrlProp571.xml"/><Relationship Id="rId166" Type="http://schemas.openxmlformats.org/officeDocument/2006/relationships/ctrlProp" Target="../ctrlProps/ctrlProp592.xml"/><Relationship Id="rId187" Type="http://schemas.openxmlformats.org/officeDocument/2006/relationships/ctrlProp" Target="../ctrlProps/ctrlProp613.xml"/><Relationship Id="rId1" Type="http://schemas.openxmlformats.org/officeDocument/2006/relationships/printerSettings" Target="../printerSettings/printerSettings36.bin"/><Relationship Id="rId28" Type="http://schemas.openxmlformats.org/officeDocument/2006/relationships/ctrlProp" Target="../ctrlProps/ctrlProp454.xml"/><Relationship Id="rId49" Type="http://schemas.openxmlformats.org/officeDocument/2006/relationships/ctrlProp" Target="../ctrlProps/ctrlProp475.xml"/><Relationship Id="rId114" Type="http://schemas.openxmlformats.org/officeDocument/2006/relationships/ctrlProp" Target="../ctrlProps/ctrlProp540.xml"/><Relationship Id="rId60" Type="http://schemas.openxmlformats.org/officeDocument/2006/relationships/ctrlProp" Target="../ctrlProps/ctrlProp486.xml"/><Relationship Id="rId81" Type="http://schemas.openxmlformats.org/officeDocument/2006/relationships/ctrlProp" Target="../ctrlProps/ctrlProp507.xml"/><Relationship Id="rId135" Type="http://schemas.openxmlformats.org/officeDocument/2006/relationships/ctrlProp" Target="../ctrlProps/ctrlProp561.xml"/><Relationship Id="rId156" Type="http://schemas.openxmlformats.org/officeDocument/2006/relationships/ctrlProp" Target="../ctrlProps/ctrlProp582.xml"/><Relationship Id="rId177" Type="http://schemas.openxmlformats.org/officeDocument/2006/relationships/ctrlProp" Target="../ctrlProps/ctrlProp603.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17" Type="http://schemas.openxmlformats.org/officeDocument/2006/relationships/ctrlProp" Target="../ctrlProps/ctrlProp730.xml"/><Relationship Id="rId299" Type="http://schemas.openxmlformats.org/officeDocument/2006/relationships/ctrlProp" Target="../ctrlProps/ctrlProp912.xml"/><Relationship Id="rId21" Type="http://schemas.openxmlformats.org/officeDocument/2006/relationships/ctrlProp" Target="../ctrlProps/ctrlProp634.xml"/><Relationship Id="rId63" Type="http://schemas.openxmlformats.org/officeDocument/2006/relationships/ctrlProp" Target="../ctrlProps/ctrlProp676.xml"/><Relationship Id="rId159" Type="http://schemas.openxmlformats.org/officeDocument/2006/relationships/ctrlProp" Target="../ctrlProps/ctrlProp772.xml"/><Relationship Id="rId324" Type="http://schemas.openxmlformats.org/officeDocument/2006/relationships/ctrlProp" Target="../ctrlProps/ctrlProp937.xml"/><Relationship Id="rId366" Type="http://schemas.openxmlformats.org/officeDocument/2006/relationships/ctrlProp" Target="../ctrlProps/ctrlProp979.xml"/><Relationship Id="rId170" Type="http://schemas.openxmlformats.org/officeDocument/2006/relationships/ctrlProp" Target="../ctrlProps/ctrlProp783.xml"/><Relationship Id="rId226" Type="http://schemas.openxmlformats.org/officeDocument/2006/relationships/ctrlProp" Target="../ctrlProps/ctrlProp839.xml"/><Relationship Id="rId268" Type="http://schemas.openxmlformats.org/officeDocument/2006/relationships/ctrlProp" Target="../ctrlProps/ctrlProp881.xml"/><Relationship Id="rId32" Type="http://schemas.openxmlformats.org/officeDocument/2006/relationships/ctrlProp" Target="../ctrlProps/ctrlProp645.xml"/><Relationship Id="rId74" Type="http://schemas.openxmlformats.org/officeDocument/2006/relationships/ctrlProp" Target="../ctrlProps/ctrlProp687.xml"/><Relationship Id="rId128" Type="http://schemas.openxmlformats.org/officeDocument/2006/relationships/ctrlProp" Target="../ctrlProps/ctrlProp741.xml"/><Relationship Id="rId335" Type="http://schemas.openxmlformats.org/officeDocument/2006/relationships/ctrlProp" Target="../ctrlProps/ctrlProp948.xml"/><Relationship Id="rId377" Type="http://schemas.openxmlformats.org/officeDocument/2006/relationships/ctrlProp" Target="../ctrlProps/ctrlProp990.xml"/><Relationship Id="rId5" Type="http://schemas.openxmlformats.org/officeDocument/2006/relationships/ctrlProp" Target="../ctrlProps/ctrlProp618.xml"/><Relationship Id="rId181" Type="http://schemas.openxmlformats.org/officeDocument/2006/relationships/ctrlProp" Target="../ctrlProps/ctrlProp794.xml"/><Relationship Id="rId237" Type="http://schemas.openxmlformats.org/officeDocument/2006/relationships/ctrlProp" Target="../ctrlProps/ctrlProp850.xml"/><Relationship Id="rId279" Type="http://schemas.openxmlformats.org/officeDocument/2006/relationships/ctrlProp" Target="../ctrlProps/ctrlProp892.xml"/><Relationship Id="rId43" Type="http://schemas.openxmlformats.org/officeDocument/2006/relationships/ctrlProp" Target="../ctrlProps/ctrlProp656.xml"/><Relationship Id="rId139" Type="http://schemas.openxmlformats.org/officeDocument/2006/relationships/ctrlProp" Target="../ctrlProps/ctrlProp752.xml"/><Relationship Id="rId290" Type="http://schemas.openxmlformats.org/officeDocument/2006/relationships/ctrlProp" Target="../ctrlProps/ctrlProp903.xml"/><Relationship Id="rId304" Type="http://schemas.openxmlformats.org/officeDocument/2006/relationships/ctrlProp" Target="../ctrlProps/ctrlProp917.xml"/><Relationship Id="rId346" Type="http://schemas.openxmlformats.org/officeDocument/2006/relationships/ctrlProp" Target="../ctrlProps/ctrlProp959.xml"/><Relationship Id="rId388" Type="http://schemas.openxmlformats.org/officeDocument/2006/relationships/ctrlProp" Target="../ctrlProps/ctrlProp1001.xml"/><Relationship Id="rId85" Type="http://schemas.openxmlformats.org/officeDocument/2006/relationships/ctrlProp" Target="../ctrlProps/ctrlProp698.xml"/><Relationship Id="rId150" Type="http://schemas.openxmlformats.org/officeDocument/2006/relationships/ctrlProp" Target="../ctrlProps/ctrlProp763.xml"/><Relationship Id="rId192" Type="http://schemas.openxmlformats.org/officeDocument/2006/relationships/ctrlProp" Target="../ctrlProps/ctrlProp805.xml"/><Relationship Id="rId206" Type="http://schemas.openxmlformats.org/officeDocument/2006/relationships/ctrlProp" Target="../ctrlProps/ctrlProp819.xml"/><Relationship Id="rId248" Type="http://schemas.openxmlformats.org/officeDocument/2006/relationships/ctrlProp" Target="../ctrlProps/ctrlProp861.xml"/><Relationship Id="rId12" Type="http://schemas.openxmlformats.org/officeDocument/2006/relationships/ctrlProp" Target="../ctrlProps/ctrlProp625.xml"/><Relationship Id="rId108" Type="http://schemas.openxmlformats.org/officeDocument/2006/relationships/ctrlProp" Target="../ctrlProps/ctrlProp721.xml"/><Relationship Id="rId315" Type="http://schemas.openxmlformats.org/officeDocument/2006/relationships/ctrlProp" Target="../ctrlProps/ctrlProp928.xml"/><Relationship Id="rId357" Type="http://schemas.openxmlformats.org/officeDocument/2006/relationships/ctrlProp" Target="../ctrlProps/ctrlProp970.xml"/><Relationship Id="rId54" Type="http://schemas.openxmlformats.org/officeDocument/2006/relationships/ctrlProp" Target="../ctrlProps/ctrlProp667.xml"/><Relationship Id="rId96" Type="http://schemas.openxmlformats.org/officeDocument/2006/relationships/ctrlProp" Target="../ctrlProps/ctrlProp709.xml"/><Relationship Id="rId161" Type="http://schemas.openxmlformats.org/officeDocument/2006/relationships/ctrlProp" Target="../ctrlProps/ctrlProp774.xml"/><Relationship Id="rId217" Type="http://schemas.openxmlformats.org/officeDocument/2006/relationships/ctrlProp" Target="../ctrlProps/ctrlProp830.xml"/><Relationship Id="rId259" Type="http://schemas.openxmlformats.org/officeDocument/2006/relationships/ctrlProp" Target="../ctrlProps/ctrlProp872.xml"/><Relationship Id="rId23" Type="http://schemas.openxmlformats.org/officeDocument/2006/relationships/ctrlProp" Target="../ctrlProps/ctrlProp636.xml"/><Relationship Id="rId119" Type="http://schemas.openxmlformats.org/officeDocument/2006/relationships/ctrlProp" Target="../ctrlProps/ctrlProp732.xml"/><Relationship Id="rId270" Type="http://schemas.openxmlformats.org/officeDocument/2006/relationships/ctrlProp" Target="../ctrlProps/ctrlProp883.xml"/><Relationship Id="rId326" Type="http://schemas.openxmlformats.org/officeDocument/2006/relationships/ctrlProp" Target="../ctrlProps/ctrlProp939.xml"/><Relationship Id="rId65" Type="http://schemas.openxmlformats.org/officeDocument/2006/relationships/ctrlProp" Target="../ctrlProps/ctrlProp678.xml"/><Relationship Id="rId130" Type="http://schemas.openxmlformats.org/officeDocument/2006/relationships/ctrlProp" Target="../ctrlProps/ctrlProp743.xml"/><Relationship Id="rId368" Type="http://schemas.openxmlformats.org/officeDocument/2006/relationships/ctrlProp" Target="../ctrlProps/ctrlProp981.xml"/><Relationship Id="rId172" Type="http://schemas.openxmlformats.org/officeDocument/2006/relationships/ctrlProp" Target="../ctrlProps/ctrlProp785.xml"/><Relationship Id="rId228" Type="http://schemas.openxmlformats.org/officeDocument/2006/relationships/ctrlProp" Target="../ctrlProps/ctrlProp841.xml"/><Relationship Id="rId281" Type="http://schemas.openxmlformats.org/officeDocument/2006/relationships/ctrlProp" Target="../ctrlProps/ctrlProp894.xml"/><Relationship Id="rId337" Type="http://schemas.openxmlformats.org/officeDocument/2006/relationships/ctrlProp" Target="../ctrlProps/ctrlProp950.xml"/><Relationship Id="rId34" Type="http://schemas.openxmlformats.org/officeDocument/2006/relationships/ctrlProp" Target="../ctrlProps/ctrlProp647.xml"/><Relationship Id="rId76" Type="http://schemas.openxmlformats.org/officeDocument/2006/relationships/ctrlProp" Target="../ctrlProps/ctrlProp689.xml"/><Relationship Id="rId141" Type="http://schemas.openxmlformats.org/officeDocument/2006/relationships/ctrlProp" Target="../ctrlProps/ctrlProp754.xml"/><Relationship Id="rId379" Type="http://schemas.openxmlformats.org/officeDocument/2006/relationships/ctrlProp" Target="../ctrlProps/ctrlProp992.xml"/><Relationship Id="rId7" Type="http://schemas.openxmlformats.org/officeDocument/2006/relationships/ctrlProp" Target="../ctrlProps/ctrlProp620.xml"/><Relationship Id="rId183" Type="http://schemas.openxmlformats.org/officeDocument/2006/relationships/ctrlProp" Target="../ctrlProps/ctrlProp796.xml"/><Relationship Id="rId239" Type="http://schemas.openxmlformats.org/officeDocument/2006/relationships/ctrlProp" Target="../ctrlProps/ctrlProp852.xml"/><Relationship Id="rId250" Type="http://schemas.openxmlformats.org/officeDocument/2006/relationships/ctrlProp" Target="../ctrlProps/ctrlProp863.xml"/><Relationship Id="rId292" Type="http://schemas.openxmlformats.org/officeDocument/2006/relationships/ctrlProp" Target="../ctrlProps/ctrlProp905.xml"/><Relationship Id="rId306" Type="http://schemas.openxmlformats.org/officeDocument/2006/relationships/ctrlProp" Target="../ctrlProps/ctrlProp919.xml"/><Relationship Id="rId45" Type="http://schemas.openxmlformats.org/officeDocument/2006/relationships/ctrlProp" Target="../ctrlProps/ctrlProp658.xml"/><Relationship Id="rId87" Type="http://schemas.openxmlformats.org/officeDocument/2006/relationships/ctrlProp" Target="../ctrlProps/ctrlProp700.xml"/><Relationship Id="rId110" Type="http://schemas.openxmlformats.org/officeDocument/2006/relationships/ctrlProp" Target="../ctrlProps/ctrlProp723.xml"/><Relationship Id="rId348" Type="http://schemas.openxmlformats.org/officeDocument/2006/relationships/ctrlProp" Target="../ctrlProps/ctrlProp961.xml"/><Relationship Id="rId152" Type="http://schemas.openxmlformats.org/officeDocument/2006/relationships/ctrlProp" Target="../ctrlProps/ctrlProp765.xml"/><Relationship Id="rId194" Type="http://schemas.openxmlformats.org/officeDocument/2006/relationships/ctrlProp" Target="../ctrlProps/ctrlProp807.xml"/><Relationship Id="rId208" Type="http://schemas.openxmlformats.org/officeDocument/2006/relationships/ctrlProp" Target="../ctrlProps/ctrlProp821.xml"/><Relationship Id="rId261" Type="http://schemas.openxmlformats.org/officeDocument/2006/relationships/ctrlProp" Target="../ctrlProps/ctrlProp874.xml"/><Relationship Id="rId14" Type="http://schemas.openxmlformats.org/officeDocument/2006/relationships/ctrlProp" Target="../ctrlProps/ctrlProp627.xml"/><Relationship Id="rId56" Type="http://schemas.openxmlformats.org/officeDocument/2006/relationships/ctrlProp" Target="../ctrlProps/ctrlProp669.xml"/><Relationship Id="rId317" Type="http://schemas.openxmlformats.org/officeDocument/2006/relationships/ctrlProp" Target="../ctrlProps/ctrlProp930.xml"/><Relationship Id="rId359" Type="http://schemas.openxmlformats.org/officeDocument/2006/relationships/ctrlProp" Target="../ctrlProps/ctrlProp972.xml"/><Relationship Id="rId98" Type="http://schemas.openxmlformats.org/officeDocument/2006/relationships/ctrlProp" Target="../ctrlProps/ctrlProp711.xml"/><Relationship Id="rId121" Type="http://schemas.openxmlformats.org/officeDocument/2006/relationships/ctrlProp" Target="../ctrlProps/ctrlProp734.xml"/><Relationship Id="rId163" Type="http://schemas.openxmlformats.org/officeDocument/2006/relationships/ctrlProp" Target="../ctrlProps/ctrlProp776.xml"/><Relationship Id="rId219" Type="http://schemas.openxmlformats.org/officeDocument/2006/relationships/ctrlProp" Target="../ctrlProps/ctrlProp832.xml"/><Relationship Id="rId370" Type="http://schemas.openxmlformats.org/officeDocument/2006/relationships/ctrlProp" Target="../ctrlProps/ctrlProp983.xml"/><Relationship Id="rId230" Type="http://schemas.openxmlformats.org/officeDocument/2006/relationships/ctrlProp" Target="../ctrlProps/ctrlProp843.xml"/><Relationship Id="rId25" Type="http://schemas.openxmlformats.org/officeDocument/2006/relationships/ctrlProp" Target="../ctrlProps/ctrlProp638.xml"/><Relationship Id="rId67" Type="http://schemas.openxmlformats.org/officeDocument/2006/relationships/ctrlProp" Target="../ctrlProps/ctrlProp680.xml"/><Relationship Id="rId272" Type="http://schemas.openxmlformats.org/officeDocument/2006/relationships/ctrlProp" Target="../ctrlProps/ctrlProp885.xml"/><Relationship Id="rId328" Type="http://schemas.openxmlformats.org/officeDocument/2006/relationships/ctrlProp" Target="../ctrlProps/ctrlProp941.xml"/><Relationship Id="rId132" Type="http://schemas.openxmlformats.org/officeDocument/2006/relationships/ctrlProp" Target="../ctrlProps/ctrlProp745.xml"/><Relationship Id="rId174" Type="http://schemas.openxmlformats.org/officeDocument/2006/relationships/ctrlProp" Target="../ctrlProps/ctrlProp787.xml"/><Relationship Id="rId381" Type="http://schemas.openxmlformats.org/officeDocument/2006/relationships/ctrlProp" Target="../ctrlProps/ctrlProp994.xml"/><Relationship Id="rId241" Type="http://schemas.openxmlformats.org/officeDocument/2006/relationships/ctrlProp" Target="../ctrlProps/ctrlProp854.xml"/><Relationship Id="rId36" Type="http://schemas.openxmlformats.org/officeDocument/2006/relationships/ctrlProp" Target="../ctrlProps/ctrlProp649.xml"/><Relationship Id="rId283" Type="http://schemas.openxmlformats.org/officeDocument/2006/relationships/ctrlProp" Target="../ctrlProps/ctrlProp896.xml"/><Relationship Id="rId339" Type="http://schemas.openxmlformats.org/officeDocument/2006/relationships/ctrlProp" Target="../ctrlProps/ctrlProp952.xml"/><Relationship Id="rId78" Type="http://schemas.openxmlformats.org/officeDocument/2006/relationships/ctrlProp" Target="../ctrlProps/ctrlProp691.xml"/><Relationship Id="rId101" Type="http://schemas.openxmlformats.org/officeDocument/2006/relationships/ctrlProp" Target="../ctrlProps/ctrlProp714.xml"/><Relationship Id="rId143" Type="http://schemas.openxmlformats.org/officeDocument/2006/relationships/ctrlProp" Target="../ctrlProps/ctrlProp756.xml"/><Relationship Id="rId185" Type="http://schemas.openxmlformats.org/officeDocument/2006/relationships/ctrlProp" Target="../ctrlProps/ctrlProp798.xml"/><Relationship Id="rId350" Type="http://schemas.openxmlformats.org/officeDocument/2006/relationships/ctrlProp" Target="../ctrlProps/ctrlProp963.xml"/><Relationship Id="rId9" Type="http://schemas.openxmlformats.org/officeDocument/2006/relationships/ctrlProp" Target="../ctrlProps/ctrlProp622.xml"/><Relationship Id="rId210" Type="http://schemas.openxmlformats.org/officeDocument/2006/relationships/ctrlProp" Target="../ctrlProps/ctrlProp823.xml"/><Relationship Id="rId252" Type="http://schemas.openxmlformats.org/officeDocument/2006/relationships/ctrlProp" Target="../ctrlProps/ctrlProp865.xml"/><Relationship Id="rId294" Type="http://schemas.openxmlformats.org/officeDocument/2006/relationships/ctrlProp" Target="../ctrlProps/ctrlProp907.xml"/><Relationship Id="rId308" Type="http://schemas.openxmlformats.org/officeDocument/2006/relationships/ctrlProp" Target="../ctrlProps/ctrlProp921.xml"/><Relationship Id="rId47" Type="http://schemas.openxmlformats.org/officeDocument/2006/relationships/ctrlProp" Target="../ctrlProps/ctrlProp660.xml"/><Relationship Id="rId68" Type="http://schemas.openxmlformats.org/officeDocument/2006/relationships/ctrlProp" Target="../ctrlProps/ctrlProp681.xml"/><Relationship Id="rId89" Type="http://schemas.openxmlformats.org/officeDocument/2006/relationships/ctrlProp" Target="../ctrlProps/ctrlProp702.xml"/><Relationship Id="rId112" Type="http://schemas.openxmlformats.org/officeDocument/2006/relationships/ctrlProp" Target="../ctrlProps/ctrlProp725.xml"/><Relationship Id="rId133" Type="http://schemas.openxmlformats.org/officeDocument/2006/relationships/ctrlProp" Target="../ctrlProps/ctrlProp746.xml"/><Relationship Id="rId154" Type="http://schemas.openxmlformats.org/officeDocument/2006/relationships/ctrlProp" Target="../ctrlProps/ctrlProp767.xml"/><Relationship Id="rId175" Type="http://schemas.openxmlformats.org/officeDocument/2006/relationships/ctrlProp" Target="../ctrlProps/ctrlProp788.xml"/><Relationship Id="rId340" Type="http://schemas.openxmlformats.org/officeDocument/2006/relationships/ctrlProp" Target="../ctrlProps/ctrlProp953.xml"/><Relationship Id="rId361" Type="http://schemas.openxmlformats.org/officeDocument/2006/relationships/ctrlProp" Target="../ctrlProps/ctrlProp974.xml"/><Relationship Id="rId196" Type="http://schemas.openxmlformats.org/officeDocument/2006/relationships/ctrlProp" Target="../ctrlProps/ctrlProp809.xml"/><Relationship Id="rId200" Type="http://schemas.openxmlformats.org/officeDocument/2006/relationships/ctrlProp" Target="../ctrlProps/ctrlProp813.xml"/><Relationship Id="rId382" Type="http://schemas.openxmlformats.org/officeDocument/2006/relationships/ctrlProp" Target="../ctrlProps/ctrlProp995.xml"/><Relationship Id="rId16" Type="http://schemas.openxmlformats.org/officeDocument/2006/relationships/ctrlProp" Target="../ctrlProps/ctrlProp629.xml"/><Relationship Id="rId221" Type="http://schemas.openxmlformats.org/officeDocument/2006/relationships/ctrlProp" Target="../ctrlProps/ctrlProp834.xml"/><Relationship Id="rId242" Type="http://schemas.openxmlformats.org/officeDocument/2006/relationships/ctrlProp" Target="../ctrlProps/ctrlProp855.xml"/><Relationship Id="rId263" Type="http://schemas.openxmlformats.org/officeDocument/2006/relationships/ctrlProp" Target="../ctrlProps/ctrlProp876.xml"/><Relationship Id="rId284" Type="http://schemas.openxmlformats.org/officeDocument/2006/relationships/ctrlProp" Target="../ctrlProps/ctrlProp897.xml"/><Relationship Id="rId319" Type="http://schemas.openxmlformats.org/officeDocument/2006/relationships/ctrlProp" Target="../ctrlProps/ctrlProp932.xml"/><Relationship Id="rId37" Type="http://schemas.openxmlformats.org/officeDocument/2006/relationships/ctrlProp" Target="../ctrlProps/ctrlProp650.xml"/><Relationship Id="rId58" Type="http://schemas.openxmlformats.org/officeDocument/2006/relationships/ctrlProp" Target="../ctrlProps/ctrlProp671.xml"/><Relationship Id="rId79" Type="http://schemas.openxmlformats.org/officeDocument/2006/relationships/ctrlProp" Target="../ctrlProps/ctrlProp692.xml"/><Relationship Id="rId102" Type="http://schemas.openxmlformats.org/officeDocument/2006/relationships/ctrlProp" Target="../ctrlProps/ctrlProp715.xml"/><Relationship Id="rId123" Type="http://schemas.openxmlformats.org/officeDocument/2006/relationships/ctrlProp" Target="../ctrlProps/ctrlProp736.xml"/><Relationship Id="rId144" Type="http://schemas.openxmlformats.org/officeDocument/2006/relationships/ctrlProp" Target="../ctrlProps/ctrlProp757.xml"/><Relationship Id="rId330" Type="http://schemas.openxmlformats.org/officeDocument/2006/relationships/ctrlProp" Target="../ctrlProps/ctrlProp943.xml"/><Relationship Id="rId90" Type="http://schemas.openxmlformats.org/officeDocument/2006/relationships/ctrlProp" Target="../ctrlProps/ctrlProp703.xml"/><Relationship Id="rId165" Type="http://schemas.openxmlformats.org/officeDocument/2006/relationships/ctrlProp" Target="../ctrlProps/ctrlProp778.xml"/><Relationship Id="rId186" Type="http://schemas.openxmlformats.org/officeDocument/2006/relationships/ctrlProp" Target="../ctrlProps/ctrlProp799.xml"/><Relationship Id="rId351" Type="http://schemas.openxmlformats.org/officeDocument/2006/relationships/ctrlProp" Target="../ctrlProps/ctrlProp964.xml"/><Relationship Id="rId372" Type="http://schemas.openxmlformats.org/officeDocument/2006/relationships/ctrlProp" Target="../ctrlProps/ctrlProp985.xml"/><Relationship Id="rId211" Type="http://schemas.openxmlformats.org/officeDocument/2006/relationships/ctrlProp" Target="../ctrlProps/ctrlProp824.xml"/><Relationship Id="rId232" Type="http://schemas.openxmlformats.org/officeDocument/2006/relationships/ctrlProp" Target="../ctrlProps/ctrlProp845.xml"/><Relationship Id="rId253" Type="http://schemas.openxmlformats.org/officeDocument/2006/relationships/ctrlProp" Target="../ctrlProps/ctrlProp866.xml"/><Relationship Id="rId274" Type="http://schemas.openxmlformats.org/officeDocument/2006/relationships/ctrlProp" Target="../ctrlProps/ctrlProp887.xml"/><Relationship Id="rId295" Type="http://schemas.openxmlformats.org/officeDocument/2006/relationships/ctrlProp" Target="../ctrlProps/ctrlProp908.xml"/><Relationship Id="rId309" Type="http://schemas.openxmlformats.org/officeDocument/2006/relationships/ctrlProp" Target="../ctrlProps/ctrlProp922.xml"/><Relationship Id="rId27" Type="http://schemas.openxmlformats.org/officeDocument/2006/relationships/ctrlProp" Target="../ctrlProps/ctrlProp640.xml"/><Relationship Id="rId48" Type="http://schemas.openxmlformats.org/officeDocument/2006/relationships/ctrlProp" Target="../ctrlProps/ctrlProp661.xml"/><Relationship Id="rId69" Type="http://schemas.openxmlformats.org/officeDocument/2006/relationships/ctrlProp" Target="../ctrlProps/ctrlProp682.xml"/><Relationship Id="rId113" Type="http://schemas.openxmlformats.org/officeDocument/2006/relationships/ctrlProp" Target="../ctrlProps/ctrlProp726.xml"/><Relationship Id="rId134" Type="http://schemas.openxmlformats.org/officeDocument/2006/relationships/ctrlProp" Target="../ctrlProps/ctrlProp747.xml"/><Relationship Id="rId320" Type="http://schemas.openxmlformats.org/officeDocument/2006/relationships/ctrlProp" Target="../ctrlProps/ctrlProp933.xml"/><Relationship Id="rId80" Type="http://schemas.openxmlformats.org/officeDocument/2006/relationships/ctrlProp" Target="../ctrlProps/ctrlProp693.xml"/><Relationship Id="rId155" Type="http://schemas.openxmlformats.org/officeDocument/2006/relationships/ctrlProp" Target="../ctrlProps/ctrlProp768.xml"/><Relationship Id="rId176" Type="http://schemas.openxmlformats.org/officeDocument/2006/relationships/ctrlProp" Target="../ctrlProps/ctrlProp789.xml"/><Relationship Id="rId197" Type="http://schemas.openxmlformats.org/officeDocument/2006/relationships/ctrlProp" Target="../ctrlProps/ctrlProp810.xml"/><Relationship Id="rId341" Type="http://schemas.openxmlformats.org/officeDocument/2006/relationships/ctrlProp" Target="../ctrlProps/ctrlProp954.xml"/><Relationship Id="rId362" Type="http://schemas.openxmlformats.org/officeDocument/2006/relationships/ctrlProp" Target="../ctrlProps/ctrlProp975.xml"/><Relationship Id="rId383" Type="http://schemas.openxmlformats.org/officeDocument/2006/relationships/ctrlProp" Target="../ctrlProps/ctrlProp996.xml"/><Relationship Id="rId201" Type="http://schemas.openxmlformats.org/officeDocument/2006/relationships/ctrlProp" Target="../ctrlProps/ctrlProp814.xml"/><Relationship Id="rId222" Type="http://schemas.openxmlformats.org/officeDocument/2006/relationships/ctrlProp" Target="../ctrlProps/ctrlProp835.xml"/><Relationship Id="rId243" Type="http://schemas.openxmlformats.org/officeDocument/2006/relationships/ctrlProp" Target="../ctrlProps/ctrlProp856.xml"/><Relationship Id="rId264" Type="http://schemas.openxmlformats.org/officeDocument/2006/relationships/ctrlProp" Target="../ctrlProps/ctrlProp877.xml"/><Relationship Id="rId285" Type="http://schemas.openxmlformats.org/officeDocument/2006/relationships/ctrlProp" Target="../ctrlProps/ctrlProp898.xml"/><Relationship Id="rId17" Type="http://schemas.openxmlformats.org/officeDocument/2006/relationships/ctrlProp" Target="../ctrlProps/ctrlProp630.xml"/><Relationship Id="rId38" Type="http://schemas.openxmlformats.org/officeDocument/2006/relationships/ctrlProp" Target="../ctrlProps/ctrlProp651.xml"/><Relationship Id="rId59" Type="http://schemas.openxmlformats.org/officeDocument/2006/relationships/ctrlProp" Target="../ctrlProps/ctrlProp672.xml"/><Relationship Id="rId103" Type="http://schemas.openxmlformats.org/officeDocument/2006/relationships/ctrlProp" Target="../ctrlProps/ctrlProp716.xml"/><Relationship Id="rId124" Type="http://schemas.openxmlformats.org/officeDocument/2006/relationships/ctrlProp" Target="../ctrlProps/ctrlProp737.xml"/><Relationship Id="rId310" Type="http://schemas.openxmlformats.org/officeDocument/2006/relationships/ctrlProp" Target="../ctrlProps/ctrlProp923.xml"/><Relationship Id="rId70" Type="http://schemas.openxmlformats.org/officeDocument/2006/relationships/ctrlProp" Target="../ctrlProps/ctrlProp683.xml"/><Relationship Id="rId91" Type="http://schemas.openxmlformats.org/officeDocument/2006/relationships/ctrlProp" Target="../ctrlProps/ctrlProp704.xml"/><Relationship Id="rId145" Type="http://schemas.openxmlformats.org/officeDocument/2006/relationships/ctrlProp" Target="../ctrlProps/ctrlProp758.xml"/><Relationship Id="rId166" Type="http://schemas.openxmlformats.org/officeDocument/2006/relationships/ctrlProp" Target="../ctrlProps/ctrlProp779.xml"/><Relationship Id="rId187" Type="http://schemas.openxmlformats.org/officeDocument/2006/relationships/ctrlProp" Target="../ctrlProps/ctrlProp800.xml"/><Relationship Id="rId331" Type="http://schemas.openxmlformats.org/officeDocument/2006/relationships/ctrlProp" Target="../ctrlProps/ctrlProp944.xml"/><Relationship Id="rId352" Type="http://schemas.openxmlformats.org/officeDocument/2006/relationships/ctrlProp" Target="../ctrlProps/ctrlProp965.xml"/><Relationship Id="rId373" Type="http://schemas.openxmlformats.org/officeDocument/2006/relationships/ctrlProp" Target="../ctrlProps/ctrlProp986.xml"/><Relationship Id="rId1" Type="http://schemas.openxmlformats.org/officeDocument/2006/relationships/printerSettings" Target="../printerSettings/printerSettings47.bin"/><Relationship Id="rId212" Type="http://schemas.openxmlformats.org/officeDocument/2006/relationships/ctrlProp" Target="../ctrlProps/ctrlProp825.xml"/><Relationship Id="rId233" Type="http://schemas.openxmlformats.org/officeDocument/2006/relationships/ctrlProp" Target="../ctrlProps/ctrlProp846.xml"/><Relationship Id="rId254" Type="http://schemas.openxmlformats.org/officeDocument/2006/relationships/ctrlProp" Target="../ctrlProps/ctrlProp867.xml"/><Relationship Id="rId28" Type="http://schemas.openxmlformats.org/officeDocument/2006/relationships/ctrlProp" Target="../ctrlProps/ctrlProp641.xml"/><Relationship Id="rId49" Type="http://schemas.openxmlformats.org/officeDocument/2006/relationships/ctrlProp" Target="../ctrlProps/ctrlProp662.xml"/><Relationship Id="rId114" Type="http://schemas.openxmlformats.org/officeDocument/2006/relationships/ctrlProp" Target="../ctrlProps/ctrlProp727.xml"/><Relationship Id="rId275" Type="http://schemas.openxmlformats.org/officeDocument/2006/relationships/ctrlProp" Target="../ctrlProps/ctrlProp888.xml"/><Relationship Id="rId296" Type="http://schemas.openxmlformats.org/officeDocument/2006/relationships/ctrlProp" Target="../ctrlProps/ctrlProp909.xml"/><Relationship Id="rId300" Type="http://schemas.openxmlformats.org/officeDocument/2006/relationships/ctrlProp" Target="../ctrlProps/ctrlProp913.xml"/><Relationship Id="rId60" Type="http://schemas.openxmlformats.org/officeDocument/2006/relationships/ctrlProp" Target="../ctrlProps/ctrlProp673.xml"/><Relationship Id="rId81" Type="http://schemas.openxmlformats.org/officeDocument/2006/relationships/ctrlProp" Target="../ctrlProps/ctrlProp694.xml"/><Relationship Id="rId135" Type="http://schemas.openxmlformats.org/officeDocument/2006/relationships/ctrlProp" Target="../ctrlProps/ctrlProp748.xml"/><Relationship Id="rId156" Type="http://schemas.openxmlformats.org/officeDocument/2006/relationships/ctrlProp" Target="../ctrlProps/ctrlProp769.xml"/><Relationship Id="rId177" Type="http://schemas.openxmlformats.org/officeDocument/2006/relationships/ctrlProp" Target="../ctrlProps/ctrlProp790.xml"/><Relationship Id="rId198" Type="http://schemas.openxmlformats.org/officeDocument/2006/relationships/ctrlProp" Target="../ctrlProps/ctrlProp811.xml"/><Relationship Id="rId321" Type="http://schemas.openxmlformats.org/officeDocument/2006/relationships/ctrlProp" Target="../ctrlProps/ctrlProp934.xml"/><Relationship Id="rId342" Type="http://schemas.openxmlformats.org/officeDocument/2006/relationships/ctrlProp" Target="../ctrlProps/ctrlProp955.xml"/><Relationship Id="rId363" Type="http://schemas.openxmlformats.org/officeDocument/2006/relationships/ctrlProp" Target="../ctrlProps/ctrlProp976.xml"/><Relationship Id="rId384" Type="http://schemas.openxmlformats.org/officeDocument/2006/relationships/ctrlProp" Target="../ctrlProps/ctrlProp997.xml"/><Relationship Id="rId202" Type="http://schemas.openxmlformats.org/officeDocument/2006/relationships/ctrlProp" Target="../ctrlProps/ctrlProp815.xml"/><Relationship Id="rId223" Type="http://schemas.openxmlformats.org/officeDocument/2006/relationships/ctrlProp" Target="../ctrlProps/ctrlProp836.xml"/><Relationship Id="rId244" Type="http://schemas.openxmlformats.org/officeDocument/2006/relationships/ctrlProp" Target="../ctrlProps/ctrlProp857.xml"/><Relationship Id="rId18" Type="http://schemas.openxmlformats.org/officeDocument/2006/relationships/ctrlProp" Target="../ctrlProps/ctrlProp631.xml"/><Relationship Id="rId39" Type="http://schemas.openxmlformats.org/officeDocument/2006/relationships/ctrlProp" Target="../ctrlProps/ctrlProp652.xml"/><Relationship Id="rId265" Type="http://schemas.openxmlformats.org/officeDocument/2006/relationships/ctrlProp" Target="../ctrlProps/ctrlProp878.xml"/><Relationship Id="rId286" Type="http://schemas.openxmlformats.org/officeDocument/2006/relationships/ctrlProp" Target="../ctrlProps/ctrlProp899.xml"/><Relationship Id="rId50" Type="http://schemas.openxmlformats.org/officeDocument/2006/relationships/ctrlProp" Target="../ctrlProps/ctrlProp663.xml"/><Relationship Id="rId104" Type="http://schemas.openxmlformats.org/officeDocument/2006/relationships/ctrlProp" Target="../ctrlProps/ctrlProp717.xml"/><Relationship Id="rId125" Type="http://schemas.openxmlformats.org/officeDocument/2006/relationships/ctrlProp" Target="../ctrlProps/ctrlProp738.xml"/><Relationship Id="rId146" Type="http://schemas.openxmlformats.org/officeDocument/2006/relationships/ctrlProp" Target="../ctrlProps/ctrlProp759.xml"/><Relationship Id="rId167" Type="http://schemas.openxmlformats.org/officeDocument/2006/relationships/ctrlProp" Target="../ctrlProps/ctrlProp780.xml"/><Relationship Id="rId188" Type="http://schemas.openxmlformats.org/officeDocument/2006/relationships/ctrlProp" Target="../ctrlProps/ctrlProp801.xml"/><Relationship Id="rId311" Type="http://schemas.openxmlformats.org/officeDocument/2006/relationships/ctrlProp" Target="../ctrlProps/ctrlProp924.xml"/><Relationship Id="rId332" Type="http://schemas.openxmlformats.org/officeDocument/2006/relationships/ctrlProp" Target="../ctrlProps/ctrlProp945.xml"/><Relationship Id="rId353" Type="http://schemas.openxmlformats.org/officeDocument/2006/relationships/ctrlProp" Target="../ctrlProps/ctrlProp966.xml"/><Relationship Id="rId374" Type="http://schemas.openxmlformats.org/officeDocument/2006/relationships/ctrlProp" Target="../ctrlProps/ctrlProp987.xml"/><Relationship Id="rId71" Type="http://schemas.openxmlformats.org/officeDocument/2006/relationships/ctrlProp" Target="../ctrlProps/ctrlProp684.xml"/><Relationship Id="rId92" Type="http://schemas.openxmlformats.org/officeDocument/2006/relationships/ctrlProp" Target="../ctrlProps/ctrlProp705.xml"/><Relationship Id="rId213" Type="http://schemas.openxmlformats.org/officeDocument/2006/relationships/ctrlProp" Target="../ctrlProps/ctrlProp826.xml"/><Relationship Id="rId234" Type="http://schemas.openxmlformats.org/officeDocument/2006/relationships/ctrlProp" Target="../ctrlProps/ctrlProp847.xml"/><Relationship Id="rId2" Type="http://schemas.openxmlformats.org/officeDocument/2006/relationships/drawing" Target="../drawings/drawing46.xml"/><Relationship Id="rId29" Type="http://schemas.openxmlformats.org/officeDocument/2006/relationships/ctrlProp" Target="../ctrlProps/ctrlProp642.xml"/><Relationship Id="rId255" Type="http://schemas.openxmlformats.org/officeDocument/2006/relationships/ctrlProp" Target="../ctrlProps/ctrlProp868.xml"/><Relationship Id="rId276" Type="http://schemas.openxmlformats.org/officeDocument/2006/relationships/ctrlProp" Target="../ctrlProps/ctrlProp889.xml"/><Relationship Id="rId297" Type="http://schemas.openxmlformats.org/officeDocument/2006/relationships/ctrlProp" Target="../ctrlProps/ctrlProp910.xml"/><Relationship Id="rId40" Type="http://schemas.openxmlformats.org/officeDocument/2006/relationships/ctrlProp" Target="../ctrlProps/ctrlProp653.xml"/><Relationship Id="rId115" Type="http://schemas.openxmlformats.org/officeDocument/2006/relationships/ctrlProp" Target="../ctrlProps/ctrlProp728.xml"/><Relationship Id="rId136" Type="http://schemas.openxmlformats.org/officeDocument/2006/relationships/ctrlProp" Target="../ctrlProps/ctrlProp749.xml"/><Relationship Id="rId157" Type="http://schemas.openxmlformats.org/officeDocument/2006/relationships/ctrlProp" Target="../ctrlProps/ctrlProp770.xml"/><Relationship Id="rId178" Type="http://schemas.openxmlformats.org/officeDocument/2006/relationships/ctrlProp" Target="../ctrlProps/ctrlProp791.xml"/><Relationship Id="rId301" Type="http://schemas.openxmlformats.org/officeDocument/2006/relationships/ctrlProp" Target="../ctrlProps/ctrlProp914.xml"/><Relationship Id="rId322" Type="http://schemas.openxmlformats.org/officeDocument/2006/relationships/ctrlProp" Target="../ctrlProps/ctrlProp935.xml"/><Relationship Id="rId343" Type="http://schemas.openxmlformats.org/officeDocument/2006/relationships/ctrlProp" Target="../ctrlProps/ctrlProp956.xml"/><Relationship Id="rId364" Type="http://schemas.openxmlformats.org/officeDocument/2006/relationships/ctrlProp" Target="../ctrlProps/ctrlProp977.xml"/><Relationship Id="rId61" Type="http://schemas.openxmlformats.org/officeDocument/2006/relationships/ctrlProp" Target="../ctrlProps/ctrlProp674.xml"/><Relationship Id="rId82" Type="http://schemas.openxmlformats.org/officeDocument/2006/relationships/ctrlProp" Target="../ctrlProps/ctrlProp695.xml"/><Relationship Id="rId199" Type="http://schemas.openxmlformats.org/officeDocument/2006/relationships/ctrlProp" Target="../ctrlProps/ctrlProp812.xml"/><Relationship Id="rId203" Type="http://schemas.openxmlformats.org/officeDocument/2006/relationships/ctrlProp" Target="../ctrlProps/ctrlProp816.xml"/><Relationship Id="rId385" Type="http://schemas.openxmlformats.org/officeDocument/2006/relationships/ctrlProp" Target="../ctrlProps/ctrlProp998.xml"/><Relationship Id="rId19" Type="http://schemas.openxmlformats.org/officeDocument/2006/relationships/ctrlProp" Target="../ctrlProps/ctrlProp632.xml"/><Relationship Id="rId224" Type="http://schemas.openxmlformats.org/officeDocument/2006/relationships/ctrlProp" Target="../ctrlProps/ctrlProp837.xml"/><Relationship Id="rId245" Type="http://schemas.openxmlformats.org/officeDocument/2006/relationships/ctrlProp" Target="../ctrlProps/ctrlProp858.xml"/><Relationship Id="rId266" Type="http://schemas.openxmlformats.org/officeDocument/2006/relationships/ctrlProp" Target="../ctrlProps/ctrlProp879.xml"/><Relationship Id="rId287" Type="http://schemas.openxmlformats.org/officeDocument/2006/relationships/ctrlProp" Target="../ctrlProps/ctrlProp900.xml"/><Relationship Id="rId30" Type="http://schemas.openxmlformats.org/officeDocument/2006/relationships/ctrlProp" Target="../ctrlProps/ctrlProp643.xml"/><Relationship Id="rId105" Type="http://schemas.openxmlformats.org/officeDocument/2006/relationships/ctrlProp" Target="../ctrlProps/ctrlProp718.xml"/><Relationship Id="rId126" Type="http://schemas.openxmlformats.org/officeDocument/2006/relationships/ctrlProp" Target="../ctrlProps/ctrlProp739.xml"/><Relationship Id="rId147" Type="http://schemas.openxmlformats.org/officeDocument/2006/relationships/ctrlProp" Target="../ctrlProps/ctrlProp760.xml"/><Relationship Id="rId168" Type="http://schemas.openxmlformats.org/officeDocument/2006/relationships/ctrlProp" Target="../ctrlProps/ctrlProp781.xml"/><Relationship Id="rId312" Type="http://schemas.openxmlformats.org/officeDocument/2006/relationships/ctrlProp" Target="../ctrlProps/ctrlProp925.xml"/><Relationship Id="rId333" Type="http://schemas.openxmlformats.org/officeDocument/2006/relationships/ctrlProp" Target="../ctrlProps/ctrlProp946.xml"/><Relationship Id="rId354" Type="http://schemas.openxmlformats.org/officeDocument/2006/relationships/ctrlProp" Target="../ctrlProps/ctrlProp967.xml"/><Relationship Id="rId51" Type="http://schemas.openxmlformats.org/officeDocument/2006/relationships/ctrlProp" Target="../ctrlProps/ctrlProp664.xml"/><Relationship Id="rId72" Type="http://schemas.openxmlformats.org/officeDocument/2006/relationships/ctrlProp" Target="../ctrlProps/ctrlProp685.xml"/><Relationship Id="rId93" Type="http://schemas.openxmlformats.org/officeDocument/2006/relationships/ctrlProp" Target="../ctrlProps/ctrlProp706.xml"/><Relationship Id="rId189" Type="http://schemas.openxmlformats.org/officeDocument/2006/relationships/ctrlProp" Target="../ctrlProps/ctrlProp802.xml"/><Relationship Id="rId375" Type="http://schemas.openxmlformats.org/officeDocument/2006/relationships/ctrlProp" Target="../ctrlProps/ctrlProp988.xml"/><Relationship Id="rId3" Type="http://schemas.openxmlformats.org/officeDocument/2006/relationships/vmlDrawing" Target="../drawings/vmlDrawing43.vml"/><Relationship Id="rId214" Type="http://schemas.openxmlformats.org/officeDocument/2006/relationships/ctrlProp" Target="../ctrlProps/ctrlProp827.xml"/><Relationship Id="rId235" Type="http://schemas.openxmlformats.org/officeDocument/2006/relationships/ctrlProp" Target="../ctrlProps/ctrlProp848.xml"/><Relationship Id="rId256" Type="http://schemas.openxmlformats.org/officeDocument/2006/relationships/ctrlProp" Target="../ctrlProps/ctrlProp869.xml"/><Relationship Id="rId277" Type="http://schemas.openxmlformats.org/officeDocument/2006/relationships/ctrlProp" Target="../ctrlProps/ctrlProp890.xml"/><Relationship Id="rId298" Type="http://schemas.openxmlformats.org/officeDocument/2006/relationships/ctrlProp" Target="../ctrlProps/ctrlProp911.xml"/><Relationship Id="rId116" Type="http://schemas.openxmlformats.org/officeDocument/2006/relationships/ctrlProp" Target="../ctrlProps/ctrlProp729.xml"/><Relationship Id="rId137" Type="http://schemas.openxmlformats.org/officeDocument/2006/relationships/ctrlProp" Target="../ctrlProps/ctrlProp750.xml"/><Relationship Id="rId158" Type="http://schemas.openxmlformats.org/officeDocument/2006/relationships/ctrlProp" Target="../ctrlProps/ctrlProp771.xml"/><Relationship Id="rId302" Type="http://schemas.openxmlformats.org/officeDocument/2006/relationships/ctrlProp" Target="../ctrlProps/ctrlProp915.xml"/><Relationship Id="rId323" Type="http://schemas.openxmlformats.org/officeDocument/2006/relationships/ctrlProp" Target="../ctrlProps/ctrlProp936.xml"/><Relationship Id="rId344" Type="http://schemas.openxmlformats.org/officeDocument/2006/relationships/ctrlProp" Target="../ctrlProps/ctrlProp957.xml"/><Relationship Id="rId20" Type="http://schemas.openxmlformats.org/officeDocument/2006/relationships/ctrlProp" Target="../ctrlProps/ctrlProp633.xml"/><Relationship Id="rId41" Type="http://schemas.openxmlformats.org/officeDocument/2006/relationships/ctrlProp" Target="../ctrlProps/ctrlProp654.xml"/><Relationship Id="rId62" Type="http://schemas.openxmlformats.org/officeDocument/2006/relationships/ctrlProp" Target="../ctrlProps/ctrlProp675.xml"/><Relationship Id="rId83" Type="http://schemas.openxmlformats.org/officeDocument/2006/relationships/ctrlProp" Target="../ctrlProps/ctrlProp696.xml"/><Relationship Id="rId179" Type="http://schemas.openxmlformats.org/officeDocument/2006/relationships/ctrlProp" Target="../ctrlProps/ctrlProp792.xml"/><Relationship Id="rId365" Type="http://schemas.openxmlformats.org/officeDocument/2006/relationships/ctrlProp" Target="../ctrlProps/ctrlProp978.xml"/><Relationship Id="rId386" Type="http://schemas.openxmlformats.org/officeDocument/2006/relationships/ctrlProp" Target="../ctrlProps/ctrlProp999.xml"/><Relationship Id="rId190" Type="http://schemas.openxmlformats.org/officeDocument/2006/relationships/ctrlProp" Target="../ctrlProps/ctrlProp803.xml"/><Relationship Id="rId204" Type="http://schemas.openxmlformats.org/officeDocument/2006/relationships/ctrlProp" Target="../ctrlProps/ctrlProp817.xml"/><Relationship Id="rId225" Type="http://schemas.openxmlformats.org/officeDocument/2006/relationships/ctrlProp" Target="../ctrlProps/ctrlProp838.xml"/><Relationship Id="rId246" Type="http://schemas.openxmlformats.org/officeDocument/2006/relationships/ctrlProp" Target="../ctrlProps/ctrlProp859.xml"/><Relationship Id="rId267" Type="http://schemas.openxmlformats.org/officeDocument/2006/relationships/ctrlProp" Target="../ctrlProps/ctrlProp880.xml"/><Relationship Id="rId288" Type="http://schemas.openxmlformats.org/officeDocument/2006/relationships/ctrlProp" Target="../ctrlProps/ctrlProp901.xml"/><Relationship Id="rId106" Type="http://schemas.openxmlformats.org/officeDocument/2006/relationships/ctrlProp" Target="../ctrlProps/ctrlProp719.xml"/><Relationship Id="rId127" Type="http://schemas.openxmlformats.org/officeDocument/2006/relationships/ctrlProp" Target="../ctrlProps/ctrlProp740.xml"/><Relationship Id="rId313" Type="http://schemas.openxmlformats.org/officeDocument/2006/relationships/ctrlProp" Target="../ctrlProps/ctrlProp926.xml"/><Relationship Id="rId10" Type="http://schemas.openxmlformats.org/officeDocument/2006/relationships/ctrlProp" Target="../ctrlProps/ctrlProp623.xml"/><Relationship Id="rId31" Type="http://schemas.openxmlformats.org/officeDocument/2006/relationships/ctrlProp" Target="../ctrlProps/ctrlProp644.xml"/><Relationship Id="rId52" Type="http://schemas.openxmlformats.org/officeDocument/2006/relationships/ctrlProp" Target="../ctrlProps/ctrlProp665.xml"/><Relationship Id="rId73" Type="http://schemas.openxmlformats.org/officeDocument/2006/relationships/ctrlProp" Target="../ctrlProps/ctrlProp686.xml"/><Relationship Id="rId94" Type="http://schemas.openxmlformats.org/officeDocument/2006/relationships/ctrlProp" Target="../ctrlProps/ctrlProp707.xml"/><Relationship Id="rId148" Type="http://schemas.openxmlformats.org/officeDocument/2006/relationships/ctrlProp" Target="../ctrlProps/ctrlProp761.xml"/><Relationship Id="rId169" Type="http://schemas.openxmlformats.org/officeDocument/2006/relationships/ctrlProp" Target="../ctrlProps/ctrlProp782.xml"/><Relationship Id="rId334" Type="http://schemas.openxmlformats.org/officeDocument/2006/relationships/ctrlProp" Target="../ctrlProps/ctrlProp947.xml"/><Relationship Id="rId355" Type="http://schemas.openxmlformats.org/officeDocument/2006/relationships/ctrlProp" Target="../ctrlProps/ctrlProp968.xml"/><Relationship Id="rId376" Type="http://schemas.openxmlformats.org/officeDocument/2006/relationships/ctrlProp" Target="../ctrlProps/ctrlProp989.xml"/><Relationship Id="rId4" Type="http://schemas.openxmlformats.org/officeDocument/2006/relationships/ctrlProp" Target="../ctrlProps/ctrlProp617.xml"/><Relationship Id="rId180" Type="http://schemas.openxmlformats.org/officeDocument/2006/relationships/ctrlProp" Target="../ctrlProps/ctrlProp793.xml"/><Relationship Id="rId215" Type="http://schemas.openxmlformats.org/officeDocument/2006/relationships/ctrlProp" Target="../ctrlProps/ctrlProp828.xml"/><Relationship Id="rId236" Type="http://schemas.openxmlformats.org/officeDocument/2006/relationships/ctrlProp" Target="../ctrlProps/ctrlProp849.xml"/><Relationship Id="rId257" Type="http://schemas.openxmlformats.org/officeDocument/2006/relationships/ctrlProp" Target="../ctrlProps/ctrlProp870.xml"/><Relationship Id="rId278" Type="http://schemas.openxmlformats.org/officeDocument/2006/relationships/ctrlProp" Target="../ctrlProps/ctrlProp891.xml"/><Relationship Id="rId303" Type="http://schemas.openxmlformats.org/officeDocument/2006/relationships/ctrlProp" Target="../ctrlProps/ctrlProp916.xml"/><Relationship Id="rId42" Type="http://schemas.openxmlformats.org/officeDocument/2006/relationships/ctrlProp" Target="../ctrlProps/ctrlProp655.xml"/><Relationship Id="rId84" Type="http://schemas.openxmlformats.org/officeDocument/2006/relationships/ctrlProp" Target="../ctrlProps/ctrlProp697.xml"/><Relationship Id="rId138" Type="http://schemas.openxmlformats.org/officeDocument/2006/relationships/ctrlProp" Target="../ctrlProps/ctrlProp751.xml"/><Relationship Id="rId345" Type="http://schemas.openxmlformats.org/officeDocument/2006/relationships/ctrlProp" Target="../ctrlProps/ctrlProp958.xml"/><Relationship Id="rId387" Type="http://schemas.openxmlformats.org/officeDocument/2006/relationships/ctrlProp" Target="../ctrlProps/ctrlProp1000.xml"/><Relationship Id="rId191" Type="http://schemas.openxmlformats.org/officeDocument/2006/relationships/ctrlProp" Target="../ctrlProps/ctrlProp804.xml"/><Relationship Id="rId205" Type="http://schemas.openxmlformats.org/officeDocument/2006/relationships/ctrlProp" Target="../ctrlProps/ctrlProp818.xml"/><Relationship Id="rId247" Type="http://schemas.openxmlformats.org/officeDocument/2006/relationships/ctrlProp" Target="../ctrlProps/ctrlProp860.xml"/><Relationship Id="rId107" Type="http://schemas.openxmlformats.org/officeDocument/2006/relationships/ctrlProp" Target="../ctrlProps/ctrlProp720.xml"/><Relationship Id="rId289" Type="http://schemas.openxmlformats.org/officeDocument/2006/relationships/ctrlProp" Target="../ctrlProps/ctrlProp902.xml"/><Relationship Id="rId11" Type="http://schemas.openxmlformats.org/officeDocument/2006/relationships/ctrlProp" Target="../ctrlProps/ctrlProp624.xml"/><Relationship Id="rId53" Type="http://schemas.openxmlformats.org/officeDocument/2006/relationships/ctrlProp" Target="../ctrlProps/ctrlProp666.xml"/><Relationship Id="rId149" Type="http://schemas.openxmlformats.org/officeDocument/2006/relationships/ctrlProp" Target="../ctrlProps/ctrlProp762.xml"/><Relationship Id="rId314" Type="http://schemas.openxmlformats.org/officeDocument/2006/relationships/ctrlProp" Target="../ctrlProps/ctrlProp927.xml"/><Relationship Id="rId356" Type="http://schemas.openxmlformats.org/officeDocument/2006/relationships/ctrlProp" Target="../ctrlProps/ctrlProp969.xml"/><Relationship Id="rId95" Type="http://schemas.openxmlformats.org/officeDocument/2006/relationships/ctrlProp" Target="../ctrlProps/ctrlProp708.xml"/><Relationship Id="rId160" Type="http://schemas.openxmlformats.org/officeDocument/2006/relationships/ctrlProp" Target="../ctrlProps/ctrlProp773.xml"/><Relationship Id="rId216" Type="http://schemas.openxmlformats.org/officeDocument/2006/relationships/ctrlProp" Target="../ctrlProps/ctrlProp829.xml"/><Relationship Id="rId258" Type="http://schemas.openxmlformats.org/officeDocument/2006/relationships/ctrlProp" Target="../ctrlProps/ctrlProp871.xml"/><Relationship Id="rId22" Type="http://schemas.openxmlformats.org/officeDocument/2006/relationships/ctrlProp" Target="../ctrlProps/ctrlProp635.xml"/><Relationship Id="rId64" Type="http://schemas.openxmlformats.org/officeDocument/2006/relationships/ctrlProp" Target="../ctrlProps/ctrlProp677.xml"/><Relationship Id="rId118" Type="http://schemas.openxmlformats.org/officeDocument/2006/relationships/ctrlProp" Target="../ctrlProps/ctrlProp731.xml"/><Relationship Id="rId325" Type="http://schemas.openxmlformats.org/officeDocument/2006/relationships/ctrlProp" Target="../ctrlProps/ctrlProp938.xml"/><Relationship Id="rId367" Type="http://schemas.openxmlformats.org/officeDocument/2006/relationships/ctrlProp" Target="../ctrlProps/ctrlProp980.xml"/><Relationship Id="rId171" Type="http://schemas.openxmlformats.org/officeDocument/2006/relationships/ctrlProp" Target="../ctrlProps/ctrlProp784.xml"/><Relationship Id="rId227" Type="http://schemas.openxmlformats.org/officeDocument/2006/relationships/ctrlProp" Target="../ctrlProps/ctrlProp840.xml"/><Relationship Id="rId269" Type="http://schemas.openxmlformats.org/officeDocument/2006/relationships/ctrlProp" Target="../ctrlProps/ctrlProp882.xml"/><Relationship Id="rId33" Type="http://schemas.openxmlformats.org/officeDocument/2006/relationships/ctrlProp" Target="../ctrlProps/ctrlProp646.xml"/><Relationship Id="rId129" Type="http://schemas.openxmlformats.org/officeDocument/2006/relationships/ctrlProp" Target="../ctrlProps/ctrlProp742.xml"/><Relationship Id="rId280" Type="http://schemas.openxmlformats.org/officeDocument/2006/relationships/ctrlProp" Target="../ctrlProps/ctrlProp893.xml"/><Relationship Id="rId336" Type="http://schemas.openxmlformats.org/officeDocument/2006/relationships/ctrlProp" Target="../ctrlProps/ctrlProp949.xml"/><Relationship Id="rId75" Type="http://schemas.openxmlformats.org/officeDocument/2006/relationships/ctrlProp" Target="../ctrlProps/ctrlProp688.xml"/><Relationship Id="rId140" Type="http://schemas.openxmlformats.org/officeDocument/2006/relationships/ctrlProp" Target="../ctrlProps/ctrlProp753.xml"/><Relationship Id="rId182" Type="http://schemas.openxmlformats.org/officeDocument/2006/relationships/ctrlProp" Target="../ctrlProps/ctrlProp795.xml"/><Relationship Id="rId378" Type="http://schemas.openxmlformats.org/officeDocument/2006/relationships/ctrlProp" Target="../ctrlProps/ctrlProp991.xml"/><Relationship Id="rId6" Type="http://schemas.openxmlformats.org/officeDocument/2006/relationships/ctrlProp" Target="../ctrlProps/ctrlProp619.xml"/><Relationship Id="rId238" Type="http://schemas.openxmlformats.org/officeDocument/2006/relationships/ctrlProp" Target="../ctrlProps/ctrlProp851.xml"/><Relationship Id="rId291" Type="http://schemas.openxmlformats.org/officeDocument/2006/relationships/ctrlProp" Target="../ctrlProps/ctrlProp904.xml"/><Relationship Id="rId305" Type="http://schemas.openxmlformats.org/officeDocument/2006/relationships/ctrlProp" Target="../ctrlProps/ctrlProp918.xml"/><Relationship Id="rId347" Type="http://schemas.openxmlformats.org/officeDocument/2006/relationships/ctrlProp" Target="../ctrlProps/ctrlProp960.xml"/><Relationship Id="rId44" Type="http://schemas.openxmlformats.org/officeDocument/2006/relationships/ctrlProp" Target="../ctrlProps/ctrlProp657.xml"/><Relationship Id="rId86" Type="http://schemas.openxmlformats.org/officeDocument/2006/relationships/ctrlProp" Target="../ctrlProps/ctrlProp699.xml"/><Relationship Id="rId151" Type="http://schemas.openxmlformats.org/officeDocument/2006/relationships/ctrlProp" Target="../ctrlProps/ctrlProp764.xml"/><Relationship Id="rId193" Type="http://schemas.openxmlformats.org/officeDocument/2006/relationships/ctrlProp" Target="../ctrlProps/ctrlProp806.xml"/><Relationship Id="rId207" Type="http://schemas.openxmlformats.org/officeDocument/2006/relationships/ctrlProp" Target="../ctrlProps/ctrlProp820.xml"/><Relationship Id="rId249" Type="http://schemas.openxmlformats.org/officeDocument/2006/relationships/ctrlProp" Target="../ctrlProps/ctrlProp862.xml"/><Relationship Id="rId13" Type="http://schemas.openxmlformats.org/officeDocument/2006/relationships/ctrlProp" Target="../ctrlProps/ctrlProp626.xml"/><Relationship Id="rId109" Type="http://schemas.openxmlformats.org/officeDocument/2006/relationships/ctrlProp" Target="../ctrlProps/ctrlProp722.xml"/><Relationship Id="rId260" Type="http://schemas.openxmlformats.org/officeDocument/2006/relationships/ctrlProp" Target="../ctrlProps/ctrlProp873.xml"/><Relationship Id="rId316" Type="http://schemas.openxmlformats.org/officeDocument/2006/relationships/ctrlProp" Target="../ctrlProps/ctrlProp929.xml"/><Relationship Id="rId55" Type="http://schemas.openxmlformats.org/officeDocument/2006/relationships/ctrlProp" Target="../ctrlProps/ctrlProp668.xml"/><Relationship Id="rId97" Type="http://schemas.openxmlformats.org/officeDocument/2006/relationships/ctrlProp" Target="../ctrlProps/ctrlProp710.xml"/><Relationship Id="rId120" Type="http://schemas.openxmlformats.org/officeDocument/2006/relationships/ctrlProp" Target="../ctrlProps/ctrlProp733.xml"/><Relationship Id="rId358" Type="http://schemas.openxmlformats.org/officeDocument/2006/relationships/ctrlProp" Target="../ctrlProps/ctrlProp971.xml"/><Relationship Id="rId162" Type="http://schemas.openxmlformats.org/officeDocument/2006/relationships/ctrlProp" Target="../ctrlProps/ctrlProp775.xml"/><Relationship Id="rId218" Type="http://schemas.openxmlformats.org/officeDocument/2006/relationships/ctrlProp" Target="../ctrlProps/ctrlProp831.xml"/><Relationship Id="rId271" Type="http://schemas.openxmlformats.org/officeDocument/2006/relationships/ctrlProp" Target="../ctrlProps/ctrlProp884.xml"/><Relationship Id="rId24" Type="http://schemas.openxmlformats.org/officeDocument/2006/relationships/ctrlProp" Target="../ctrlProps/ctrlProp637.xml"/><Relationship Id="rId66" Type="http://schemas.openxmlformats.org/officeDocument/2006/relationships/ctrlProp" Target="../ctrlProps/ctrlProp679.xml"/><Relationship Id="rId131" Type="http://schemas.openxmlformats.org/officeDocument/2006/relationships/ctrlProp" Target="../ctrlProps/ctrlProp744.xml"/><Relationship Id="rId327" Type="http://schemas.openxmlformats.org/officeDocument/2006/relationships/ctrlProp" Target="../ctrlProps/ctrlProp940.xml"/><Relationship Id="rId369" Type="http://schemas.openxmlformats.org/officeDocument/2006/relationships/ctrlProp" Target="../ctrlProps/ctrlProp982.xml"/><Relationship Id="rId173" Type="http://schemas.openxmlformats.org/officeDocument/2006/relationships/ctrlProp" Target="../ctrlProps/ctrlProp786.xml"/><Relationship Id="rId229" Type="http://schemas.openxmlformats.org/officeDocument/2006/relationships/ctrlProp" Target="../ctrlProps/ctrlProp842.xml"/><Relationship Id="rId380" Type="http://schemas.openxmlformats.org/officeDocument/2006/relationships/ctrlProp" Target="../ctrlProps/ctrlProp993.xml"/><Relationship Id="rId240" Type="http://schemas.openxmlformats.org/officeDocument/2006/relationships/ctrlProp" Target="../ctrlProps/ctrlProp853.xml"/><Relationship Id="rId35" Type="http://schemas.openxmlformats.org/officeDocument/2006/relationships/ctrlProp" Target="../ctrlProps/ctrlProp648.xml"/><Relationship Id="rId77" Type="http://schemas.openxmlformats.org/officeDocument/2006/relationships/ctrlProp" Target="../ctrlProps/ctrlProp690.xml"/><Relationship Id="rId100" Type="http://schemas.openxmlformats.org/officeDocument/2006/relationships/ctrlProp" Target="../ctrlProps/ctrlProp713.xml"/><Relationship Id="rId282" Type="http://schemas.openxmlformats.org/officeDocument/2006/relationships/ctrlProp" Target="../ctrlProps/ctrlProp895.xml"/><Relationship Id="rId338" Type="http://schemas.openxmlformats.org/officeDocument/2006/relationships/ctrlProp" Target="../ctrlProps/ctrlProp951.xml"/><Relationship Id="rId8" Type="http://schemas.openxmlformats.org/officeDocument/2006/relationships/ctrlProp" Target="../ctrlProps/ctrlProp621.xml"/><Relationship Id="rId142" Type="http://schemas.openxmlformats.org/officeDocument/2006/relationships/ctrlProp" Target="../ctrlProps/ctrlProp755.xml"/><Relationship Id="rId184" Type="http://schemas.openxmlformats.org/officeDocument/2006/relationships/ctrlProp" Target="../ctrlProps/ctrlProp797.xml"/><Relationship Id="rId251" Type="http://schemas.openxmlformats.org/officeDocument/2006/relationships/ctrlProp" Target="../ctrlProps/ctrlProp864.xml"/><Relationship Id="rId46" Type="http://schemas.openxmlformats.org/officeDocument/2006/relationships/ctrlProp" Target="../ctrlProps/ctrlProp659.xml"/><Relationship Id="rId293" Type="http://schemas.openxmlformats.org/officeDocument/2006/relationships/ctrlProp" Target="../ctrlProps/ctrlProp906.xml"/><Relationship Id="rId307" Type="http://schemas.openxmlformats.org/officeDocument/2006/relationships/ctrlProp" Target="../ctrlProps/ctrlProp920.xml"/><Relationship Id="rId349" Type="http://schemas.openxmlformats.org/officeDocument/2006/relationships/ctrlProp" Target="../ctrlProps/ctrlProp962.xml"/><Relationship Id="rId88" Type="http://schemas.openxmlformats.org/officeDocument/2006/relationships/ctrlProp" Target="../ctrlProps/ctrlProp701.xml"/><Relationship Id="rId111" Type="http://schemas.openxmlformats.org/officeDocument/2006/relationships/ctrlProp" Target="../ctrlProps/ctrlProp724.xml"/><Relationship Id="rId153" Type="http://schemas.openxmlformats.org/officeDocument/2006/relationships/ctrlProp" Target="../ctrlProps/ctrlProp766.xml"/><Relationship Id="rId195" Type="http://schemas.openxmlformats.org/officeDocument/2006/relationships/ctrlProp" Target="../ctrlProps/ctrlProp808.xml"/><Relationship Id="rId209" Type="http://schemas.openxmlformats.org/officeDocument/2006/relationships/ctrlProp" Target="../ctrlProps/ctrlProp822.xml"/><Relationship Id="rId360" Type="http://schemas.openxmlformats.org/officeDocument/2006/relationships/ctrlProp" Target="../ctrlProps/ctrlProp973.xml"/><Relationship Id="rId220" Type="http://schemas.openxmlformats.org/officeDocument/2006/relationships/ctrlProp" Target="../ctrlProps/ctrlProp833.xml"/><Relationship Id="rId15" Type="http://schemas.openxmlformats.org/officeDocument/2006/relationships/ctrlProp" Target="../ctrlProps/ctrlProp628.xml"/><Relationship Id="rId57" Type="http://schemas.openxmlformats.org/officeDocument/2006/relationships/ctrlProp" Target="../ctrlProps/ctrlProp670.xml"/><Relationship Id="rId262" Type="http://schemas.openxmlformats.org/officeDocument/2006/relationships/ctrlProp" Target="../ctrlProps/ctrlProp875.xml"/><Relationship Id="rId318" Type="http://schemas.openxmlformats.org/officeDocument/2006/relationships/ctrlProp" Target="../ctrlProps/ctrlProp931.xml"/><Relationship Id="rId99" Type="http://schemas.openxmlformats.org/officeDocument/2006/relationships/ctrlProp" Target="../ctrlProps/ctrlProp712.xml"/><Relationship Id="rId122" Type="http://schemas.openxmlformats.org/officeDocument/2006/relationships/ctrlProp" Target="../ctrlProps/ctrlProp735.xml"/><Relationship Id="rId164" Type="http://schemas.openxmlformats.org/officeDocument/2006/relationships/ctrlProp" Target="../ctrlProps/ctrlProp777.xml"/><Relationship Id="rId371" Type="http://schemas.openxmlformats.org/officeDocument/2006/relationships/ctrlProp" Target="../ctrlProps/ctrlProp984.xml"/><Relationship Id="rId26" Type="http://schemas.openxmlformats.org/officeDocument/2006/relationships/ctrlProp" Target="../ctrlProps/ctrlProp639.xml"/><Relationship Id="rId231" Type="http://schemas.openxmlformats.org/officeDocument/2006/relationships/ctrlProp" Target="../ctrlProps/ctrlProp844.xml"/><Relationship Id="rId273" Type="http://schemas.openxmlformats.org/officeDocument/2006/relationships/ctrlProp" Target="../ctrlProps/ctrlProp886.xml"/><Relationship Id="rId329" Type="http://schemas.openxmlformats.org/officeDocument/2006/relationships/ctrlProp" Target="../ctrlProps/ctrlProp942.xml"/></Relationships>
</file>

<file path=xl/worksheets/_rels/sheet48.xml.rels><?xml version="1.0" encoding="UTF-8" standalone="yes"?>
<Relationships xmlns="http://schemas.openxmlformats.org/package/2006/relationships"><Relationship Id="rId117" Type="http://schemas.openxmlformats.org/officeDocument/2006/relationships/ctrlProp" Target="../ctrlProps/ctrlProp1115.xml"/><Relationship Id="rId299" Type="http://schemas.openxmlformats.org/officeDocument/2006/relationships/ctrlProp" Target="../ctrlProps/ctrlProp1297.xml"/><Relationship Id="rId21" Type="http://schemas.openxmlformats.org/officeDocument/2006/relationships/ctrlProp" Target="../ctrlProps/ctrlProp1019.xml"/><Relationship Id="rId63" Type="http://schemas.openxmlformats.org/officeDocument/2006/relationships/ctrlProp" Target="../ctrlProps/ctrlProp1061.xml"/><Relationship Id="rId159" Type="http://schemas.openxmlformats.org/officeDocument/2006/relationships/ctrlProp" Target="../ctrlProps/ctrlProp1157.xml"/><Relationship Id="rId324" Type="http://schemas.openxmlformats.org/officeDocument/2006/relationships/ctrlProp" Target="../ctrlProps/ctrlProp1322.xml"/><Relationship Id="rId366" Type="http://schemas.openxmlformats.org/officeDocument/2006/relationships/ctrlProp" Target="../ctrlProps/ctrlProp1364.xml"/><Relationship Id="rId170" Type="http://schemas.openxmlformats.org/officeDocument/2006/relationships/ctrlProp" Target="../ctrlProps/ctrlProp1168.xml"/><Relationship Id="rId226" Type="http://schemas.openxmlformats.org/officeDocument/2006/relationships/ctrlProp" Target="../ctrlProps/ctrlProp1224.xml"/><Relationship Id="rId268" Type="http://schemas.openxmlformats.org/officeDocument/2006/relationships/ctrlProp" Target="../ctrlProps/ctrlProp1266.xml"/><Relationship Id="rId32" Type="http://schemas.openxmlformats.org/officeDocument/2006/relationships/ctrlProp" Target="../ctrlProps/ctrlProp1030.xml"/><Relationship Id="rId74" Type="http://schemas.openxmlformats.org/officeDocument/2006/relationships/ctrlProp" Target="../ctrlProps/ctrlProp1072.xml"/><Relationship Id="rId128" Type="http://schemas.openxmlformats.org/officeDocument/2006/relationships/ctrlProp" Target="../ctrlProps/ctrlProp1126.xml"/><Relationship Id="rId335" Type="http://schemas.openxmlformats.org/officeDocument/2006/relationships/ctrlProp" Target="../ctrlProps/ctrlProp1333.xml"/><Relationship Id="rId377" Type="http://schemas.openxmlformats.org/officeDocument/2006/relationships/ctrlProp" Target="../ctrlProps/ctrlProp1375.xml"/><Relationship Id="rId5" Type="http://schemas.openxmlformats.org/officeDocument/2006/relationships/ctrlProp" Target="../ctrlProps/ctrlProp1003.xml"/><Relationship Id="rId181" Type="http://schemas.openxmlformats.org/officeDocument/2006/relationships/ctrlProp" Target="../ctrlProps/ctrlProp1179.xml"/><Relationship Id="rId237" Type="http://schemas.openxmlformats.org/officeDocument/2006/relationships/ctrlProp" Target="../ctrlProps/ctrlProp1235.xml"/><Relationship Id="rId279" Type="http://schemas.openxmlformats.org/officeDocument/2006/relationships/ctrlProp" Target="../ctrlProps/ctrlProp1277.xml"/><Relationship Id="rId43" Type="http://schemas.openxmlformats.org/officeDocument/2006/relationships/ctrlProp" Target="../ctrlProps/ctrlProp1041.xml"/><Relationship Id="rId139" Type="http://schemas.openxmlformats.org/officeDocument/2006/relationships/ctrlProp" Target="../ctrlProps/ctrlProp1137.xml"/><Relationship Id="rId290" Type="http://schemas.openxmlformats.org/officeDocument/2006/relationships/ctrlProp" Target="../ctrlProps/ctrlProp1288.xml"/><Relationship Id="rId304" Type="http://schemas.openxmlformats.org/officeDocument/2006/relationships/ctrlProp" Target="../ctrlProps/ctrlProp1302.xml"/><Relationship Id="rId346" Type="http://schemas.openxmlformats.org/officeDocument/2006/relationships/ctrlProp" Target="../ctrlProps/ctrlProp1344.xml"/><Relationship Id="rId388" Type="http://schemas.openxmlformats.org/officeDocument/2006/relationships/ctrlProp" Target="../ctrlProps/ctrlProp1386.xml"/><Relationship Id="rId85" Type="http://schemas.openxmlformats.org/officeDocument/2006/relationships/ctrlProp" Target="../ctrlProps/ctrlProp1083.xml"/><Relationship Id="rId150" Type="http://schemas.openxmlformats.org/officeDocument/2006/relationships/ctrlProp" Target="../ctrlProps/ctrlProp1148.xml"/><Relationship Id="rId192" Type="http://schemas.openxmlformats.org/officeDocument/2006/relationships/ctrlProp" Target="../ctrlProps/ctrlProp1190.xml"/><Relationship Id="rId206" Type="http://schemas.openxmlformats.org/officeDocument/2006/relationships/ctrlProp" Target="../ctrlProps/ctrlProp1204.xml"/><Relationship Id="rId248" Type="http://schemas.openxmlformats.org/officeDocument/2006/relationships/ctrlProp" Target="../ctrlProps/ctrlProp1246.xml"/><Relationship Id="rId12" Type="http://schemas.openxmlformats.org/officeDocument/2006/relationships/ctrlProp" Target="../ctrlProps/ctrlProp1010.xml"/><Relationship Id="rId108" Type="http://schemas.openxmlformats.org/officeDocument/2006/relationships/ctrlProp" Target="../ctrlProps/ctrlProp1106.xml"/><Relationship Id="rId315" Type="http://schemas.openxmlformats.org/officeDocument/2006/relationships/ctrlProp" Target="../ctrlProps/ctrlProp1313.xml"/><Relationship Id="rId357" Type="http://schemas.openxmlformats.org/officeDocument/2006/relationships/ctrlProp" Target="../ctrlProps/ctrlProp1355.xml"/><Relationship Id="rId54" Type="http://schemas.openxmlformats.org/officeDocument/2006/relationships/ctrlProp" Target="../ctrlProps/ctrlProp1052.xml"/><Relationship Id="rId96" Type="http://schemas.openxmlformats.org/officeDocument/2006/relationships/ctrlProp" Target="../ctrlProps/ctrlProp1094.xml"/><Relationship Id="rId161" Type="http://schemas.openxmlformats.org/officeDocument/2006/relationships/ctrlProp" Target="../ctrlProps/ctrlProp1159.xml"/><Relationship Id="rId217" Type="http://schemas.openxmlformats.org/officeDocument/2006/relationships/ctrlProp" Target="../ctrlProps/ctrlProp1215.xml"/><Relationship Id="rId259" Type="http://schemas.openxmlformats.org/officeDocument/2006/relationships/ctrlProp" Target="../ctrlProps/ctrlProp1257.xml"/><Relationship Id="rId23" Type="http://schemas.openxmlformats.org/officeDocument/2006/relationships/ctrlProp" Target="../ctrlProps/ctrlProp1021.xml"/><Relationship Id="rId119" Type="http://schemas.openxmlformats.org/officeDocument/2006/relationships/ctrlProp" Target="../ctrlProps/ctrlProp1117.xml"/><Relationship Id="rId270" Type="http://schemas.openxmlformats.org/officeDocument/2006/relationships/ctrlProp" Target="../ctrlProps/ctrlProp1268.xml"/><Relationship Id="rId326" Type="http://schemas.openxmlformats.org/officeDocument/2006/relationships/ctrlProp" Target="../ctrlProps/ctrlProp1324.xml"/><Relationship Id="rId65" Type="http://schemas.openxmlformats.org/officeDocument/2006/relationships/ctrlProp" Target="../ctrlProps/ctrlProp1063.xml"/><Relationship Id="rId130" Type="http://schemas.openxmlformats.org/officeDocument/2006/relationships/ctrlProp" Target="../ctrlProps/ctrlProp1128.xml"/><Relationship Id="rId368" Type="http://schemas.openxmlformats.org/officeDocument/2006/relationships/ctrlProp" Target="../ctrlProps/ctrlProp1366.xml"/><Relationship Id="rId172" Type="http://schemas.openxmlformats.org/officeDocument/2006/relationships/ctrlProp" Target="../ctrlProps/ctrlProp1170.xml"/><Relationship Id="rId228" Type="http://schemas.openxmlformats.org/officeDocument/2006/relationships/ctrlProp" Target="../ctrlProps/ctrlProp1226.xml"/><Relationship Id="rId281" Type="http://schemas.openxmlformats.org/officeDocument/2006/relationships/ctrlProp" Target="../ctrlProps/ctrlProp1279.xml"/><Relationship Id="rId337" Type="http://schemas.openxmlformats.org/officeDocument/2006/relationships/ctrlProp" Target="../ctrlProps/ctrlProp1335.xml"/><Relationship Id="rId34" Type="http://schemas.openxmlformats.org/officeDocument/2006/relationships/ctrlProp" Target="../ctrlProps/ctrlProp1032.xml"/><Relationship Id="rId76" Type="http://schemas.openxmlformats.org/officeDocument/2006/relationships/ctrlProp" Target="../ctrlProps/ctrlProp1074.xml"/><Relationship Id="rId141" Type="http://schemas.openxmlformats.org/officeDocument/2006/relationships/ctrlProp" Target="../ctrlProps/ctrlProp1139.xml"/><Relationship Id="rId379" Type="http://schemas.openxmlformats.org/officeDocument/2006/relationships/ctrlProp" Target="../ctrlProps/ctrlProp1377.xml"/><Relationship Id="rId7" Type="http://schemas.openxmlformats.org/officeDocument/2006/relationships/ctrlProp" Target="../ctrlProps/ctrlProp1005.xml"/><Relationship Id="rId183" Type="http://schemas.openxmlformats.org/officeDocument/2006/relationships/ctrlProp" Target="../ctrlProps/ctrlProp1181.xml"/><Relationship Id="rId239" Type="http://schemas.openxmlformats.org/officeDocument/2006/relationships/ctrlProp" Target="../ctrlProps/ctrlProp1237.xml"/><Relationship Id="rId250" Type="http://schemas.openxmlformats.org/officeDocument/2006/relationships/ctrlProp" Target="../ctrlProps/ctrlProp1248.xml"/><Relationship Id="rId292" Type="http://schemas.openxmlformats.org/officeDocument/2006/relationships/ctrlProp" Target="../ctrlProps/ctrlProp1290.xml"/><Relationship Id="rId306" Type="http://schemas.openxmlformats.org/officeDocument/2006/relationships/ctrlProp" Target="../ctrlProps/ctrlProp1304.xml"/><Relationship Id="rId45" Type="http://schemas.openxmlformats.org/officeDocument/2006/relationships/ctrlProp" Target="../ctrlProps/ctrlProp1043.xml"/><Relationship Id="rId87" Type="http://schemas.openxmlformats.org/officeDocument/2006/relationships/ctrlProp" Target="../ctrlProps/ctrlProp1085.xml"/><Relationship Id="rId110" Type="http://schemas.openxmlformats.org/officeDocument/2006/relationships/ctrlProp" Target="../ctrlProps/ctrlProp1108.xml"/><Relationship Id="rId348" Type="http://schemas.openxmlformats.org/officeDocument/2006/relationships/ctrlProp" Target="../ctrlProps/ctrlProp1346.xml"/><Relationship Id="rId152" Type="http://schemas.openxmlformats.org/officeDocument/2006/relationships/ctrlProp" Target="../ctrlProps/ctrlProp1150.xml"/><Relationship Id="rId194" Type="http://schemas.openxmlformats.org/officeDocument/2006/relationships/ctrlProp" Target="../ctrlProps/ctrlProp1192.xml"/><Relationship Id="rId208" Type="http://schemas.openxmlformats.org/officeDocument/2006/relationships/ctrlProp" Target="../ctrlProps/ctrlProp1206.xml"/><Relationship Id="rId261" Type="http://schemas.openxmlformats.org/officeDocument/2006/relationships/ctrlProp" Target="../ctrlProps/ctrlProp1259.xml"/><Relationship Id="rId14" Type="http://schemas.openxmlformats.org/officeDocument/2006/relationships/ctrlProp" Target="../ctrlProps/ctrlProp1012.xml"/><Relationship Id="rId56" Type="http://schemas.openxmlformats.org/officeDocument/2006/relationships/ctrlProp" Target="../ctrlProps/ctrlProp1054.xml"/><Relationship Id="rId317" Type="http://schemas.openxmlformats.org/officeDocument/2006/relationships/ctrlProp" Target="../ctrlProps/ctrlProp1315.xml"/><Relationship Id="rId359" Type="http://schemas.openxmlformats.org/officeDocument/2006/relationships/ctrlProp" Target="../ctrlProps/ctrlProp1357.xml"/><Relationship Id="rId98" Type="http://schemas.openxmlformats.org/officeDocument/2006/relationships/ctrlProp" Target="../ctrlProps/ctrlProp1096.xml"/><Relationship Id="rId121" Type="http://schemas.openxmlformats.org/officeDocument/2006/relationships/ctrlProp" Target="../ctrlProps/ctrlProp1119.xml"/><Relationship Id="rId163" Type="http://schemas.openxmlformats.org/officeDocument/2006/relationships/ctrlProp" Target="../ctrlProps/ctrlProp1161.xml"/><Relationship Id="rId219" Type="http://schemas.openxmlformats.org/officeDocument/2006/relationships/ctrlProp" Target="../ctrlProps/ctrlProp1217.xml"/><Relationship Id="rId370" Type="http://schemas.openxmlformats.org/officeDocument/2006/relationships/ctrlProp" Target="../ctrlProps/ctrlProp1368.xml"/><Relationship Id="rId230" Type="http://schemas.openxmlformats.org/officeDocument/2006/relationships/ctrlProp" Target="../ctrlProps/ctrlProp1228.xml"/><Relationship Id="rId25" Type="http://schemas.openxmlformats.org/officeDocument/2006/relationships/ctrlProp" Target="../ctrlProps/ctrlProp1023.xml"/><Relationship Id="rId67" Type="http://schemas.openxmlformats.org/officeDocument/2006/relationships/ctrlProp" Target="../ctrlProps/ctrlProp1065.xml"/><Relationship Id="rId272" Type="http://schemas.openxmlformats.org/officeDocument/2006/relationships/ctrlProp" Target="../ctrlProps/ctrlProp1270.xml"/><Relationship Id="rId328" Type="http://schemas.openxmlformats.org/officeDocument/2006/relationships/ctrlProp" Target="../ctrlProps/ctrlProp1326.xml"/><Relationship Id="rId132" Type="http://schemas.openxmlformats.org/officeDocument/2006/relationships/ctrlProp" Target="../ctrlProps/ctrlProp1130.xml"/><Relationship Id="rId174" Type="http://schemas.openxmlformats.org/officeDocument/2006/relationships/ctrlProp" Target="../ctrlProps/ctrlProp1172.xml"/><Relationship Id="rId381" Type="http://schemas.openxmlformats.org/officeDocument/2006/relationships/ctrlProp" Target="../ctrlProps/ctrlProp1379.xml"/><Relationship Id="rId241" Type="http://schemas.openxmlformats.org/officeDocument/2006/relationships/ctrlProp" Target="../ctrlProps/ctrlProp1239.xml"/><Relationship Id="rId36" Type="http://schemas.openxmlformats.org/officeDocument/2006/relationships/ctrlProp" Target="../ctrlProps/ctrlProp1034.xml"/><Relationship Id="rId283" Type="http://schemas.openxmlformats.org/officeDocument/2006/relationships/ctrlProp" Target="../ctrlProps/ctrlProp1281.xml"/><Relationship Id="rId339" Type="http://schemas.openxmlformats.org/officeDocument/2006/relationships/ctrlProp" Target="../ctrlProps/ctrlProp1337.xml"/><Relationship Id="rId78" Type="http://schemas.openxmlformats.org/officeDocument/2006/relationships/ctrlProp" Target="../ctrlProps/ctrlProp1076.xml"/><Relationship Id="rId101" Type="http://schemas.openxmlformats.org/officeDocument/2006/relationships/ctrlProp" Target="../ctrlProps/ctrlProp1099.xml"/><Relationship Id="rId143" Type="http://schemas.openxmlformats.org/officeDocument/2006/relationships/ctrlProp" Target="../ctrlProps/ctrlProp1141.xml"/><Relationship Id="rId185" Type="http://schemas.openxmlformats.org/officeDocument/2006/relationships/ctrlProp" Target="../ctrlProps/ctrlProp1183.xml"/><Relationship Id="rId350" Type="http://schemas.openxmlformats.org/officeDocument/2006/relationships/ctrlProp" Target="../ctrlProps/ctrlProp1348.xml"/><Relationship Id="rId9" Type="http://schemas.openxmlformats.org/officeDocument/2006/relationships/ctrlProp" Target="../ctrlProps/ctrlProp1007.xml"/><Relationship Id="rId210" Type="http://schemas.openxmlformats.org/officeDocument/2006/relationships/ctrlProp" Target="../ctrlProps/ctrlProp1208.xml"/><Relationship Id="rId252" Type="http://schemas.openxmlformats.org/officeDocument/2006/relationships/ctrlProp" Target="../ctrlProps/ctrlProp1250.xml"/><Relationship Id="rId294" Type="http://schemas.openxmlformats.org/officeDocument/2006/relationships/ctrlProp" Target="../ctrlProps/ctrlProp1292.xml"/><Relationship Id="rId308" Type="http://schemas.openxmlformats.org/officeDocument/2006/relationships/ctrlProp" Target="../ctrlProps/ctrlProp1306.xml"/><Relationship Id="rId47" Type="http://schemas.openxmlformats.org/officeDocument/2006/relationships/ctrlProp" Target="../ctrlProps/ctrlProp1045.xml"/><Relationship Id="rId68" Type="http://schemas.openxmlformats.org/officeDocument/2006/relationships/ctrlProp" Target="../ctrlProps/ctrlProp1066.xml"/><Relationship Id="rId89" Type="http://schemas.openxmlformats.org/officeDocument/2006/relationships/ctrlProp" Target="../ctrlProps/ctrlProp1087.xml"/><Relationship Id="rId112" Type="http://schemas.openxmlformats.org/officeDocument/2006/relationships/ctrlProp" Target="../ctrlProps/ctrlProp1110.xml"/><Relationship Id="rId133" Type="http://schemas.openxmlformats.org/officeDocument/2006/relationships/ctrlProp" Target="../ctrlProps/ctrlProp1131.xml"/><Relationship Id="rId154" Type="http://schemas.openxmlformats.org/officeDocument/2006/relationships/ctrlProp" Target="../ctrlProps/ctrlProp1152.xml"/><Relationship Id="rId175" Type="http://schemas.openxmlformats.org/officeDocument/2006/relationships/ctrlProp" Target="../ctrlProps/ctrlProp1173.xml"/><Relationship Id="rId340" Type="http://schemas.openxmlformats.org/officeDocument/2006/relationships/ctrlProp" Target="../ctrlProps/ctrlProp1338.xml"/><Relationship Id="rId361" Type="http://schemas.openxmlformats.org/officeDocument/2006/relationships/ctrlProp" Target="../ctrlProps/ctrlProp1359.xml"/><Relationship Id="rId196" Type="http://schemas.openxmlformats.org/officeDocument/2006/relationships/ctrlProp" Target="../ctrlProps/ctrlProp1194.xml"/><Relationship Id="rId200" Type="http://schemas.openxmlformats.org/officeDocument/2006/relationships/ctrlProp" Target="../ctrlProps/ctrlProp1198.xml"/><Relationship Id="rId382" Type="http://schemas.openxmlformats.org/officeDocument/2006/relationships/ctrlProp" Target="../ctrlProps/ctrlProp1380.xml"/><Relationship Id="rId16" Type="http://schemas.openxmlformats.org/officeDocument/2006/relationships/ctrlProp" Target="../ctrlProps/ctrlProp1014.xml"/><Relationship Id="rId221" Type="http://schemas.openxmlformats.org/officeDocument/2006/relationships/ctrlProp" Target="../ctrlProps/ctrlProp1219.xml"/><Relationship Id="rId242" Type="http://schemas.openxmlformats.org/officeDocument/2006/relationships/ctrlProp" Target="../ctrlProps/ctrlProp1240.xml"/><Relationship Id="rId263" Type="http://schemas.openxmlformats.org/officeDocument/2006/relationships/ctrlProp" Target="../ctrlProps/ctrlProp1261.xml"/><Relationship Id="rId284" Type="http://schemas.openxmlformats.org/officeDocument/2006/relationships/ctrlProp" Target="../ctrlProps/ctrlProp1282.xml"/><Relationship Id="rId319" Type="http://schemas.openxmlformats.org/officeDocument/2006/relationships/ctrlProp" Target="../ctrlProps/ctrlProp1317.xml"/><Relationship Id="rId37" Type="http://schemas.openxmlformats.org/officeDocument/2006/relationships/ctrlProp" Target="../ctrlProps/ctrlProp1035.xml"/><Relationship Id="rId58" Type="http://schemas.openxmlformats.org/officeDocument/2006/relationships/ctrlProp" Target="../ctrlProps/ctrlProp1056.xml"/><Relationship Id="rId79" Type="http://schemas.openxmlformats.org/officeDocument/2006/relationships/ctrlProp" Target="../ctrlProps/ctrlProp1077.xml"/><Relationship Id="rId102" Type="http://schemas.openxmlformats.org/officeDocument/2006/relationships/ctrlProp" Target="../ctrlProps/ctrlProp1100.xml"/><Relationship Id="rId123" Type="http://schemas.openxmlformats.org/officeDocument/2006/relationships/ctrlProp" Target="../ctrlProps/ctrlProp1121.xml"/><Relationship Id="rId144" Type="http://schemas.openxmlformats.org/officeDocument/2006/relationships/ctrlProp" Target="../ctrlProps/ctrlProp1142.xml"/><Relationship Id="rId330" Type="http://schemas.openxmlformats.org/officeDocument/2006/relationships/ctrlProp" Target="../ctrlProps/ctrlProp1328.xml"/><Relationship Id="rId90" Type="http://schemas.openxmlformats.org/officeDocument/2006/relationships/ctrlProp" Target="../ctrlProps/ctrlProp1088.xml"/><Relationship Id="rId165" Type="http://schemas.openxmlformats.org/officeDocument/2006/relationships/ctrlProp" Target="../ctrlProps/ctrlProp1163.xml"/><Relationship Id="rId186" Type="http://schemas.openxmlformats.org/officeDocument/2006/relationships/ctrlProp" Target="../ctrlProps/ctrlProp1184.xml"/><Relationship Id="rId351" Type="http://schemas.openxmlformats.org/officeDocument/2006/relationships/ctrlProp" Target="../ctrlProps/ctrlProp1349.xml"/><Relationship Id="rId372" Type="http://schemas.openxmlformats.org/officeDocument/2006/relationships/ctrlProp" Target="../ctrlProps/ctrlProp1370.xml"/><Relationship Id="rId211" Type="http://schemas.openxmlformats.org/officeDocument/2006/relationships/ctrlProp" Target="../ctrlProps/ctrlProp1209.xml"/><Relationship Id="rId232" Type="http://schemas.openxmlformats.org/officeDocument/2006/relationships/ctrlProp" Target="../ctrlProps/ctrlProp1230.xml"/><Relationship Id="rId253" Type="http://schemas.openxmlformats.org/officeDocument/2006/relationships/ctrlProp" Target="../ctrlProps/ctrlProp1251.xml"/><Relationship Id="rId274" Type="http://schemas.openxmlformats.org/officeDocument/2006/relationships/ctrlProp" Target="../ctrlProps/ctrlProp1272.xml"/><Relationship Id="rId295" Type="http://schemas.openxmlformats.org/officeDocument/2006/relationships/ctrlProp" Target="../ctrlProps/ctrlProp1293.xml"/><Relationship Id="rId309" Type="http://schemas.openxmlformats.org/officeDocument/2006/relationships/ctrlProp" Target="../ctrlProps/ctrlProp1307.xml"/><Relationship Id="rId27" Type="http://schemas.openxmlformats.org/officeDocument/2006/relationships/ctrlProp" Target="../ctrlProps/ctrlProp1025.xml"/><Relationship Id="rId48" Type="http://schemas.openxmlformats.org/officeDocument/2006/relationships/ctrlProp" Target="../ctrlProps/ctrlProp1046.xml"/><Relationship Id="rId69" Type="http://schemas.openxmlformats.org/officeDocument/2006/relationships/ctrlProp" Target="../ctrlProps/ctrlProp1067.xml"/><Relationship Id="rId113" Type="http://schemas.openxmlformats.org/officeDocument/2006/relationships/ctrlProp" Target="../ctrlProps/ctrlProp1111.xml"/><Relationship Id="rId134" Type="http://schemas.openxmlformats.org/officeDocument/2006/relationships/ctrlProp" Target="../ctrlProps/ctrlProp1132.xml"/><Relationship Id="rId320" Type="http://schemas.openxmlformats.org/officeDocument/2006/relationships/ctrlProp" Target="../ctrlProps/ctrlProp1318.xml"/><Relationship Id="rId80" Type="http://schemas.openxmlformats.org/officeDocument/2006/relationships/ctrlProp" Target="../ctrlProps/ctrlProp1078.xml"/><Relationship Id="rId155" Type="http://schemas.openxmlformats.org/officeDocument/2006/relationships/ctrlProp" Target="../ctrlProps/ctrlProp1153.xml"/><Relationship Id="rId176" Type="http://schemas.openxmlformats.org/officeDocument/2006/relationships/ctrlProp" Target="../ctrlProps/ctrlProp1174.xml"/><Relationship Id="rId197" Type="http://schemas.openxmlformats.org/officeDocument/2006/relationships/ctrlProp" Target="../ctrlProps/ctrlProp1195.xml"/><Relationship Id="rId341" Type="http://schemas.openxmlformats.org/officeDocument/2006/relationships/ctrlProp" Target="../ctrlProps/ctrlProp1339.xml"/><Relationship Id="rId362" Type="http://schemas.openxmlformats.org/officeDocument/2006/relationships/ctrlProp" Target="../ctrlProps/ctrlProp1360.xml"/><Relationship Id="rId383" Type="http://schemas.openxmlformats.org/officeDocument/2006/relationships/ctrlProp" Target="../ctrlProps/ctrlProp1381.xml"/><Relationship Id="rId201" Type="http://schemas.openxmlformats.org/officeDocument/2006/relationships/ctrlProp" Target="../ctrlProps/ctrlProp1199.xml"/><Relationship Id="rId222" Type="http://schemas.openxmlformats.org/officeDocument/2006/relationships/ctrlProp" Target="../ctrlProps/ctrlProp1220.xml"/><Relationship Id="rId243" Type="http://schemas.openxmlformats.org/officeDocument/2006/relationships/ctrlProp" Target="../ctrlProps/ctrlProp1241.xml"/><Relationship Id="rId264" Type="http://schemas.openxmlformats.org/officeDocument/2006/relationships/ctrlProp" Target="../ctrlProps/ctrlProp1262.xml"/><Relationship Id="rId285" Type="http://schemas.openxmlformats.org/officeDocument/2006/relationships/ctrlProp" Target="../ctrlProps/ctrlProp1283.xml"/><Relationship Id="rId17" Type="http://schemas.openxmlformats.org/officeDocument/2006/relationships/ctrlProp" Target="../ctrlProps/ctrlProp1015.xml"/><Relationship Id="rId38" Type="http://schemas.openxmlformats.org/officeDocument/2006/relationships/ctrlProp" Target="../ctrlProps/ctrlProp1036.xml"/><Relationship Id="rId59" Type="http://schemas.openxmlformats.org/officeDocument/2006/relationships/ctrlProp" Target="../ctrlProps/ctrlProp1057.xml"/><Relationship Id="rId103" Type="http://schemas.openxmlformats.org/officeDocument/2006/relationships/ctrlProp" Target="../ctrlProps/ctrlProp1101.xml"/><Relationship Id="rId124" Type="http://schemas.openxmlformats.org/officeDocument/2006/relationships/ctrlProp" Target="../ctrlProps/ctrlProp1122.xml"/><Relationship Id="rId310" Type="http://schemas.openxmlformats.org/officeDocument/2006/relationships/ctrlProp" Target="../ctrlProps/ctrlProp1308.xml"/><Relationship Id="rId70" Type="http://schemas.openxmlformats.org/officeDocument/2006/relationships/ctrlProp" Target="../ctrlProps/ctrlProp1068.xml"/><Relationship Id="rId91" Type="http://schemas.openxmlformats.org/officeDocument/2006/relationships/ctrlProp" Target="../ctrlProps/ctrlProp1089.xml"/><Relationship Id="rId145" Type="http://schemas.openxmlformats.org/officeDocument/2006/relationships/ctrlProp" Target="../ctrlProps/ctrlProp1143.xml"/><Relationship Id="rId166" Type="http://schemas.openxmlformats.org/officeDocument/2006/relationships/ctrlProp" Target="../ctrlProps/ctrlProp1164.xml"/><Relationship Id="rId187" Type="http://schemas.openxmlformats.org/officeDocument/2006/relationships/ctrlProp" Target="../ctrlProps/ctrlProp1185.xml"/><Relationship Id="rId331" Type="http://schemas.openxmlformats.org/officeDocument/2006/relationships/ctrlProp" Target="../ctrlProps/ctrlProp1329.xml"/><Relationship Id="rId352" Type="http://schemas.openxmlformats.org/officeDocument/2006/relationships/ctrlProp" Target="../ctrlProps/ctrlProp1350.xml"/><Relationship Id="rId373" Type="http://schemas.openxmlformats.org/officeDocument/2006/relationships/ctrlProp" Target="../ctrlProps/ctrlProp1371.xml"/><Relationship Id="rId1" Type="http://schemas.openxmlformats.org/officeDocument/2006/relationships/printerSettings" Target="../printerSettings/printerSettings48.bin"/><Relationship Id="rId212" Type="http://schemas.openxmlformats.org/officeDocument/2006/relationships/ctrlProp" Target="../ctrlProps/ctrlProp1210.xml"/><Relationship Id="rId233" Type="http://schemas.openxmlformats.org/officeDocument/2006/relationships/ctrlProp" Target="../ctrlProps/ctrlProp1231.xml"/><Relationship Id="rId254" Type="http://schemas.openxmlformats.org/officeDocument/2006/relationships/ctrlProp" Target="../ctrlProps/ctrlProp1252.xml"/><Relationship Id="rId28" Type="http://schemas.openxmlformats.org/officeDocument/2006/relationships/ctrlProp" Target="../ctrlProps/ctrlProp1026.xml"/><Relationship Id="rId49" Type="http://schemas.openxmlformats.org/officeDocument/2006/relationships/ctrlProp" Target="../ctrlProps/ctrlProp1047.xml"/><Relationship Id="rId114" Type="http://schemas.openxmlformats.org/officeDocument/2006/relationships/ctrlProp" Target="../ctrlProps/ctrlProp1112.xml"/><Relationship Id="rId275" Type="http://schemas.openxmlformats.org/officeDocument/2006/relationships/ctrlProp" Target="../ctrlProps/ctrlProp1273.xml"/><Relationship Id="rId296" Type="http://schemas.openxmlformats.org/officeDocument/2006/relationships/ctrlProp" Target="../ctrlProps/ctrlProp1294.xml"/><Relationship Id="rId300" Type="http://schemas.openxmlformats.org/officeDocument/2006/relationships/ctrlProp" Target="../ctrlProps/ctrlProp1298.xml"/><Relationship Id="rId60" Type="http://schemas.openxmlformats.org/officeDocument/2006/relationships/ctrlProp" Target="../ctrlProps/ctrlProp1058.xml"/><Relationship Id="rId81" Type="http://schemas.openxmlformats.org/officeDocument/2006/relationships/ctrlProp" Target="../ctrlProps/ctrlProp1079.xml"/><Relationship Id="rId135" Type="http://schemas.openxmlformats.org/officeDocument/2006/relationships/ctrlProp" Target="../ctrlProps/ctrlProp1133.xml"/><Relationship Id="rId156" Type="http://schemas.openxmlformats.org/officeDocument/2006/relationships/ctrlProp" Target="../ctrlProps/ctrlProp1154.xml"/><Relationship Id="rId177" Type="http://schemas.openxmlformats.org/officeDocument/2006/relationships/ctrlProp" Target="../ctrlProps/ctrlProp1175.xml"/><Relationship Id="rId198" Type="http://schemas.openxmlformats.org/officeDocument/2006/relationships/ctrlProp" Target="../ctrlProps/ctrlProp1196.xml"/><Relationship Id="rId321" Type="http://schemas.openxmlformats.org/officeDocument/2006/relationships/ctrlProp" Target="../ctrlProps/ctrlProp1319.xml"/><Relationship Id="rId342" Type="http://schemas.openxmlformats.org/officeDocument/2006/relationships/ctrlProp" Target="../ctrlProps/ctrlProp1340.xml"/><Relationship Id="rId363" Type="http://schemas.openxmlformats.org/officeDocument/2006/relationships/ctrlProp" Target="../ctrlProps/ctrlProp1361.xml"/><Relationship Id="rId384" Type="http://schemas.openxmlformats.org/officeDocument/2006/relationships/ctrlProp" Target="../ctrlProps/ctrlProp1382.xml"/><Relationship Id="rId202" Type="http://schemas.openxmlformats.org/officeDocument/2006/relationships/ctrlProp" Target="../ctrlProps/ctrlProp1200.xml"/><Relationship Id="rId223" Type="http://schemas.openxmlformats.org/officeDocument/2006/relationships/ctrlProp" Target="../ctrlProps/ctrlProp1221.xml"/><Relationship Id="rId244" Type="http://schemas.openxmlformats.org/officeDocument/2006/relationships/ctrlProp" Target="../ctrlProps/ctrlProp1242.xml"/><Relationship Id="rId18" Type="http://schemas.openxmlformats.org/officeDocument/2006/relationships/ctrlProp" Target="../ctrlProps/ctrlProp1016.xml"/><Relationship Id="rId39" Type="http://schemas.openxmlformats.org/officeDocument/2006/relationships/ctrlProp" Target="../ctrlProps/ctrlProp1037.xml"/><Relationship Id="rId265" Type="http://schemas.openxmlformats.org/officeDocument/2006/relationships/ctrlProp" Target="../ctrlProps/ctrlProp1263.xml"/><Relationship Id="rId286" Type="http://schemas.openxmlformats.org/officeDocument/2006/relationships/ctrlProp" Target="../ctrlProps/ctrlProp1284.xml"/><Relationship Id="rId50" Type="http://schemas.openxmlformats.org/officeDocument/2006/relationships/ctrlProp" Target="../ctrlProps/ctrlProp1048.xml"/><Relationship Id="rId104" Type="http://schemas.openxmlformats.org/officeDocument/2006/relationships/ctrlProp" Target="../ctrlProps/ctrlProp1102.xml"/><Relationship Id="rId125" Type="http://schemas.openxmlformats.org/officeDocument/2006/relationships/ctrlProp" Target="../ctrlProps/ctrlProp1123.xml"/><Relationship Id="rId146" Type="http://schemas.openxmlformats.org/officeDocument/2006/relationships/ctrlProp" Target="../ctrlProps/ctrlProp1144.xml"/><Relationship Id="rId167" Type="http://schemas.openxmlformats.org/officeDocument/2006/relationships/ctrlProp" Target="../ctrlProps/ctrlProp1165.xml"/><Relationship Id="rId188" Type="http://schemas.openxmlformats.org/officeDocument/2006/relationships/ctrlProp" Target="../ctrlProps/ctrlProp1186.xml"/><Relationship Id="rId311" Type="http://schemas.openxmlformats.org/officeDocument/2006/relationships/ctrlProp" Target="../ctrlProps/ctrlProp1309.xml"/><Relationship Id="rId332" Type="http://schemas.openxmlformats.org/officeDocument/2006/relationships/ctrlProp" Target="../ctrlProps/ctrlProp1330.xml"/><Relationship Id="rId353" Type="http://schemas.openxmlformats.org/officeDocument/2006/relationships/ctrlProp" Target="../ctrlProps/ctrlProp1351.xml"/><Relationship Id="rId374" Type="http://schemas.openxmlformats.org/officeDocument/2006/relationships/ctrlProp" Target="../ctrlProps/ctrlProp1372.xml"/><Relationship Id="rId71" Type="http://schemas.openxmlformats.org/officeDocument/2006/relationships/ctrlProp" Target="../ctrlProps/ctrlProp1069.xml"/><Relationship Id="rId92" Type="http://schemas.openxmlformats.org/officeDocument/2006/relationships/ctrlProp" Target="../ctrlProps/ctrlProp1090.xml"/><Relationship Id="rId213" Type="http://schemas.openxmlformats.org/officeDocument/2006/relationships/ctrlProp" Target="../ctrlProps/ctrlProp1211.xml"/><Relationship Id="rId234" Type="http://schemas.openxmlformats.org/officeDocument/2006/relationships/ctrlProp" Target="../ctrlProps/ctrlProp1232.xml"/><Relationship Id="rId2" Type="http://schemas.openxmlformats.org/officeDocument/2006/relationships/drawing" Target="../drawings/drawing47.xml"/><Relationship Id="rId29" Type="http://schemas.openxmlformats.org/officeDocument/2006/relationships/ctrlProp" Target="../ctrlProps/ctrlProp1027.xml"/><Relationship Id="rId255" Type="http://schemas.openxmlformats.org/officeDocument/2006/relationships/ctrlProp" Target="../ctrlProps/ctrlProp1253.xml"/><Relationship Id="rId276" Type="http://schemas.openxmlformats.org/officeDocument/2006/relationships/ctrlProp" Target="../ctrlProps/ctrlProp1274.xml"/><Relationship Id="rId297" Type="http://schemas.openxmlformats.org/officeDocument/2006/relationships/ctrlProp" Target="../ctrlProps/ctrlProp1295.xml"/><Relationship Id="rId40" Type="http://schemas.openxmlformats.org/officeDocument/2006/relationships/ctrlProp" Target="../ctrlProps/ctrlProp1038.xml"/><Relationship Id="rId115" Type="http://schemas.openxmlformats.org/officeDocument/2006/relationships/ctrlProp" Target="../ctrlProps/ctrlProp1113.xml"/><Relationship Id="rId136" Type="http://schemas.openxmlformats.org/officeDocument/2006/relationships/ctrlProp" Target="../ctrlProps/ctrlProp1134.xml"/><Relationship Id="rId157" Type="http://schemas.openxmlformats.org/officeDocument/2006/relationships/ctrlProp" Target="../ctrlProps/ctrlProp1155.xml"/><Relationship Id="rId178" Type="http://schemas.openxmlformats.org/officeDocument/2006/relationships/ctrlProp" Target="../ctrlProps/ctrlProp1176.xml"/><Relationship Id="rId301" Type="http://schemas.openxmlformats.org/officeDocument/2006/relationships/ctrlProp" Target="../ctrlProps/ctrlProp1299.xml"/><Relationship Id="rId322" Type="http://schemas.openxmlformats.org/officeDocument/2006/relationships/ctrlProp" Target="../ctrlProps/ctrlProp1320.xml"/><Relationship Id="rId343" Type="http://schemas.openxmlformats.org/officeDocument/2006/relationships/ctrlProp" Target="../ctrlProps/ctrlProp1341.xml"/><Relationship Id="rId364" Type="http://schemas.openxmlformats.org/officeDocument/2006/relationships/ctrlProp" Target="../ctrlProps/ctrlProp1362.xml"/><Relationship Id="rId61" Type="http://schemas.openxmlformats.org/officeDocument/2006/relationships/ctrlProp" Target="../ctrlProps/ctrlProp1059.xml"/><Relationship Id="rId82" Type="http://schemas.openxmlformats.org/officeDocument/2006/relationships/ctrlProp" Target="../ctrlProps/ctrlProp1080.xml"/><Relationship Id="rId199" Type="http://schemas.openxmlformats.org/officeDocument/2006/relationships/ctrlProp" Target="../ctrlProps/ctrlProp1197.xml"/><Relationship Id="rId203" Type="http://schemas.openxmlformats.org/officeDocument/2006/relationships/ctrlProp" Target="../ctrlProps/ctrlProp1201.xml"/><Relationship Id="rId385" Type="http://schemas.openxmlformats.org/officeDocument/2006/relationships/ctrlProp" Target="../ctrlProps/ctrlProp1383.xml"/><Relationship Id="rId19" Type="http://schemas.openxmlformats.org/officeDocument/2006/relationships/ctrlProp" Target="../ctrlProps/ctrlProp1017.xml"/><Relationship Id="rId224" Type="http://schemas.openxmlformats.org/officeDocument/2006/relationships/ctrlProp" Target="../ctrlProps/ctrlProp1222.xml"/><Relationship Id="rId245" Type="http://schemas.openxmlformats.org/officeDocument/2006/relationships/ctrlProp" Target="../ctrlProps/ctrlProp1243.xml"/><Relationship Id="rId266" Type="http://schemas.openxmlformats.org/officeDocument/2006/relationships/ctrlProp" Target="../ctrlProps/ctrlProp1264.xml"/><Relationship Id="rId287" Type="http://schemas.openxmlformats.org/officeDocument/2006/relationships/ctrlProp" Target="../ctrlProps/ctrlProp1285.xml"/><Relationship Id="rId30" Type="http://schemas.openxmlformats.org/officeDocument/2006/relationships/ctrlProp" Target="../ctrlProps/ctrlProp1028.xml"/><Relationship Id="rId105" Type="http://schemas.openxmlformats.org/officeDocument/2006/relationships/ctrlProp" Target="../ctrlProps/ctrlProp1103.xml"/><Relationship Id="rId126" Type="http://schemas.openxmlformats.org/officeDocument/2006/relationships/ctrlProp" Target="../ctrlProps/ctrlProp1124.xml"/><Relationship Id="rId147" Type="http://schemas.openxmlformats.org/officeDocument/2006/relationships/ctrlProp" Target="../ctrlProps/ctrlProp1145.xml"/><Relationship Id="rId168" Type="http://schemas.openxmlformats.org/officeDocument/2006/relationships/ctrlProp" Target="../ctrlProps/ctrlProp1166.xml"/><Relationship Id="rId312" Type="http://schemas.openxmlformats.org/officeDocument/2006/relationships/ctrlProp" Target="../ctrlProps/ctrlProp1310.xml"/><Relationship Id="rId333" Type="http://schemas.openxmlformats.org/officeDocument/2006/relationships/ctrlProp" Target="../ctrlProps/ctrlProp1331.xml"/><Relationship Id="rId354" Type="http://schemas.openxmlformats.org/officeDocument/2006/relationships/ctrlProp" Target="../ctrlProps/ctrlProp1352.xml"/><Relationship Id="rId51" Type="http://schemas.openxmlformats.org/officeDocument/2006/relationships/ctrlProp" Target="../ctrlProps/ctrlProp1049.xml"/><Relationship Id="rId72" Type="http://schemas.openxmlformats.org/officeDocument/2006/relationships/ctrlProp" Target="../ctrlProps/ctrlProp1070.xml"/><Relationship Id="rId93" Type="http://schemas.openxmlformats.org/officeDocument/2006/relationships/ctrlProp" Target="../ctrlProps/ctrlProp1091.xml"/><Relationship Id="rId189" Type="http://schemas.openxmlformats.org/officeDocument/2006/relationships/ctrlProp" Target="../ctrlProps/ctrlProp1187.xml"/><Relationship Id="rId375" Type="http://schemas.openxmlformats.org/officeDocument/2006/relationships/ctrlProp" Target="../ctrlProps/ctrlProp1373.xml"/><Relationship Id="rId3" Type="http://schemas.openxmlformats.org/officeDocument/2006/relationships/vmlDrawing" Target="../drawings/vmlDrawing44.vml"/><Relationship Id="rId214" Type="http://schemas.openxmlformats.org/officeDocument/2006/relationships/ctrlProp" Target="../ctrlProps/ctrlProp1212.xml"/><Relationship Id="rId235" Type="http://schemas.openxmlformats.org/officeDocument/2006/relationships/ctrlProp" Target="../ctrlProps/ctrlProp1233.xml"/><Relationship Id="rId256" Type="http://schemas.openxmlformats.org/officeDocument/2006/relationships/ctrlProp" Target="../ctrlProps/ctrlProp1254.xml"/><Relationship Id="rId277" Type="http://schemas.openxmlformats.org/officeDocument/2006/relationships/ctrlProp" Target="../ctrlProps/ctrlProp1275.xml"/><Relationship Id="rId298" Type="http://schemas.openxmlformats.org/officeDocument/2006/relationships/ctrlProp" Target="../ctrlProps/ctrlProp1296.xml"/><Relationship Id="rId116" Type="http://schemas.openxmlformats.org/officeDocument/2006/relationships/ctrlProp" Target="../ctrlProps/ctrlProp1114.xml"/><Relationship Id="rId137" Type="http://schemas.openxmlformats.org/officeDocument/2006/relationships/ctrlProp" Target="../ctrlProps/ctrlProp1135.xml"/><Relationship Id="rId158" Type="http://schemas.openxmlformats.org/officeDocument/2006/relationships/ctrlProp" Target="../ctrlProps/ctrlProp1156.xml"/><Relationship Id="rId302" Type="http://schemas.openxmlformats.org/officeDocument/2006/relationships/ctrlProp" Target="../ctrlProps/ctrlProp1300.xml"/><Relationship Id="rId323" Type="http://schemas.openxmlformats.org/officeDocument/2006/relationships/ctrlProp" Target="../ctrlProps/ctrlProp1321.xml"/><Relationship Id="rId344" Type="http://schemas.openxmlformats.org/officeDocument/2006/relationships/ctrlProp" Target="../ctrlProps/ctrlProp1342.xml"/><Relationship Id="rId20" Type="http://schemas.openxmlformats.org/officeDocument/2006/relationships/ctrlProp" Target="../ctrlProps/ctrlProp1018.xml"/><Relationship Id="rId41" Type="http://schemas.openxmlformats.org/officeDocument/2006/relationships/ctrlProp" Target="../ctrlProps/ctrlProp1039.xml"/><Relationship Id="rId62" Type="http://schemas.openxmlformats.org/officeDocument/2006/relationships/ctrlProp" Target="../ctrlProps/ctrlProp1060.xml"/><Relationship Id="rId83" Type="http://schemas.openxmlformats.org/officeDocument/2006/relationships/ctrlProp" Target="../ctrlProps/ctrlProp1081.xml"/><Relationship Id="rId179" Type="http://schemas.openxmlformats.org/officeDocument/2006/relationships/ctrlProp" Target="../ctrlProps/ctrlProp1177.xml"/><Relationship Id="rId365" Type="http://schemas.openxmlformats.org/officeDocument/2006/relationships/ctrlProp" Target="../ctrlProps/ctrlProp1363.xml"/><Relationship Id="rId386" Type="http://schemas.openxmlformats.org/officeDocument/2006/relationships/ctrlProp" Target="../ctrlProps/ctrlProp1384.xml"/><Relationship Id="rId190" Type="http://schemas.openxmlformats.org/officeDocument/2006/relationships/ctrlProp" Target="../ctrlProps/ctrlProp1188.xml"/><Relationship Id="rId204" Type="http://schemas.openxmlformats.org/officeDocument/2006/relationships/ctrlProp" Target="../ctrlProps/ctrlProp1202.xml"/><Relationship Id="rId225" Type="http://schemas.openxmlformats.org/officeDocument/2006/relationships/ctrlProp" Target="../ctrlProps/ctrlProp1223.xml"/><Relationship Id="rId246" Type="http://schemas.openxmlformats.org/officeDocument/2006/relationships/ctrlProp" Target="../ctrlProps/ctrlProp1244.xml"/><Relationship Id="rId267" Type="http://schemas.openxmlformats.org/officeDocument/2006/relationships/ctrlProp" Target="../ctrlProps/ctrlProp1265.xml"/><Relationship Id="rId288" Type="http://schemas.openxmlformats.org/officeDocument/2006/relationships/ctrlProp" Target="../ctrlProps/ctrlProp1286.xml"/><Relationship Id="rId106" Type="http://schemas.openxmlformats.org/officeDocument/2006/relationships/ctrlProp" Target="../ctrlProps/ctrlProp1104.xml"/><Relationship Id="rId127" Type="http://schemas.openxmlformats.org/officeDocument/2006/relationships/ctrlProp" Target="../ctrlProps/ctrlProp1125.xml"/><Relationship Id="rId313" Type="http://schemas.openxmlformats.org/officeDocument/2006/relationships/ctrlProp" Target="../ctrlProps/ctrlProp1311.xml"/><Relationship Id="rId10" Type="http://schemas.openxmlformats.org/officeDocument/2006/relationships/ctrlProp" Target="../ctrlProps/ctrlProp1008.xml"/><Relationship Id="rId31" Type="http://schemas.openxmlformats.org/officeDocument/2006/relationships/ctrlProp" Target="../ctrlProps/ctrlProp1029.xml"/><Relationship Id="rId52" Type="http://schemas.openxmlformats.org/officeDocument/2006/relationships/ctrlProp" Target="../ctrlProps/ctrlProp1050.xml"/><Relationship Id="rId73" Type="http://schemas.openxmlformats.org/officeDocument/2006/relationships/ctrlProp" Target="../ctrlProps/ctrlProp1071.xml"/><Relationship Id="rId94" Type="http://schemas.openxmlformats.org/officeDocument/2006/relationships/ctrlProp" Target="../ctrlProps/ctrlProp1092.xml"/><Relationship Id="rId148" Type="http://schemas.openxmlformats.org/officeDocument/2006/relationships/ctrlProp" Target="../ctrlProps/ctrlProp1146.xml"/><Relationship Id="rId169" Type="http://schemas.openxmlformats.org/officeDocument/2006/relationships/ctrlProp" Target="../ctrlProps/ctrlProp1167.xml"/><Relationship Id="rId334" Type="http://schemas.openxmlformats.org/officeDocument/2006/relationships/ctrlProp" Target="../ctrlProps/ctrlProp1332.xml"/><Relationship Id="rId355" Type="http://schemas.openxmlformats.org/officeDocument/2006/relationships/ctrlProp" Target="../ctrlProps/ctrlProp1353.xml"/><Relationship Id="rId376" Type="http://schemas.openxmlformats.org/officeDocument/2006/relationships/ctrlProp" Target="../ctrlProps/ctrlProp1374.xml"/><Relationship Id="rId4" Type="http://schemas.openxmlformats.org/officeDocument/2006/relationships/ctrlProp" Target="../ctrlProps/ctrlProp1002.xml"/><Relationship Id="rId180" Type="http://schemas.openxmlformats.org/officeDocument/2006/relationships/ctrlProp" Target="../ctrlProps/ctrlProp1178.xml"/><Relationship Id="rId215" Type="http://schemas.openxmlformats.org/officeDocument/2006/relationships/ctrlProp" Target="../ctrlProps/ctrlProp1213.xml"/><Relationship Id="rId236" Type="http://schemas.openxmlformats.org/officeDocument/2006/relationships/ctrlProp" Target="../ctrlProps/ctrlProp1234.xml"/><Relationship Id="rId257" Type="http://schemas.openxmlformats.org/officeDocument/2006/relationships/ctrlProp" Target="../ctrlProps/ctrlProp1255.xml"/><Relationship Id="rId278" Type="http://schemas.openxmlformats.org/officeDocument/2006/relationships/ctrlProp" Target="../ctrlProps/ctrlProp1276.xml"/><Relationship Id="rId303" Type="http://schemas.openxmlformats.org/officeDocument/2006/relationships/ctrlProp" Target="../ctrlProps/ctrlProp1301.xml"/><Relationship Id="rId42" Type="http://schemas.openxmlformats.org/officeDocument/2006/relationships/ctrlProp" Target="../ctrlProps/ctrlProp1040.xml"/><Relationship Id="rId84" Type="http://schemas.openxmlformats.org/officeDocument/2006/relationships/ctrlProp" Target="../ctrlProps/ctrlProp1082.xml"/><Relationship Id="rId138" Type="http://schemas.openxmlformats.org/officeDocument/2006/relationships/ctrlProp" Target="../ctrlProps/ctrlProp1136.xml"/><Relationship Id="rId345" Type="http://schemas.openxmlformats.org/officeDocument/2006/relationships/ctrlProp" Target="../ctrlProps/ctrlProp1343.xml"/><Relationship Id="rId387" Type="http://schemas.openxmlformats.org/officeDocument/2006/relationships/ctrlProp" Target="../ctrlProps/ctrlProp1385.xml"/><Relationship Id="rId191" Type="http://schemas.openxmlformats.org/officeDocument/2006/relationships/ctrlProp" Target="../ctrlProps/ctrlProp1189.xml"/><Relationship Id="rId205" Type="http://schemas.openxmlformats.org/officeDocument/2006/relationships/ctrlProp" Target="../ctrlProps/ctrlProp1203.xml"/><Relationship Id="rId247" Type="http://schemas.openxmlformats.org/officeDocument/2006/relationships/ctrlProp" Target="../ctrlProps/ctrlProp1245.xml"/><Relationship Id="rId107" Type="http://schemas.openxmlformats.org/officeDocument/2006/relationships/ctrlProp" Target="../ctrlProps/ctrlProp1105.xml"/><Relationship Id="rId289" Type="http://schemas.openxmlformats.org/officeDocument/2006/relationships/ctrlProp" Target="../ctrlProps/ctrlProp1287.xml"/><Relationship Id="rId11" Type="http://schemas.openxmlformats.org/officeDocument/2006/relationships/ctrlProp" Target="../ctrlProps/ctrlProp1009.xml"/><Relationship Id="rId53" Type="http://schemas.openxmlformats.org/officeDocument/2006/relationships/ctrlProp" Target="../ctrlProps/ctrlProp1051.xml"/><Relationship Id="rId149" Type="http://schemas.openxmlformats.org/officeDocument/2006/relationships/ctrlProp" Target="../ctrlProps/ctrlProp1147.xml"/><Relationship Id="rId314" Type="http://schemas.openxmlformats.org/officeDocument/2006/relationships/ctrlProp" Target="../ctrlProps/ctrlProp1312.xml"/><Relationship Id="rId356" Type="http://schemas.openxmlformats.org/officeDocument/2006/relationships/ctrlProp" Target="../ctrlProps/ctrlProp1354.xml"/><Relationship Id="rId95" Type="http://schemas.openxmlformats.org/officeDocument/2006/relationships/ctrlProp" Target="../ctrlProps/ctrlProp1093.xml"/><Relationship Id="rId160" Type="http://schemas.openxmlformats.org/officeDocument/2006/relationships/ctrlProp" Target="../ctrlProps/ctrlProp1158.xml"/><Relationship Id="rId216" Type="http://schemas.openxmlformats.org/officeDocument/2006/relationships/ctrlProp" Target="../ctrlProps/ctrlProp1214.xml"/><Relationship Id="rId258" Type="http://schemas.openxmlformats.org/officeDocument/2006/relationships/ctrlProp" Target="../ctrlProps/ctrlProp1256.xml"/><Relationship Id="rId22" Type="http://schemas.openxmlformats.org/officeDocument/2006/relationships/ctrlProp" Target="../ctrlProps/ctrlProp1020.xml"/><Relationship Id="rId64" Type="http://schemas.openxmlformats.org/officeDocument/2006/relationships/ctrlProp" Target="../ctrlProps/ctrlProp1062.xml"/><Relationship Id="rId118" Type="http://schemas.openxmlformats.org/officeDocument/2006/relationships/ctrlProp" Target="../ctrlProps/ctrlProp1116.xml"/><Relationship Id="rId325" Type="http://schemas.openxmlformats.org/officeDocument/2006/relationships/ctrlProp" Target="../ctrlProps/ctrlProp1323.xml"/><Relationship Id="rId367" Type="http://schemas.openxmlformats.org/officeDocument/2006/relationships/ctrlProp" Target="../ctrlProps/ctrlProp1365.xml"/><Relationship Id="rId171" Type="http://schemas.openxmlformats.org/officeDocument/2006/relationships/ctrlProp" Target="../ctrlProps/ctrlProp1169.xml"/><Relationship Id="rId227" Type="http://schemas.openxmlformats.org/officeDocument/2006/relationships/ctrlProp" Target="../ctrlProps/ctrlProp1225.xml"/><Relationship Id="rId269" Type="http://schemas.openxmlformats.org/officeDocument/2006/relationships/ctrlProp" Target="../ctrlProps/ctrlProp1267.xml"/><Relationship Id="rId33" Type="http://schemas.openxmlformats.org/officeDocument/2006/relationships/ctrlProp" Target="../ctrlProps/ctrlProp1031.xml"/><Relationship Id="rId129" Type="http://schemas.openxmlformats.org/officeDocument/2006/relationships/ctrlProp" Target="../ctrlProps/ctrlProp1127.xml"/><Relationship Id="rId280" Type="http://schemas.openxmlformats.org/officeDocument/2006/relationships/ctrlProp" Target="../ctrlProps/ctrlProp1278.xml"/><Relationship Id="rId336" Type="http://schemas.openxmlformats.org/officeDocument/2006/relationships/ctrlProp" Target="../ctrlProps/ctrlProp1334.xml"/><Relationship Id="rId75" Type="http://schemas.openxmlformats.org/officeDocument/2006/relationships/ctrlProp" Target="../ctrlProps/ctrlProp1073.xml"/><Relationship Id="rId140" Type="http://schemas.openxmlformats.org/officeDocument/2006/relationships/ctrlProp" Target="../ctrlProps/ctrlProp1138.xml"/><Relationship Id="rId182" Type="http://schemas.openxmlformats.org/officeDocument/2006/relationships/ctrlProp" Target="../ctrlProps/ctrlProp1180.xml"/><Relationship Id="rId378" Type="http://schemas.openxmlformats.org/officeDocument/2006/relationships/ctrlProp" Target="../ctrlProps/ctrlProp1376.xml"/><Relationship Id="rId6" Type="http://schemas.openxmlformats.org/officeDocument/2006/relationships/ctrlProp" Target="../ctrlProps/ctrlProp1004.xml"/><Relationship Id="rId238" Type="http://schemas.openxmlformats.org/officeDocument/2006/relationships/ctrlProp" Target="../ctrlProps/ctrlProp1236.xml"/><Relationship Id="rId291" Type="http://schemas.openxmlformats.org/officeDocument/2006/relationships/ctrlProp" Target="../ctrlProps/ctrlProp1289.xml"/><Relationship Id="rId305" Type="http://schemas.openxmlformats.org/officeDocument/2006/relationships/ctrlProp" Target="../ctrlProps/ctrlProp1303.xml"/><Relationship Id="rId347" Type="http://schemas.openxmlformats.org/officeDocument/2006/relationships/ctrlProp" Target="../ctrlProps/ctrlProp1345.xml"/><Relationship Id="rId44" Type="http://schemas.openxmlformats.org/officeDocument/2006/relationships/ctrlProp" Target="../ctrlProps/ctrlProp1042.xml"/><Relationship Id="rId86" Type="http://schemas.openxmlformats.org/officeDocument/2006/relationships/ctrlProp" Target="../ctrlProps/ctrlProp1084.xml"/><Relationship Id="rId151" Type="http://schemas.openxmlformats.org/officeDocument/2006/relationships/ctrlProp" Target="../ctrlProps/ctrlProp1149.xml"/><Relationship Id="rId193" Type="http://schemas.openxmlformats.org/officeDocument/2006/relationships/ctrlProp" Target="../ctrlProps/ctrlProp1191.xml"/><Relationship Id="rId207" Type="http://schemas.openxmlformats.org/officeDocument/2006/relationships/ctrlProp" Target="../ctrlProps/ctrlProp1205.xml"/><Relationship Id="rId249" Type="http://schemas.openxmlformats.org/officeDocument/2006/relationships/ctrlProp" Target="../ctrlProps/ctrlProp1247.xml"/><Relationship Id="rId13" Type="http://schemas.openxmlformats.org/officeDocument/2006/relationships/ctrlProp" Target="../ctrlProps/ctrlProp1011.xml"/><Relationship Id="rId109" Type="http://schemas.openxmlformats.org/officeDocument/2006/relationships/ctrlProp" Target="../ctrlProps/ctrlProp1107.xml"/><Relationship Id="rId260" Type="http://schemas.openxmlformats.org/officeDocument/2006/relationships/ctrlProp" Target="../ctrlProps/ctrlProp1258.xml"/><Relationship Id="rId316" Type="http://schemas.openxmlformats.org/officeDocument/2006/relationships/ctrlProp" Target="../ctrlProps/ctrlProp1314.xml"/><Relationship Id="rId55" Type="http://schemas.openxmlformats.org/officeDocument/2006/relationships/ctrlProp" Target="../ctrlProps/ctrlProp1053.xml"/><Relationship Id="rId97" Type="http://schemas.openxmlformats.org/officeDocument/2006/relationships/ctrlProp" Target="../ctrlProps/ctrlProp1095.xml"/><Relationship Id="rId120" Type="http://schemas.openxmlformats.org/officeDocument/2006/relationships/ctrlProp" Target="../ctrlProps/ctrlProp1118.xml"/><Relationship Id="rId358" Type="http://schemas.openxmlformats.org/officeDocument/2006/relationships/ctrlProp" Target="../ctrlProps/ctrlProp1356.xml"/><Relationship Id="rId162" Type="http://schemas.openxmlformats.org/officeDocument/2006/relationships/ctrlProp" Target="../ctrlProps/ctrlProp1160.xml"/><Relationship Id="rId218" Type="http://schemas.openxmlformats.org/officeDocument/2006/relationships/ctrlProp" Target="../ctrlProps/ctrlProp1216.xml"/><Relationship Id="rId271" Type="http://schemas.openxmlformats.org/officeDocument/2006/relationships/ctrlProp" Target="../ctrlProps/ctrlProp1269.xml"/><Relationship Id="rId24" Type="http://schemas.openxmlformats.org/officeDocument/2006/relationships/ctrlProp" Target="../ctrlProps/ctrlProp1022.xml"/><Relationship Id="rId66" Type="http://schemas.openxmlformats.org/officeDocument/2006/relationships/ctrlProp" Target="../ctrlProps/ctrlProp1064.xml"/><Relationship Id="rId131" Type="http://schemas.openxmlformats.org/officeDocument/2006/relationships/ctrlProp" Target="../ctrlProps/ctrlProp1129.xml"/><Relationship Id="rId327" Type="http://schemas.openxmlformats.org/officeDocument/2006/relationships/ctrlProp" Target="../ctrlProps/ctrlProp1325.xml"/><Relationship Id="rId369" Type="http://schemas.openxmlformats.org/officeDocument/2006/relationships/ctrlProp" Target="../ctrlProps/ctrlProp1367.xml"/><Relationship Id="rId173" Type="http://schemas.openxmlformats.org/officeDocument/2006/relationships/ctrlProp" Target="../ctrlProps/ctrlProp1171.xml"/><Relationship Id="rId229" Type="http://schemas.openxmlformats.org/officeDocument/2006/relationships/ctrlProp" Target="../ctrlProps/ctrlProp1227.xml"/><Relationship Id="rId380" Type="http://schemas.openxmlformats.org/officeDocument/2006/relationships/ctrlProp" Target="../ctrlProps/ctrlProp1378.xml"/><Relationship Id="rId240" Type="http://schemas.openxmlformats.org/officeDocument/2006/relationships/ctrlProp" Target="../ctrlProps/ctrlProp1238.xml"/><Relationship Id="rId35" Type="http://schemas.openxmlformats.org/officeDocument/2006/relationships/ctrlProp" Target="../ctrlProps/ctrlProp1033.xml"/><Relationship Id="rId77" Type="http://schemas.openxmlformats.org/officeDocument/2006/relationships/ctrlProp" Target="../ctrlProps/ctrlProp1075.xml"/><Relationship Id="rId100" Type="http://schemas.openxmlformats.org/officeDocument/2006/relationships/ctrlProp" Target="../ctrlProps/ctrlProp1098.xml"/><Relationship Id="rId282" Type="http://schemas.openxmlformats.org/officeDocument/2006/relationships/ctrlProp" Target="../ctrlProps/ctrlProp1280.xml"/><Relationship Id="rId338" Type="http://schemas.openxmlformats.org/officeDocument/2006/relationships/ctrlProp" Target="../ctrlProps/ctrlProp1336.xml"/><Relationship Id="rId8" Type="http://schemas.openxmlformats.org/officeDocument/2006/relationships/ctrlProp" Target="../ctrlProps/ctrlProp1006.xml"/><Relationship Id="rId142" Type="http://schemas.openxmlformats.org/officeDocument/2006/relationships/ctrlProp" Target="../ctrlProps/ctrlProp1140.xml"/><Relationship Id="rId184" Type="http://schemas.openxmlformats.org/officeDocument/2006/relationships/ctrlProp" Target="../ctrlProps/ctrlProp1182.xml"/><Relationship Id="rId251" Type="http://schemas.openxmlformats.org/officeDocument/2006/relationships/ctrlProp" Target="../ctrlProps/ctrlProp1249.xml"/><Relationship Id="rId46" Type="http://schemas.openxmlformats.org/officeDocument/2006/relationships/ctrlProp" Target="../ctrlProps/ctrlProp1044.xml"/><Relationship Id="rId293" Type="http://schemas.openxmlformats.org/officeDocument/2006/relationships/ctrlProp" Target="../ctrlProps/ctrlProp1291.xml"/><Relationship Id="rId307" Type="http://schemas.openxmlformats.org/officeDocument/2006/relationships/ctrlProp" Target="../ctrlProps/ctrlProp1305.xml"/><Relationship Id="rId349" Type="http://schemas.openxmlformats.org/officeDocument/2006/relationships/ctrlProp" Target="../ctrlProps/ctrlProp1347.xml"/><Relationship Id="rId88" Type="http://schemas.openxmlformats.org/officeDocument/2006/relationships/ctrlProp" Target="../ctrlProps/ctrlProp1086.xml"/><Relationship Id="rId111" Type="http://schemas.openxmlformats.org/officeDocument/2006/relationships/ctrlProp" Target="../ctrlProps/ctrlProp1109.xml"/><Relationship Id="rId153" Type="http://schemas.openxmlformats.org/officeDocument/2006/relationships/ctrlProp" Target="../ctrlProps/ctrlProp1151.xml"/><Relationship Id="rId195" Type="http://schemas.openxmlformats.org/officeDocument/2006/relationships/ctrlProp" Target="../ctrlProps/ctrlProp1193.xml"/><Relationship Id="rId209" Type="http://schemas.openxmlformats.org/officeDocument/2006/relationships/ctrlProp" Target="../ctrlProps/ctrlProp1207.xml"/><Relationship Id="rId360" Type="http://schemas.openxmlformats.org/officeDocument/2006/relationships/ctrlProp" Target="../ctrlProps/ctrlProp1358.xml"/><Relationship Id="rId220" Type="http://schemas.openxmlformats.org/officeDocument/2006/relationships/ctrlProp" Target="../ctrlProps/ctrlProp1218.xml"/><Relationship Id="rId15" Type="http://schemas.openxmlformats.org/officeDocument/2006/relationships/ctrlProp" Target="../ctrlProps/ctrlProp1013.xml"/><Relationship Id="rId57" Type="http://schemas.openxmlformats.org/officeDocument/2006/relationships/ctrlProp" Target="../ctrlProps/ctrlProp1055.xml"/><Relationship Id="rId262" Type="http://schemas.openxmlformats.org/officeDocument/2006/relationships/ctrlProp" Target="../ctrlProps/ctrlProp1260.xml"/><Relationship Id="rId318" Type="http://schemas.openxmlformats.org/officeDocument/2006/relationships/ctrlProp" Target="../ctrlProps/ctrlProp1316.xml"/><Relationship Id="rId99" Type="http://schemas.openxmlformats.org/officeDocument/2006/relationships/ctrlProp" Target="../ctrlProps/ctrlProp1097.xml"/><Relationship Id="rId122" Type="http://schemas.openxmlformats.org/officeDocument/2006/relationships/ctrlProp" Target="../ctrlProps/ctrlProp1120.xml"/><Relationship Id="rId164" Type="http://schemas.openxmlformats.org/officeDocument/2006/relationships/ctrlProp" Target="../ctrlProps/ctrlProp1162.xml"/><Relationship Id="rId371" Type="http://schemas.openxmlformats.org/officeDocument/2006/relationships/ctrlProp" Target="../ctrlProps/ctrlProp1369.xml"/><Relationship Id="rId26" Type="http://schemas.openxmlformats.org/officeDocument/2006/relationships/ctrlProp" Target="../ctrlProps/ctrlProp1024.xml"/><Relationship Id="rId231" Type="http://schemas.openxmlformats.org/officeDocument/2006/relationships/ctrlProp" Target="../ctrlProps/ctrlProp1229.xml"/><Relationship Id="rId273" Type="http://schemas.openxmlformats.org/officeDocument/2006/relationships/ctrlProp" Target="../ctrlProps/ctrlProp1271.xml"/><Relationship Id="rId329" Type="http://schemas.openxmlformats.org/officeDocument/2006/relationships/ctrlProp" Target="../ctrlProps/ctrlProp1327.xml"/></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48.xml"/><Relationship Id="rId2" Type="http://schemas.openxmlformats.org/officeDocument/2006/relationships/printerSettings" Target="../printerSettings/printerSettings49.bin"/><Relationship Id="rId1" Type="http://schemas.openxmlformats.org/officeDocument/2006/relationships/hyperlink" Target="http://www.2imanagement.ch/" TargetMode="External"/><Relationship Id="rId4" Type="http://schemas.openxmlformats.org/officeDocument/2006/relationships/vmlDrawing" Target="../drawings/vmlDrawing45.v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7.vml"/><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8.vml"/><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1.vml"/><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5.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3.vml"/><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4.vml"/><Relationship Id="rId2" Type="http://schemas.openxmlformats.org/officeDocument/2006/relationships/drawing" Target="../drawings/drawing57.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5.vml"/><Relationship Id="rId2" Type="http://schemas.openxmlformats.org/officeDocument/2006/relationships/drawing" Target="../drawings/drawing58.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6.vml"/><Relationship Id="rId2" Type="http://schemas.openxmlformats.org/officeDocument/2006/relationships/drawing" Target="../drawings/drawing59.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60.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8.vml"/><Relationship Id="rId2" Type="http://schemas.openxmlformats.org/officeDocument/2006/relationships/drawing" Target="../drawings/drawing61.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59.vml"/><Relationship Id="rId2" Type="http://schemas.openxmlformats.org/officeDocument/2006/relationships/drawing" Target="../drawings/drawing62.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0.vml"/><Relationship Id="rId2" Type="http://schemas.openxmlformats.org/officeDocument/2006/relationships/drawing" Target="../drawings/drawing63.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1.vml"/><Relationship Id="rId2" Type="http://schemas.openxmlformats.org/officeDocument/2006/relationships/drawing" Target="../drawings/drawing64.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2.vml"/><Relationship Id="rId2" Type="http://schemas.openxmlformats.org/officeDocument/2006/relationships/drawing" Target="../drawings/drawing65.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3.vml"/><Relationship Id="rId2" Type="http://schemas.openxmlformats.org/officeDocument/2006/relationships/drawing" Target="../drawings/drawing66.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6" Type="http://schemas.openxmlformats.org/officeDocument/2006/relationships/ctrlProp" Target="../ctrlProps/ctrlProp1409.xml"/><Relationship Id="rId21" Type="http://schemas.openxmlformats.org/officeDocument/2006/relationships/ctrlProp" Target="../ctrlProps/ctrlProp1404.xml"/><Relationship Id="rId42" Type="http://schemas.openxmlformats.org/officeDocument/2006/relationships/ctrlProp" Target="../ctrlProps/ctrlProp1425.xml"/><Relationship Id="rId47" Type="http://schemas.openxmlformats.org/officeDocument/2006/relationships/ctrlProp" Target="../ctrlProps/ctrlProp1430.xml"/><Relationship Id="rId63" Type="http://schemas.openxmlformats.org/officeDocument/2006/relationships/ctrlProp" Target="../ctrlProps/ctrlProp1446.xml"/><Relationship Id="rId68" Type="http://schemas.openxmlformats.org/officeDocument/2006/relationships/ctrlProp" Target="../ctrlProps/ctrlProp1451.xml"/><Relationship Id="rId2" Type="http://schemas.openxmlformats.org/officeDocument/2006/relationships/drawing" Target="../drawings/drawing67.xml"/><Relationship Id="rId16" Type="http://schemas.openxmlformats.org/officeDocument/2006/relationships/ctrlProp" Target="../ctrlProps/ctrlProp1399.xml"/><Relationship Id="rId29" Type="http://schemas.openxmlformats.org/officeDocument/2006/relationships/ctrlProp" Target="../ctrlProps/ctrlProp1412.xml"/><Relationship Id="rId11" Type="http://schemas.openxmlformats.org/officeDocument/2006/relationships/ctrlProp" Target="../ctrlProps/ctrlProp1394.xml"/><Relationship Id="rId24" Type="http://schemas.openxmlformats.org/officeDocument/2006/relationships/ctrlProp" Target="../ctrlProps/ctrlProp1407.xml"/><Relationship Id="rId32" Type="http://schemas.openxmlformats.org/officeDocument/2006/relationships/ctrlProp" Target="../ctrlProps/ctrlProp1415.xml"/><Relationship Id="rId37" Type="http://schemas.openxmlformats.org/officeDocument/2006/relationships/ctrlProp" Target="../ctrlProps/ctrlProp1420.xml"/><Relationship Id="rId40" Type="http://schemas.openxmlformats.org/officeDocument/2006/relationships/ctrlProp" Target="../ctrlProps/ctrlProp1423.xml"/><Relationship Id="rId45" Type="http://schemas.openxmlformats.org/officeDocument/2006/relationships/ctrlProp" Target="../ctrlProps/ctrlProp1428.xml"/><Relationship Id="rId53" Type="http://schemas.openxmlformats.org/officeDocument/2006/relationships/ctrlProp" Target="../ctrlProps/ctrlProp1436.xml"/><Relationship Id="rId58" Type="http://schemas.openxmlformats.org/officeDocument/2006/relationships/ctrlProp" Target="../ctrlProps/ctrlProp1441.xml"/><Relationship Id="rId66" Type="http://schemas.openxmlformats.org/officeDocument/2006/relationships/ctrlProp" Target="../ctrlProps/ctrlProp1449.xml"/><Relationship Id="rId74" Type="http://schemas.openxmlformats.org/officeDocument/2006/relationships/ctrlProp" Target="../ctrlProps/ctrlProp1457.xml"/><Relationship Id="rId5" Type="http://schemas.openxmlformats.org/officeDocument/2006/relationships/ctrlProp" Target="../ctrlProps/ctrlProp1388.xml"/><Relationship Id="rId61" Type="http://schemas.openxmlformats.org/officeDocument/2006/relationships/ctrlProp" Target="../ctrlProps/ctrlProp1444.xml"/><Relationship Id="rId19" Type="http://schemas.openxmlformats.org/officeDocument/2006/relationships/ctrlProp" Target="../ctrlProps/ctrlProp1402.xml"/><Relationship Id="rId14" Type="http://schemas.openxmlformats.org/officeDocument/2006/relationships/ctrlProp" Target="../ctrlProps/ctrlProp1397.xml"/><Relationship Id="rId22" Type="http://schemas.openxmlformats.org/officeDocument/2006/relationships/ctrlProp" Target="../ctrlProps/ctrlProp1405.xml"/><Relationship Id="rId27" Type="http://schemas.openxmlformats.org/officeDocument/2006/relationships/ctrlProp" Target="../ctrlProps/ctrlProp1410.xml"/><Relationship Id="rId30" Type="http://schemas.openxmlformats.org/officeDocument/2006/relationships/ctrlProp" Target="../ctrlProps/ctrlProp1413.xml"/><Relationship Id="rId35" Type="http://schemas.openxmlformats.org/officeDocument/2006/relationships/ctrlProp" Target="../ctrlProps/ctrlProp1418.xml"/><Relationship Id="rId43" Type="http://schemas.openxmlformats.org/officeDocument/2006/relationships/ctrlProp" Target="../ctrlProps/ctrlProp1426.xml"/><Relationship Id="rId48" Type="http://schemas.openxmlformats.org/officeDocument/2006/relationships/ctrlProp" Target="../ctrlProps/ctrlProp1431.xml"/><Relationship Id="rId56" Type="http://schemas.openxmlformats.org/officeDocument/2006/relationships/ctrlProp" Target="../ctrlProps/ctrlProp1439.xml"/><Relationship Id="rId64" Type="http://schemas.openxmlformats.org/officeDocument/2006/relationships/ctrlProp" Target="../ctrlProps/ctrlProp1447.xml"/><Relationship Id="rId69" Type="http://schemas.openxmlformats.org/officeDocument/2006/relationships/ctrlProp" Target="../ctrlProps/ctrlProp1452.xml"/><Relationship Id="rId8" Type="http://schemas.openxmlformats.org/officeDocument/2006/relationships/ctrlProp" Target="../ctrlProps/ctrlProp1391.xml"/><Relationship Id="rId51" Type="http://schemas.openxmlformats.org/officeDocument/2006/relationships/ctrlProp" Target="../ctrlProps/ctrlProp1434.xml"/><Relationship Id="rId72" Type="http://schemas.openxmlformats.org/officeDocument/2006/relationships/ctrlProp" Target="../ctrlProps/ctrlProp1455.xml"/><Relationship Id="rId3" Type="http://schemas.openxmlformats.org/officeDocument/2006/relationships/vmlDrawing" Target="../drawings/vmlDrawing64.vml"/><Relationship Id="rId12" Type="http://schemas.openxmlformats.org/officeDocument/2006/relationships/ctrlProp" Target="../ctrlProps/ctrlProp1395.xml"/><Relationship Id="rId17" Type="http://schemas.openxmlformats.org/officeDocument/2006/relationships/ctrlProp" Target="../ctrlProps/ctrlProp1400.xml"/><Relationship Id="rId25" Type="http://schemas.openxmlformats.org/officeDocument/2006/relationships/ctrlProp" Target="../ctrlProps/ctrlProp1408.xml"/><Relationship Id="rId33" Type="http://schemas.openxmlformats.org/officeDocument/2006/relationships/ctrlProp" Target="../ctrlProps/ctrlProp1416.xml"/><Relationship Id="rId38" Type="http://schemas.openxmlformats.org/officeDocument/2006/relationships/ctrlProp" Target="../ctrlProps/ctrlProp1421.xml"/><Relationship Id="rId46" Type="http://schemas.openxmlformats.org/officeDocument/2006/relationships/ctrlProp" Target="../ctrlProps/ctrlProp1429.xml"/><Relationship Id="rId59" Type="http://schemas.openxmlformats.org/officeDocument/2006/relationships/ctrlProp" Target="../ctrlProps/ctrlProp1442.xml"/><Relationship Id="rId67" Type="http://schemas.openxmlformats.org/officeDocument/2006/relationships/ctrlProp" Target="../ctrlProps/ctrlProp1450.xml"/><Relationship Id="rId20" Type="http://schemas.openxmlformats.org/officeDocument/2006/relationships/ctrlProp" Target="../ctrlProps/ctrlProp1403.xml"/><Relationship Id="rId41" Type="http://schemas.openxmlformats.org/officeDocument/2006/relationships/ctrlProp" Target="../ctrlProps/ctrlProp1424.xml"/><Relationship Id="rId54" Type="http://schemas.openxmlformats.org/officeDocument/2006/relationships/ctrlProp" Target="../ctrlProps/ctrlProp1437.xml"/><Relationship Id="rId62" Type="http://schemas.openxmlformats.org/officeDocument/2006/relationships/ctrlProp" Target="../ctrlProps/ctrlProp1445.xml"/><Relationship Id="rId70" Type="http://schemas.openxmlformats.org/officeDocument/2006/relationships/ctrlProp" Target="../ctrlProps/ctrlProp1453.xml"/><Relationship Id="rId1" Type="http://schemas.openxmlformats.org/officeDocument/2006/relationships/printerSettings" Target="../printerSettings/printerSettings68.bin"/><Relationship Id="rId6" Type="http://schemas.openxmlformats.org/officeDocument/2006/relationships/ctrlProp" Target="../ctrlProps/ctrlProp1389.xml"/><Relationship Id="rId15" Type="http://schemas.openxmlformats.org/officeDocument/2006/relationships/ctrlProp" Target="../ctrlProps/ctrlProp1398.xml"/><Relationship Id="rId23" Type="http://schemas.openxmlformats.org/officeDocument/2006/relationships/ctrlProp" Target="../ctrlProps/ctrlProp1406.xml"/><Relationship Id="rId28" Type="http://schemas.openxmlformats.org/officeDocument/2006/relationships/ctrlProp" Target="../ctrlProps/ctrlProp1411.xml"/><Relationship Id="rId36" Type="http://schemas.openxmlformats.org/officeDocument/2006/relationships/ctrlProp" Target="../ctrlProps/ctrlProp1419.xml"/><Relationship Id="rId49" Type="http://schemas.openxmlformats.org/officeDocument/2006/relationships/ctrlProp" Target="../ctrlProps/ctrlProp1432.xml"/><Relationship Id="rId57" Type="http://schemas.openxmlformats.org/officeDocument/2006/relationships/ctrlProp" Target="../ctrlProps/ctrlProp1440.xml"/><Relationship Id="rId10" Type="http://schemas.openxmlformats.org/officeDocument/2006/relationships/ctrlProp" Target="../ctrlProps/ctrlProp1393.xml"/><Relationship Id="rId31" Type="http://schemas.openxmlformats.org/officeDocument/2006/relationships/ctrlProp" Target="../ctrlProps/ctrlProp1414.xml"/><Relationship Id="rId44" Type="http://schemas.openxmlformats.org/officeDocument/2006/relationships/ctrlProp" Target="../ctrlProps/ctrlProp1427.xml"/><Relationship Id="rId52" Type="http://schemas.openxmlformats.org/officeDocument/2006/relationships/ctrlProp" Target="../ctrlProps/ctrlProp1435.xml"/><Relationship Id="rId60" Type="http://schemas.openxmlformats.org/officeDocument/2006/relationships/ctrlProp" Target="../ctrlProps/ctrlProp1443.xml"/><Relationship Id="rId65" Type="http://schemas.openxmlformats.org/officeDocument/2006/relationships/ctrlProp" Target="../ctrlProps/ctrlProp1448.xml"/><Relationship Id="rId73" Type="http://schemas.openxmlformats.org/officeDocument/2006/relationships/ctrlProp" Target="../ctrlProps/ctrlProp1456.xml"/><Relationship Id="rId4" Type="http://schemas.openxmlformats.org/officeDocument/2006/relationships/ctrlProp" Target="../ctrlProps/ctrlProp1387.xml"/><Relationship Id="rId9" Type="http://schemas.openxmlformats.org/officeDocument/2006/relationships/ctrlProp" Target="../ctrlProps/ctrlProp1392.xml"/><Relationship Id="rId13" Type="http://schemas.openxmlformats.org/officeDocument/2006/relationships/ctrlProp" Target="../ctrlProps/ctrlProp1396.xml"/><Relationship Id="rId18" Type="http://schemas.openxmlformats.org/officeDocument/2006/relationships/ctrlProp" Target="../ctrlProps/ctrlProp1401.xml"/><Relationship Id="rId39" Type="http://schemas.openxmlformats.org/officeDocument/2006/relationships/ctrlProp" Target="../ctrlProps/ctrlProp1422.xml"/><Relationship Id="rId34" Type="http://schemas.openxmlformats.org/officeDocument/2006/relationships/ctrlProp" Target="../ctrlProps/ctrlProp1417.xml"/><Relationship Id="rId50" Type="http://schemas.openxmlformats.org/officeDocument/2006/relationships/ctrlProp" Target="../ctrlProps/ctrlProp1433.xml"/><Relationship Id="rId55" Type="http://schemas.openxmlformats.org/officeDocument/2006/relationships/ctrlProp" Target="../ctrlProps/ctrlProp1438.xml"/><Relationship Id="rId7" Type="http://schemas.openxmlformats.org/officeDocument/2006/relationships/ctrlProp" Target="../ctrlProps/ctrlProp1390.xml"/><Relationship Id="rId71" Type="http://schemas.openxmlformats.org/officeDocument/2006/relationships/ctrlProp" Target="../ctrlProps/ctrlProp1454.xml"/></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5.vml"/><Relationship Id="rId2" Type="http://schemas.openxmlformats.org/officeDocument/2006/relationships/drawing" Target="../drawings/drawing68.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6.vml"/><Relationship Id="rId2" Type="http://schemas.openxmlformats.org/officeDocument/2006/relationships/drawing" Target="../drawings/drawing69.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7.vml"/><Relationship Id="rId2" Type="http://schemas.openxmlformats.org/officeDocument/2006/relationships/drawing" Target="../drawings/drawing70.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68.vml"/><Relationship Id="rId2" Type="http://schemas.openxmlformats.org/officeDocument/2006/relationships/drawing" Target="../drawings/drawing71.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3" Type="http://schemas.openxmlformats.org/officeDocument/2006/relationships/vmlDrawing" Target="../drawings/vmlDrawing69.vml"/><Relationship Id="rId2" Type="http://schemas.openxmlformats.org/officeDocument/2006/relationships/drawing" Target="../drawings/drawing72.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3" Type="http://schemas.openxmlformats.org/officeDocument/2006/relationships/vmlDrawing" Target="../drawings/vmlDrawing70.vml"/><Relationship Id="rId2" Type="http://schemas.openxmlformats.org/officeDocument/2006/relationships/drawing" Target="../drawings/drawing73.xml"/><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3" Type="http://schemas.openxmlformats.org/officeDocument/2006/relationships/vmlDrawing" Target="../drawings/vmlDrawing71.vml"/><Relationship Id="rId2" Type="http://schemas.openxmlformats.org/officeDocument/2006/relationships/drawing" Target="../drawings/drawing74.xml"/><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3" Type="http://schemas.openxmlformats.org/officeDocument/2006/relationships/vmlDrawing" Target="../drawings/vmlDrawing72.vml"/><Relationship Id="rId2" Type="http://schemas.openxmlformats.org/officeDocument/2006/relationships/drawing" Target="../drawings/drawing75.xml"/><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vmlDrawing" Target="../drawings/vmlDrawing73.vml"/><Relationship Id="rId2" Type="http://schemas.openxmlformats.org/officeDocument/2006/relationships/drawing" Target="../drawings/drawing76.xml"/><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74.vml"/><Relationship Id="rId2" Type="http://schemas.openxmlformats.org/officeDocument/2006/relationships/drawing" Target="../drawings/drawing77.xml"/><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vmlDrawing" Target="../drawings/vmlDrawing75.vml"/><Relationship Id="rId2" Type="http://schemas.openxmlformats.org/officeDocument/2006/relationships/drawing" Target="../drawings/drawing78.xml"/><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vmlDrawing" Target="../drawings/vmlDrawing76.vml"/><Relationship Id="rId2" Type="http://schemas.openxmlformats.org/officeDocument/2006/relationships/drawing" Target="../drawings/drawing79.xml"/><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77.vml"/><Relationship Id="rId2" Type="http://schemas.openxmlformats.org/officeDocument/2006/relationships/drawing" Target="../drawings/drawing80.xml"/><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drawing" Target="../drawings/drawing81.xml"/><Relationship Id="rId2" Type="http://schemas.openxmlformats.org/officeDocument/2006/relationships/printerSettings" Target="../printerSettings/printerSettings82.bin"/><Relationship Id="rId1" Type="http://schemas.openxmlformats.org/officeDocument/2006/relationships/hyperlink" Target="http://www.2imanagement.ch/" TargetMode="External"/><Relationship Id="rId4" Type="http://schemas.openxmlformats.org/officeDocument/2006/relationships/vmlDrawing" Target="../drawings/vmlDrawing78.vml"/></Relationships>
</file>

<file path=xl/worksheets/_rels/sheet83.xml.rels><?xml version="1.0" encoding="UTF-8" standalone="yes"?>
<Relationships xmlns="http://schemas.openxmlformats.org/package/2006/relationships"><Relationship Id="rId3" Type="http://schemas.openxmlformats.org/officeDocument/2006/relationships/vmlDrawing" Target="../drawings/vmlDrawing79.vml"/><Relationship Id="rId2" Type="http://schemas.openxmlformats.org/officeDocument/2006/relationships/drawing" Target="../drawings/drawing82.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drawing" Target="../drawings/drawing83.xml"/><Relationship Id="rId2" Type="http://schemas.openxmlformats.org/officeDocument/2006/relationships/printerSettings" Target="../printerSettings/printerSettings84.bin"/><Relationship Id="rId1" Type="http://schemas.openxmlformats.org/officeDocument/2006/relationships/hyperlink" Target="http://www.2imanagement.ch/" TargetMode="External"/><Relationship Id="rId4" Type="http://schemas.openxmlformats.org/officeDocument/2006/relationships/vmlDrawing" Target="../drawings/vmlDrawing80.vml"/></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84.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85.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86.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2" Type="http://schemas.openxmlformats.org/officeDocument/2006/relationships/drawing" Target="../drawings/drawing87.xml"/><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2" Type="http://schemas.openxmlformats.org/officeDocument/2006/relationships/drawing" Target="../drawings/drawing88.xml"/><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2" Type="http://schemas.openxmlformats.org/officeDocument/2006/relationships/drawing" Target="../drawings/drawing89.xml"/><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2" Type="http://schemas.openxmlformats.org/officeDocument/2006/relationships/drawing" Target="../drawings/drawing90.xml"/><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2" Type="http://schemas.openxmlformats.org/officeDocument/2006/relationships/drawing" Target="../drawings/drawing91.xml"/><Relationship Id="rId1" Type="http://schemas.openxmlformats.org/officeDocument/2006/relationships/printerSettings" Target="../printerSettings/printerSettings9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1">
    <tabColor rgb="FFFF3300"/>
  </sheetPr>
  <dimension ref="A1:Z2244"/>
  <sheetViews>
    <sheetView topLeftCell="A1712" zoomScaleNormal="100" workbookViewId="0">
      <selection activeCell="C1739" sqref="C1739"/>
    </sheetView>
  </sheetViews>
  <sheetFormatPr baseColWidth="10" defaultColWidth="11.44140625" defaultRowHeight="13.2" x14ac:dyDescent="0.25"/>
  <cols>
    <col min="1" max="1" width="46.88671875" style="13" customWidth="1"/>
    <col min="2" max="2" width="8.109375" style="13" hidden="1" customWidth="1"/>
    <col min="3" max="3" width="50.33203125" style="13" customWidth="1"/>
    <col min="4" max="4" width="49.88671875" style="13" customWidth="1"/>
    <col min="5" max="5" width="46.88671875" style="13" customWidth="1"/>
    <col min="6" max="6" width="45.44140625" style="13" customWidth="1"/>
    <col min="7" max="7" width="44.44140625" style="97" customWidth="1"/>
    <col min="8" max="8" width="22.6640625" style="13" customWidth="1"/>
    <col min="9" max="9" width="11.44140625" style="13"/>
    <col min="10" max="10" width="21.33203125" style="5" customWidth="1"/>
    <col min="11" max="25" width="11.44140625" style="13"/>
    <col min="26" max="26" width="0" style="13" hidden="1" customWidth="1"/>
    <col min="27" max="256" width="11.44140625" style="13"/>
    <col min="257" max="257" width="41.5546875" style="13" customWidth="1"/>
    <col min="258" max="258" width="12.88671875" style="13" customWidth="1"/>
    <col min="259" max="263" width="34" style="13" customWidth="1"/>
    <col min="264" max="512" width="11.44140625" style="13"/>
    <col min="513" max="513" width="41.5546875" style="13" customWidth="1"/>
    <col min="514" max="514" width="12.88671875" style="13" customWidth="1"/>
    <col min="515" max="519" width="34" style="13" customWidth="1"/>
    <col min="520" max="768" width="11.44140625" style="13"/>
    <col min="769" max="769" width="41.5546875" style="13" customWidth="1"/>
    <col min="770" max="770" width="12.88671875" style="13" customWidth="1"/>
    <col min="771" max="775" width="34" style="13" customWidth="1"/>
    <col min="776" max="1024" width="11.44140625" style="13"/>
    <col min="1025" max="1025" width="41.5546875" style="13" customWidth="1"/>
    <col min="1026" max="1026" width="12.88671875" style="13" customWidth="1"/>
    <col min="1027" max="1031" width="34" style="13" customWidth="1"/>
    <col min="1032" max="1280" width="11.44140625" style="13"/>
    <col min="1281" max="1281" width="41.5546875" style="13" customWidth="1"/>
    <col min="1282" max="1282" width="12.88671875" style="13" customWidth="1"/>
    <col min="1283" max="1287" width="34" style="13" customWidth="1"/>
    <col min="1288" max="1536" width="11.44140625" style="13"/>
    <col min="1537" max="1537" width="41.5546875" style="13" customWidth="1"/>
    <col min="1538" max="1538" width="12.88671875" style="13" customWidth="1"/>
    <col min="1539" max="1543" width="34" style="13" customWidth="1"/>
    <col min="1544" max="1792" width="11.44140625" style="13"/>
    <col min="1793" max="1793" width="41.5546875" style="13" customWidth="1"/>
    <col min="1794" max="1794" width="12.88671875" style="13" customWidth="1"/>
    <col min="1795" max="1799" width="34" style="13" customWidth="1"/>
    <col min="1800" max="2048" width="11.44140625" style="13"/>
    <col min="2049" max="2049" width="41.5546875" style="13" customWidth="1"/>
    <col min="2050" max="2050" width="12.88671875" style="13" customWidth="1"/>
    <col min="2051" max="2055" width="34" style="13" customWidth="1"/>
    <col min="2056" max="2304" width="11.44140625" style="13"/>
    <col min="2305" max="2305" width="41.5546875" style="13" customWidth="1"/>
    <col min="2306" max="2306" width="12.88671875" style="13" customWidth="1"/>
    <col min="2307" max="2311" width="34" style="13" customWidth="1"/>
    <col min="2312" max="2560" width="11.44140625" style="13"/>
    <col min="2561" max="2561" width="41.5546875" style="13" customWidth="1"/>
    <col min="2562" max="2562" width="12.88671875" style="13" customWidth="1"/>
    <col min="2563" max="2567" width="34" style="13" customWidth="1"/>
    <col min="2568" max="2816" width="11.44140625" style="13"/>
    <col min="2817" max="2817" width="41.5546875" style="13" customWidth="1"/>
    <col min="2818" max="2818" width="12.88671875" style="13" customWidth="1"/>
    <col min="2819" max="2823" width="34" style="13" customWidth="1"/>
    <col min="2824" max="3072" width="11.44140625" style="13"/>
    <col min="3073" max="3073" width="41.5546875" style="13" customWidth="1"/>
    <col min="3074" max="3074" width="12.88671875" style="13" customWidth="1"/>
    <col min="3075" max="3079" width="34" style="13" customWidth="1"/>
    <col min="3080" max="3328" width="11.44140625" style="13"/>
    <col min="3329" max="3329" width="41.5546875" style="13" customWidth="1"/>
    <col min="3330" max="3330" width="12.88671875" style="13" customWidth="1"/>
    <col min="3331" max="3335" width="34" style="13" customWidth="1"/>
    <col min="3336" max="3584" width="11.44140625" style="13"/>
    <col min="3585" max="3585" width="41.5546875" style="13" customWidth="1"/>
    <col min="3586" max="3586" width="12.88671875" style="13" customWidth="1"/>
    <col min="3587" max="3591" width="34" style="13" customWidth="1"/>
    <col min="3592" max="3840" width="11.44140625" style="13"/>
    <col min="3841" max="3841" width="41.5546875" style="13" customWidth="1"/>
    <col min="3842" max="3842" width="12.88671875" style="13" customWidth="1"/>
    <col min="3843" max="3847" width="34" style="13" customWidth="1"/>
    <col min="3848" max="4096" width="11.44140625" style="13"/>
    <col min="4097" max="4097" width="41.5546875" style="13" customWidth="1"/>
    <col min="4098" max="4098" width="12.88671875" style="13" customWidth="1"/>
    <col min="4099" max="4103" width="34" style="13" customWidth="1"/>
    <col min="4104" max="4352" width="11.44140625" style="13"/>
    <col min="4353" max="4353" width="41.5546875" style="13" customWidth="1"/>
    <col min="4354" max="4354" width="12.88671875" style="13" customWidth="1"/>
    <col min="4355" max="4359" width="34" style="13" customWidth="1"/>
    <col min="4360" max="4608" width="11.44140625" style="13"/>
    <col min="4609" max="4609" width="41.5546875" style="13" customWidth="1"/>
    <col min="4610" max="4610" width="12.88671875" style="13" customWidth="1"/>
    <col min="4611" max="4615" width="34" style="13" customWidth="1"/>
    <col min="4616" max="4864" width="11.44140625" style="13"/>
    <col min="4865" max="4865" width="41.5546875" style="13" customWidth="1"/>
    <col min="4866" max="4866" width="12.88671875" style="13" customWidth="1"/>
    <col min="4867" max="4871" width="34" style="13" customWidth="1"/>
    <col min="4872" max="5120" width="11.44140625" style="13"/>
    <col min="5121" max="5121" width="41.5546875" style="13" customWidth="1"/>
    <col min="5122" max="5122" width="12.88671875" style="13" customWidth="1"/>
    <col min="5123" max="5127" width="34" style="13" customWidth="1"/>
    <col min="5128" max="5376" width="11.44140625" style="13"/>
    <col min="5377" max="5377" width="41.5546875" style="13" customWidth="1"/>
    <col min="5378" max="5378" width="12.88671875" style="13" customWidth="1"/>
    <col min="5379" max="5383" width="34" style="13" customWidth="1"/>
    <col min="5384" max="5632" width="11.44140625" style="13"/>
    <col min="5633" max="5633" width="41.5546875" style="13" customWidth="1"/>
    <col min="5634" max="5634" width="12.88671875" style="13" customWidth="1"/>
    <col min="5635" max="5639" width="34" style="13" customWidth="1"/>
    <col min="5640" max="5888" width="11.44140625" style="13"/>
    <col min="5889" max="5889" width="41.5546875" style="13" customWidth="1"/>
    <col min="5890" max="5890" width="12.88671875" style="13" customWidth="1"/>
    <col min="5891" max="5895" width="34" style="13" customWidth="1"/>
    <col min="5896" max="6144" width="11.44140625" style="13"/>
    <col min="6145" max="6145" width="41.5546875" style="13" customWidth="1"/>
    <col min="6146" max="6146" width="12.88671875" style="13" customWidth="1"/>
    <col min="6147" max="6151" width="34" style="13" customWidth="1"/>
    <col min="6152" max="6400" width="11.44140625" style="13"/>
    <col min="6401" max="6401" width="41.5546875" style="13" customWidth="1"/>
    <col min="6402" max="6402" width="12.88671875" style="13" customWidth="1"/>
    <col min="6403" max="6407" width="34" style="13" customWidth="1"/>
    <col min="6408" max="6656" width="11.44140625" style="13"/>
    <col min="6657" max="6657" width="41.5546875" style="13" customWidth="1"/>
    <col min="6658" max="6658" width="12.88671875" style="13" customWidth="1"/>
    <col min="6659" max="6663" width="34" style="13" customWidth="1"/>
    <col min="6664" max="6912" width="11.44140625" style="13"/>
    <col min="6913" max="6913" width="41.5546875" style="13" customWidth="1"/>
    <col min="6914" max="6914" width="12.88671875" style="13" customWidth="1"/>
    <col min="6915" max="6919" width="34" style="13" customWidth="1"/>
    <col min="6920" max="7168" width="11.44140625" style="13"/>
    <col min="7169" max="7169" width="41.5546875" style="13" customWidth="1"/>
    <col min="7170" max="7170" width="12.88671875" style="13" customWidth="1"/>
    <col min="7171" max="7175" width="34" style="13" customWidth="1"/>
    <col min="7176" max="7424" width="11.44140625" style="13"/>
    <col min="7425" max="7425" width="41.5546875" style="13" customWidth="1"/>
    <col min="7426" max="7426" width="12.88671875" style="13" customWidth="1"/>
    <col min="7427" max="7431" width="34" style="13" customWidth="1"/>
    <col min="7432" max="7680" width="11.44140625" style="13"/>
    <col min="7681" max="7681" width="41.5546875" style="13" customWidth="1"/>
    <col min="7682" max="7682" width="12.88671875" style="13" customWidth="1"/>
    <col min="7683" max="7687" width="34" style="13" customWidth="1"/>
    <col min="7688" max="7936" width="11.44140625" style="13"/>
    <col min="7937" max="7937" width="41.5546875" style="13" customWidth="1"/>
    <col min="7938" max="7938" width="12.88671875" style="13" customWidth="1"/>
    <col min="7939" max="7943" width="34" style="13" customWidth="1"/>
    <col min="7944" max="8192" width="11.44140625" style="13"/>
    <col min="8193" max="8193" width="41.5546875" style="13" customWidth="1"/>
    <col min="8194" max="8194" width="12.88671875" style="13" customWidth="1"/>
    <col min="8195" max="8199" width="34" style="13" customWidth="1"/>
    <col min="8200" max="8448" width="11.44140625" style="13"/>
    <col min="8449" max="8449" width="41.5546875" style="13" customWidth="1"/>
    <col min="8450" max="8450" width="12.88671875" style="13" customWidth="1"/>
    <col min="8451" max="8455" width="34" style="13" customWidth="1"/>
    <col min="8456" max="8704" width="11.44140625" style="13"/>
    <col min="8705" max="8705" width="41.5546875" style="13" customWidth="1"/>
    <col min="8706" max="8706" width="12.88671875" style="13" customWidth="1"/>
    <col min="8707" max="8711" width="34" style="13" customWidth="1"/>
    <col min="8712" max="8960" width="11.44140625" style="13"/>
    <col min="8961" max="8961" width="41.5546875" style="13" customWidth="1"/>
    <col min="8962" max="8962" width="12.88671875" style="13" customWidth="1"/>
    <col min="8963" max="8967" width="34" style="13" customWidth="1"/>
    <col min="8968" max="9216" width="11.44140625" style="13"/>
    <col min="9217" max="9217" width="41.5546875" style="13" customWidth="1"/>
    <col min="9218" max="9218" width="12.88671875" style="13" customWidth="1"/>
    <col min="9219" max="9223" width="34" style="13" customWidth="1"/>
    <col min="9224" max="9472" width="11.44140625" style="13"/>
    <col min="9473" max="9473" width="41.5546875" style="13" customWidth="1"/>
    <col min="9474" max="9474" width="12.88671875" style="13" customWidth="1"/>
    <col min="9475" max="9479" width="34" style="13" customWidth="1"/>
    <col min="9480" max="9728" width="11.44140625" style="13"/>
    <col min="9729" max="9729" width="41.5546875" style="13" customWidth="1"/>
    <col min="9730" max="9730" width="12.88671875" style="13" customWidth="1"/>
    <col min="9731" max="9735" width="34" style="13" customWidth="1"/>
    <col min="9736" max="9984" width="11.44140625" style="13"/>
    <col min="9985" max="9985" width="41.5546875" style="13" customWidth="1"/>
    <col min="9986" max="9986" width="12.88671875" style="13" customWidth="1"/>
    <col min="9987" max="9991" width="34" style="13" customWidth="1"/>
    <col min="9992" max="10240" width="11.44140625" style="13"/>
    <col min="10241" max="10241" width="41.5546875" style="13" customWidth="1"/>
    <col min="10242" max="10242" width="12.88671875" style="13" customWidth="1"/>
    <col min="10243" max="10247" width="34" style="13" customWidth="1"/>
    <col min="10248" max="10496" width="11.44140625" style="13"/>
    <col min="10497" max="10497" width="41.5546875" style="13" customWidth="1"/>
    <col min="10498" max="10498" width="12.88671875" style="13" customWidth="1"/>
    <col min="10499" max="10503" width="34" style="13" customWidth="1"/>
    <col min="10504" max="10752" width="11.44140625" style="13"/>
    <col min="10753" max="10753" width="41.5546875" style="13" customWidth="1"/>
    <col min="10754" max="10754" width="12.88671875" style="13" customWidth="1"/>
    <col min="10755" max="10759" width="34" style="13" customWidth="1"/>
    <col min="10760" max="11008" width="11.44140625" style="13"/>
    <col min="11009" max="11009" width="41.5546875" style="13" customWidth="1"/>
    <col min="11010" max="11010" width="12.88671875" style="13" customWidth="1"/>
    <col min="11011" max="11015" width="34" style="13" customWidth="1"/>
    <col min="11016" max="11264" width="11.44140625" style="13"/>
    <col min="11265" max="11265" width="41.5546875" style="13" customWidth="1"/>
    <col min="11266" max="11266" width="12.88671875" style="13" customWidth="1"/>
    <col min="11267" max="11271" width="34" style="13" customWidth="1"/>
    <col min="11272" max="11520" width="11.44140625" style="13"/>
    <col min="11521" max="11521" width="41.5546875" style="13" customWidth="1"/>
    <col min="11522" max="11522" width="12.88671875" style="13" customWidth="1"/>
    <col min="11523" max="11527" width="34" style="13" customWidth="1"/>
    <col min="11528" max="11776" width="11.44140625" style="13"/>
    <col min="11777" max="11777" width="41.5546875" style="13" customWidth="1"/>
    <col min="11778" max="11778" width="12.88671875" style="13" customWidth="1"/>
    <col min="11779" max="11783" width="34" style="13" customWidth="1"/>
    <col min="11784" max="12032" width="11.44140625" style="13"/>
    <col min="12033" max="12033" width="41.5546875" style="13" customWidth="1"/>
    <col min="12034" max="12034" width="12.88671875" style="13" customWidth="1"/>
    <col min="12035" max="12039" width="34" style="13" customWidth="1"/>
    <col min="12040" max="12288" width="11.44140625" style="13"/>
    <col min="12289" max="12289" width="41.5546875" style="13" customWidth="1"/>
    <col min="12290" max="12290" width="12.88671875" style="13" customWidth="1"/>
    <col min="12291" max="12295" width="34" style="13" customWidth="1"/>
    <col min="12296" max="12544" width="11.44140625" style="13"/>
    <col min="12545" max="12545" width="41.5546875" style="13" customWidth="1"/>
    <col min="12546" max="12546" width="12.88671875" style="13" customWidth="1"/>
    <col min="12547" max="12551" width="34" style="13" customWidth="1"/>
    <col min="12552" max="12800" width="11.44140625" style="13"/>
    <col min="12801" max="12801" width="41.5546875" style="13" customWidth="1"/>
    <col min="12802" max="12802" width="12.88671875" style="13" customWidth="1"/>
    <col min="12803" max="12807" width="34" style="13" customWidth="1"/>
    <col min="12808" max="13056" width="11.44140625" style="13"/>
    <col min="13057" max="13057" width="41.5546875" style="13" customWidth="1"/>
    <col min="13058" max="13058" width="12.88671875" style="13" customWidth="1"/>
    <col min="13059" max="13063" width="34" style="13" customWidth="1"/>
    <col min="13064" max="13312" width="11.44140625" style="13"/>
    <col min="13313" max="13313" width="41.5546875" style="13" customWidth="1"/>
    <col min="13314" max="13314" width="12.88671875" style="13" customWidth="1"/>
    <col min="13315" max="13319" width="34" style="13" customWidth="1"/>
    <col min="13320" max="13568" width="11.44140625" style="13"/>
    <col min="13569" max="13569" width="41.5546875" style="13" customWidth="1"/>
    <col min="13570" max="13570" width="12.88671875" style="13" customWidth="1"/>
    <col min="13571" max="13575" width="34" style="13" customWidth="1"/>
    <col min="13576" max="13824" width="11.44140625" style="13"/>
    <col min="13825" max="13825" width="41.5546875" style="13" customWidth="1"/>
    <col min="13826" max="13826" width="12.88671875" style="13" customWidth="1"/>
    <col min="13827" max="13831" width="34" style="13" customWidth="1"/>
    <col min="13832" max="14080" width="11.44140625" style="13"/>
    <col min="14081" max="14081" width="41.5546875" style="13" customWidth="1"/>
    <col min="14082" max="14082" width="12.88671875" style="13" customWidth="1"/>
    <col min="14083" max="14087" width="34" style="13" customWidth="1"/>
    <col min="14088" max="14336" width="11.44140625" style="13"/>
    <col min="14337" max="14337" width="41.5546875" style="13" customWidth="1"/>
    <col min="14338" max="14338" width="12.88671875" style="13" customWidth="1"/>
    <col min="14339" max="14343" width="34" style="13" customWidth="1"/>
    <col min="14344" max="14592" width="11.44140625" style="13"/>
    <col min="14593" max="14593" width="41.5546875" style="13" customWidth="1"/>
    <col min="14594" max="14594" width="12.88671875" style="13" customWidth="1"/>
    <col min="14595" max="14599" width="34" style="13" customWidth="1"/>
    <col min="14600" max="14848" width="11.44140625" style="13"/>
    <col min="14849" max="14849" width="41.5546875" style="13" customWidth="1"/>
    <col min="14850" max="14850" width="12.88671875" style="13" customWidth="1"/>
    <col min="14851" max="14855" width="34" style="13" customWidth="1"/>
    <col min="14856" max="15104" width="11.44140625" style="13"/>
    <col min="15105" max="15105" width="41.5546875" style="13" customWidth="1"/>
    <col min="15106" max="15106" width="12.88671875" style="13" customWidth="1"/>
    <col min="15107" max="15111" width="34" style="13" customWidth="1"/>
    <col min="15112" max="15360" width="11.44140625" style="13"/>
    <col min="15361" max="15361" width="41.5546875" style="13" customWidth="1"/>
    <col min="15362" max="15362" width="12.88671875" style="13" customWidth="1"/>
    <col min="15363" max="15367" width="34" style="13" customWidth="1"/>
    <col min="15368" max="15616" width="11.44140625" style="13"/>
    <col min="15617" max="15617" width="41.5546875" style="13" customWidth="1"/>
    <col min="15618" max="15618" width="12.88671875" style="13" customWidth="1"/>
    <col min="15619" max="15623" width="34" style="13" customWidth="1"/>
    <col min="15624" max="15872" width="11.44140625" style="13"/>
    <col min="15873" max="15873" width="41.5546875" style="13" customWidth="1"/>
    <col min="15874" max="15874" width="12.88671875" style="13" customWidth="1"/>
    <col min="15875" max="15879" width="34" style="13" customWidth="1"/>
    <col min="15880" max="16128" width="11.44140625" style="13"/>
    <col min="16129" max="16129" width="41.5546875" style="13" customWidth="1"/>
    <col min="16130" max="16130" width="12.88671875" style="13" customWidth="1"/>
    <col min="16131" max="16135" width="34" style="13" customWidth="1"/>
    <col min="16136" max="16384" width="11.44140625" style="13"/>
  </cols>
  <sheetData>
    <row r="1" spans="1:26" x14ac:dyDescent="0.25">
      <c r="A1" s="11" t="str">
        <f ca="1">OFFSET($C1,0,$Z$5-1)</f>
        <v>Français</v>
      </c>
      <c r="B1" s="11"/>
      <c r="C1" s="12" t="s">
        <v>5</v>
      </c>
      <c r="D1" s="12" t="s">
        <v>6</v>
      </c>
      <c r="E1" s="12" t="s">
        <v>7</v>
      </c>
      <c r="F1" s="12" t="s">
        <v>8</v>
      </c>
      <c r="G1" s="12"/>
      <c r="J1" s="13"/>
      <c r="Z1" s="5"/>
    </row>
    <row r="2" spans="1:26" x14ac:dyDescent="0.25">
      <c r="A2" s="14" t="s">
        <v>9</v>
      </c>
      <c r="B2" s="15"/>
      <c r="C2" s="16" t="s">
        <v>10</v>
      </c>
      <c r="D2" s="16" t="s">
        <v>11</v>
      </c>
      <c r="E2" s="16" t="s">
        <v>12</v>
      </c>
      <c r="F2" s="16" t="s">
        <v>13</v>
      </c>
      <c r="G2" s="16" t="s">
        <v>14</v>
      </c>
      <c r="J2" s="13"/>
      <c r="Z2" s="5"/>
    </row>
    <row r="3" spans="1:26" x14ac:dyDescent="0.25">
      <c r="A3" s="17" t="s">
        <v>15</v>
      </c>
      <c r="B3" s="15"/>
      <c r="C3" s="18" t="s">
        <v>5</v>
      </c>
      <c r="D3" s="18" t="s">
        <v>6</v>
      </c>
      <c r="E3" s="18" t="s">
        <v>7</v>
      </c>
      <c r="F3" s="18" t="s">
        <v>8</v>
      </c>
      <c r="G3" s="18" t="s">
        <v>16</v>
      </c>
      <c r="J3" s="13"/>
      <c r="Z3" s="5"/>
    </row>
    <row r="4" spans="1:26" ht="0.15" customHeight="1" x14ac:dyDescent="0.25">
      <c r="A4" s="14"/>
      <c r="B4" s="3">
        <v>2</v>
      </c>
      <c r="C4" s="19"/>
      <c r="D4" s="19"/>
      <c r="E4" s="19"/>
      <c r="F4" s="19"/>
      <c r="G4" s="20"/>
      <c r="J4" s="13"/>
      <c r="Z4" s="5">
        <v>55153</v>
      </c>
    </row>
    <row r="5" spans="1:26" s="27" customFormat="1" ht="33" customHeight="1" x14ac:dyDescent="0.25">
      <c r="A5" s="21" t="str">
        <f t="shared" ref="A5:A37" ca="1" si="0">OFFSET($C5,0,$Z$5-1)</f>
        <v>G E S T I O N   D E S   R E S S O U R C E S   H U M A I N E S</v>
      </c>
      <c r="B5" s="22" t="str">
        <f ca="1">' '!A957</f>
        <v>Supérieur(e) hiérarchique</v>
      </c>
      <c r="C5" s="23" t="s">
        <v>982</v>
      </c>
      <c r="D5" s="24" t="s">
        <v>983</v>
      </c>
      <c r="E5" s="24" t="s">
        <v>982</v>
      </c>
      <c r="F5" s="25"/>
      <c r="G5" s="26" t="s">
        <v>17</v>
      </c>
      <c r="I5" s="28"/>
      <c r="Z5" s="6">
        <f ca="1">IF(AND(MenuHRM!C28="© iManagement • s.imboden • www.2iManagement.ch",
TODAY()&lt;=$Z$4),
$B$4,5)</f>
        <v>2</v>
      </c>
    </row>
    <row r="6" spans="1:26" x14ac:dyDescent="0.25">
      <c r="A6" s="29" t="str">
        <f t="shared" ca="1" si="0"/>
        <v>Marketing</v>
      </c>
      <c r="B6" s="11"/>
      <c r="C6" s="30" t="s">
        <v>909</v>
      </c>
      <c r="D6" s="30" t="s">
        <v>909</v>
      </c>
      <c r="E6" s="30" t="s">
        <v>909</v>
      </c>
      <c r="F6" s="30"/>
      <c r="G6" s="31" t="s">
        <v>17</v>
      </c>
      <c r="J6" s="13"/>
      <c r="Z6" s="8"/>
    </row>
    <row r="7" spans="1:26" x14ac:dyDescent="0.25">
      <c r="A7" s="32" t="str">
        <f t="shared" ca="1" si="0"/>
        <v>recruter</v>
      </c>
      <c r="B7" s="11"/>
      <c r="C7" s="11" t="s">
        <v>987</v>
      </c>
      <c r="D7" s="11" t="s">
        <v>990</v>
      </c>
      <c r="E7" s="11" t="s">
        <v>986</v>
      </c>
      <c r="F7" s="11"/>
      <c r="G7" s="33" t="s">
        <v>17</v>
      </c>
      <c r="J7" s="13"/>
      <c r="Z7" s="8" t="s">
        <v>5</v>
      </c>
    </row>
    <row r="8" spans="1:26" x14ac:dyDescent="0.25">
      <c r="A8" s="32" t="str">
        <f t="shared" ca="1" si="0"/>
        <v>mobiliser</v>
      </c>
      <c r="B8" s="11"/>
      <c r="C8" s="11" t="s">
        <v>961</v>
      </c>
      <c r="D8" s="11" t="s">
        <v>974</v>
      </c>
      <c r="E8" s="11"/>
      <c r="F8" s="11"/>
      <c r="G8" s="33" t="s">
        <v>17</v>
      </c>
      <c r="J8" s="13"/>
      <c r="Z8" s="8" t="s">
        <v>6</v>
      </c>
    </row>
    <row r="9" spans="1:26" x14ac:dyDescent="0.25">
      <c r="A9" s="32" t="str">
        <f t="shared" ca="1" si="0"/>
        <v>développer</v>
      </c>
      <c r="B9" s="11"/>
      <c r="C9" s="11" t="s">
        <v>988</v>
      </c>
      <c r="D9" s="11" t="s">
        <v>991</v>
      </c>
      <c r="E9" s="12"/>
      <c r="F9" s="11"/>
      <c r="G9" s="33" t="s">
        <v>17</v>
      </c>
      <c r="J9" s="13"/>
      <c r="Z9" s="8" t="s">
        <v>7</v>
      </c>
    </row>
    <row r="10" spans="1:26" x14ac:dyDescent="0.25">
      <c r="A10" s="32" t="str">
        <f t="shared" ca="1" si="0"/>
        <v>évaluer</v>
      </c>
      <c r="B10" s="11"/>
      <c r="C10" s="11" t="s">
        <v>989</v>
      </c>
      <c r="D10" s="11" t="s">
        <v>992</v>
      </c>
      <c r="E10" s="11"/>
      <c r="F10" s="11"/>
      <c r="G10" s="33" t="s">
        <v>17</v>
      </c>
      <c r="J10" s="13"/>
      <c r="Z10" s="8" t="s">
        <v>8</v>
      </c>
    </row>
    <row r="11" spans="1:26" x14ac:dyDescent="0.25">
      <c r="A11" s="32" t="str">
        <f t="shared" ca="1" si="0"/>
        <v>prendre congé</v>
      </c>
      <c r="B11" s="11"/>
      <c r="C11" s="11" t="s">
        <v>993</v>
      </c>
      <c r="D11" s="11" t="s">
        <v>994</v>
      </c>
      <c r="E11" s="11"/>
      <c r="F11" s="11"/>
      <c r="G11" s="33" t="s">
        <v>17</v>
      </c>
      <c r="J11" s="13"/>
      <c r="Z11" s="5"/>
    </row>
    <row r="12" spans="1:26" x14ac:dyDescent="0.25">
      <c r="A12" s="32" t="str">
        <f t="shared" ca="1" si="0"/>
        <v>Admin</v>
      </c>
      <c r="B12" s="11"/>
      <c r="C12" s="11" t="s">
        <v>1161</v>
      </c>
      <c r="D12" s="11" t="s">
        <v>1161</v>
      </c>
      <c r="E12" s="11" t="s">
        <v>1161</v>
      </c>
      <c r="F12" s="11" t="s">
        <v>1161</v>
      </c>
      <c r="G12" s="33" t="s">
        <v>17</v>
      </c>
      <c r="J12" s="13"/>
      <c r="Z12" s="5"/>
    </row>
    <row r="13" spans="1:26" x14ac:dyDescent="0.25">
      <c r="A13" s="32" t="str">
        <f t="shared" ca="1" si="0"/>
        <v>Conduite du personnel</v>
      </c>
      <c r="B13" s="11"/>
      <c r="C13" s="11" t="s">
        <v>1002</v>
      </c>
      <c r="D13" s="11" t="s">
        <v>1003</v>
      </c>
      <c r="E13" s="11"/>
      <c r="F13" s="11"/>
      <c r="G13" s="33" t="s">
        <v>17</v>
      </c>
    </row>
    <row r="14" spans="1:26" x14ac:dyDescent="0.25">
      <c r="A14" s="32" t="str">
        <f t="shared" ca="1" si="0"/>
        <v>Leadership</v>
      </c>
      <c r="B14" s="11"/>
      <c r="C14" s="12" t="s">
        <v>610</v>
      </c>
      <c r="D14" s="12" t="s">
        <v>610</v>
      </c>
      <c r="E14" s="11"/>
      <c r="F14" s="11"/>
      <c r="G14" s="33" t="s">
        <v>17</v>
      </c>
    </row>
    <row r="15" spans="1:26" x14ac:dyDescent="0.25">
      <c r="A15" s="32" t="str">
        <f t="shared" ca="1" si="0"/>
        <v>Structure</v>
      </c>
      <c r="B15" s="11"/>
      <c r="C15" s="12" t="s">
        <v>574</v>
      </c>
      <c r="D15" s="12" t="s">
        <v>967</v>
      </c>
      <c r="E15" s="11"/>
      <c r="F15" s="11"/>
      <c r="G15" s="33" t="s">
        <v>17</v>
      </c>
    </row>
    <row r="16" spans="1:26" x14ac:dyDescent="0.25">
      <c r="A16" s="32" t="str">
        <f t="shared" ca="1" si="0"/>
        <v>Systèmes</v>
      </c>
      <c r="B16" s="11"/>
      <c r="C16" s="12" t="s">
        <v>575</v>
      </c>
      <c r="D16" s="12" t="s">
        <v>968</v>
      </c>
      <c r="E16" s="11"/>
      <c r="F16" s="11"/>
      <c r="G16" s="33" t="s">
        <v>17</v>
      </c>
    </row>
    <row r="17" spans="1:26" x14ac:dyDescent="0.25">
      <c r="A17" s="32" t="str">
        <f t="shared" ca="1" si="0"/>
        <v>Processus</v>
      </c>
      <c r="B17" s="11"/>
      <c r="C17" s="11" t="s">
        <v>333</v>
      </c>
      <c r="D17" s="11" t="s">
        <v>258</v>
      </c>
      <c r="E17" s="11"/>
      <c r="F17" s="11"/>
      <c r="G17" s="33" t="s">
        <v>17</v>
      </c>
    </row>
    <row r="18" spans="1:26" x14ac:dyDescent="0.25">
      <c r="A18" s="32" t="str">
        <f t="shared" ca="1" si="0"/>
        <v>Personnel</v>
      </c>
      <c r="B18" s="11"/>
      <c r="C18" s="12" t="s">
        <v>46</v>
      </c>
      <c r="D18" s="12" t="s">
        <v>969</v>
      </c>
      <c r="E18" s="11"/>
      <c r="F18" s="11"/>
      <c r="G18" s="33" t="s">
        <v>17</v>
      </c>
    </row>
    <row r="19" spans="1:26" x14ac:dyDescent="0.25">
      <c r="A19" s="32" t="str">
        <f t="shared" ca="1" si="0"/>
        <v>Compé-tences</v>
      </c>
      <c r="B19" s="11"/>
      <c r="C19" s="12" t="s">
        <v>576</v>
      </c>
      <c r="D19" s="12" t="s">
        <v>970</v>
      </c>
      <c r="E19" s="11"/>
      <c r="F19" s="11"/>
      <c r="G19" s="33" t="s">
        <v>17</v>
      </c>
    </row>
    <row r="20" spans="1:26" x14ac:dyDescent="0.25">
      <c r="A20" s="32" t="str">
        <f t="shared" ca="1" si="0"/>
        <v>Communi-cation</v>
      </c>
      <c r="B20" s="11"/>
      <c r="C20" s="12" t="s">
        <v>577</v>
      </c>
      <c r="D20" s="12" t="s">
        <v>971</v>
      </c>
      <c r="E20" s="11"/>
      <c r="F20" s="11"/>
      <c r="G20" s="33" t="s">
        <v>17</v>
      </c>
    </row>
    <row r="21" spans="1:26" x14ac:dyDescent="0.25">
      <c r="A21" s="32" t="str">
        <f t="shared" ca="1" si="0"/>
        <v>Déblocage (Unfreezing)</v>
      </c>
      <c r="B21" s="11"/>
      <c r="C21" s="12" t="s">
        <v>578</v>
      </c>
      <c r="D21" s="12" t="s">
        <v>980</v>
      </c>
      <c r="E21" s="11"/>
      <c r="F21" s="11"/>
      <c r="G21" s="33" t="s">
        <v>17</v>
      </c>
    </row>
    <row r="22" spans="1:26" x14ac:dyDescent="0.25">
      <c r="A22" s="32" t="str">
        <f t="shared" ca="1" si="0"/>
        <v>Changer (Moving)</v>
      </c>
      <c r="B22" s="11"/>
      <c r="C22" s="12" t="s">
        <v>581</v>
      </c>
      <c r="D22" s="12" t="s">
        <v>973</v>
      </c>
      <c r="E22" s="11"/>
      <c r="F22" s="11"/>
      <c r="G22" s="33" t="s">
        <v>17</v>
      </c>
    </row>
    <row r="23" spans="1:26" x14ac:dyDescent="0.25">
      <c r="A23" s="34" t="str">
        <f t="shared" ca="1" si="0"/>
        <v>Stabiliser (Refreezing)</v>
      </c>
      <c r="B23" s="11"/>
      <c r="C23" s="35" t="s">
        <v>579</v>
      </c>
      <c r="D23" s="35" t="s">
        <v>972</v>
      </c>
      <c r="E23" s="36"/>
      <c r="F23" s="36"/>
      <c r="G23" s="37" t="s">
        <v>17</v>
      </c>
    </row>
    <row r="24" spans="1:26" s="102" customFormat="1" ht="13.8" x14ac:dyDescent="0.3">
      <c r="A24" s="98" t="str">
        <f t="shared" ca="1" si="0"/>
        <v>Votre logo:</v>
      </c>
      <c r="B24" s="99"/>
      <c r="C24" s="100" t="s">
        <v>3876</v>
      </c>
      <c r="D24" s="100" t="s">
        <v>3877</v>
      </c>
      <c r="E24" s="100" t="s">
        <v>3878</v>
      </c>
      <c r="F24" s="100" t="s">
        <v>3879</v>
      </c>
      <c r="G24" s="101"/>
      <c r="I24" s="103"/>
      <c r="J24" s="2"/>
      <c r="K24" s="103"/>
      <c r="Z24" s="104"/>
    </row>
    <row r="25" spans="1:26" s="27" customFormat="1" x14ac:dyDescent="0.25">
      <c r="A25" s="38" t="str">
        <f t="shared" ca="1" si="0"/>
        <v>R E C R U T E M E N T   D U   P E R S O N N E L</v>
      </c>
      <c r="B25" s="22"/>
      <c r="C25" s="23" t="s">
        <v>996</v>
      </c>
      <c r="D25" s="24" t="s">
        <v>997</v>
      </c>
      <c r="E25" s="24" t="s">
        <v>985</v>
      </c>
      <c r="F25" s="25"/>
      <c r="G25" s="26" t="s">
        <v>17</v>
      </c>
      <c r="I25" s="28"/>
      <c r="J25" s="6"/>
    </row>
    <row r="26" spans="1:26" x14ac:dyDescent="0.25">
      <c r="A26" s="29" t="str">
        <f t="shared" ca="1" si="0"/>
        <v>La bonne personne au bon moment au bon endroit</v>
      </c>
      <c r="B26" s="11"/>
      <c r="C26" s="39" t="s">
        <v>1162</v>
      </c>
      <c r="D26" s="39" t="s">
        <v>2678</v>
      </c>
      <c r="E26" s="30"/>
      <c r="F26" s="30"/>
      <c r="G26" s="31" t="s">
        <v>17</v>
      </c>
    </row>
    <row r="27" spans="1:26" x14ac:dyDescent="0.25">
      <c r="A27" s="32" t="str">
        <f t="shared" ca="1" si="0"/>
        <v>Planification des besoins</v>
      </c>
      <c r="B27" s="11"/>
      <c r="C27" s="12" t="s">
        <v>2628</v>
      </c>
      <c r="D27" s="12" t="s">
        <v>2679</v>
      </c>
      <c r="E27" s="11"/>
      <c r="F27" s="11"/>
      <c r="G27" s="33" t="s">
        <v>17</v>
      </c>
    </row>
    <row r="28" spans="1:26" x14ac:dyDescent="0.25">
      <c r="A28" s="32" t="str">
        <f t="shared" ca="1" si="0"/>
        <v>Profil requis</v>
      </c>
      <c r="B28" s="11"/>
      <c r="C28" s="12" t="s">
        <v>1596</v>
      </c>
      <c r="D28" s="12" t="s">
        <v>2680</v>
      </c>
      <c r="E28" s="11"/>
      <c r="F28" s="11"/>
      <c r="G28" s="33" t="s">
        <v>17</v>
      </c>
    </row>
    <row r="29" spans="1:26" x14ac:dyDescent="0.25">
      <c r="A29" s="32" t="str">
        <f t="shared" ca="1" si="0"/>
        <v>Description de poste</v>
      </c>
      <c r="B29" s="11"/>
      <c r="C29" s="12" t="s">
        <v>1599</v>
      </c>
      <c r="D29" s="12" t="s">
        <v>2681</v>
      </c>
      <c r="E29" s="11"/>
      <c r="F29" s="11"/>
      <c r="G29" s="33" t="s">
        <v>17</v>
      </c>
    </row>
    <row r="30" spans="1:26" x14ac:dyDescent="0.25">
      <c r="A30" s="32" t="str">
        <f t="shared" ca="1" si="0"/>
        <v>Avis de recrutement</v>
      </c>
      <c r="B30" s="11"/>
      <c r="C30" s="12" t="s">
        <v>2629</v>
      </c>
      <c r="D30" s="12" t="s">
        <v>2682</v>
      </c>
      <c r="E30" s="11"/>
      <c r="F30" s="11"/>
      <c r="G30" s="33" t="s">
        <v>17</v>
      </c>
    </row>
    <row r="31" spans="1:26" x14ac:dyDescent="0.25">
      <c r="A31" s="32" t="str">
        <f t="shared" ca="1" si="0"/>
        <v>Présélection</v>
      </c>
      <c r="B31" s="11"/>
      <c r="C31" s="12" t="s">
        <v>2630</v>
      </c>
      <c r="D31" s="12" t="s">
        <v>2683</v>
      </c>
      <c r="E31" s="11"/>
      <c r="F31" s="11"/>
      <c r="G31" s="33" t="s">
        <v>17</v>
      </c>
    </row>
    <row r="32" spans="1:26" x14ac:dyDescent="0.25">
      <c r="A32" s="32" t="str">
        <f t="shared" ca="1" si="0"/>
        <v>Sélection</v>
      </c>
      <c r="B32" s="11"/>
      <c r="C32" s="12" t="s">
        <v>2631</v>
      </c>
      <c r="D32" s="12" t="s">
        <v>2684</v>
      </c>
      <c r="E32" s="11"/>
      <c r="F32" s="11"/>
      <c r="G32" s="33" t="s">
        <v>17</v>
      </c>
    </row>
    <row r="33" spans="1:10" x14ac:dyDescent="0.25">
      <c r="A33" s="34" t="str">
        <f t="shared" ca="1" si="0"/>
        <v>Période d'essai</v>
      </c>
      <c r="B33" s="11"/>
      <c r="C33" s="35" t="s">
        <v>2632</v>
      </c>
      <c r="D33" s="35" t="s">
        <v>3797</v>
      </c>
      <c r="E33" s="36"/>
      <c r="F33" s="36"/>
      <c r="G33" s="37" t="s">
        <v>17</v>
      </c>
    </row>
    <row r="34" spans="1:10" s="27" customFormat="1" x14ac:dyDescent="0.25">
      <c r="A34" s="38" t="str">
        <f t="shared" ca="1" si="0"/>
        <v>M O B I L I S E R   L E   P E R S O N N E L</v>
      </c>
      <c r="B34" s="22"/>
      <c r="C34" s="23" t="s">
        <v>984</v>
      </c>
      <c r="D34" s="24" t="s">
        <v>998</v>
      </c>
      <c r="E34" s="24"/>
      <c r="F34" s="25"/>
      <c r="G34" s="26" t="s">
        <v>17</v>
      </c>
      <c r="I34" s="28"/>
      <c r="J34" s="6"/>
    </row>
    <row r="35" spans="1:10" x14ac:dyDescent="0.25">
      <c r="A35" s="29" t="str">
        <f t="shared" ca="1" si="0"/>
        <v>Bilan personnel</v>
      </c>
      <c r="B35" s="11"/>
      <c r="C35" s="39" t="s">
        <v>3840</v>
      </c>
      <c r="D35" s="39" t="s">
        <v>3841</v>
      </c>
      <c r="E35" s="30"/>
      <c r="F35" s="30"/>
      <c r="G35" s="31" t="s">
        <v>17</v>
      </c>
    </row>
    <row r="36" spans="1:10" x14ac:dyDescent="0.25">
      <c r="A36" s="32" t="str">
        <f t="shared" ca="1" si="0"/>
        <v>Règles relatives au retour d'information (feed-back)</v>
      </c>
      <c r="B36" s="11"/>
      <c r="C36" s="12" t="s">
        <v>1888</v>
      </c>
      <c r="D36" s="11" t="s">
        <v>3779</v>
      </c>
      <c r="E36" s="11"/>
      <c r="F36" s="11"/>
      <c r="G36" s="33" t="s">
        <v>17</v>
      </c>
    </row>
    <row r="37" spans="1:10" x14ac:dyDescent="0.25">
      <c r="A37" s="32" t="str">
        <f t="shared" ca="1" si="0"/>
        <v>Mener des entretiens</v>
      </c>
      <c r="B37" s="11"/>
      <c r="C37" s="12" t="s">
        <v>3944</v>
      </c>
      <c r="D37" s="11" t="s">
        <v>3945</v>
      </c>
      <c r="E37" s="11"/>
      <c r="F37" s="11"/>
      <c r="G37" s="33" t="s">
        <v>17</v>
      </c>
    </row>
    <row r="38" spans="1:10" x14ac:dyDescent="0.25">
      <c r="A38" s="32" t="str">
        <f t="shared" ref="A38:A70" ca="1" si="1">OFFSET($C38,0,$Z$5-1)</f>
        <v>Feed-back 360°</v>
      </c>
      <c r="B38" s="11"/>
      <c r="C38" s="12" t="s">
        <v>1889</v>
      </c>
      <c r="D38" s="11" t="s">
        <v>3780</v>
      </c>
      <c r="E38" s="11"/>
      <c r="F38" s="11"/>
      <c r="G38" s="33" t="s">
        <v>17</v>
      </c>
    </row>
    <row r="39" spans="1:10" x14ac:dyDescent="0.25">
      <c r="A39" s="32" t="str">
        <f t="shared" ca="1" si="1"/>
        <v>Motivation</v>
      </c>
      <c r="B39" s="11"/>
      <c r="C39" s="12" t="s">
        <v>609</v>
      </c>
      <c r="D39" s="11" t="s">
        <v>609</v>
      </c>
      <c r="E39" s="11"/>
      <c r="F39" s="11"/>
      <c r="G39" s="33" t="s">
        <v>17</v>
      </c>
    </row>
    <row r="40" spans="1:10" x14ac:dyDescent="0.25">
      <c r="A40" s="32" t="str">
        <f t="shared" ca="1" si="1"/>
        <v>Règles de la motivation</v>
      </c>
      <c r="B40" s="11"/>
      <c r="C40" s="12" t="s">
        <v>1050</v>
      </c>
      <c r="D40" s="12" t="s">
        <v>1048</v>
      </c>
      <c r="E40" s="12"/>
      <c r="F40" s="12"/>
      <c r="G40" s="33" t="s">
        <v>17</v>
      </c>
      <c r="H40" s="8"/>
      <c r="J40" s="8"/>
    </row>
    <row r="41" spans="1:10" x14ac:dyDescent="0.25">
      <c r="A41" s="32" t="str">
        <f t="shared" ca="1" si="1"/>
        <v>Concept de soi</v>
      </c>
      <c r="B41" s="11"/>
      <c r="C41" s="12" t="s">
        <v>1890</v>
      </c>
      <c r="D41" s="12" t="s">
        <v>3781</v>
      </c>
      <c r="E41" s="12"/>
      <c r="F41" s="12"/>
      <c r="G41" s="33" t="s">
        <v>17</v>
      </c>
    </row>
    <row r="42" spans="1:10" x14ac:dyDescent="0.25">
      <c r="A42" s="34" t="str">
        <f t="shared" ca="1" si="1"/>
        <v>Fenêtre de Johari</v>
      </c>
      <c r="B42" s="11"/>
      <c r="C42" s="35" t="s">
        <v>1891</v>
      </c>
      <c r="D42" s="35" t="s">
        <v>3782</v>
      </c>
      <c r="E42" s="36"/>
      <c r="F42" s="36"/>
      <c r="G42" s="37" t="s">
        <v>17</v>
      </c>
    </row>
    <row r="43" spans="1:10" s="28" customFormat="1" x14ac:dyDescent="0.25">
      <c r="A43" s="38" t="str">
        <f t="shared" ca="1" si="1"/>
        <v>D É V E L O P P E M E N T   D U   P E R S O N N E L</v>
      </c>
      <c r="B43" s="22"/>
      <c r="C43" s="23" t="s">
        <v>999</v>
      </c>
      <c r="D43" s="24" t="s">
        <v>3873</v>
      </c>
      <c r="E43" s="24"/>
      <c r="F43" s="25"/>
      <c r="G43" s="26" t="s">
        <v>17</v>
      </c>
      <c r="J43" s="6"/>
    </row>
    <row r="44" spans="1:10" x14ac:dyDescent="0.25">
      <c r="A44" s="29" t="str">
        <f t="shared" ca="1" si="1"/>
        <v>Able to go, but happy to stay</v>
      </c>
      <c r="B44" s="11"/>
      <c r="C44" s="40" t="s">
        <v>1004</v>
      </c>
      <c r="D44" s="40" t="s">
        <v>1004</v>
      </c>
      <c r="E44" s="40" t="s">
        <v>1004</v>
      </c>
      <c r="F44" s="30"/>
      <c r="G44" s="31" t="s">
        <v>17</v>
      </c>
      <c r="H44" s="8"/>
      <c r="J44" s="8"/>
    </row>
    <row r="45" spans="1:10" x14ac:dyDescent="0.25">
      <c r="A45" s="32" t="str">
        <f t="shared" ca="1" si="1"/>
        <v>Aperçu</v>
      </c>
      <c r="B45" s="11"/>
      <c r="C45" s="41" t="s">
        <v>2633</v>
      </c>
      <c r="D45" s="41" t="s">
        <v>3783</v>
      </c>
      <c r="E45" s="41"/>
      <c r="F45" s="11"/>
      <c r="G45" s="33" t="s">
        <v>17</v>
      </c>
      <c r="H45" s="8"/>
      <c r="J45" s="8"/>
    </row>
    <row r="46" spans="1:10" x14ac:dyDescent="0.25">
      <c r="A46" s="32" t="str">
        <f t="shared" ca="1" si="1"/>
        <v>Forces-faiblesses</v>
      </c>
      <c r="B46" s="11"/>
      <c r="C46" s="41" t="s">
        <v>2634</v>
      </c>
      <c r="D46" s="41" t="s">
        <v>3784</v>
      </c>
      <c r="E46" s="41"/>
      <c r="F46" s="11"/>
      <c r="G46" s="33" t="s">
        <v>17</v>
      </c>
      <c r="H46" s="8"/>
      <c r="J46" s="8"/>
    </row>
    <row r="47" spans="1:10" x14ac:dyDescent="0.25">
      <c r="A47" s="32" t="str">
        <f t="shared" ca="1" si="1"/>
        <v>Mesures</v>
      </c>
      <c r="B47" s="11"/>
      <c r="C47" s="41" t="s">
        <v>2635</v>
      </c>
      <c r="D47" s="41" t="s">
        <v>3785</v>
      </c>
      <c r="E47" s="41"/>
      <c r="F47" s="11"/>
      <c r="G47" s="33" t="s">
        <v>17</v>
      </c>
      <c r="H47" s="8"/>
      <c r="J47" s="8"/>
    </row>
    <row r="48" spans="1:10" x14ac:dyDescent="0.25">
      <c r="A48" s="32" t="str">
        <f t="shared" ca="1" si="1"/>
        <v>Dévelop. de l'équipe</v>
      </c>
      <c r="B48" s="11"/>
      <c r="C48" s="41" t="s">
        <v>2636</v>
      </c>
      <c r="D48" s="41" t="s">
        <v>3832</v>
      </c>
      <c r="E48" s="41"/>
      <c r="F48" s="11"/>
      <c r="G48" s="33" t="s">
        <v>17</v>
      </c>
      <c r="H48" s="8"/>
      <c r="J48" s="8"/>
    </row>
    <row r="49" spans="1:10" x14ac:dyDescent="0.25">
      <c r="A49" s="32" t="str">
        <f t="shared" ca="1" si="1"/>
        <v>Communication</v>
      </c>
      <c r="B49" s="11"/>
      <c r="C49" s="41" t="s">
        <v>612</v>
      </c>
      <c r="D49" s="41" t="s">
        <v>919</v>
      </c>
      <c r="E49" s="41"/>
      <c r="F49" s="11"/>
      <c r="G49" s="33" t="s">
        <v>17</v>
      </c>
      <c r="H49" s="8"/>
      <c r="J49" s="8"/>
    </row>
    <row r="50" spans="1:10" x14ac:dyDescent="0.25">
      <c r="A50" s="32" t="str">
        <f t="shared" ca="1" si="1"/>
        <v>Conflits</v>
      </c>
      <c r="B50" s="11"/>
      <c r="C50" s="41" t="s">
        <v>2078</v>
      </c>
      <c r="D50" s="41" t="s">
        <v>3537</v>
      </c>
      <c r="E50" s="41"/>
      <c r="F50" s="11"/>
      <c r="G50" s="33" t="s">
        <v>17</v>
      </c>
      <c r="H50" s="8"/>
      <c r="J50" s="8"/>
    </row>
    <row r="51" spans="1:10" x14ac:dyDescent="0.25">
      <c r="A51" s="32" t="str">
        <f t="shared" ca="1" si="1"/>
        <v>Gestion du changement</v>
      </c>
      <c r="B51" s="11"/>
      <c r="C51" s="12" t="s">
        <v>965</v>
      </c>
      <c r="D51" s="12" t="s">
        <v>3786</v>
      </c>
      <c r="E51" s="12"/>
      <c r="F51" s="11"/>
      <c r="G51" s="33" t="s">
        <v>17</v>
      </c>
      <c r="H51" s="8"/>
      <c r="J51" s="8"/>
    </row>
    <row r="52" spans="1:10" x14ac:dyDescent="0.25">
      <c r="A52" s="34" t="str">
        <f t="shared" ca="1" si="1"/>
        <v>Compétences de base</v>
      </c>
      <c r="B52" s="11"/>
      <c r="C52" s="35" t="s">
        <v>616</v>
      </c>
      <c r="D52" s="35" t="s">
        <v>3787</v>
      </c>
      <c r="E52" s="35"/>
      <c r="F52" s="36"/>
      <c r="G52" s="37" t="s">
        <v>17</v>
      </c>
      <c r="H52" s="8"/>
      <c r="J52" s="8"/>
    </row>
    <row r="53" spans="1:10" s="28" customFormat="1" x14ac:dyDescent="0.25">
      <c r="A53" s="38" t="str">
        <f t="shared" ca="1" si="1"/>
        <v>É V A L U A T I O N   D U   P E R S O N N E L</v>
      </c>
      <c r="B53" s="22"/>
      <c r="C53" s="23" t="s">
        <v>2578</v>
      </c>
      <c r="D53" s="24" t="s">
        <v>3871</v>
      </c>
      <c r="E53" s="24"/>
      <c r="F53" s="25"/>
      <c r="G53" s="26" t="s">
        <v>17</v>
      </c>
      <c r="J53" s="6"/>
    </row>
    <row r="54" spans="1:10" x14ac:dyDescent="0.25">
      <c r="A54" s="29" t="str">
        <f t="shared" ca="1" si="1"/>
        <v>Compétences-clés</v>
      </c>
      <c r="B54" s="11"/>
      <c r="C54" s="39" t="s">
        <v>1576</v>
      </c>
      <c r="D54" s="39" t="s">
        <v>2695</v>
      </c>
      <c r="E54" s="39"/>
      <c r="F54" s="30"/>
      <c r="G54" s="31" t="s">
        <v>17</v>
      </c>
      <c r="H54" s="8"/>
      <c r="J54" s="8"/>
    </row>
    <row r="55" spans="1:10" x14ac:dyDescent="0.25">
      <c r="A55" s="32" t="str">
        <f t="shared" ca="1" si="1"/>
        <v>Entretien d'évaluation</v>
      </c>
      <c r="B55" s="11"/>
      <c r="C55" s="12" t="s">
        <v>3898</v>
      </c>
      <c r="D55" s="35" t="s">
        <v>3815</v>
      </c>
      <c r="E55" s="12"/>
      <c r="F55" s="11"/>
      <c r="G55" s="33" t="s">
        <v>17</v>
      </c>
      <c r="H55" s="8"/>
      <c r="J55" s="8"/>
    </row>
    <row r="56" spans="1:10" x14ac:dyDescent="0.25">
      <c r="A56" s="34" t="str">
        <f t="shared" ca="1" si="1"/>
        <v>Checkliste entretien</v>
      </c>
      <c r="B56" s="11"/>
      <c r="C56" s="35" t="s">
        <v>3899</v>
      </c>
      <c r="D56" s="35" t="s">
        <v>3900</v>
      </c>
      <c r="E56" s="35"/>
      <c r="F56" s="36"/>
      <c r="G56" s="37" t="s">
        <v>17</v>
      </c>
      <c r="H56" s="8"/>
      <c r="J56" s="8"/>
    </row>
    <row r="57" spans="1:10" x14ac:dyDescent="0.25">
      <c r="A57" s="34" t="str">
        <f t="shared" ca="1" si="1"/>
        <v>Satisfaction des coll.</v>
      </c>
      <c r="B57" s="11"/>
      <c r="C57" s="35" t="s">
        <v>3843</v>
      </c>
      <c r="D57" s="35" t="s">
        <v>3844</v>
      </c>
      <c r="E57" s="35"/>
      <c r="F57" s="36"/>
      <c r="G57" s="37"/>
      <c r="H57" s="8"/>
      <c r="J57" s="8"/>
    </row>
    <row r="58" spans="1:10" s="28" customFormat="1" x14ac:dyDescent="0.25">
      <c r="A58" s="38" t="str">
        <f t="shared" ca="1" si="1"/>
        <v xml:space="preserve">P R E N D R E   C O N G É   D U   P E R S O N N E L </v>
      </c>
      <c r="B58" s="22"/>
      <c r="C58" s="23" t="s">
        <v>995</v>
      </c>
      <c r="D58" s="24" t="s">
        <v>3872</v>
      </c>
      <c r="E58" s="24"/>
      <c r="F58" s="25"/>
      <c r="G58" s="26" t="s">
        <v>17</v>
      </c>
      <c r="J58" s="6"/>
    </row>
    <row r="59" spans="1:10" x14ac:dyDescent="0.25">
      <c r="A59" s="29" t="str">
        <f t="shared" ca="1" si="1"/>
        <v xml:space="preserve">La dernière impression compte </v>
      </c>
      <c r="B59" s="11"/>
      <c r="C59" s="40" t="s">
        <v>1001</v>
      </c>
      <c r="D59" s="40" t="s">
        <v>1000</v>
      </c>
      <c r="E59" s="40"/>
      <c r="F59" s="30"/>
      <c r="G59" s="31" t="s">
        <v>17</v>
      </c>
      <c r="H59" s="8"/>
      <c r="J59" s="8"/>
    </row>
    <row r="60" spans="1:10" x14ac:dyDescent="0.25">
      <c r="A60" s="32" t="str">
        <f t="shared" ca="1" si="1"/>
        <v>Entretiens difficiles</v>
      </c>
      <c r="B60" s="11"/>
      <c r="C60" s="41" t="s">
        <v>2432</v>
      </c>
      <c r="D60" s="41" t="s">
        <v>3788</v>
      </c>
      <c r="E60" s="41"/>
      <c r="F60" s="11"/>
      <c r="G60" s="33" t="s">
        <v>17</v>
      </c>
      <c r="H60" s="8"/>
      <c r="J60" s="8"/>
    </row>
    <row r="61" spans="1:10" x14ac:dyDescent="0.25">
      <c r="A61" s="32" t="str">
        <f t="shared" ca="1" si="1"/>
        <v>Planifier un débriefing</v>
      </c>
      <c r="B61" s="11"/>
      <c r="C61" s="41" t="s">
        <v>2433</v>
      </c>
      <c r="D61" s="41" t="s">
        <v>3789</v>
      </c>
      <c r="E61" s="41"/>
      <c r="F61" s="11"/>
      <c r="G61" s="33" t="s">
        <v>17</v>
      </c>
      <c r="H61" s="8"/>
      <c r="J61" s="8"/>
    </row>
    <row r="62" spans="1:10" x14ac:dyDescent="0.25">
      <c r="A62" s="34" t="str">
        <f t="shared" ca="1" si="1"/>
        <v>Débriefing</v>
      </c>
      <c r="B62" s="11"/>
      <c r="C62" s="35" t="s">
        <v>2468</v>
      </c>
      <c r="D62" s="35" t="s">
        <v>3790</v>
      </c>
      <c r="E62" s="35"/>
      <c r="F62" s="36"/>
      <c r="G62" s="37" t="s">
        <v>17</v>
      </c>
      <c r="H62" s="8"/>
      <c r="J62" s="8"/>
    </row>
    <row r="63" spans="1:10" s="28" customFormat="1" x14ac:dyDescent="0.25">
      <c r="A63" s="38" t="str">
        <f t="shared" ca="1" si="1"/>
        <v>M A R K E T I N G   R H</v>
      </c>
      <c r="B63" s="22"/>
      <c r="C63" s="23" t="s">
        <v>1163</v>
      </c>
      <c r="D63" s="24" t="s">
        <v>2685</v>
      </c>
      <c r="E63" s="24"/>
      <c r="F63" s="25"/>
      <c r="G63" s="26" t="s">
        <v>17</v>
      </c>
      <c r="J63" s="6"/>
    </row>
    <row r="64" spans="1:10" x14ac:dyDescent="0.25">
      <c r="A64" s="29" t="str">
        <f t="shared" ca="1" si="1"/>
        <v>Marchés des RH</v>
      </c>
      <c r="B64" s="11"/>
      <c r="C64" s="40" t="s">
        <v>2616</v>
      </c>
      <c r="D64" s="40" t="s">
        <v>2686</v>
      </c>
      <c r="E64" s="40"/>
      <c r="F64" s="30"/>
      <c r="G64" s="31" t="s">
        <v>17</v>
      </c>
      <c r="H64" s="8"/>
      <c r="J64" s="8"/>
    </row>
    <row r="65" spans="1:10" x14ac:dyDescent="0.25">
      <c r="A65" s="32" t="str">
        <f t="shared" ca="1" si="1"/>
        <v>Marketing interne</v>
      </c>
      <c r="B65" s="11"/>
      <c r="C65" s="41" t="s">
        <v>2617</v>
      </c>
      <c r="D65" s="41" t="s">
        <v>2687</v>
      </c>
      <c r="E65" s="41"/>
      <c r="F65" s="11"/>
      <c r="G65" s="33" t="s">
        <v>17</v>
      </c>
      <c r="H65" s="8"/>
      <c r="J65" s="8"/>
    </row>
    <row r="66" spans="1:10" x14ac:dyDescent="0.25">
      <c r="A66" s="32" t="str">
        <f t="shared" ca="1" si="1"/>
        <v>Marketing externe</v>
      </c>
      <c r="B66" s="11"/>
      <c r="C66" s="41" t="s">
        <v>2618</v>
      </c>
      <c r="D66" s="41" t="s">
        <v>2688</v>
      </c>
      <c r="E66" s="41"/>
      <c r="F66" s="11"/>
      <c r="G66" s="33" t="s">
        <v>17</v>
      </c>
      <c r="H66" s="8"/>
      <c r="J66" s="8"/>
    </row>
    <row r="67" spans="1:10" x14ac:dyDescent="0.25">
      <c r="A67" s="32" t="str">
        <f t="shared" ca="1" si="1"/>
        <v>Communication</v>
      </c>
      <c r="B67" s="11"/>
      <c r="C67" s="41" t="s">
        <v>612</v>
      </c>
      <c r="D67" s="41" t="s">
        <v>919</v>
      </c>
      <c r="E67" s="41"/>
      <c r="F67" s="11"/>
      <c r="G67" s="33" t="s">
        <v>17</v>
      </c>
      <c r="H67" s="8"/>
      <c r="J67" s="8"/>
    </row>
    <row r="68" spans="1:10" x14ac:dyDescent="0.25">
      <c r="A68" s="32" t="str">
        <f t="shared" ca="1" si="1"/>
        <v>Marketing Management</v>
      </c>
      <c r="B68" s="11"/>
      <c r="C68" s="12" t="s">
        <v>2619</v>
      </c>
      <c r="D68" s="12" t="s">
        <v>2619</v>
      </c>
      <c r="E68" s="12"/>
      <c r="F68" s="11"/>
      <c r="G68" s="33" t="s">
        <v>17</v>
      </c>
      <c r="H68" s="8"/>
      <c r="J68" s="8"/>
    </row>
    <row r="69" spans="1:10" x14ac:dyDescent="0.25">
      <c r="A69" s="32" t="str">
        <f t="shared" ca="1" si="1"/>
        <v>Benchmarking</v>
      </c>
      <c r="B69" s="11"/>
      <c r="C69" s="12" t="s">
        <v>2638</v>
      </c>
      <c r="D69" s="12" t="s">
        <v>2638</v>
      </c>
      <c r="E69" s="12"/>
      <c r="F69" s="11"/>
      <c r="G69" s="33" t="s">
        <v>17</v>
      </c>
      <c r="H69" s="8"/>
      <c r="J69" s="8"/>
    </row>
    <row r="70" spans="1:10" x14ac:dyDescent="0.25">
      <c r="A70" s="34" t="str">
        <f t="shared" ca="1" si="1"/>
        <v>Tendances</v>
      </c>
      <c r="B70" s="11"/>
      <c r="C70" s="35" t="s">
        <v>2642</v>
      </c>
      <c r="D70" s="35" t="s">
        <v>2689</v>
      </c>
      <c r="E70" s="35"/>
      <c r="F70" s="36"/>
      <c r="G70" s="37" t="s">
        <v>17</v>
      </c>
      <c r="H70" s="8"/>
      <c r="J70" s="8"/>
    </row>
    <row r="71" spans="1:10" s="28" customFormat="1" x14ac:dyDescent="0.25">
      <c r="A71" s="38" t="str">
        <f t="shared" ref="A71:A102" ca="1" si="2">OFFSET($C71,0,$Z$5-1)</f>
        <v>A D M I N I S T R A T I O N   D E S   R H</v>
      </c>
      <c r="B71" s="22"/>
      <c r="C71" s="23" t="s">
        <v>1164</v>
      </c>
      <c r="D71" s="24" t="s">
        <v>2690</v>
      </c>
      <c r="E71" s="24"/>
      <c r="F71" s="25"/>
      <c r="G71" s="26" t="s">
        <v>17</v>
      </c>
      <c r="J71" s="6"/>
    </row>
    <row r="72" spans="1:10" x14ac:dyDescent="0.25">
      <c r="A72" s="29" t="str">
        <f t="shared" ca="1" si="2"/>
        <v>Objectifs GRH</v>
      </c>
      <c r="B72" s="11"/>
      <c r="C72" s="40" t="s">
        <v>2363</v>
      </c>
      <c r="D72" s="40" t="s">
        <v>2316</v>
      </c>
      <c r="E72" s="40"/>
      <c r="F72" s="30"/>
      <c r="G72" s="31" t="s">
        <v>17</v>
      </c>
      <c r="H72" s="8"/>
      <c r="J72" s="8"/>
    </row>
    <row r="73" spans="1:10" x14ac:dyDescent="0.25">
      <c r="A73" s="32" t="str">
        <f t="shared" ca="1" si="2"/>
        <v>Tableau de bord GRH</v>
      </c>
      <c r="B73" s="11"/>
      <c r="C73" s="41" t="s">
        <v>2364</v>
      </c>
      <c r="D73" s="41" t="s">
        <v>3791</v>
      </c>
      <c r="E73" s="41"/>
      <c r="F73" s="11"/>
      <c r="G73" s="33" t="s">
        <v>17</v>
      </c>
      <c r="H73" s="8"/>
      <c r="J73" s="8"/>
    </row>
    <row r="74" spans="1:10" x14ac:dyDescent="0.25">
      <c r="A74" s="32" t="str">
        <f t="shared" ca="1" si="2"/>
        <v>Gestion des risques</v>
      </c>
      <c r="B74" s="11"/>
      <c r="C74" s="41" t="s">
        <v>2637</v>
      </c>
      <c r="D74" s="41" t="s">
        <v>2691</v>
      </c>
      <c r="E74" s="41"/>
      <c r="F74" s="11"/>
      <c r="G74" s="33" t="s">
        <v>17</v>
      </c>
      <c r="H74" s="8"/>
      <c r="J74" s="8"/>
    </row>
    <row r="75" spans="1:10" x14ac:dyDescent="0.25">
      <c r="A75" s="32" t="str">
        <f t="shared" ca="1" si="2"/>
        <v>Réclamations</v>
      </c>
      <c r="B75" s="11"/>
      <c r="C75" s="12" t="s">
        <v>307</v>
      </c>
      <c r="D75" s="12" t="s">
        <v>306</v>
      </c>
      <c r="E75" s="12"/>
      <c r="F75" s="11"/>
      <c r="G75" s="33" t="s">
        <v>17</v>
      </c>
      <c r="H75" s="8"/>
      <c r="J75" s="8"/>
    </row>
    <row r="76" spans="1:10" x14ac:dyDescent="0.25">
      <c r="A76" s="32" t="str">
        <f t="shared" ca="1" si="2"/>
        <v>Conduite intégrale</v>
      </c>
      <c r="B76" s="11"/>
      <c r="C76" s="12" t="s">
        <v>2647</v>
      </c>
      <c r="D76" s="12" t="s">
        <v>2648</v>
      </c>
      <c r="E76" s="12" t="s">
        <v>856</v>
      </c>
      <c r="F76" s="11"/>
      <c r="G76" s="33" t="s">
        <v>17</v>
      </c>
      <c r="H76" s="8"/>
      <c r="J76" s="8"/>
    </row>
    <row r="77" spans="1:10" x14ac:dyDescent="0.25">
      <c r="A77" s="32" t="str">
        <f t="shared" ca="1" si="2"/>
        <v>Perception des collaborateurs</v>
      </c>
      <c r="B77" s="11"/>
      <c r="C77" s="12" t="s">
        <v>2649</v>
      </c>
      <c r="D77" s="12" t="s">
        <v>2692</v>
      </c>
      <c r="E77" s="12"/>
      <c r="F77" s="11"/>
      <c r="G77" s="33" t="s">
        <v>17</v>
      </c>
      <c r="H77" s="8"/>
      <c r="J77" s="8"/>
    </row>
    <row r="78" spans="1:10" x14ac:dyDescent="0.25">
      <c r="A78" s="34" t="str">
        <f t="shared" ca="1" si="2"/>
        <v>Gestion des salaires, contrats etc.</v>
      </c>
      <c r="B78" s="11"/>
      <c r="C78" s="35" t="s">
        <v>2650</v>
      </c>
      <c r="D78" s="35" t="s">
        <v>2693</v>
      </c>
      <c r="E78" s="35"/>
      <c r="F78" s="36"/>
      <c r="G78" s="37" t="s">
        <v>17</v>
      </c>
      <c r="H78" s="8"/>
      <c r="J78" s="8"/>
    </row>
    <row r="79" spans="1:10" s="27" customFormat="1" x14ac:dyDescent="0.25">
      <c r="A79" s="38" t="str">
        <f t="shared" ca="1" si="2"/>
        <v>V O L O N T É   D E   R E N O U V E L E R</v>
      </c>
      <c r="B79" s="22"/>
      <c r="C79" s="23" t="s">
        <v>2390</v>
      </c>
      <c r="D79" s="24" t="s">
        <v>2391</v>
      </c>
      <c r="E79" s="24"/>
      <c r="F79" s="25"/>
      <c r="G79" s="26" t="s">
        <v>17</v>
      </c>
      <c r="I79" s="28"/>
      <c r="J79" s="6"/>
    </row>
    <row r="80" spans="1:10" x14ac:dyDescent="0.25">
      <c r="A80" s="29" t="str">
        <f t="shared" ca="1" si="2"/>
        <v>Personne ou groupe</v>
      </c>
      <c r="B80" s="11"/>
      <c r="C80" s="39" t="s">
        <v>602</v>
      </c>
      <c r="D80" s="39" t="s">
        <v>603</v>
      </c>
      <c r="E80" s="30"/>
      <c r="F80" s="30"/>
      <c r="G80" s="31" t="s">
        <v>17</v>
      </c>
    </row>
    <row r="81" spans="1:10" x14ac:dyDescent="0.25">
      <c r="A81" s="32" t="str">
        <f t="shared" ca="1" si="2"/>
        <v>Volonté de renouveler</v>
      </c>
      <c r="B81" s="11"/>
      <c r="C81" s="12" t="s">
        <v>605</v>
      </c>
      <c r="D81" s="12" t="s">
        <v>975</v>
      </c>
      <c r="E81" s="11"/>
      <c r="F81" s="11"/>
      <c r="G81" s="33" t="s">
        <v>17</v>
      </c>
    </row>
    <row r="82" spans="1:10" x14ac:dyDescent="0.25">
      <c r="A82" s="32" t="str">
        <f t="shared" ca="1" si="2"/>
        <v>Satisfaction</v>
      </c>
      <c r="B82" s="11"/>
      <c r="C82" s="12" t="s">
        <v>604</v>
      </c>
      <c r="D82" s="12" t="s">
        <v>976</v>
      </c>
      <c r="E82" s="11"/>
      <c r="F82" s="11"/>
      <c r="G82" s="33" t="s">
        <v>17</v>
      </c>
    </row>
    <row r="83" spans="1:10" x14ac:dyDescent="0.25">
      <c r="A83" s="32" t="str">
        <f t="shared" ca="1" si="2"/>
        <v>Motivation</v>
      </c>
      <c r="C83" s="13" t="s">
        <v>609</v>
      </c>
      <c r="D83" s="12" t="s">
        <v>609</v>
      </c>
      <c r="E83" s="11"/>
      <c r="F83" s="11"/>
      <c r="G83" s="33" t="s">
        <v>17</v>
      </c>
    </row>
    <row r="84" spans="1:10" x14ac:dyDescent="0.25">
      <c r="A84" s="32" t="str">
        <f t="shared" ca="1" si="2"/>
        <v>Nombre</v>
      </c>
      <c r="B84" s="11"/>
      <c r="C84" s="12" t="s">
        <v>221</v>
      </c>
      <c r="D84" s="12" t="s">
        <v>947</v>
      </c>
      <c r="E84" s="11"/>
      <c r="F84" s="11"/>
      <c r="G84" s="33" t="s">
        <v>17</v>
      </c>
    </row>
    <row r="85" spans="1:10" x14ac:dyDescent="0.25">
      <c r="A85" s="32" t="str">
        <f t="shared" ca="1" si="2"/>
        <v>Remarques</v>
      </c>
      <c r="B85" s="11"/>
      <c r="C85" s="12" t="s">
        <v>41</v>
      </c>
      <c r="D85" s="12" t="s">
        <v>42</v>
      </c>
      <c r="E85" s="12" t="s">
        <v>436</v>
      </c>
      <c r="F85" s="12" t="s">
        <v>450</v>
      </c>
      <c r="G85" s="33" t="s">
        <v>17</v>
      </c>
    </row>
    <row r="86" spans="1:10" x14ac:dyDescent="0.25">
      <c r="A86" s="32" t="str">
        <f t="shared" ca="1" si="2"/>
        <v>Statut</v>
      </c>
      <c r="B86" s="11"/>
      <c r="C86" s="11" t="s">
        <v>30</v>
      </c>
      <c r="D86" s="11" t="s">
        <v>31</v>
      </c>
      <c r="E86" s="11" t="s">
        <v>30</v>
      </c>
      <c r="F86" s="11" t="s">
        <v>477</v>
      </c>
      <c r="G86" s="33" t="s">
        <v>17</v>
      </c>
    </row>
    <row r="87" spans="1:10" x14ac:dyDescent="0.25">
      <c r="A87" s="32" t="str">
        <f t="shared" ca="1" si="2"/>
        <v>élevée</v>
      </c>
      <c r="B87" s="11"/>
      <c r="C87" s="11" t="s">
        <v>24</v>
      </c>
      <c r="D87" s="11" t="s">
        <v>53</v>
      </c>
      <c r="E87" s="11" t="s">
        <v>456</v>
      </c>
      <c r="F87" s="11" t="s">
        <v>457</v>
      </c>
      <c r="G87" s="33" t="s">
        <v>17</v>
      </c>
    </row>
    <row r="88" spans="1:10" x14ac:dyDescent="0.25">
      <c r="A88" s="32" t="str">
        <f t="shared" ca="1" si="2"/>
        <v>faible</v>
      </c>
      <c r="B88" s="11"/>
      <c r="C88" s="11" t="s">
        <v>25</v>
      </c>
      <c r="D88" s="11" t="s">
        <v>56</v>
      </c>
      <c r="E88" s="11" t="s">
        <v>460</v>
      </c>
      <c r="F88" s="11" t="s">
        <v>461</v>
      </c>
      <c r="G88" s="33" t="s">
        <v>17</v>
      </c>
    </row>
    <row r="89" spans="1:10" x14ac:dyDescent="0.25">
      <c r="A89" s="32" t="str">
        <f t="shared" ca="1" si="2"/>
        <v>Renouvellement</v>
      </c>
      <c r="B89" s="11"/>
      <c r="C89" s="12" t="s">
        <v>606</v>
      </c>
      <c r="D89" s="12" t="s">
        <v>977</v>
      </c>
      <c r="E89" s="11"/>
      <c r="F89" s="11"/>
      <c r="G89" s="33" t="s">
        <v>17</v>
      </c>
    </row>
    <row r="90" spans="1:10" x14ac:dyDescent="0.25">
      <c r="A90" s="32" t="str">
        <f t="shared" ca="1" si="2"/>
        <v>Confusion</v>
      </c>
      <c r="B90" s="11"/>
      <c r="C90" s="12" t="s">
        <v>607</v>
      </c>
      <c r="D90" s="12" t="s">
        <v>978</v>
      </c>
      <c r="E90" s="11"/>
      <c r="F90" s="11"/>
      <c r="G90" s="33" t="s">
        <v>17</v>
      </c>
    </row>
    <row r="91" spans="1:10" x14ac:dyDescent="0.25">
      <c r="A91" s="32" t="str">
        <f t="shared" ca="1" si="2"/>
        <v>Dénégation</v>
      </c>
      <c r="B91" s="11"/>
      <c r="C91" s="12" t="s">
        <v>608</v>
      </c>
      <c r="D91" s="12" t="s">
        <v>979</v>
      </c>
      <c r="E91" s="11"/>
      <c r="F91" s="11"/>
      <c r="G91" s="33" t="s">
        <v>17</v>
      </c>
    </row>
    <row r="92" spans="1:10" x14ac:dyDescent="0.25">
      <c r="A92" s="34" t="str">
        <f t="shared" ca="1" si="2"/>
        <v>Satisfaction</v>
      </c>
      <c r="B92" s="11"/>
      <c r="C92" s="35" t="s">
        <v>604</v>
      </c>
      <c r="D92" s="35" t="s">
        <v>976</v>
      </c>
      <c r="E92" s="36"/>
      <c r="F92" s="36"/>
      <c r="G92" s="37" t="s">
        <v>17</v>
      </c>
    </row>
    <row r="93" spans="1:10" s="28" customFormat="1" x14ac:dyDescent="0.25">
      <c r="A93" s="42" t="str">
        <f t="shared" ca="1" si="2"/>
        <v>T E N D A N C E S   D E   D É V E L O P P E M E N T</v>
      </c>
      <c r="B93" s="22"/>
      <c r="C93" s="23" t="s">
        <v>816</v>
      </c>
      <c r="D93" s="24" t="s">
        <v>817</v>
      </c>
      <c r="E93" s="24"/>
      <c r="F93" s="24"/>
      <c r="G93" s="26" t="s">
        <v>17</v>
      </c>
      <c r="J93" s="6"/>
    </row>
    <row r="94" spans="1:10" x14ac:dyDescent="0.25">
      <c r="A94" s="29" t="str">
        <f t="shared" ca="1" si="2"/>
        <v>Tendances politiques</v>
      </c>
      <c r="B94" s="11"/>
      <c r="C94" s="30" t="s">
        <v>362</v>
      </c>
      <c r="D94" s="30" t="s">
        <v>363</v>
      </c>
      <c r="E94" s="30"/>
      <c r="F94" s="30"/>
      <c r="G94" s="31" t="s">
        <v>17</v>
      </c>
    </row>
    <row r="95" spans="1:10" x14ac:dyDescent="0.25">
      <c r="A95" s="32" t="str">
        <f t="shared" ca="1" si="2"/>
        <v>No.</v>
      </c>
      <c r="B95" s="11"/>
      <c r="C95" s="12" t="s">
        <v>26</v>
      </c>
      <c r="D95" s="12" t="s">
        <v>27</v>
      </c>
      <c r="E95" s="11"/>
      <c r="F95" s="11"/>
      <c r="G95" s="33" t="s">
        <v>17</v>
      </c>
    </row>
    <row r="96" spans="1:10" x14ac:dyDescent="0.25">
      <c r="A96" s="32" t="str">
        <f t="shared" ca="1" si="2"/>
        <v>Facteurs d'influence</v>
      </c>
      <c r="B96" s="11"/>
      <c r="C96" s="12" t="s">
        <v>32</v>
      </c>
      <c r="D96" s="12" t="s">
        <v>33</v>
      </c>
      <c r="E96" s="11"/>
      <c r="F96" s="11"/>
      <c r="G96" s="33" t="s">
        <v>17</v>
      </c>
    </row>
    <row r="97" spans="1:10" x14ac:dyDescent="0.25">
      <c r="A97" s="32" t="str">
        <f t="shared" ca="1" si="2"/>
        <v>Impact</v>
      </c>
      <c r="B97" s="11"/>
      <c r="C97" s="12" t="s">
        <v>34</v>
      </c>
      <c r="D97" s="12" t="s">
        <v>35</v>
      </c>
      <c r="E97" s="11"/>
      <c r="F97" s="11"/>
      <c r="G97" s="33" t="s">
        <v>17</v>
      </c>
    </row>
    <row r="98" spans="1:10" x14ac:dyDescent="0.25">
      <c r="A98" s="32" t="str">
        <f t="shared" ca="1" si="2"/>
        <v>Intensité de l'impact</v>
      </c>
      <c r="B98" s="11"/>
      <c r="C98" s="12" t="s">
        <v>36</v>
      </c>
      <c r="D98" s="12" t="s">
        <v>37</v>
      </c>
      <c r="E98" s="11"/>
      <c r="F98" s="11"/>
      <c r="G98" s="33" t="s">
        <v>17</v>
      </c>
    </row>
    <row r="99" spans="1:10" ht="26.4" x14ac:dyDescent="0.25">
      <c r="A99" s="32" t="str">
        <f t="shared" ca="1" si="2"/>
        <v>Ten-
dance</v>
      </c>
      <c r="B99" s="11"/>
      <c r="C99" s="12" t="s">
        <v>38</v>
      </c>
      <c r="D99" s="12" t="s">
        <v>39</v>
      </c>
      <c r="E99" s="11"/>
      <c r="F99" s="11"/>
      <c r="G99" s="33" t="s">
        <v>17</v>
      </c>
    </row>
    <row r="100" spans="1:10" x14ac:dyDescent="0.25">
      <c r="A100" s="32" t="str">
        <f t="shared" ca="1" si="2"/>
        <v>Remarques</v>
      </c>
      <c r="B100" s="11"/>
      <c r="C100" s="12" t="s">
        <v>41</v>
      </c>
      <c r="D100" s="12" t="s">
        <v>42</v>
      </c>
      <c r="E100" s="11"/>
      <c r="F100" s="11"/>
      <c r="G100" s="33" t="s">
        <v>17</v>
      </c>
    </row>
    <row r="101" spans="1:10" x14ac:dyDescent="0.25">
      <c r="A101" s="32" t="str">
        <f t="shared" ca="1" si="2"/>
        <v>Statut</v>
      </c>
      <c r="B101" s="11"/>
      <c r="C101" s="12" t="s">
        <v>30</v>
      </c>
      <c r="D101" s="12" t="s">
        <v>31</v>
      </c>
      <c r="E101" s="11"/>
      <c r="F101" s="11"/>
      <c r="G101" s="33" t="s">
        <v>17</v>
      </c>
    </row>
    <row r="102" spans="1:10" x14ac:dyDescent="0.25">
      <c r="A102" s="32" t="str">
        <f t="shared" ca="1" si="2"/>
        <v>Tendances économiques</v>
      </c>
      <c r="B102" s="11"/>
      <c r="C102" s="11" t="s">
        <v>364</v>
      </c>
      <c r="D102" s="11" t="s">
        <v>365</v>
      </c>
      <c r="E102" s="11"/>
      <c r="F102" s="11"/>
      <c r="G102" s="33" t="s">
        <v>17</v>
      </c>
    </row>
    <row r="103" spans="1:10" x14ac:dyDescent="0.25">
      <c r="A103" s="32" t="str">
        <f t="shared" ref="A103:A134" ca="1" si="3">OFFSET($C103,0,$Z$5-1)</f>
        <v>Tendances sociologiques</v>
      </c>
      <c r="B103" s="11"/>
      <c r="C103" s="11" t="s">
        <v>366</v>
      </c>
      <c r="D103" s="11" t="s">
        <v>367</v>
      </c>
      <c r="E103" s="11"/>
      <c r="F103" s="11"/>
      <c r="G103" s="33" t="s">
        <v>17</v>
      </c>
    </row>
    <row r="104" spans="1:10" x14ac:dyDescent="0.25">
      <c r="A104" s="32" t="str">
        <f t="shared" ca="1" si="3"/>
        <v>Tendances technologiques</v>
      </c>
      <c r="B104" s="11"/>
      <c r="C104" s="11" t="s">
        <v>368</v>
      </c>
      <c r="D104" s="11" t="s">
        <v>369</v>
      </c>
      <c r="E104" s="11"/>
      <c r="F104" s="11"/>
      <c r="G104" s="33" t="s">
        <v>17</v>
      </c>
    </row>
    <row r="105" spans="1:10" x14ac:dyDescent="0.25">
      <c r="A105" s="32" t="str">
        <f t="shared" ca="1" si="3"/>
        <v>Tendances écologiques</v>
      </c>
      <c r="B105" s="11"/>
      <c r="C105" s="11" t="s">
        <v>372</v>
      </c>
      <c r="D105" s="11" t="s">
        <v>373</v>
      </c>
      <c r="E105" s="11"/>
      <c r="F105" s="11"/>
      <c r="G105" s="33" t="s">
        <v>17</v>
      </c>
    </row>
    <row r="106" spans="1:10" x14ac:dyDescent="0.25">
      <c r="A106" s="32" t="str">
        <f t="shared" ca="1" si="3"/>
        <v>Tendances légales</v>
      </c>
      <c r="B106" s="11"/>
      <c r="C106" s="11" t="s">
        <v>370</v>
      </c>
      <c r="D106" s="11" t="s">
        <v>371</v>
      </c>
      <c r="E106" s="11"/>
      <c r="F106" s="11"/>
      <c r="G106" s="33" t="s">
        <v>17</v>
      </c>
    </row>
    <row r="107" spans="1:10" x14ac:dyDescent="0.25">
      <c r="A107" s="32" t="str">
        <f t="shared" ca="1" si="3"/>
        <v>Client</v>
      </c>
      <c r="B107" s="11"/>
      <c r="C107" s="11" t="s">
        <v>937</v>
      </c>
      <c r="D107" s="11" t="s">
        <v>938</v>
      </c>
      <c r="E107" s="11" t="s">
        <v>939</v>
      </c>
      <c r="F107" s="11"/>
      <c r="G107" s="33" t="s">
        <v>17</v>
      </c>
    </row>
    <row r="108" spans="1:10" x14ac:dyDescent="0.25">
      <c r="A108" s="34" t="str">
        <f t="shared" ca="1" si="3"/>
        <v>Nbr. &gt;= 3</v>
      </c>
      <c r="B108" s="11"/>
      <c r="C108" s="36" t="s">
        <v>2655</v>
      </c>
      <c r="D108" s="36" t="s">
        <v>2656</v>
      </c>
      <c r="E108" s="36" t="s">
        <v>2656</v>
      </c>
      <c r="F108" s="36" t="s">
        <v>2657</v>
      </c>
      <c r="G108" s="37" t="s">
        <v>17</v>
      </c>
    </row>
    <row r="109" spans="1:10" s="27" customFormat="1" x14ac:dyDescent="0.25">
      <c r="A109" s="42" t="str">
        <f t="shared" ca="1" si="3"/>
        <v>G E S T I O N   D U   R I S Q U E</v>
      </c>
      <c r="B109" s="22"/>
      <c r="C109" s="23" t="s">
        <v>49</v>
      </c>
      <c r="D109" s="24" t="s">
        <v>50</v>
      </c>
      <c r="E109" s="24" t="s">
        <v>452</v>
      </c>
      <c r="F109" s="24" t="s">
        <v>453</v>
      </c>
      <c r="G109" s="26" t="s">
        <v>17</v>
      </c>
      <c r="I109" s="28"/>
      <c r="J109" s="6"/>
    </row>
    <row r="110" spans="1:10" x14ac:dyDescent="0.25">
      <c r="A110" s="29" t="str">
        <f t="shared" ca="1" si="3"/>
        <v>Probabilité d'occurrence</v>
      </c>
      <c r="B110" s="11"/>
      <c r="C110" s="30" t="s">
        <v>51</v>
      </c>
      <c r="D110" s="30" t="s">
        <v>52</v>
      </c>
      <c r="E110" s="30" t="s">
        <v>454</v>
      </c>
      <c r="F110" s="30" t="s">
        <v>455</v>
      </c>
      <c r="G110" s="31" t="s">
        <v>17</v>
      </c>
    </row>
    <row r="111" spans="1:10" x14ac:dyDescent="0.25">
      <c r="A111" s="32" t="str">
        <f t="shared" ca="1" si="3"/>
        <v>élevée</v>
      </c>
      <c r="B111" s="11"/>
      <c r="C111" s="11" t="s">
        <v>24</v>
      </c>
      <c r="D111" s="11" t="s">
        <v>53</v>
      </c>
      <c r="E111" s="11" t="s">
        <v>456</v>
      </c>
      <c r="F111" s="11" t="s">
        <v>457</v>
      </c>
      <c r="G111" s="33" t="s">
        <v>17</v>
      </c>
    </row>
    <row r="112" spans="1:10" x14ac:dyDescent="0.25">
      <c r="A112" s="32" t="str">
        <f t="shared" ca="1" si="3"/>
        <v>moyenne</v>
      </c>
      <c r="B112" s="11"/>
      <c r="C112" s="11" t="s">
        <v>54</v>
      </c>
      <c r="D112" s="11" t="s">
        <v>55</v>
      </c>
      <c r="E112" s="11" t="s">
        <v>458</v>
      </c>
      <c r="F112" s="11" t="s">
        <v>459</v>
      </c>
      <c r="G112" s="33" t="s">
        <v>17</v>
      </c>
    </row>
    <row r="113" spans="1:10" x14ac:dyDescent="0.25">
      <c r="A113" s="32" t="str">
        <f t="shared" ca="1" si="3"/>
        <v>faible</v>
      </c>
      <c r="B113" s="11"/>
      <c r="C113" s="11" t="s">
        <v>25</v>
      </c>
      <c r="D113" s="11" t="s">
        <v>56</v>
      </c>
      <c r="E113" s="11" t="s">
        <v>460</v>
      </c>
      <c r="F113" s="11" t="s">
        <v>461</v>
      </c>
      <c r="G113" s="33" t="s">
        <v>17</v>
      </c>
    </row>
    <row r="114" spans="1:10" x14ac:dyDescent="0.25">
      <c r="A114" s="32" t="str">
        <f t="shared" ca="1" si="3"/>
        <v>Étendue des dégâts</v>
      </c>
      <c r="B114" s="11"/>
      <c r="C114" s="11" t="s">
        <v>57</v>
      </c>
      <c r="D114" s="11" t="s">
        <v>58</v>
      </c>
      <c r="E114" s="11" t="s">
        <v>462</v>
      </c>
      <c r="F114" s="11" t="s">
        <v>463</v>
      </c>
      <c r="G114" s="33" t="s">
        <v>17</v>
      </c>
    </row>
    <row r="115" spans="1:10" x14ac:dyDescent="0.25">
      <c r="A115" s="32" t="str">
        <f t="shared" ca="1" si="3"/>
        <v>Aucune action nécessaire</v>
      </c>
      <c r="B115" s="11"/>
      <c r="C115" s="11" t="s">
        <v>59</v>
      </c>
      <c r="D115" s="12" t="s">
        <v>60</v>
      </c>
      <c r="E115" s="11" t="s">
        <v>464</v>
      </c>
      <c r="F115" s="11" t="s">
        <v>465</v>
      </c>
      <c r="G115" s="33" t="s">
        <v>17</v>
      </c>
    </row>
    <row r="116" spans="1:10" x14ac:dyDescent="0.25">
      <c r="A116" s="32" t="str">
        <f t="shared" ca="1" si="3"/>
        <v>Action nécessaire</v>
      </c>
      <c r="B116" s="11"/>
      <c r="C116" s="11" t="s">
        <v>61</v>
      </c>
      <c r="D116" s="12" t="s">
        <v>62</v>
      </c>
      <c r="E116" s="11" t="s">
        <v>466</v>
      </c>
      <c r="F116" s="11" t="s">
        <v>467</v>
      </c>
      <c r="G116" s="33" t="s">
        <v>17</v>
      </c>
    </row>
    <row r="117" spans="1:10" x14ac:dyDescent="0.25">
      <c r="A117" s="32" t="str">
        <f t="shared" ca="1" si="3"/>
        <v>Action urgente</v>
      </c>
      <c r="B117" s="11"/>
      <c r="C117" s="11" t="s">
        <v>63</v>
      </c>
      <c r="D117" s="11" t="s">
        <v>64</v>
      </c>
      <c r="E117" s="11" t="s">
        <v>468</v>
      </c>
      <c r="F117" s="11" t="s">
        <v>469</v>
      </c>
      <c r="G117" s="33" t="s">
        <v>17</v>
      </c>
    </row>
    <row r="118" spans="1:10" x14ac:dyDescent="0.25">
      <c r="A118" s="32" t="str">
        <f t="shared" ca="1" si="3"/>
        <v>No.</v>
      </c>
      <c r="B118" s="11"/>
      <c r="C118" s="11" t="s">
        <v>26</v>
      </c>
      <c r="D118" s="11" t="s">
        <v>27</v>
      </c>
      <c r="E118" s="11" t="s">
        <v>27</v>
      </c>
      <c r="F118" s="11" t="s">
        <v>448</v>
      </c>
      <c r="G118" s="33" t="s">
        <v>17</v>
      </c>
    </row>
    <row r="119" spans="1:10" x14ac:dyDescent="0.25">
      <c r="A119" s="32" t="str">
        <f t="shared" ca="1" si="3"/>
        <v>Risque</v>
      </c>
      <c r="B119" s="11"/>
      <c r="C119" s="11" t="s">
        <v>65</v>
      </c>
      <c r="D119" s="11" t="s">
        <v>66</v>
      </c>
      <c r="E119" s="11" t="s">
        <v>470</v>
      </c>
      <c r="F119" s="11" t="s">
        <v>471</v>
      </c>
      <c r="G119" s="33" t="s">
        <v>17</v>
      </c>
    </row>
    <row r="120" spans="1:10" x14ac:dyDescent="0.25">
      <c r="A120" s="32" t="str">
        <f t="shared" ca="1" si="3"/>
        <v>Impact</v>
      </c>
      <c r="B120" s="11"/>
      <c r="C120" s="11" t="s">
        <v>34</v>
      </c>
      <c r="D120" s="11" t="s">
        <v>35</v>
      </c>
      <c r="E120" s="11" t="s">
        <v>472</v>
      </c>
      <c r="F120" s="11" t="s">
        <v>473</v>
      </c>
      <c r="G120" s="33" t="s">
        <v>17</v>
      </c>
    </row>
    <row r="121" spans="1:10" x14ac:dyDescent="0.25">
      <c r="A121" s="32" t="str">
        <f t="shared" ca="1" si="3"/>
        <v>Probabilité d'occurrence</v>
      </c>
      <c r="B121" s="11"/>
      <c r="C121" s="12" t="s">
        <v>67</v>
      </c>
      <c r="D121" s="11" t="s">
        <v>52</v>
      </c>
      <c r="E121" s="12" t="s">
        <v>454</v>
      </c>
      <c r="F121" s="12" t="s">
        <v>455</v>
      </c>
      <c r="G121" s="33" t="s">
        <v>17</v>
      </c>
    </row>
    <row r="122" spans="1:10" x14ac:dyDescent="0.25">
      <c r="A122" s="32" t="str">
        <f t="shared" ca="1" si="3"/>
        <v>Étendue des dommages</v>
      </c>
      <c r="B122" s="11"/>
      <c r="C122" s="11" t="s">
        <v>68</v>
      </c>
      <c r="D122" s="11" t="s">
        <v>69</v>
      </c>
      <c r="E122" s="11" t="s">
        <v>462</v>
      </c>
      <c r="F122" s="11" t="s">
        <v>463</v>
      </c>
      <c r="G122" s="33" t="s">
        <v>17</v>
      </c>
    </row>
    <row r="123" spans="1:10" ht="26.4" x14ac:dyDescent="0.25">
      <c r="A123" s="32" t="str">
        <f t="shared" ca="1" si="3"/>
        <v>Ten-
dance</v>
      </c>
      <c r="B123" s="11"/>
      <c r="C123" s="11" t="s">
        <v>38</v>
      </c>
      <c r="D123" s="12" t="s">
        <v>39</v>
      </c>
      <c r="E123" s="11" t="s">
        <v>38</v>
      </c>
      <c r="F123" s="11" t="s">
        <v>474</v>
      </c>
      <c r="G123" s="33" t="s">
        <v>17</v>
      </c>
    </row>
    <row r="124" spans="1:10" x14ac:dyDescent="0.25">
      <c r="A124" s="32" t="str">
        <f t="shared" ca="1" si="3"/>
        <v>Mesures possibles</v>
      </c>
      <c r="B124" s="11"/>
      <c r="C124" s="11" t="s">
        <v>28</v>
      </c>
      <c r="D124" s="11" t="s">
        <v>29</v>
      </c>
      <c r="E124" s="11" t="s">
        <v>475</v>
      </c>
      <c r="F124" s="11" t="s">
        <v>476</v>
      </c>
      <c r="G124" s="33" t="s">
        <v>17</v>
      </c>
    </row>
    <row r="125" spans="1:10" x14ac:dyDescent="0.25">
      <c r="A125" s="32" t="str">
        <f t="shared" ca="1" si="3"/>
        <v>Statut</v>
      </c>
      <c r="B125" s="11"/>
      <c r="C125" s="11" t="s">
        <v>30</v>
      </c>
      <c r="D125" s="11" t="s">
        <v>31</v>
      </c>
      <c r="E125" s="11" t="s">
        <v>30</v>
      </c>
      <c r="F125" s="11" t="s">
        <v>477</v>
      </c>
      <c r="G125" s="33" t="s">
        <v>17</v>
      </c>
    </row>
    <row r="126" spans="1:10" x14ac:dyDescent="0.25">
      <c r="A126" s="34" t="str">
        <f t="shared" ca="1" si="3"/>
        <v>Étendue de l'impact</v>
      </c>
      <c r="B126" s="11"/>
      <c r="C126" s="35" t="s">
        <v>70</v>
      </c>
      <c r="D126" s="35" t="s">
        <v>71</v>
      </c>
      <c r="E126" s="35" t="s">
        <v>478</v>
      </c>
      <c r="F126" s="35" t="s">
        <v>479</v>
      </c>
      <c r="G126" s="37" t="s">
        <v>17</v>
      </c>
    </row>
    <row r="127" spans="1:10" s="27" customFormat="1" x14ac:dyDescent="0.25">
      <c r="A127" s="42" t="str">
        <f t="shared" ca="1" si="3"/>
        <v>B E N C H M A R K I N G</v>
      </c>
      <c r="B127" s="22"/>
      <c r="C127" s="23" t="s">
        <v>72</v>
      </c>
      <c r="D127" s="24" t="s">
        <v>72</v>
      </c>
      <c r="E127" s="24" t="s">
        <v>72</v>
      </c>
      <c r="F127" s="24" t="s">
        <v>72</v>
      </c>
      <c r="G127" s="26" t="s">
        <v>17</v>
      </c>
      <c r="I127" s="28"/>
      <c r="J127" s="6"/>
    </row>
    <row r="128" spans="1:10" x14ac:dyDescent="0.25">
      <c r="A128" s="29" t="str">
        <f t="shared" ca="1" si="3"/>
        <v>Statut</v>
      </c>
      <c r="B128" s="11"/>
      <c r="C128" s="39" t="s">
        <v>30</v>
      </c>
      <c r="D128" s="39" t="s">
        <v>31</v>
      </c>
      <c r="E128" s="39" t="s">
        <v>30</v>
      </c>
      <c r="F128" s="39" t="s">
        <v>477</v>
      </c>
      <c r="G128" s="31" t="s">
        <v>17</v>
      </c>
    </row>
    <row r="129" spans="1:10" x14ac:dyDescent="0.25">
      <c r="A129" s="32" t="str">
        <f t="shared" ca="1" si="3"/>
        <v>No.</v>
      </c>
      <c r="B129" s="11"/>
      <c r="C129" s="11" t="s">
        <v>26</v>
      </c>
      <c r="D129" s="11" t="s">
        <v>27</v>
      </c>
      <c r="E129" s="11" t="s">
        <v>27</v>
      </c>
      <c r="F129" s="11" t="s">
        <v>448</v>
      </c>
      <c r="G129" s="33" t="s">
        <v>17</v>
      </c>
    </row>
    <row r="130" spans="1:10" x14ac:dyDescent="0.25">
      <c r="A130" s="32" t="str">
        <f t="shared" ca="1" si="3"/>
        <v>Objets de comparaison</v>
      </c>
      <c r="B130" s="11"/>
      <c r="C130" s="11" t="s">
        <v>73</v>
      </c>
      <c r="D130" s="12" t="s">
        <v>74</v>
      </c>
      <c r="E130" s="11" t="s">
        <v>480</v>
      </c>
      <c r="F130" s="11" t="s">
        <v>481</v>
      </c>
      <c r="G130" s="33" t="s">
        <v>17</v>
      </c>
    </row>
    <row r="131" spans="1:10" x14ac:dyDescent="0.25">
      <c r="A131" s="32" t="str">
        <f t="shared" ca="1" si="3"/>
        <v>Remarques</v>
      </c>
      <c r="B131" s="11"/>
      <c r="C131" s="12" t="s">
        <v>41</v>
      </c>
      <c r="D131" s="12" t="s">
        <v>42</v>
      </c>
      <c r="E131" s="12" t="s">
        <v>436</v>
      </c>
      <c r="F131" s="12" t="s">
        <v>450</v>
      </c>
      <c r="G131" s="33" t="s">
        <v>17</v>
      </c>
    </row>
    <row r="132" spans="1:10" x14ac:dyDescent="0.25">
      <c r="A132" s="32" t="str">
        <f t="shared" ca="1" si="3"/>
        <v>Nous</v>
      </c>
      <c r="B132" s="11"/>
      <c r="C132" s="11" t="s">
        <v>22</v>
      </c>
      <c r="D132" s="11" t="s">
        <v>23</v>
      </c>
      <c r="E132" s="11" t="s">
        <v>482</v>
      </c>
      <c r="F132" s="11" t="s">
        <v>483</v>
      </c>
      <c r="G132" s="33" t="s">
        <v>17</v>
      </c>
    </row>
    <row r="133" spans="1:10" x14ac:dyDescent="0.25">
      <c r="A133" s="34" t="str">
        <f t="shared" ca="1" si="3"/>
        <v>Concurrence</v>
      </c>
      <c r="B133" s="11"/>
      <c r="C133" s="36" t="s">
        <v>18</v>
      </c>
      <c r="D133" s="36" t="s">
        <v>19</v>
      </c>
      <c r="E133" s="36" t="s">
        <v>446</v>
      </c>
      <c r="F133" s="36" t="s">
        <v>447</v>
      </c>
      <c r="G133" s="37" t="s">
        <v>17</v>
      </c>
    </row>
    <row r="134" spans="1:10" s="27" customFormat="1" x14ac:dyDescent="0.25">
      <c r="A134" s="42" t="str">
        <f t="shared" ca="1" si="3"/>
        <v xml:space="preserve"> P R O F I L   F O R C E S – F A I B L E S S E S </v>
      </c>
      <c r="B134" s="22"/>
      <c r="C134" s="23" t="s">
        <v>2416</v>
      </c>
      <c r="D134" s="24" t="s">
        <v>2694</v>
      </c>
      <c r="E134" s="24"/>
      <c r="F134" s="24"/>
      <c r="G134" s="26" t="s">
        <v>17</v>
      </c>
      <c r="I134" s="28"/>
      <c r="J134" s="6"/>
    </row>
    <row r="135" spans="1:10" x14ac:dyDescent="0.25">
      <c r="A135" s="29" t="str">
        <f t="shared" ref="A135:A161" ca="1" si="4">OFFSET($C135,0,$Z$5-1)</f>
        <v>Forces / faiblesses -&gt; facteurs internes</v>
      </c>
      <c r="B135" s="11"/>
      <c r="C135" s="30" t="s">
        <v>75</v>
      </c>
      <c r="D135" s="39" t="s">
        <v>76</v>
      </c>
      <c r="E135" s="30" t="s">
        <v>484</v>
      </c>
      <c r="F135" s="30" t="s">
        <v>485</v>
      </c>
      <c r="G135" s="31" t="s">
        <v>17</v>
      </c>
    </row>
    <row r="136" spans="1:10" x14ac:dyDescent="0.25">
      <c r="A136" s="32" t="str">
        <f t="shared" ca="1" si="4"/>
        <v>Forces / faiblesses</v>
      </c>
      <c r="B136" s="11"/>
      <c r="C136" s="12" t="s">
        <v>77</v>
      </c>
      <c r="D136" s="12" t="s">
        <v>78</v>
      </c>
      <c r="E136" s="12" t="s">
        <v>486</v>
      </c>
      <c r="F136" s="12" t="s">
        <v>487</v>
      </c>
      <c r="G136" s="33" t="s">
        <v>17</v>
      </c>
    </row>
    <row r="137" spans="1:10" x14ac:dyDescent="0.25">
      <c r="A137" s="32" t="str">
        <f t="shared" ca="1" si="4"/>
        <v>Opportunités / menaces</v>
      </c>
      <c r="B137" s="11"/>
      <c r="C137" s="12" t="s">
        <v>79</v>
      </c>
      <c r="D137" s="12" t="s">
        <v>80</v>
      </c>
      <c r="E137" s="12" t="s">
        <v>488</v>
      </c>
      <c r="F137" s="12" t="s">
        <v>489</v>
      </c>
      <c r="G137" s="33" t="s">
        <v>17</v>
      </c>
    </row>
    <row r="138" spans="1:10" x14ac:dyDescent="0.25">
      <c r="A138" s="32" t="str">
        <f t="shared" ca="1" si="4"/>
        <v>Compétences-clés</v>
      </c>
      <c r="B138" s="11"/>
      <c r="C138" s="11" t="s">
        <v>2420</v>
      </c>
      <c r="D138" s="11" t="s">
        <v>2695</v>
      </c>
      <c r="E138" s="11"/>
      <c r="F138" s="11"/>
      <c r="G138" s="33" t="s">
        <v>17</v>
      </c>
    </row>
    <row r="139" spans="1:10" x14ac:dyDescent="0.25">
      <c r="A139" s="32" t="str">
        <f t="shared" ca="1" si="4"/>
        <v>Département / équipe</v>
      </c>
      <c r="B139" s="11"/>
      <c r="C139" s="11" t="s">
        <v>2417</v>
      </c>
      <c r="D139" s="12" t="s">
        <v>2696</v>
      </c>
      <c r="E139" s="11"/>
      <c r="F139" s="11"/>
      <c r="G139" s="33" t="s">
        <v>17</v>
      </c>
    </row>
    <row r="140" spans="1:10" x14ac:dyDescent="0.25">
      <c r="A140" s="32" t="str">
        <f t="shared" ca="1" si="4"/>
        <v>Forces</v>
      </c>
      <c r="B140" s="11"/>
      <c r="C140" s="12" t="s">
        <v>82</v>
      </c>
      <c r="D140" s="12" t="s">
        <v>83</v>
      </c>
      <c r="E140" s="12" t="s">
        <v>490</v>
      </c>
      <c r="F140" s="12" t="s">
        <v>491</v>
      </c>
      <c r="G140" s="33" t="s">
        <v>17</v>
      </c>
    </row>
    <row r="141" spans="1:10" x14ac:dyDescent="0.25">
      <c r="A141" s="32" t="str">
        <f t="shared" ca="1" si="4"/>
        <v>Faiblesses</v>
      </c>
      <c r="B141" s="11"/>
      <c r="C141" s="12" t="s">
        <v>84</v>
      </c>
      <c r="D141" s="12" t="s">
        <v>85</v>
      </c>
      <c r="E141" s="12" t="s">
        <v>492</v>
      </c>
      <c r="F141" s="12" t="s">
        <v>493</v>
      </c>
      <c r="G141" s="33" t="s">
        <v>17</v>
      </c>
    </row>
    <row r="142" spans="1:10" x14ac:dyDescent="0.25">
      <c r="A142" s="32" t="str">
        <f t="shared" ca="1" si="4"/>
        <v>Nom, prénom</v>
      </c>
      <c r="B142" s="11"/>
      <c r="C142" s="12" t="s">
        <v>1648</v>
      </c>
      <c r="D142" s="12" t="s">
        <v>2697</v>
      </c>
      <c r="E142" s="12"/>
      <c r="F142" s="12"/>
      <c r="G142" s="33" t="s">
        <v>17</v>
      </c>
    </row>
    <row r="143" spans="1:10" x14ac:dyDescent="0.25">
      <c r="A143" s="34" t="str">
        <f t="shared" ca="1" si="4"/>
        <v>Date</v>
      </c>
      <c r="B143" s="11"/>
      <c r="C143" s="35" t="s">
        <v>428</v>
      </c>
      <c r="D143" s="35" t="s">
        <v>429</v>
      </c>
      <c r="E143" s="35"/>
      <c r="F143" s="35"/>
      <c r="G143" s="37" t="s">
        <v>17</v>
      </c>
    </row>
    <row r="144" spans="1:10" s="27" customFormat="1" x14ac:dyDescent="0.25">
      <c r="A144" s="42" t="str">
        <f t="shared" ca="1" si="4"/>
        <v>C O Û T  -   A V A N T A G E</v>
      </c>
      <c r="B144" s="22"/>
      <c r="C144" s="23" t="s">
        <v>380</v>
      </c>
      <c r="D144" s="24" t="s">
        <v>417</v>
      </c>
      <c r="E144" s="25"/>
      <c r="F144" s="25"/>
      <c r="G144" s="26" t="s">
        <v>17</v>
      </c>
      <c r="I144" s="28"/>
      <c r="J144" s="6"/>
    </row>
    <row r="145" spans="1:10" x14ac:dyDescent="0.25">
      <c r="A145" s="29" t="str">
        <f t="shared" ca="1" si="4"/>
        <v>Avantages</v>
      </c>
      <c r="B145" s="11"/>
      <c r="C145" s="39" t="s">
        <v>405</v>
      </c>
      <c r="D145" s="39" t="s">
        <v>406</v>
      </c>
      <c r="E145" s="30"/>
      <c r="F145" s="30"/>
      <c r="G145" s="31" t="s">
        <v>17</v>
      </c>
    </row>
    <row r="146" spans="1:10" x14ac:dyDescent="0.25">
      <c r="A146" s="32" t="str">
        <f t="shared" ca="1" si="4"/>
        <v>grands</v>
      </c>
      <c r="B146" s="11"/>
      <c r="C146" s="12" t="s">
        <v>24</v>
      </c>
      <c r="D146" s="12" t="s">
        <v>415</v>
      </c>
      <c r="E146" s="11"/>
      <c r="F146" s="11"/>
      <c r="G146" s="33" t="s">
        <v>17</v>
      </c>
    </row>
    <row r="147" spans="1:10" x14ac:dyDescent="0.25">
      <c r="A147" s="32" t="str">
        <f t="shared" ca="1" si="4"/>
        <v>petits</v>
      </c>
      <c r="B147" s="11"/>
      <c r="C147" s="12" t="s">
        <v>25</v>
      </c>
      <c r="D147" s="12" t="s">
        <v>416</v>
      </c>
      <c r="E147" s="11"/>
      <c r="F147" s="11"/>
      <c r="G147" s="33" t="s">
        <v>17</v>
      </c>
    </row>
    <row r="148" spans="1:10" x14ac:dyDescent="0.25">
      <c r="A148" s="32" t="str">
        <f t="shared" ca="1" si="4"/>
        <v>Changement</v>
      </c>
      <c r="B148" s="11"/>
      <c r="C148" s="12" t="s">
        <v>953</v>
      </c>
      <c r="D148" s="12" t="s">
        <v>954</v>
      </c>
      <c r="E148" s="11" t="s">
        <v>955</v>
      </c>
      <c r="F148" s="11"/>
      <c r="G148" s="33" t="s">
        <v>17</v>
      </c>
    </row>
    <row r="149" spans="1:10" x14ac:dyDescent="0.25">
      <c r="A149" s="32" t="str">
        <f t="shared" ca="1" si="4"/>
        <v>Coût</v>
      </c>
      <c r="B149" s="11"/>
      <c r="C149" s="12" t="s">
        <v>403</v>
      </c>
      <c r="D149" s="12" t="s">
        <v>404</v>
      </c>
      <c r="E149" s="11"/>
      <c r="F149" s="11"/>
      <c r="G149" s="33" t="s">
        <v>17</v>
      </c>
    </row>
    <row r="150" spans="1:10" x14ac:dyDescent="0.25">
      <c r="A150" s="32" t="str">
        <f t="shared" ca="1" si="4"/>
        <v>Efforts</v>
      </c>
      <c r="B150" s="11"/>
      <c r="C150" s="12" t="s">
        <v>418</v>
      </c>
      <c r="D150" s="12" t="s">
        <v>412</v>
      </c>
      <c r="E150" s="11"/>
      <c r="F150" s="11"/>
      <c r="G150" s="33" t="s">
        <v>17</v>
      </c>
    </row>
    <row r="151" spans="1:10" x14ac:dyDescent="0.25">
      <c r="A151" s="32" t="str">
        <f t="shared" ca="1" si="4"/>
        <v>Remarques</v>
      </c>
      <c r="B151" s="11"/>
      <c r="C151" s="12" t="s">
        <v>41</v>
      </c>
      <c r="D151" s="12" t="s">
        <v>42</v>
      </c>
      <c r="E151" s="11"/>
      <c r="F151" s="11"/>
      <c r="G151" s="33" t="s">
        <v>17</v>
      </c>
    </row>
    <row r="152" spans="1:10" x14ac:dyDescent="0.25">
      <c r="A152" s="32" t="str">
        <f t="shared" ca="1" si="4"/>
        <v>Innovation produit</v>
      </c>
      <c r="B152" s="11"/>
      <c r="C152" s="11" t="s">
        <v>407</v>
      </c>
      <c r="D152" s="12" t="s">
        <v>410</v>
      </c>
      <c r="E152" s="11"/>
      <c r="F152" s="11"/>
      <c r="G152" s="33" t="s">
        <v>17</v>
      </c>
    </row>
    <row r="153" spans="1:10" x14ac:dyDescent="0.25">
      <c r="A153" s="32" t="str">
        <f t="shared" ca="1" si="4"/>
        <v>Innovation prest. service</v>
      </c>
      <c r="B153" s="11"/>
      <c r="C153" s="11" t="s">
        <v>411</v>
      </c>
      <c r="D153" s="12" t="s">
        <v>413</v>
      </c>
      <c r="E153" s="11"/>
      <c r="F153" s="11"/>
      <c r="G153" s="33" t="s">
        <v>17</v>
      </c>
    </row>
    <row r="154" spans="1:10" x14ac:dyDescent="0.25">
      <c r="A154" s="32" t="str">
        <f t="shared" ca="1" si="4"/>
        <v>Innovation  processus</v>
      </c>
      <c r="B154" s="11"/>
      <c r="C154" s="11" t="s">
        <v>408</v>
      </c>
      <c r="D154" s="12" t="s">
        <v>981</v>
      </c>
      <c r="E154" s="11"/>
      <c r="F154" s="11"/>
      <c r="G154" s="33" t="s">
        <v>17</v>
      </c>
    </row>
    <row r="155" spans="1:10" x14ac:dyDescent="0.25">
      <c r="A155" s="34" t="str">
        <f t="shared" ca="1" si="4"/>
        <v>Innovation organisationnelle</v>
      </c>
      <c r="B155" s="11"/>
      <c r="C155" s="36" t="s">
        <v>409</v>
      </c>
      <c r="D155" s="35" t="s">
        <v>414</v>
      </c>
      <c r="E155" s="36"/>
      <c r="F155" s="36"/>
      <c r="G155" s="37" t="s">
        <v>17</v>
      </c>
    </row>
    <row r="156" spans="1:10" s="28" customFormat="1" x14ac:dyDescent="0.25">
      <c r="A156" s="38" t="str">
        <f t="shared" ca="1" si="4"/>
        <v>I N D I C A T E U R S   S T R A T É G I Q U E</v>
      </c>
      <c r="B156" s="43"/>
      <c r="C156" s="23" t="s">
        <v>126</v>
      </c>
      <c r="D156" s="24" t="s">
        <v>127</v>
      </c>
      <c r="E156" s="24" t="s">
        <v>559</v>
      </c>
      <c r="F156" s="24"/>
      <c r="G156" s="26" t="s">
        <v>17</v>
      </c>
      <c r="J156" s="6"/>
    </row>
    <row r="157" spans="1:10" x14ac:dyDescent="0.25">
      <c r="A157" s="29" t="str">
        <f t="shared" ca="1" si="4"/>
        <v>Calcul</v>
      </c>
      <c r="B157" s="11"/>
      <c r="C157" s="39" t="s">
        <v>128</v>
      </c>
      <c r="D157" s="39" t="s">
        <v>129</v>
      </c>
      <c r="E157" s="30" t="s">
        <v>555</v>
      </c>
      <c r="F157" s="30"/>
      <c r="G157" s="31" t="s">
        <v>17</v>
      </c>
    </row>
    <row r="158" spans="1:10" x14ac:dyDescent="0.25">
      <c r="A158" s="32" t="str">
        <f t="shared" ca="1" si="4"/>
        <v>Description/Remarques</v>
      </c>
      <c r="B158" s="11"/>
      <c r="C158" s="12" t="s">
        <v>130</v>
      </c>
      <c r="D158" s="12" t="s">
        <v>131</v>
      </c>
      <c r="E158" s="11" t="s">
        <v>556</v>
      </c>
      <c r="F158" s="11"/>
      <c r="G158" s="33" t="s">
        <v>17</v>
      </c>
    </row>
    <row r="159" spans="1:10" x14ac:dyDescent="0.25">
      <c r="A159" s="32" t="str">
        <f t="shared" ca="1" si="4"/>
        <v>Source</v>
      </c>
      <c r="B159" s="11"/>
      <c r="C159" s="12" t="s">
        <v>47</v>
      </c>
      <c r="D159" s="12" t="s">
        <v>48</v>
      </c>
      <c r="E159" s="11" t="s">
        <v>48</v>
      </c>
      <c r="F159" s="11"/>
      <c r="G159" s="33" t="s">
        <v>17</v>
      </c>
    </row>
    <row r="160" spans="1:10" x14ac:dyDescent="0.25">
      <c r="A160" s="32" t="str">
        <f t="shared" ca="1" si="4"/>
        <v>Moment de l'enquête &amp; Comparaison avec la branche</v>
      </c>
      <c r="B160" s="11"/>
      <c r="C160" s="44" t="s">
        <v>132</v>
      </c>
      <c r="D160" s="44" t="s">
        <v>133</v>
      </c>
      <c r="E160" s="44" t="s">
        <v>557</v>
      </c>
      <c r="F160" s="11"/>
      <c r="G160" s="33" t="s">
        <v>17</v>
      </c>
    </row>
    <row r="161" spans="1:10" s="28" customFormat="1" x14ac:dyDescent="0.25">
      <c r="A161" s="38" t="str">
        <f t="shared" ca="1" si="4"/>
        <v>I N D I C A T E U R S   O B J E C T I F S</v>
      </c>
      <c r="B161" s="43"/>
      <c r="C161" s="23" t="s">
        <v>134</v>
      </c>
      <c r="D161" s="24" t="s">
        <v>135</v>
      </c>
      <c r="E161" s="24" t="s">
        <v>558</v>
      </c>
      <c r="F161" s="24"/>
      <c r="G161" s="26" t="s">
        <v>17</v>
      </c>
      <c r="J161" s="6"/>
    </row>
    <row r="162" spans="1:10" s="28" customFormat="1" ht="26.4" x14ac:dyDescent="0.25">
      <c r="A162" s="38" t="str">
        <f t="shared" ref="A162" ca="1" si="5">OFFSET($C162,0,$Z$5-1)</f>
        <v>D I A G R A M M E   D E   C A U S E S   E T   E F F E T S</v>
      </c>
      <c r="B162" s="43"/>
      <c r="C162" s="23" t="s">
        <v>144</v>
      </c>
      <c r="D162" s="24" t="s">
        <v>145</v>
      </c>
      <c r="E162" s="24" t="s">
        <v>513</v>
      </c>
      <c r="F162" s="24"/>
      <c r="G162" s="26" t="s">
        <v>17</v>
      </c>
      <c r="J162" s="6"/>
    </row>
    <row r="163" spans="1:10" x14ac:dyDescent="0.25">
      <c r="A163" s="45"/>
      <c r="B163" s="11"/>
      <c r="C163" s="46"/>
      <c r="D163" s="46"/>
      <c r="F163" s="46"/>
      <c r="G163" s="47" t="s">
        <v>17</v>
      </c>
      <c r="H163" s="48"/>
    </row>
    <row r="164" spans="1:10" s="28" customFormat="1" x14ac:dyDescent="0.25">
      <c r="A164" s="38" t="str">
        <f t="shared" ref="A164:A230" ca="1" si="6">OFFSET($C164,0,$Z$5-1)</f>
        <v>D I A G R A M M E   D E   P A R E T O</v>
      </c>
      <c r="B164" s="43"/>
      <c r="C164" s="23" t="s">
        <v>243</v>
      </c>
      <c r="D164" s="24" t="s">
        <v>244</v>
      </c>
      <c r="E164" s="24" t="s">
        <v>514</v>
      </c>
      <c r="F164" s="24"/>
      <c r="G164" s="26" t="s">
        <v>17</v>
      </c>
      <c r="J164" s="6"/>
    </row>
    <row r="165" spans="1:10" x14ac:dyDescent="0.25">
      <c r="A165" s="29" t="str">
        <f t="shared" ca="1" si="6"/>
        <v>Ranking</v>
      </c>
      <c r="B165" s="11"/>
      <c r="C165" s="39" t="s">
        <v>242</v>
      </c>
      <c r="D165" s="39" t="s">
        <v>242</v>
      </c>
      <c r="E165" s="39" t="s">
        <v>242</v>
      </c>
      <c r="F165" s="39"/>
      <c r="G165" s="31" t="s">
        <v>17</v>
      </c>
      <c r="H165" s="48"/>
    </row>
    <row r="166" spans="1:10" x14ac:dyDescent="0.25">
      <c r="A166" s="32" t="str">
        <f t="shared" ca="1" si="6"/>
        <v>Raisons du problème</v>
      </c>
      <c r="B166" s="11"/>
      <c r="C166" s="12" t="s">
        <v>241</v>
      </c>
      <c r="D166" s="12" t="s">
        <v>301</v>
      </c>
      <c r="E166" s="12" t="s">
        <v>515</v>
      </c>
      <c r="F166" s="12"/>
      <c r="G166" s="33" t="s">
        <v>17</v>
      </c>
      <c r="H166" s="48"/>
    </row>
    <row r="167" spans="1:10" x14ac:dyDescent="0.25">
      <c r="A167" s="34" t="str">
        <f t="shared" ca="1" si="6"/>
        <v>Fré-quence</v>
      </c>
      <c r="B167" s="11"/>
      <c r="C167" s="35" t="s">
        <v>304</v>
      </c>
      <c r="D167" s="35" t="s">
        <v>305</v>
      </c>
      <c r="E167" s="35" t="s">
        <v>516</v>
      </c>
      <c r="F167" s="35"/>
      <c r="G167" s="37" t="s">
        <v>17</v>
      </c>
      <c r="H167" s="48"/>
    </row>
    <row r="168" spans="1:10" s="28" customFormat="1" x14ac:dyDescent="0.25">
      <c r="A168" s="38" t="str">
        <f t="shared" ca="1" si="6"/>
        <v>É V A L U A T I O N   D E S   V A R I A N T E S</v>
      </c>
      <c r="B168" s="43"/>
      <c r="C168" s="23" t="s">
        <v>424</v>
      </c>
      <c r="D168" s="24" t="s">
        <v>425</v>
      </c>
      <c r="E168" s="24" t="s">
        <v>523</v>
      </c>
      <c r="F168" s="24"/>
      <c r="G168" s="26" t="s">
        <v>17</v>
      </c>
      <c r="J168" s="6"/>
    </row>
    <row r="169" spans="1:10" x14ac:dyDescent="0.25">
      <c r="A169" s="29" t="str">
        <f t="shared" ca="1" si="6"/>
        <v>Domaine</v>
      </c>
      <c r="B169" s="11"/>
      <c r="C169" s="39" t="s">
        <v>375</v>
      </c>
      <c r="D169" s="39" t="s">
        <v>376</v>
      </c>
      <c r="E169" s="39" t="s">
        <v>376</v>
      </c>
      <c r="F169" s="39"/>
      <c r="G169" s="31" t="s">
        <v>17</v>
      </c>
      <c r="H169" s="48"/>
    </row>
    <row r="170" spans="1:10" x14ac:dyDescent="0.25">
      <c r="A170" s="32" t="str">
        <f t="shared" ca="1" si="6"/>
        <v>Indicateur</v>
      </c>
      <c r="B170" s="11"/>
      <c r="C170" s="12" t="s">
        <v>426</v>
      </c>
      <c r="D170" s="12" t="s">
        <v>427</v>
      </c>
      <c r="E170" s="12" t="s">
        <v>521</v>
      </c>
      <c r="F170" s="12"/>
      <c r="G170" s="33" t="s">
        <v>17</v>
      </c>
      <c r="H170" s="48"/>
    </row>
    <row r="171" spans="1:10" x14ac:dyDescent="0.25">
      <c r="A171" s="32" t="str">
        <f t="shared" ca="1" si="6"/>
        <v>Unité</v>
      </c>
      <c r="B171" s="11"/>
      <c r="C171" s="12" t="s">
        <v>248</v>
      </c>
      <c r="D171" s="12" t="s">
        <v>259</v>
      </c>
      <c r="E171" s="12" t="s">
        <v>517</v>
      </c>
      <c r="F171" s="12"/>
      <c r="G171" s="33" t="s">
        <v>17</v>
      </c>
      <c r="H171" s="48"/>
    </row>
    <row r="172" spans="1:10" x14ac:dyDescent="0.25">
      <c r="A172" s="32" t="str">
        <f t="shared" ca="1" si="6"/>
        <v>Valeur actuelle</v>
      </c>
      <c r="B172" s="11"/>
      <c r="C172" s="12" t="s">
        <v>249</v>
      </c>
      <c r="D172" s="12" t="s">
        <v>260</v>
      </c>
      <c r="E172" s="12" t="s">
        <v>518</v>
      </c>
      <c r="F172" s="12"/>
      <c r="G172" s="33" t="s">
        <v>17</v>
      </c>
      <c r="H172" s="48"/>
    </row>
    <row r="173" spans="1:10" x14ac:dyDescent="0.25">
      <c r="A173" s="32" t="str">
        <f t="shared" ca="1" si="6"/>
        <v>Amélioration / détérioration</v>
      </c>
      <c r="B173" s="11"/>
      <c r="C173" s="12" t="s">
        <v>250</v>
      </c>
      <c r="D173" s="12" t="s">
        <v>261</v>
      </c>
      <c r="E173" s="12" t="s">
        <v>519</v>
      </c>
      <c r="F173" s="12"/>
      <c r="G173" s="33" t="s">
        <v>17</v>
      </c>
      <c r="H173" s="48"/>
    </row>
    <row r="174" spans="1:10" x14ac:dyDescent="0.25">
      <c r="A174" s="32" t="str">
        <f t="shared" ca="1" si="6"/>
        <v>absolue</v>
      </c>
      <c r="B174" s="11"/>
      <c r="C174" s="12" t="s">
        <v>251</v>
      </c>
      <c r="D174" s="12" t="s">
        <v>262</v>
      </c>
      <c r="E174" s="12" t="s">
        <v>520</v>
      </c>
      <c r="F174" s="12"/>
      <c r="G174" s="33" t="s">
        <v>17</v>
      </c>
      <c r="H174" s="48"/>
    </row>
    <row r="175" spans="1:10" x14ac:dyDescent="0.25">
      <c r="A175" s="32" t="str">
        <f t="shared" ca="1" si="6"/>
        <v>Finances</v>
      </c>
      <c r="B175" s="11"/>
      <c r="C175" s="12" t="s">
        <v>338</v>
      </c>
      <c r="D175" s="12" t="s">
        <v>339</v>
      </c>
      <c r="E175" s="12" t="s">
        <v>339</v>
      </c>
      <c r="F175" s="12"/>
      <c r="G175" s="33" t="s">
        <v>17</v>
      </c>
      <c r="H175" s="48"/>
    </row>
    <row r="176" spans="1:10" x14ac:dyDescent="0.25">
      <c r="A176" s="34" t="str">
        <f t="shared" ca="1" si="6"/>
        <v>Clients</v>
      </c>
      <c r="B176" s="11"/>
      <c r="C176" s="35" t="s">
        <v>20</v>
      </c>
      <c r="D176" s="35" t="s">
        <v>21</v>
      </c>
      <c r="E176" s="35" t="s">
        <v>522</v>
      </c>
      <c r="F176" s="35"/>
      <c r="G176" s="37" t="s">
        <v>17</v>
      </c>
      <c r="H176" s="48"/>
    </row>
    <row r="177" spans="1:10" s="27" customFormat="1" x14ac:dyDescent="0.25">
      <c r="A177" s="38" t="str">
        <f t="shared" ca="1" si="6"/>
        <v>P R O C E S S U S</v>
      </c>
      <c r="B177" s="22"/>
      <c r="C177" s="23" t="s">
        <v>264</v>
      </c>
      <c r="D177" s="24" t="s">
        <v>265</v>
      </c>
      <c r="E177" s="25" t="s">
        <v>524</v>
      </c>
      <c r="F177" s="25"/>
      <c r="G177" s="26" t="s">
        <v>17</v>
      </c>
      <c r="I177" s="28"/>
      <c r="J177" s="6"/>
    </row>
    <row r="178" spans="1:10" x14ac:dyDescent="0.25">
      <c r="A178" s="29" t="str">
        <f t="shared" ca="1" si="6"/>
        <v>No.</v>
      </c>
      <c r="B178" s="11"/>
      <c r="C178" s="39" t="s">
        <v>26</v>
      </c>
      <c r="D178" s="39" t="s">
        <v>27</v>
      </c>
      <c r="E178" s="30" t="s">
        <v>27</v>
      </c>
      <c r="F178" s="30"/>
      <c r="G178" s="31" t="s">
        <v>17</v>
      </c>
    </row>
    <row r="179" spans="1:10" x14ac:dyDescent="0.25">
      <c r="A179" s="32" t="str">
        <f t="shared" ca="1" si="6"/>
        <v>Nom</v>
      </c>
      <c r="B179" s="11"/>
      <c r="C179" s="12" t="s">
        <v>266</v>
      </c>
      <c r="D179" s="12" t="s">
        <v>267</v>
      </c>
      <c r="E179" s="11" t="s">
        <v>266</v>
      </c>
      <c r="F179" s="11"/>
      <c r="G179" s="33" t="s">
        <v>17</v>
      </c>
    </row>
    <row r="180" spans="1:10" x14ac:dyDescent="0.25">
      <c r="A180" s="32" t="str">
        <f t="shared" ca="1" si="6"/>
        <v>Responsable</v>
      </c>
      <c r="B180" s="11"/>
      <c r="C180" s="12" t="s">
        <v>268</v>
      </c>
      <c r="D180" s="12" t="s">
        <v>269</v>
      </c>
      <c r="E180" s="11" t="s">
        <v>525</v>
      </c>
      <c r="F180" s="11"/>
      <c r="G180" s="33" t="s">
        <v>17</v>
      </c>
    </row>
    <row r="181" spans="1:10" x14ac:dyDescent="0.25">
      <c r="A181" s="32" t="str">
        <f t="shared" ca="1" si="6"/>
        <v>actualisé le :</v>
      </c>
      <c r="B181" s="11"/>
      <c r="C181" s="12" t="s">
        <v>270</v>
      </c>
      <c r="D181" s="12" t="s">
        <v>271</v>
      </c>
      <c r="E181" s="11" t="s">
        <v>526</v>
      </c>
      <c r="F181" s="11"/>
      <c r="G181" s="33" t="s">
        <v>17</v>
      </c>
    </row>
    <row r="182" spans="1:10" x14ac:dyDescent="0.25">
      <c r="A182" s="32" t="str">
        <f t="shared" ca="1" si="6"/>
        <v>Autre Processus</v>
      </c>
      <c r="B182" s="11"/>
      <c r="C182" s="12" t="s">
        <v>272</v>
      </c>
      <c r="D182" s="12" t="s">
        <v>273</v>
      </c>
      <c r="E182" s="11" t="s">
        <v>527</v>
      </c>
      <c r="F182" s="11"/>
      <c r="G182" s="33" t="s">
        <v>17</v>
      </c>
    </row>
    <row r="183" spans="1:10" x14ac:dyDescent="0.25">
      <c r="A183" s="32" t="str">
        <f t="shared" ca="1" si="6"/>
        <v>Page suivante</v>
      </c>
      <c r="B183" s="11"/>
      <c r="C183" s="12" t="s">
        <v>274</v>
      </c>
      <c r="D183" s="12" t="s">
        <v>275</v>
      </c>
      <c r="E183" s="11" t="s">
        <v>528</v>
      </c>
      <c r="F183" s="11"/>
      <c r="G183" s="33" t="s">
        <v>17</v>
      </c>
    </row>
    <row r="184" spans="1:10" x14ac:dyDescent="0.25">
      <c r="A184" s="32" t="str">
        <f t="shared" ca="1" si="6"/>
        <v>Début/Fin</v>
      </c>
      <c r="B184" s="11"/>
      <c r="C184" s="12" t="s">
        <v>276</v>
      </c>
      <c r="D184" s="12" t="s">
        <v>277</v>
      </c>
      <c r="E184" s="11" t="s">
        <v>529</v>
      </c>
      <c r="F184" s="11"/>
      <c r="G184" s="33" t="s">
        <v>17</v>
      </c>
    </row>
    <row r="185" spans="1:10" x14ac:dyDescent="0.25">
      <c r="A185" s="32" t="str">
        <f t="shared" ca="1" si="6"/>
        <v>Lien</v>
      </c>
      <c r="B185" s="11"/>
      <c r="C185" s="12" t="s">
        <v>278</v>
      </c>
      <c r="D185" s="12" t="s">
        <v>279</v>
      </c>
      <c r="E185" s="11" t="s">
        <v>530</v>
      </c>
      <c r="F185" s="11"/>
      <c r="G185" s="33" t="s">
        <v>17</v>
      </c>
    </row>
    <row r="186" spans="1:10" x14ac:dyDescent="0.25">
      <c r="A186" s="32" t="str">
        <f t="shared" ca="1" si="6"/>
        <v>Processus</v>
      </c>
      <c r="B186" s="11"/>
      <c r="C186" s="12" t="s">
        <v>247</v>
      </c>
      <c r="D186" s="12" t="s">
        <v>258</v>
      </c>
      <c r="E186" s="11" t="s">
        <v>531</v>
      </c>
      <c r="F186" s="11"/>
      <c r="G186" s="33" t="s">
        <v>17</v>
      </c>
    </row>
    <row r="187" spans="1:10" x14ac:dyDescent="0.25">
      <c r="A187" s="32" t="str">
        <f t="shared" ca="1" si="6"/>
        <v>Document</v>
      </c>
      <c r="B187" s="11"/>
      <c r="C187" s="12" t="s">
        <v>280</v>
      </c>
      <c r="D187" s="12" t="s">
        <v>281</v>
      </c>
      <c r="E187" s="11" t="s">
        <v>281</v>
      </c>
      <c r="F187" s="11"/>
      <c r="G187" s="33" t="s">
        <v>17</v>
      </c>
    </row>
    <row r="188" spans="1:10" x14ac:dyDescent="0.25">
      <c r="A188" s="32" t="str">
        <f t="shared" ca="1" si="6"/>
        <v>Décision</v>
      </c>
      <c r="B188" s="11"/>
      <c r="C188" s="12" t="s">
        <v>282</v>
      </c>
      <c r="D188" s="12" t="s">
        <v>283</v>
      </c>
      <c r="E188" s="11" t="s">
        <v>532</v>
      </c>
      <c r="F188" s="11"/>
      <c r="G188" s="33" t="s">
        <v>17</v>
      </c>
    </row>
    <row r="189" spans="1:10" x14ac:dyDescent="0.25">
      <c r="A189" s="32" t="str">
        <f t="shared" ca="1" si="6"/>
        <v>Suite</v>
      </c>
      <c r="B189" s="11"/>
      <c r="C189" s="12" t="s">
        <v>284</v>
      </c>
      <c r="D189" s="12" t="s">
        <v>285</v>
      </c>
      <c r="E189" s="11" t="s">
        <v>533</v>
      </c>
      <c r="F189" s="11"/>
      <c r="G189" s="33" t="s">
        <v>17</v>
      </c>
    </row>
    <row r="190" spans="1:10" x14ac:dyDescent="0.25">
      <c r="A190" s="32" t="str">
        <f t="shared" ca="1" si="6"/>
        <v>oui</v>
      </c>
      <c r="B190" s="11"/>
      <c r="C190" s="12" t="s">
        <v>286</v>
      </c>
      <c r="D190" s="12" t="s">
        <v>287</v>
      </c>
      <c r="E190" s="11" t="s">
        <v>534</v>
      </c>
      <c r="F190" s="11"/>
      <c r="G190" s="33" t="s">
        <v>17</v>
      </c>
    </row>
    <row r="191" spans="1:10" x14ac:dyDescent="0.25">
      <c r="A191" s="32" t="str">
        <f t="shared" ca="1" si="6"/>
        <v xml:space="preserve">non </v>
      </c>
      <c r="B191" s="11"/>
      <c r="C191" s="12" t="s">
        <v>288</v>
      </c>
      <c r="D191" s="12" t="s">
        <v>289</v>
      </c>
      <c r="E191" s="11" t="s">
        <v>535</v>
      </c>
      <c r="F191" s="11"/>
      <c r="G191" s="33" t="s">
        <v>17</v>
      </c>
    </row>
    <row r="192" spans="1:10" x14ac:dyDescent="0.25">
      <c r="A192" s="32" t="str">
        <f t="shared" ca="1" si="6"/>
        <v>p. 2</v>
      </c>
      <c r="B192" s="11"/>
      <c r="C192" s="12" t="s">
        <v>290</v>
      </c>
      <c r="D192" s="12" t="s">
        <v>291</v>
      </c>
      <c r="E192" s="11" t="s">
        <v>291</v>
      </c>
      <c r="F192" s="11"/>
      <c r="G192" s="33" t="s">
        <v>17</v>
      </c>
    </row>
    <row r="193" spans="1:10" x14ac:dyDescent="0.25">
      <c r="A193" s="32" t="str">
        <f t="shared" ca="1" si="6"/>
        <v>Début</v>
      </c>
      <c r="B193" s="11"/>
      <c r="C193" s="12" t="s">
        <v>120</v>
      </c>
      <c r="D193" s="12" t="s">
        <v>121</v>
      </c>
      <c r="E193" s="11" t="s">
        <v>536</v>
      </c>
      <c r="F193" s="11"/>
      <c r="G193" s="33" t="s">
        <v>17</v>
      </c>
    </row>
    <row r="194" spans="1:10" x14ac:dyDescent="0.25">
      <c r="A194" s="32" t="str">
        <f t="shared" ca="1" si="6"/>
        <v>Fin</v>
      </c>
      <c r="B194" s="11"/>
      <c r="C194" s="12" t="s">
        <v>122</v>
      </c>
      <c r="D194" s="12" t="s">
        <v>123</v>
      </c>
      <c r="E194" s="11" t="s">
        <v>537</v>
      </c>
      <c r="F194" s="11"/>
      <c r="G194" s="33" t="s">
        <v>17</v>
      </c>
    </row>
    <row r="195" spans="1:10" x14ac:dyDescent="0.25">
      <c r="A195" s="32" t="str">
        <f t="shared" ca="1" si="6"/>
        <v>No. processus</v>
      </c>
      <c r="B195" s="11"/>
      <c r="C195" s="12" t="s">
        <v>292</v>
      </c>
      <c r="D195" s="12" t="s">
        <v>293</v>
      </c>
      <c r="E195" s="11" t="s">
        <v>538</v>
      </c>
      <c r="F195" s="11"/>
      <c r="G195" s="33" t="s">
        <v>17</v>
      </c>
    </row>
    <row r="196" spans="1:10" x14ac:dyDescent="0.25">
      <c r="A196" s="34" t="str">
        <f t="shared" ca="1" si="6"/>
        <v>Texte</v>
      </c>
      <c r="B196" s="11"/>
      <c r="C196" s="35" t="s">
        <v>294</v>
      </c>
      <c r="D196" s="35" t="s">
        <v>295</v>
      </c>
      <c r="E196" s="36" t="s">
        <v>294</v>
      </c>
      <c r="F196" s="36"/>
      <c r="G196" s="37" t="s">
        <v>17</v>
      </c>
    </row>
    <row r="197" spans="1:10" s="28" customFormat="1" ht="26.4" x14ac:dyDescent="0.25">
      <c r="A197" s="38" t="str">
        <f t="shared" ca="1" si="6"/>
        <v>R É C L A M A T I O N S   D E S   C O L L A B O R A T E U R S</v>
      </c>
      <c r="B197" s="22"/>
      <c r="C197" s="23" t="s">
        <v>2639</v>
      </c>
      <c r="D197" s="24" t="s">
        <v>2640</v>
      </c>
      <c r="E197" s="24" t="s">
        <v>2641</v>
      </c>
      <c r="F197" s="25"/>
      <c r="G197" s="26" t="s">
        <v>17</v>
      </c>
      <c r="J197" s="6"/>
    </row>
    <row r="198" spans="1:10" x14ac:dyDescent="0.25">
      <c r="A198" s="29" t="str">
        <f t="shared" ca="1" si="6"/>
        <v>Réclamations</v>
      </c>
      <c r="B198" s="11"/>
      <c r="C198" s="39" t="s">
        <v>307</v>
      </c>
      <c r="D198" s="39" t="s">
        <v>306</v>
      </c>
      <c r="E198" s="30" t="s">
        <v>545</v>
      </c>
      <c r="F198" s="30"/>
      <c r="G198" s="31" t="s">
        <v>17</v>
      </c>
    </row>
    <row r="199" spans="1:10" x14ac:dyDescent="0.25">
      <c r="A199" s="32" t="str">
        <f t="shared" ca="1" si="6"/>
        <v>Mesures possibles</v>
      </c>
      <c r="B199" s="11"/>
      <c r="C199" s="12" t="s">
        <v>28</v>
      </c>
      <c r="D199" s="12" t="s">
        <v>29</v>
      </c>
      <c r="E199" s="11" t="s">
        <v>546</v>
      </c>
      <c r="F199" s="11"/>
      <c r="G199" s="33" t="s">
        <v>17</v>
      </c>
    </row>
    <row r="200" spans="1:10" x14ac:dyDescent="0.25">
      <c r="A200" s="32" t="str">
        <f t="shared" ca="1" si="6"/>
        <v>Probabilité d'occurence</v>
      </c>
      <c r="B200" s="11"/>
      <c r="C200" s="12" t="s">
        <v>303</v>
      </c>
      <c r="D200" s="12" t="s">
        <v>302</v>
      </c>
      <c r="E200" s="11" t="s">
        <v>454</v>
      </c>
      <c r="G200" s="33" t="s">
        <v>17</v>
      </c>
    </row>
    <row r="201" spans="1:10" x14ac:dyDescent="0.25">
      <c r="A201" s="32" t="str">
        <f t="shared" ca="1" si="6"/>
        <v>du:</v>
      </c>
      <c r="B201" s="11"/>
      <c r="C201" s="12" t="s">
        <v>330</v>
      </c>
      <c r="D201" s="12" t="s">
        <v>327</v>
      </c>
      <c r="E201" s="11" t="s">
        <v>543</v>
      </c>
      <c r="G201" s="33" t="s">
        <v>17</v>
      </c>
    </row>
    <row r="202" spans="1:10" x14ac:dyDescent="0.25">
      <c r="A202" s="32" t="str">
        <f t="shared" ca="1" si="6"/>
        <v>au:</v>
      </c>
      <c r="B202" s="11"/>
      <c r="C202" s="12" t="s">
        <v>328</v>
      </c>
      <c r="D202" s="12" t="s">
        <v>329</v>
      </c>
      <c r="E202" s="11" t="s">
        <v>544</v>
      </c>
      <c r="G202" s="33" t="s">
        <v>17</v>
      </c>
    </row>
    <row r="203" spans="1:10" x14ac:dyDescent="0.25">
      <c r="A203" s="32" t="str">
        <f t="shared" ca="1" si="6"/>
        <v>Description</v>
      </c>
      <c r="B203" s="11"/>
      <c r="C203" s="12" t="s">
        <v>1595</v>
      </c>
      <c r="D203" s="12" t="s">
        <v>509</v>
      </c>
      <c r="E203" s="11" t="s">
        <v>509</v>
      </c>
      <c r="G203" s="33"/>
    </row>
    <row r="204" spans="1:10" x14ac:dyDescent="0.25">
      <c r="A204" s="32" t="str">
        <f t="shared" ca="1" si="6"/>
        <v>Raison</v>
      </c>
      <c r="B204" s="11"/>
      <c r="C204" s="12" t="s">
        <v>3868</v>
      </c>
      <c r="D204" s="12" t="s">
        <v>3869</v>
      </c>
      <c r="E204" s="11" t="s">
        <v>3870</v>
      </c>
      <c r="G204" s="33"/>
    </row>
    <row r="205" spans="1:10" x14ac:dyDescent="0.25">
      <c r="A205" s="32" t="str">
        <f t="shared" ca="1" si="6"/>
        <v>Statut</v>
      </c>
      <c r="B205" s="11"/>
      <c r="C205" s="12" t="s">
        <v>30</v>
      </c>
      <c r="D205" s="12" t="s">
        <v>31</v>
      </c>
      <c r="E205" s="12" t="s">
        <v>30</v>
      </c>
      <c r="F205" s="12" t="s">
        <v>477</v>
      </c>
      <c r="G205" s="33"/>
    </row>
    <row r="206" spans="1:10" s="28" customFormat="1" ht="26.4" x14ac:dyDescent="0.25">
      <c r="A206" s="38" t="str">
        <f t="shared" ca="1" si="6"/>
        <v>T A B L E A U   D E   B O R D   G E S T I O N   D U   P E R S O N N E L</v>
      </c>
      <c r="B206" s="43"/>
      <c r="C206" s="23" t="s">
        <v>2362</v>
      </c>
      <c r="D206" s="24" t="s">
        <v>3875</v>
      </c>
      <c r="E206" s="24" t="s">
        <v>2362</v>
      </c>
      <c r="F206" s="24"/>
      <c r="G206" s="26" t="s">
        <v>17</v>
      </c>
      <c r="J206" s="6"/>
    </row>
    <row r="207" spans="1:10" x14ac:dyDescent="0.25">
      <c r="A207" s="29" t="str">
        <f t="shared" ca="1" si="6"/>
        <v>Objectifs GRH</v>
      </c>
      <c r="B207" s="11"/>
      <c r="C207" s="30" t="s">
        <v>2317</v>
      </c>
      <c r="D207" s="30" t="s">
        <v>2316</v>
      </c>
      <c r="E207" s="30"/>
      <c r="F207" s="30"/>
      <c r="G207" s="31" t="s">
        <v>17</v>
      </c>
    </row>
    <row r="208" spans="1:10" x14ac:dyDescent="0.25">
      <c r="A208" s="32" t="str">
        <f t="shared" ca="1" si="6"/>
        <v>Indicateurs</v>
      </c>
      <c r="B208" s="11"/>
      <c r="C208" s="11" t="s">
        <v>116</v>
      </c>
      <c r="D208" s="11" t="s">
        <v>117</v>
      </c>
      <c r="E208" s="11"/>
      <c r="F208" s="11"/>
      <c r="G208" s="33" t="s">
        <v>17</v>
      </c>
    </row>
    <row r="209" spans="1:10" x14ac:dyDescent="0.25">
      <c r="A209" s="32" t="str">
        <f t="shared" ca="1" si="6"/>
        <v>atteint</v>
      </c>
      <c r="B209" s="11"/>
      <c r="C209" s="11" t="s">
        <v>110</v>
      </c>
      <c r="D209" s="12" t="s">
        <v>111</v>
      </c>
      <c r="E209" s="11" t="s">
        <v>550</v>
      </c>
      <c r="F209" s="11"/>
      <c r="G209" s="33" t="s">
        <v>17</v>
      </c>
    </row>
    <row r="210" spans="1:10" x14ac:dyDescent="0.25">
      <c r="A210" s="32" t="str">
        <f t="shared" ca="1" si="6"/>
        <v>Projets</v>
      </c>
      <c r="B210" s="11"/>
      <c r="C210" s="11" t="s">
        <v>118</v>
      </c>
      <c r="D210" s="12" t="s">
        <v>119</v>
      </c>
      <c r="E210" s="11" t="s">
        <v>553</v>
      </c>
      <c r="F210" s="11"/>
      <c r="G210" s="33" t="s">
        <v>17</v>
      </c>
    </row>
    <row r="211" spans="1:10" x14ac:dyDescent="0.25">
      <c r="A211" s="32" t="str">
        <f t="shared" ca="1" si="6"/>
        <v>No.</v>
      </c>
      <c r="B211" s="11"/>
      <c r="C211" s="11" t="s">
        <v>26</v>
      </c>
      <c r="D211" s="12" t="s">
        <v>27</v>
      </c>
      <c r="E211" s="11" t="s">
        <v>27</v>
      </c>
      <c r="F211" s="11"/>
      <c r="G211" s="33" t="s">
        <v>17</v>
      </c>
    </row>
    <row r="212" spans="1:10" x14ac:dyDescent="0.25">
      <c r="A212" s="32" t="str">
        <f t="shared" ca="1" si="6"/>
        <v>Qui?</v>
      </c>
      <c r="B212" s="11"/>
      <c r="C212" s="12" t="s">
        <v>124</v>
      </c>
      <c r="D212" s="12" t="s">
        <v>125</v>
      </c>
      <c r="E212" s="11" t="s">
        <v>554</v>
      </c>
      <c r="F212" s="11"/>
      <c r="G212" s="33" t="s">
        <v>17</v>
      </c>
    </row>
    <row r="213" spans="1:10" x14ac:dyDescent="0.25">
      <c r="A213" s="32" t="str">
        <f t="shared" ca="1" si="6"/>
        <v>Début</v>
      </c>
      <c r="B213" s="11"/>
      <c r="C213" s="12" t="s">
        <v>120</v>
      </c>
      <c r="D213" s="12" t="s">
        <v>121</v>
      </c>
      <c r="E213" s="11" t="s">
        <v>536</v>
      </c>
      <c r="F213" s="11"/>
      <c r="G213" s="33" t="s">
        <v>17</v>
      </c>
    </row>
    <row r="214" spans="1:10" x14ac:dyDescent="0.25">
      <c r="A214" s="34" t="str">
        <f t="shared" ca="1" si="6"/>
        <v>Fin</v>
      </c>
      <c r="B214" s="11"/>
      <c r="C214" s="35" t="s">
        <v>122</v>
      </c>
      <c r="D214" s="35" t="s">
        <v>123</v>
      </c>
      <c r="E214" s="36" t="s">
        <v>537</v>
      </c>
      <c r="F214" s="36"/>
      <c r="G214" s="37" t="s">
        <v>17</v>
      </c>
    </row>
    <row r="215" spans="1:10" s="28" customFormat="1" x14ac:dyDescent="0.25">
      <c r="A215" s="38" t="str">
        <f t="shared" ca="1" si="6"/>
        <v>S T R A T E G I E S  &amp;  O B J E C T I F S    G R H</v>
      </c>
      <c r="B215" s="43"/>
      <c r="C215" s="23" t="s">
        <v>2319</v>
      </c>
      <c r="D215" s="24" t="s">
        <v>2318</v>
      </c>
      <c r="E215" s="24"/>
      <c r="F215" s="24"/>
      <c r="G215" s="26" t="s">
        <v>17</v>
      </c>
      <c r="J215" s="6"/>
    </row>
    <row r="216" spans="1:10" x14ac:dyDescent="0.25">
      <c r="A216" s="29" t="str">
        <f t="shared" ca="1" si="6"/>
        <v>DOIT</v>
      </c>
      <c r="B216" s="11"/>
      <c r="C216" s="30" t="s">
        <v>108</v>
      </c>
      <c r="D216" s="39" t="s">
        <v>109</v>
      </c>
      <c r="E216" s="30" t="s">
        <v>549</v>
      </c>
      <c r="F216" s="30"/>
      <c r="G216" s="31" t="s">
        <v>17</v>
      </c>
    </row>
    <row r="217" spans="1:10" x14ac:dyDescent="0.25">
      <c r="A217" s="32" t="str">
        <f t="shared" ca="1" si="6"/>
        <v>ÊTRE</v>
      </c>
      <c r="B217" s="11"/>
      <c r="C217" s="11" t="s">
        <v>106</v>
      </c>
      <c r="D217" s="12" t="s">
        <v>107</v>
      </c>
      <c r="E217" s="11" t="s">
        <v>548</v>
      </c>
      <c r="F217" s="11"/>
      <c r="G217" s="33" t="s">
        <v>17</v>
      </c>
    </row>
    <row r="218" spans="1:10" x14ac:dyDescent="0.25">
      <c r="A218" s="32" t="str">
        <f t="shared" ca="1" si="6"/>
        <v>Stragégies GRH</v>
      </c>
      <c r="B218" s="11"/>
      <c r="C218" s="11" t="s">
        <v>2320</v>
      </c>
      <c r="D218" s="11" t="s">
        <v>2321</v>
      </c>
      <c r="E218" s="11"/>
      <c r="F218" s="11"/>
      <c r="G218" s="33" t="s">
        <v>17</v>
      </c>
    </row>
    <row r="219" spans="1:10" x14ac:dyDescent="0.25">
      <c r="A219" s="32" t="str">
        <f t="shared" ca="1" si="6"/>
        <v>Indicateurs stratégiques</v>
      </c>
      <c r="B219" s="11"/>
      <c r="C219" s="11" t="s">
        <v>104</v>
      </c>
      <c r="D219" s="12" t="s">
        <v>105</v>
      </c>
      <c r="E219" s="11" t="s">
        <v>547</v>
      </c>
      <c r="F219" s="11"/>
      <c r="G219" s="33" t="s">
        <v>17</v>
      </c>
    </row>
    <row r="220" spans="1:10" x14ac:dyDescent="0.25">
      <c r="A220" s="32" t="str">
        <f t="shared" ca="1" si="6"/>
        <v>rouge</v>
      </c>
      <c r="B220" s="11"/>
      <c r="C220" s="11" t="s">
        <v>112</v>
      </c>
      <c r="D220" s="12" t="s">
        <v>113</v>
      </c>
      <c r="E220" s="11" t="s">
        <v>551</v>
      </c>
      <c r="F220" s="11"/>
      <c r="G220" s="33" t="s">
        <v>17</v>
      </c>
    </row>
    <row r="221" spans="1:10" x14ac:dyDescent="0.25">
      <c r="A221" s="32" t="str">
        <f t="shared" ca="1" si="6"/>
        <v>jaune</v>
      </c>
      <c r="B221" s="11"/>
      <c r="C221" s="11" t="s">
        <v>114</v>
      </c>
      <c r="D221" s="12" t="s">
        <v>115</v>
      </c>
      <c r="E221" s="11" t="s">
        <v>552</v>
      </c>
      <c r="F221" s="11"/>
      <c r="G221" s="33" t="s">
        <v>17</v>
      </c>
    </row>
    <row r="222" spans="1:10" x14ac:dyDescent="0.25">
      <c r="A222" s="34">
        <f t="shared" ca="1" si="6"/>
        <v>0</v>
      </c>
      <c r="B222" s="11"/>
      <c r="C222" s="36"/>
      <c r="D222" s="36"/>
      <c r="E222" s="36"/>
      <c r="F222" s="36"/>
      <c r="G222" s="37" t="s">
        <v>17</v>
      </c>
    </row>
    <row r="223" spans="1:10" s="27" customFormat="1" x14ac:dyDescent="0.25">
      <c r="A223" s="42" t="str">
        <f t="shared" ca="1" si="6"/>
        <v>myC A N V A S (mon bilan personnel)</v>
      </c>
      <c r="B223" s="22"/>
      <c r="C223" s="23" t="s">
        <v>2658</v>
      </c>
      <c r="D223" s="24" t="s">
        <v>3842</v>
      </c>
      <c r="E223" s="24" t="s">
        <v>2659</v>
      </c>
      <c r="F223" s="24" t="s">
        <v>2659</v>
      </c>
      <c r="G223" s="26" t="s">
        <v>17</v>
      </c>
      <c r="J223" s="6"/>
    </row>
    <row r="224" spans="1:10" x14ac:dyDescent="0.25">
      <c r="A224" s="29" t="str">
        <f t="shared" ca="1" si="6"/>
        <v>Mon nom</v>
      </c>
      <c r="B224" s="11"/>
      <c r="C224" s="30" t="s">
        <v>1846</v>
      </c>
      <c r="D224" s="30" t="s">
        <v>2698</v>
      </c>
      <c r="E224" s="30"/>
      <c r="F224" s="30"/>
      <c r="G224" s="31" t="s">
        <v>17</v>
      </c>
    </row>
    <row r="225" spans="1:7" x14ac:dyDescent="0.25">
      <c r="A225" s="32" t="str">
        <f t="shared" ca="1" si="6"/>
        <v>Mis à jour le :</v>
      </c>
      <c r="B225" s="11"/>
      <c r="C225" s="11" t="s">
        <v>430</v>
      </c>
      <c r="D225" s="12" t="s">
        <v>2699</v>
      </c>
      <c r="E225" s="11"/>
      <c r="F225" s="11"/>
      <c r="G225" s="33" t="s">
        <v>17</v>
      </c>
    </row>
    <row r="226" spans="1:7" x14ac:dyDescent="0.25">
      <c r="A226" s="32" t="str">
        <f t="shared" ca="1" si="6"/>
        <v>Quelles sont mes forces ?</v>
      </c>
      <c r="B226" s="11"/>
      <c r="C226" s="11" t="s">
        <v>1837</v>
      </c>
      <c r="D226" s="11" t="s">
        <v>2700</v>
      </c>
      <c r="E226" s="11"/>
      <c r="F226" s="11"/>
      <c r="G226" s="33" t="s">
        <v>17</v>
      </c>
    </row>
    <row r="227" spans="1:7" x14ac:dyDescent="0.25">
      <c r="A227" s="32" t="str">
        <f t="shared" ca="1" si="6"/>
        <v>Qu'est-ce que je déteste ?</v>
      </c>
      <c r="B227" s="11"/>
      <c r="C227" s="11" t="s">
        <v>1834</v>
      </c>
      <c r="D227" s="12" t="s">
        <v>2701</v>
      </c>
      <c r="E227" s="11"/>
      <c r="F227" s="11"/>
      <c r="G227" s="33" t="s">
        <v>17</v>
      </c>
    </row>
    <row r="228" spans="1:7" x14ac:dyDescent="0.25">
      <c r="A228" s="32" t="str">
        <f t="shared" ca="1" si="6"/>
        <v>À quoi puis-je renoncer ?</v>
      </c>
      <c r="B228" s="11"/>
      <c r="C228" s="11" t="s">
        <v>1835</v>
      </c>
      <c r="D228" s="12" t="s">
        <v>2702</v>
      </c>
      <c r="E228" s="11"/>
      <c r="F228" s="11"/>
      <c r="G228" s="33" t="s">
        <v>17</v>
      </c>
    </row>
    <row r="229" spans="1:7" x14ac:dyDescent="0.25">
      <c r="A229" s="32" t="str">
        <f t="shared" ca="1" si="6"/>
        <v>Qu'est-ce que je sais bien faire ?</v>
      </c>
      <c r="B229" s="11"/>
      <c r="C229" s="11" t="s">
        <v>1838</v>
      </c>
      <c r="D229" s="11" t="s">
        <v>2703</v>
      </c>
      <c r="E229" s="11"/>
      <c r="F229" s="11"/>
      <c r="G229" s="33" t="s">
        <v>17</v>
      </c>
    </row>
    <row r="230" spans="1:7" x14ac:dyDescent="0.25">
      <c r="A230" s="32" t="str">
        <f t="shared" ca="1" si="6"/>
        <v>Quelles relations ai-je avec elles ?</v>
      </c>
      <c r="B230" s="11"/>
      <c r="C230" s="12" t="s">
        <v>1845</v>
      </c>
      <c r="D230" s="12" t="s">
        <v>2704</v>
      </c>
      <c r="E230" s="12"/>
      <c r="F230" s="12"/>
      <c r="G230" s="33" t="s">
        <v>17</v>
      </c>
    </row>
    <row r="231" spans="1:7" x14ac:dyDescent="0.25">
      <c r="A231" s="32" t="str">
        <f t="shared" ref="A231:A294" ca="1" si="7">OFFSET($C231,0,$Z$5-1)</f>
        <v>Qui sont mes partenaires ?</v>
      </c>
      <c r="B231" s="11"/>
      <c r="C231" s="11" t="s">
        <v>1844</v>
      </c>
      <c r="D231" s="12" t="s">
        <v>2705</v>
      </c>
      <c r="E231" s="12"/>
      <c r="F231" s="11"/>
      <c r="G231" s="33" t="s">
        <v>17</v>
      </c>
    </row>
    <row r="232" spans="1:7" x14ac:dyDescent="0.25">
      <c r="A232" s="32" t="str">
        <f t="shared" ca="1" si="7"/>
        <v>Sur qui puis-je compter ?</v>
      </c>
      <c r="B232" s="11"/>
      <c r="C232" s="11" t="s">
        <v>1847</v>
      </c>
      <c r="D232" s="12" t="s">
        <v>2706</v>
      </c>
      <c r="E232" s="12"/>
      <c r="F232" s="11"/>
      <c r="G232" s="33" t="s">
        <v>17</v>
      </c>
    </row>
    <row r="233" spans="1:7" x14ac:dyDescent="0.25">
      <c r="A233" s="32" t="str">
        <f t="shared" ca="1" si="7"/>
        <v>Qui sont les clients ?</v>
      </c>
      <c r="B233" s="11"/>
      <c r="C233" s="11" t="s">
        <v>432</v>
      </c>
      <c r="D233" s="11" t="s">
        <v>2707</v>
      </c>
      <c r="E233" s="11"/>
      <c r="F233" s="11"/>
      <c r="G233" s="33" t="s">
        <v>17</v>
      </c>
    </row>
    <row r="234" spans="1:7" x14ac:dyDescent="0.25">
      <c r="A234" s="32" t="str">
        <f t="shared" ca="1" si="7"/>
        <v>Quels sont mes rêves ?</v>
      </c>
      <c r="B234" s="11"/>
      <c r="C234" s="11" t="s">
        <v>1848</v>
      </c>
      <c r="D234" s="11" t="s">
        <v>2708</v>
      </c>
      <c r="E234" s="11"/>
      <c r="F234" s="11"/>
      <c r="G234" s="33" t="s">
        <v>17</v>
      </c>
    </row>
    <row r="235" spans="1:7" x14ac:dyDescent="0.25">
      <c r="A235" s="32" t="str">
        <f t="shared" ca="1" si="7"/>
        <v>Quels sont mes objectifs ?</v>
      </c>
      <c r="B235" s="11"/>
      <c r="C235" s="11" t="s">
        <v>1849</v>
      </c>
      <c r="D235" s="11" t="s">
        <v>2709</v>
      </c>
      <c r="E235" s="11"/>
      <c r="F235" s="11"/>
      <c r="G235" s="33" t="s">
        <v>17</v>
      </c>
    </row>
    <row r="236" spans="1:7" x14ac:dyDescent="0.25">
      <c r="A236" s="32" t="str">
        <f t="shared" ca="1" si="7"/>
        <v>Que dois-je faire pour les atteindre ?</v>
      </c>
      <c r="B236" s="11"/>
      <c r="C236" s="11" t="s">
        <v>1850</v>
      </c>
      <c r="D236" s="11" t="s">
        <v>2710</v>
      </c>
      <c r="E236" s="11"/>
      <c r="F236" s="11"/>
      <c r="G236" s="33" t="s">
        <v>17</v>
      </c>
    </row>
    <row r="237" spans="1:7" x14ac:dyDescent="0.25">
      <c r="A237" s="32" t="str">
        <f t="shared" ca="1" si="7"/>
        <v>p. ex. équilibre entre vie professionnelle et vie privée</v>
      </c>
      <c r="B237" s="11"/>
      <c r="C237" s="11" t="s">
        <v>1852</v>
      </c>
      <c r="D237" s="11" t="s">
        <v>2711</v>
      </c>
      <c r="E237" s="11"/>
      <c r="F237" s="11"/>
      <c r="G237" s="33" t="s">
        <v>17</v>
      </c>
    </row>
    <row r="238" spans="1:7" ht="39.6" x14ac:dyDescent="0.25">
      <c r="A238" s="32" t="str">
        <f t="shared" ca="1" si="7"/>
        <v xml:space="preserve">Définir des priorités, ne pas négliger la famille, prendre du temps pour soi, travailler à domicile, réduire la charge de travail </v>
      </c>
      <c r="B238" s="11"/>
      <c r="C238" s="11" t="s">
        <v>1851</v>
      </c>
      <c r="D238" s="11" t="s">
        <v>2712</v>
      </c>
      <c r="E238" s="11"/>
      <c r="F238" s="11"/>
      <c r="G238" s="33" t="s">
        <v>17</v>
      </c>
    </row>
    <row r="239" spans="1:7" x14ac:dyDescent="0.25">
      <c r="A239" s="32" t="str">
        <f t="shared" ca="1" si="7"/>
        <v>Quels sont mes revenus ?</v>
      </c>
      <c r="B239" s="11"/>
      <c r="C239" s="11" t="s">
        <v>1853</v>
      </c>
      <c r="D239" s="11" t="s">
        <v>2713</v>
      </c>
      <c r="E239" s="11"/>
      <c r="F239" s="11"/>
      <c r="G239" s="33" t="s">
        <v>17</v>
      </c>
    </row>
    <row r="240" spans="1:7" x14ac:dyDescent="0.25">
      <c r="A240" s="32" t="str">
        <f t="shared" ca="1" si="7"/>
        <v>Quelles sont mes faiblesses ?</v>
      </c>
      <c r="B240" s="11"/>
      <c r="C240" s="11" t="s">
        <v>1842</v>
      </c>
      <c r="D240" s="12" t="s">
        <v>2714</v>
      </c>
      <c r="E240" s="11"/>
      <c r="F240" s="11"/>
      <c r="G240" s="33" t="s">
        <v>17</v>
      </c>
    </row>
    <row r="241" spans="1:10" x14ac:dyDescent="0.25">
      <c r="A241" s="32" t="str">
        <f t="shared" ca="1" si="7"/>
        <v>Qu'est-ce que je sais moins bien faire ?</v>
      </c>
      <c r="B241" s="11"/>
      <c r="C241" s="11" t="s">
        <v>1843</v>
      </c>
      <c r="D241" s="11" t="s">
        <v>2715</v>
      </c>
      <c r="E241" s="11"/>
      <c r="F241" s="11"/>
      <c r="G241" s="33" t="s">
        <v>17</v>
      </c>
    </row>
    <row r="242" spans="1:10" x14ac:dyDescent="0.25">
      <c r="A242" s="32" t="str">
        <f t="shared" ca="1" si="7"/>
        <v>De quelles compétences-clés ai-je besoin ?</v>
      </c>
      <c r="B242" s="11"/>
      <c r="C242" s="11" t="s">
        <v>1840</v>
      </c>
      <c r="D242" s="11" t="s">
        <v>2716</v>
      </c>
      <c r="E242" s="11"/>
      <c r="F242" s="11"/>
      <c r="G242" s="33" t="s">
        <v>17</v>
      </c>
    </row>
    <row r="243" spans="1:10" ht="26.4" x14ac:dyDescent="0.25">
      <c r="A243" s="32" t="str">
        <f t="shared" ca="1" si="7"/>
        <v>Quelles sont les ressources absolument indispensables pour réaliser mes objectifs / rêves ?</v>
      </c>
      <c r="B243" s="11"/>
      <c r="C243" s="11" t="s">
        <v>1841</v>
      </c>
      <c r="D243" s="11" t="s">
        <v>2717</v>
      </c>
      <c r="E243" s="11"/>
      <c r="F243" s="11"/>
      <c r="G243" s="33" t="s">
        <v>17</v>
      </c>
    </row>
    <row r="244" spans="1:10" x14ac:dyDescent="0.25">
      <c r="A244" s="32" t="str">
        <f t="shared" ca="1" si="7"/>
        <v>Quels sont mes atouts ?</v>
      </c>
      <c r="B244" s="11"/>
      <c r="C244" s="11" t="s">
        <v>433</v>
      </c>
      <c r="D244" s="11" t="s">
        <v>2718</v>
      </c>
      <c r="E244" s="11"/>
      <c r="F244" s="11"/>
      <c r="G244" s="33" t="s">
        <v>17</v>
      </c>
    </row>
    <row r="245" spans="1:10" x14ac:dyDescent="0.25">
      <c r="A245" s="32" t="str">
        <f t="shared" ca="1" si="7"/>
        <v>Qui suis-je ?</v>
      </c>
      <c r="B245" s="11"/>
      <c r="C245" s="12" t="s">
        <v>1826</v>
      </c>
      <c r="D245" s="12" t="s">
        <v>2719</v>
      </c>
      <c r="E245" s="12"/>
      <c r="F245" s="12"/>
      <c r="G245" s="33" t="s">
        <v>17</v>
      </c>
    </row>
    <row r="246" spans="1:10" ht="26.4" x14ac:dyDescent="0.25">
      <c r="A246" s="32" t="str">
        <f t="shared" ca="1" si="7"/>
        <v>… et qu'est-ce qui me procure du plaisir dans ces rôles ?</v>
      </c>
      <c r="B246" s="11"/>
      <c r="C246" s="11" t="s">
        <v>1827</v>
      </c>
      <c r="D246" s="12" t="s">
        <v>2720</v>
      </c>
      <c r="E246" s="11"/>
      <c r="F246" s="11"/>
      <c r="G246" s="33" t="s">
        <v>17</v>
      </c>
    </row>
    <row r="247" spans="1:10" x14ac:dyDescent="0.25">
      <c r="A247" s="32" t="str">
        <f t="shared" ca="1" si="7"/>
        <v>p. ex. : mère de famille</v>
      </c>
      <c r="B247" s="11"/>
      <c r="C247" s="11" t="s">
        <v>1829</v>
      </c>
      <c r="D247" s="12" t="s">
        <v>2721</v>
      </c>
      <c r="E247" s="11"/>
      <c r="F247" s="11"/>
      <c r="G247" s="33" t="s">
        <v>17</v>
      </c>
    </row>
    <row r="248" spans="1:10" x14ac:dyDescent="0.25">
      <c r="A248" s="32" t="str">
        <f t="shared" ca="1" si="7"/>
        <v>Stimulation, joie, vie de famille, fierté, satisfaction</v>
      </c>
      <c r="B248" s="11"/>
      <c r="C248" s="11" t="s">
        <v>1828</v>
      </c>
      <c r="D248" s="12" t="s">
        <v>2722</v>
      </c>
      <c r="E248" s="11"/>
      <c r="F248" s="11"/>
      <c r="G248" s="33" t="s">
        <v>17</v>
      </c>
    </row>
    <row r="249" spans="1:10" x14ac:dyDescent="0.25">
      <c r="A249" s="32" t="str">
        <f t="shared" ca="1" si="7"/>
        <v>p. ex. : orateur</v>
      </c>
      <c r="B249" s="11"/>
      <c r="C249" s="11" t="s">
        <v>1830</v>
      </c>
      <c r="D249" s="12" t="s">
        <v>2723</v>
      </c>
      <c r="E249" s="11"/>
      <c r="F249" s="11"/>
      <c r="G249" s="33" t="s">
        <v>17</v>
      </c>
    </row>
    <row r="250" spans="1:10" ht="26.4" x14ac:dyDescent="0.25">
      <c r="A250" s="32" t="str">
        <f t="shared" ca="1" si="7"/>
        <v>Attention reçue, reconnaissance, transmettre des messages, applaudissements, appréhension</v>
      </c>
      <c r="B250" s="11"/>
      <c r="C250" s="11" t="s">
        <v>1839</v>
      </c>
      <c r="D250" s="12" t="s">
        <v>2724</v>
      </c>
      <c r="E250" s="11"/>
      <c r="F250" s="11"/>
      <c r="G250" s="33" t="s">
        <v>17</v>
      </c>
    </row>
    <row r="251" spans="1:10" x14ac:dyDescent="0.25">
      <c r="A251" s="32" t="str">
        <f t="shared" ca="1" si="7"/>
        <v>Quels sont mes rôles dans la vie ?</v>
      </c>
      <c r="B251" s="11"/>
      <c r="C251" s="12" t="s">
        <v>1836</v>
      </c>
      <c r="D251" s="11" t="s">
        <v>2725</v>
      </c>
      <c r="E251" s="12"/>
      <c r="F251" s="12"/>
      <c r="G251" s="33" t="s">
        <v>17</v>
      </c>
    </row>
    <row r="252" spans="1:10" x14ac:dyDescent="0.25">
      <c r="A252" s="32" t="str">
        <f t="shared" ca="1" si="7"/>
        <v>Quelles sont mes tâches ?</v>
      </c>
      <c r="B252" s="11"/>
      <c r="C252" s="11" t="s">
        <v>1854</v>
      </c>
      <c r="D252" s="11" t="s">
        <v>2726</v>
      </c>
      <c r="E252" s="11"/>
      <c r="F252" s="11"/>
      <c r="G252" s="33" t="s">
        <v>17</v>
      </c>
    </row>
    <row r="253" spans="1:10" x14ac:dyDescent="0.25">
      <c r="A253" s="32" t="str">
        <f t="shared" ca="1" si="7"/>
        <v>Quelles sont mes activités principales ?</v>
      </c>
      <c r="B253" s="11"/>
      <c r="C253" s="11" t="s">
        <v>434</v>
      </c>
      <c r="D253" s="11" t="s">
        <v>2727</v>
      </c>
      <c r="E253" s="11"/>
      <c r="F253" s="11"/>
      <c r="G253" s="33" t="s">
        <v>17</v>
      </c>
    </row>
    <row r="254" spans="1:10" x14ac:dyDescent="0.25">
      <c r="A254" s="32" t="str">
        <f t="shared" ca="1" si="7"/>
        <v>Qu'est-ce que j'aime ?</v>
      </c>
      <c r="B254" s="11"/>
      <c r="C254" s="11" t="s">
        <v>1833</v>
      </c>
      <c r="D254" s="11" t="s">
        <v>2728</v>
      </c>
      <c r="E254" s="11"/>
      <c r="F254" s="11"/>
      <c r="G254" s="33" t="s">
        <v>17</v>
      </c>
    </row>
    <row r="255" spans="1:10" x14ac:dyDescent="0.25">
      <c r="A255" s="34" t="str">
        <f t="shared" ca="1" si="7"/>
        <v>Qu'est-ce qui est indispensable ?</v>
      </c>
      <c r="B255" s="11"/>
      <c r="C255" s="36" t="s">
        <v>435</v>
      </c>
      <c r="D255" s="36" t="s">
        <v>2729</v>
      </c>
      <c r="E255" s="36"/>
      <c r="F255" s="36"/>
      <c r="G255" s="37" t="s">
        <v>17</v>
      </c>
    </row>
    <row r="256" spans="1:10" s="27" customFormat="1" x14ac:dyDescent="0.25">
      <c r="A256" s="38" t="str">
        <f t="shared" ca="1" si="7"/>
        <v>C  O M P É T E N C E S   D E   B A S E</v>
      </c>
      <c r="B256" s="22"/>
      <c r="C256" s="23" t="s">
        <v>940</v>
      </c>
      <c r="D256" s="24" t="s">
        <v>3819</v>
      </c>
      <c r="E256" s="24" t="s">
        <v>942</v>
      </c>
      <c r="F256" s="24" t="s">
        <v>941</v>
      </c>
      <c r="G256" s="26" t="s">
        <v>17</v>
      </c>
      <c r="H256" s="28"/>
      <c r="J256" s="6"/>
    </row>
    <row r="257" spans="1:7" x14ac:dyDescent="0.25">
      <c r="A257" s="29" t="str">
        <f t="shared" ca="1" si="7"/>
        <v>Compétences de base</v>
      </c>
      <c r="B257" s="11"/>
      <c r="C257" s="39" t="s">
        <v>613</v>
      </c>
      <c r="D257" s="39" t="s">
        <v>3787</v>
      </c>
      <c r="E257" s="39" t="s">
        <v>614</v>
      </c>
      <c r="F257" s="39" t="s">
        <v>615</v>
      </c>
      <c r="G257" s="31" t="s">
        <v>17</v>
      </c>
    </row>
    <row r="258" spans="1:7" x14ac:dyDescent="0.25">
      <c r="A258" s="32" t="str">
        <f t="shared" ca="1" si="7"/>
        <v>Compétences de base</v>
      </c>
      <c r="B258" s="11"/>
      <c r="C258" s="12" t="s">
        <v>616</v>
      </c>
      <c r="D258" s="12" t="s">
        <v>3787</v>
      </c>
      <c r="E258" s="12" t="s">
        <v>614</v>
      </c>
      <c r="F258" s="12" t="s">
        <v>615</v>
      </c>
      <c r="G258" s="33" t="s">
        <v>17</v>
      </c>
    </row>
    <row r="259" spans="1:7" x14ac:dyDescent="0.25">
      <c r="A259" s="32" t="str">
        <f t="shared" ca="1" si="7"/>
        <v>Ressources</v>
      </c>
      <c r="B259" s="11"/>
      <c r="C259" s="12" t="s">
        <v>617</v>
      </c>
      <c r="D259" s="12" t="s">
        <v>618</v>
      </c>
      <c r="E259" s="12" t="s">
        <v>619</v>
      </c>
      <c r="F259" s="12" t="s">
        <v>620</v>
      </c>
      <c r="G259" s="33" t="s">
        <v>17</v>
      </c>
    </row>
    <row r="260" spans="1:7" x14ac:dyDescent="0.25">
      <c r="A260" s="32" t="str">
        <f t="shared" ca="1" si="7"/>
        <v>Compétences</v>
      </c>
      <c r="B260" s="11"/>
      <c r="C260" s="12" t="s">
        <v>621</v>
      </c>
      <c r="D260" s="12" t="s">
        <v>622</v>
      </c>
      <c r="E260" s="12" t="s">
        <v>623</v>
      </c>
      <c r="F260" s="12" t="s">
        <v>624</v>
      </c>
      <c r="G260" s="33" t="s">
        <v>17</v>
      </c>
    </row>
    <row r="261" spans="1:7" x14ac:dyDescent="0.25">
      <c r="A261" s="32" t="str">
        <f t="shared" ca="1" si="7"/>
        <v>Importance stratégique</v>
      </c>
      <c r="B261" s="11"/>
      <c r="C261" s="12" t="s">
        <v>625</v>
      </c>
      <c r="D261" s="12" t="s">
        <v>626</v>
      </c>
      <c r="E261" s="12" t="s">
        <v>627</v>
      </c>
      <c r="F261" s="12" t="s">
        <v>628</v>
      </c>
      <c r="G261" s="33" t="s">
        <v>17</v>
      </c>
    </row>
    <row r="262" spans="1:7" ht="52.8" x14ac:dyDescent="0.25">
      <c r="A262" s="32" t="str">
        <f t="shared" ca="1" si="7"/>
        <v xml:space="preserve">
- Précieux pour le client
- Difficile à substituer</v>
      </c>
      <c r="B262" s="11"/>
      <c r="C262" s="12" t="s">
        <v>629</v>
      </c>
      <c r="D262" s="12" t="s">
        <v>630</v>
      </c>
      <c r="E262" s="12" t="s">
        <v>631</v>
      </c>
      <c r="F262" s="12" t="s">
        <v>632</v>
      </c>
      <c r="G262" s="33" t="s">
        <v>17</v>
      </c>
    </row>
    <row r="263" spans="1:7" x14ac:dyDescent="0.25">
      <c r="A263" s="32" t="str">
        <f t="shared" ca="1" si="7"/>
        <v>No.</v>
      </c>
      <c r="B263" s="11"/>
      <c r="C263" s="12" t="s">
        <v>26</v>
      </c>
      <c r="D263" s="12" t="s">
        <v>27</v>
      </c>
      <c r="E263" s="12" t="s">
        <v>27</v>
      </c>
      <c r="F263" s="12" t="s">
        <v>448</v>
      </c>
      <c r="G263" s="33" t="s">
        <v>17</v>
      </c>
    </row>
    <row r="264" spans="1:7" x14ac:dyDescent="0.25">
      <c r="A264" s="32" t="str">
        <f t="shared" ca="1" si="7"/>
        <v>Ressources clé</v>
      </c>
      <c r="B264" s="11"/>
      <c r="C264" s="12" t="s">
        <v>633</v>
      </c>
      <c r="D264" s="12" t="s">
        <v>634</v>
      </c>
      <c r="E264" s="12" t="s">
        <v>635</v>
      </c>
      <c r="F264" s="12" t="s">
        <v>636</v>
      </c>
      <c r="G264" s="33" t="s">
        <v>17</v>
      </c>
    </row>
    <row r="265" spans="1:7" x14ac:dyDescent="0.25">
      <c r="A265" s="32" t="str">
        <f t="shared" ca="1" si="7"/>
        <v>Chances principales</v>
      </c>
      <c r="B265" s="11"/>
      <c r="C265" s="12" t="s">
        <v>637</v>
      </c>
      <c r="D265" s="12" t="s">
        <v>638</v>
      </c>
      <c r="E265" s="12" t="s">
        <v>639</v>
      </c>
      <c r="F265" s="12" t="s">
        <v>640</v>
      </c>
      <c r="G265" s="33" t="s">
        <v>17</v>
      </c>
    </row>
    <row r="266" spans="1:7" x14ac:dyDescent="0.25">
      <c r="A266" s="32" t="str">
        <f t="shared" ca="1" si="7"/>
        <v>Dangers principaux</v>
      </c>
      <c r="B266" s="11"/>
      <c r="C266" s="12" t="s">
        <v>641</v>
      </c>
      <c r="D266" s="12" t="s">
        <v>642</v>
      </c>
      <c r="E266" s="12" t="s">
        <v>643</v>
      </c>
      <c r="F266" s="12" t="s">
        <v>644</v>
      </c>
      <c r="G266" s="33" t="s">
        <v>17</v>
      </c>
    </row>
    <row r="267" spans="1:7" x14ac:dyDescent="0.25">
      <c r="A267" s="32" t="str">
        <f t="shared" ca="1" si="7"/>
        <v>Forces principales</v>
      </c>
      <c r="B267" s="11"/>
      <c r="C267" s="12" t="s">
        <v>345</v>
      </c>
      <c r="D267" s="12" t="s">
        <v>346</v>
      </c>
      <c r="E267" s="12" t="s">
        <v>511</v>
      </c>
      <c r="F267" s="12" t="s">
        <v>645</v>
      </c>
      <c r="G267" s="33" t="s">
        <v>17</v>
      </c>
    </row>
    <row r="268" spans="1:7" x14ac:dyDescent="0.25">
      <c r="A268" s="32" t="str">
        <f t="shared" ca="1" si="7"/>
        <v>Faiblesses principales</v>
      </c>
      <c r="B268" s="11"/>
      <c r="C268" s="12" t="s">
        <v>347</v>
      </c>
      <c r="D268" s="12" t="s">
        <v>348</v>
      </c>
      <c r="E268" s="12" t="s">
        <v>512</v>
      </c>
      <c r="F268" s="12" t="s">
        <v>646</v>
      </c>
      <c r="G268" s="33" t="s">
        <v>17</v>
      </c>
    </row>
    <row r="269" spans="1:7" x14ac:dyDescent="0.25">
      <c r="A269" s="32" t="str">
        <f t="shared" ca="1" si="7"/>
        <v>court, moy., long terme</v>
      </c>
      <c r="B269" s="11"/>
      <c r="C269" s="12" t="s">
        <v>647</v>
      </c>
      <c r="D269" s="12" t="s">
        <v>648</v>
      </c>
      <c r="E269" s="12" t="s">
        <v>649</v>
      </c>
      <c r="F269" s="12" t="s">
        <v>650</v>
      </c>
      <c r="G269" s="33" t="s">
        <v>17</v>
      </c>
    </row>
    <row r="270" spans="1:7" x14ac:dyDescent="0.25">
      <c r="A270" s="32" t="str">
        <f t="shared" ca="1" si="7"/>
        <v>Plus value pour entrepr.</v>
      </c>
      <c r="B270" s="11"/>
      <c r="C270" s="12" t="s">
        <v>2646</v>
      </c>
      <c r="D270" s="12" t="s">
        <v>2643</v>
      </c>
      <c r="E270" s="12" t="s">
        <v>2644</v>
      </c>
      <c r="F270" s="12" t="s">
        <v>2645</v>
      </c>
      <c r="G270" s="33" t="s">
        <v>17</v>
      </c>
    </row>
    <row r="271" spans="1:7" x14ac:dyDescent="0.25">
      <c r="A271" s="32" t="str">
        <f t="shared" ca="1" si="7"/>
        <v>Difficile à substituer</v>
      </c>
      <c r="B271" s="11"/>
      <c r="C271" s="12" t="s">
        <v>651</v>
      </c>
      <c r="D271" s="12" t="s">
        <v>652</v>
      </c>
      <c r="E271" s="12" t="s">
        <v>653</v>
      </c>
      <c r="F271" s="12" t="s">
        <v>654</v>
      </c>
      <c r="G271" s="33" t="s">
        <v>17</v>
      </c>
    </row>
    <row r="272" spans="1:7" x14ac:dyDescent="0.25">
      <c r="A272" s="32" t="str">
        <f t="shared" ca="1" si="7"/>
        <v>Mesures possibles</v>
      </c>
      <c r="B272" s="11"/>
      <c r="C272" s="12" t="s">
        <v>28</v>
      </c>
      <c r="D272" s="12" t="s">
        <v>29</v>
      </c>
      <c r="E272" s="12" t="s">
        <v>475</v>
      </c>
      <c r="F272" s="12" t="s">
        <v>476</v>
      </c>
      <c r="G272" s="33" t="s">
        <v>17</v>
      </c>
    </row>
    <row r="273" spans="1:10" x14ac:dyDescent="0.25">
      <c r="A273" s="32" t="str">
        <f t="shared" ca="1" si="7"/>
        <v>Statut</v>
      </c>
      <c r="B273" s="11"/>
      <c r="C273" s="12" t="s">
        <v>30</v>
      </c>
      <c r="D273" s="12" t="s">
        <v>31</v>
      </c>
      <c r="E273" s="12" t="s">
        <v>30</v>
      </c>
      <c r="F273" s="12" t="s">
        <v>477</v>
      </c>
      <c r="G273" s="33" t="s">
        <v>17</v>
      </c>
    </row>
    <row r="274" spans="1:10" x14ac:dyDescent="0.25">
      <c r="A274" s="32" t="str">
        <f t="shared" ca="1" si="7"/>
        <v>très</v>
      </c>
      <c r="B274" s="11"/>
      <c r="C274" s="12" t="s">
        <v>655</v>
      </c>
      <c r="D274" s="12" t="s">
        <v>656</v>
      </c>
      <c r="E274" s="12" t="s">
        <v>657</v>
      </c>
      <c r="F274" s="12" t="s">
        <v>560</v>
      </c>
      <c r="G274" s="33" t="s">
        <v>17</v>
      </c>
    </row>
    <row r="275" spans="1:10" x14ac:dyDescent="0.25">
      <c r="A275" s="32" t="str">
        <f t="shared" ca="1" si="7"/>
        <v>peu</v>
      </c>
      <c r="B275" s="11"/>
      <c r="C275" s="12" t="s">
        <v>658</v>
      </c>
      <c r="D275" s="12" t="s">
        <v>659</v>
      </c>
      <c r="E275" s="12" t="s">
        <v>660</v>
      </c>
      <c r="F275" s="12" t="s">
        <v>564</v>
      </c>
      <c r="G275" s="33" t="s">
        <v>17</v>
      </c>
    </row>
    <row r="276" spans="1:10" x14ac:dyDescent="0.25">
      <c r="A276" s="32" t="str">
        <f t="shared" ca="1" si="7"/>
        <v>grande</v>
      </c>
      <c r="B276" s="11"/>
      <c r="C276" s="12" t="s">
        <v>24</v>
      </c>
      <c r="D276" s="12" t="s">
        <v>349</v>
      </c>
      <c r="E276" s="12" t="s">
        <v>456</v>
      </c>
      <c r="F276" s="12" t="s">
        <v>560</v>
      </c>
      <c r="G276" s="33" t="s">
        <v>17</v>
      </c>
    </row>
    <row r="277" spans="1:10" x14ac:dyDescent="0.25">
      <c r="A277" s="32" t="str">
        <f t="shared" ca="1" si="7"/>
        <v>grand</v>
      </c>
      <c r="B277" s="11"/>
      <c r="C277" s="12" t="s">
        <v>350</v>
      </c>
      <c r="D277" s="12" t="s">
        <v>351</v>
      </c>
      <c r="E277" s="12" t="s">
        <v>561</v>
      </c>
      <c r="F277" s="12" t="s">
        <v>349</v>
      </c>
      <c r="G277" s="33" t="s">
        <v>17</v>
      </c>
    </row>
    <row r="278" spans="1:10" x14ac:dyDescent="0.25">
      <c r="A278" s="32" t="str">
        <f t="shared" ca="1" si="7"/>
        <v>Influence des parties prenantes</v>
      </c>
      <c r="B278" s="11"/>
      <c r="C278" s="12" t="s">
        <v>352</v>
      </c>
      <c r="D278" s="12" t="s">
        <v>353</v>
      </c>
      <c r="E278" s="12" t="s">
        <v>562</v>
      </c>
      <c r="F278" s="12" t="s">
        <v>563</v>
      </c>
      <c r="G278" s="33" t="s">
        <v>17</v>
      </c>
    </row>
    <row r="279" spans="1:10" x14ac:dyDescent="0.25">
      <c r="A279" s="32" t="str">
        <f t="shared" ca="1" si="7"/>
        <v>petite</v>
      </c>
      <c r="B279" s="11"/>
      <c r="C279" s="12" t="s">
        <v>25</v>
      </c>
      <c r="D279" s="12" t="s">
        <v>354</v>
      </c>
      <c r="E279" s="12" t="s">
        <v>460</v>
      </c>
      <c r="F279" s="12" t="s">
        <v>564</v>
      </c>
      <c r="G279" s="33" t="s">
        <v>17</v>
      </c>
    </row>
    <row r="280" spans="1:10" x14ac:dyDescent="0.25">
      <c r="A280" s="34" t="str">
        <f t="shared" ca="1" si="7"/>
        <v>petit</v>
      </c>
      <c r="B280" s="11"/>
      <c r="C280" s="35" t="s">
        <v>355</v>
      </c>
      <c r="D280" s="35" t="s">
        <v>356</v>
      </c>
      <c r="E280" s="35" t="s">
        <v>565</v>
      </c>
      <c r="F280" s="35" t="s">
        <v>566</v>
      </c>
      <c r="G280" s="37" t="s">
        <v>17</v>
      </c>
    </row>
    <row r="281" spans="1:10" s="28" customFormat="1" x14ac:dyDescent="0.25">
      <c r="A281" s="38" t="str">
        <f t="shared" ca="1" si="7"/>
        <v>Leadership</v>
      </c>
      <c r="B281" s="43"/>
      <c r="C281" s="23" t="s">
        <v>610</v>
      </c>
      <c r="D281" s="24" t="s">
        <v>610</v>
      </c>
      <c r="E281" s="24" t="s">
        <v>610</v>
      </c>
      <c r="F281" s="24"/>
      <c r="G281" s="26" t="s">
        <v>17</v>
      </c>
      <c r="J281" s="6"/>
    </row>
    <row r="282" spans="1:10" x14ac:dyDescent="0.25">
      <c r="A282" s="29" t="str">
        <f t="shared" ca="1" si="7"/>
        <v>Leadership</v>
      </c>
      <c r="B282" s="11"/>
      <c r="C282" s="39" t="s">
        <v>610</v>
      </c>
      <c r="D282" s="30" t="s">
        <v>610</v>
      </c>
      <c r="E282" s="30" t="s">
        <v>610</v>
      </c>
      <c r="F282" s="30"/>
      <c r="G282" s="31" t="s">
        <v>17</v>
      </c>
    </row>
    <row r="283" spans="1:10" x14ac:dyDescent="0.25">
      <c r="A283" s="32" t="str">
        <f t="shared" ca="1" si="7"/>
        <v>Direction</v>
      </c>
      <c r="B283" s="11"/>
      <c r="C283" s="12" t="s">
        <v>675</v>
      </c>
      <c r="D283" s="12" t="s">
        <v>676</v>
      </c>
      <c r="E283" s="11" t="s">
        <v>443</v>
      </c>
      <c r="F283" s="11"/>
      <c r="G283" s="33" t="s">
        <v>17</v>
      </c>
    </row>
    <row r="284" spans="1:10" x14ac:dyDescent="0.25">
      <c r="A284" s="32" t="str">
        <f t="shared" ca="1" si="7"/>
        <v>Chef de projet</v>
      </c>
      <c r="B284" s="11"/>
      <c r="C284" s="12" t="s">
        <v>677</v>
      </c>
      <c r="D284" s="12" t="s">
        <v>678</v>
      </c>
      <c r="E284" s="11" t="s">
        <v>679</v>
      </c>
      <c r="F284" s="11"/>
      <c r="G284" s="33" t="s">
        <v>17</v>
      </c>
    </row>
    <row r="285" spans="1:10" x14ac:dyDescent="0.25">
      <c r="A285" s="32" t="str">
        <f t="shared" ca="1" si="7"/>
        <v>Coordinateur Cockpit</v>
      </c>
      <c r="B285" s="11"/>
      <c r="C285" s="12" t="s">
        <v>680</v>
      </c>
      <c r="D285" s="12" t="s">
        <v>681</v>
      </c>
      <c r="E285" s="11" t="s">
        <v>682</v>
      </c>
      <c r="F285" s="11"/>
      <c r="G285" s="33" t="s">
        <v>17</v>
      </c>
    </row>
    <row r="286" spans="1:10" x14ac:dyDescent="0.25">
      <c r="A286" s="32" t="str">
        <f t="shared" ca="1" si="7"/>
        <v>Personnes responsables</v>
      </c>
      <c r="B286" s="11"/>
      <c r="C286" s="12" t="s">
        <v>683</v>
      </c>
      <c r="D286" s="11" t="s">
        <v>684</v>
      </c>
      <c r="E286" s="11" t="s">
        <v>685</v>
      </c>
      <c r="F286" s="11"/>
      <c r="G286" s="33" t="s">
        <v>17</v>
      </c>
    </row>
    <row r="287" spans="1:10" x14ac:dyDescent="0.25">
      <c r="A287" s="32" t="str">
        <f t="shared" ca="1" si="7"/>
        <v>Journée stratégique</v>
      </c>
      <c r="B287" s="11"/>
      <c r="C287" s="12" t="s">
        <v>686</v>
      </c>
      <c r="D287" s="12" t="s">
        <v>687</v>
      </c>
      <c r="E287" s="11" t="s">
        <v>688</v>
      </c>
      <c r="F287" s="11"/>
      <c r="G287" s="33" t="s">
        <v>17</v>
      </c>
    </row>
    <row r="288" spans="1:10" x14ac:dyDescent="0.25">
      <c r="A288" s="32" t="str">
        <f t="shared" ca="1" si="7"/>
        <v>1-2 x par année</v>
      </c>
      <c r="B288" s="11"/>
      <c r="C288" s="12" t="s">
        <v>689</v>
      </c>
      <c r="D288" s="12" t="s">
        <v>690</v>
      </c>
      <c r="E288" s="11" t="s">
        <v>691</v>
      </c>
      <c r="F288" s="11"/>
      <c r="G288" s="33" t="s">
        <v>17</v>
      </c>
    </row>
    <row r="289" spans="1:7" x14ac:dyDescent="0.25">
      <c r="A289" s="32" t="str">
        <f t="shared" ca="1" si="7"/>
        <v>Vision &amp; stratégies ?</v>
      </c>
      <c r="B289" s="11"/>
      <c r="C289" s="12" t="s">
        <v>692</v>
      </c>
      <c r="D289" s="12" t="s">
        <v>693</v>
      </c>
      <c r="E289" s="11" t="s">
        <v>694</v>
      </c>
      <c r="F289" s="11"/>
      <c r="G289" s="33" t="s">
        <v>17</v>
      </c>
    </row>
    <row r="290" spans="1:7" x14ac:dyDescent="0.25">
      <c r="A290" s="32" t="str">
        <f t="shared" ca="1" si="7"/>
        <v>Q-Cockpit ok ?</v>
      </c>
      <c r="B290" s="11"/>
      <c r="C290" s="12" t="s">
        <v>695</v>
      </c>
      <c r="D290" s="12" t="s">
        <v>696</v>
      </c>
      <c r="E290" s="11" t="s">
        <v>697</v>
      </c>
      <c r="F290" s="11"/>
      <c r="G290" s="33" t="s">
        <v>17</v>
      </c>
    </row>
    <row r="291" spans="1:7" x14ac:dyDescent="0.25">
      <c r="A291" s="32" t="str">
        <f t="shared" ca="1" si="7"/>
        <v>Revue de direction</v>
      </c>
      <c r="B291" s="11"/>
      <c r="C291" s="12" t="s">
        <v>698</v>
      </c>
      <c r="D291" s="12" t="s">
        <v>699</v>
      </c>
      <c r="E291" s="11" t="s">
        <v>700</v>
      </c>
      <c r="F291" s="11"/>
      <c r="G291" s="33" t="s">
        <v>17</v>
      </c>
    </row>
    <row r="292" spans="1:7" ht="26.4" x14ac:dyDescent="0.25">
      <c r="A292" s="32" t="str">
        <f t="shared" ca="1" si="7"/>
        <v>Cockpit
 ok ?</v>
      </c>
      <c r="B292" s="11"/>
      <c r="C292" s="12" t="s">
        <v>701</v>
      </c>
      <c r="D292" s="12" t="s">
        <v>702</v>
      </c>
      <c r="E292" s="11" t="s">
        <v>703</v>
      </c>
      <c r="F292" s="11"/>
      <c r="G292" s="33" t="s">
        <v>17</v>
      </c>
    </row>
    <row r="293" spans="1:7" x14ac:dyDescent="0.25">
      <c r="A293" s="32" t="str">
        <f t="shared" ca="1" si="7"/>
        <v>Attribuer les mandats de projets</v>
      </c>
      <c r="B293" s="11"/>
      <c r="C293" s="12" t="s">
        <v>704</v>
      </c>
      <c r="D293" s="12" t="s">
        <v>705</v>
      </c>
      <c r="E293" s="11" t="s">
        <v>706</v>
      </c>
      <c r="F293" s="11"/>
      <c r="G293" s="33" t="s">
        <v>17</v>
      </c>
    </row>
    <row r="294" spans="1:7" x14ac:dyDescent="0.25">
      <c r="A294" s="32" t="str">
        <f t="shared" ca="1" si="7"/>
        <v>Séance de direction</v>
      </c>
      <c r="B294" s="11"/>
      <c r="C294" s="12" t="s">
        <v>707</v>
      </c>
      <c r="D294" s="12" t="s">
        <v>708</v>
      </c>
      <c r="E294" s="11" t="s">
        <v>709</v>
      </c>
      <c r="F294" s="11"/>
      <c r="G294" s="33" t="s">
        <v>17</v>
      </c>
    </row>
    <row r="295" spans="1:7" ht="26.4" x14ac:dyDescent="0.25">
      <c r="A295" s="32" t="str">
        <f t="shared" ref="A295:A358" ca="1" si="8">OFFSET($C295,0,$Z$5-1)</f>
        <v>Projets
 ok ?</v>
      </c>
      <c r="B295" s="11"/>
      <c r="C295" s="12" t="s">
        <v>710</v>
      </c>
      <c r="D295" s="12" t="s">
        <v>711</v>
      </c>
      <c r="E295" s="11" t="s">
        <v>712</v>
      </c>
      <c r="F295" s="11"/>
      <c r="G295" s="33" t="s">
        <v>17</v>
      </c>
    </row>
    <row r="296" spans="1:7" x14ac:dyDescent="0.25">
      <c r="A296" s="32" t="str">
        <f t="shared" ca="1" si="8"/>
        <v>6 - 12 x par année</v>
      </c>
      <c r="B296" s="11"/>
      <c r="C296" s="12" t="s">
        <v>962</v>
      </c>
      <c r="D296" s="12" t="s">
        <v>963</v>
      </c>
      <c r="E296" s="11" t="s">
        <v>964</v>
      </c>
      <c r="F296" s="11"/>
      <c r="G296" s="33" t="s">
        <v>17</v>
      </c>
    </row>
    <row r="297" spans="1:7" x14ac:dyDescent="0.25">
      <c r="A297" s="32" t="str">
        <f t="shared" ca="1" si="8"/>
        <v>Mise à jour des projets</v>
      </c>
      <c r="B297" s="11"/>
      <c r="C297" s="12" t="s">
        <v>713</v>
      </c>
      <c r="D297" s="12" t="s">
        <v>714</v>
      </c>
      <c r="E297" s="11" t="s">
        <v>715</v>
      </c>
      <c r="F297" s="11"/>
      <c r="G297" s="33" t="s">
        <v>17</v>
      </c>
    </row>
    <row r="298" spans="1:7" x14ac:dyDescent="0.25">
      <c r="A298" s="32" t="str">
        <f t="shared" ca="1" si="8"/>
        <v>Gestion du projet</v>
      </c>
      <c r="B298" s="11"/>
      <c r="C298" s="12" t="s">
        <v>716</v>
      </c>
      <c r="D298" s="12" t="s">
        <v>717</v>
      </c>
      <c r="E298" s="11" t="s">
        <v>718</v>
      </c>
      <c r="F298" s="11"/>
      <c r="G298" s="33" t="s">
        <v>17</v>
      </c>
    </row>
    <row r="299" spans="1:7" x14ac:dyDescent="0.25">
      <c r="A299" s="32" t="str">
        <f t="shared" ca="1" si="8"/>
        <v>Mesures correctives</v>
      </c>
      <c r="B299" s="11"/>
      <c r="C299" s="12" t="s">
        <v>719</v>
      </c>
      <c r="D299" s="12" t="s">
        <v>720</v>
      </c>
      <c r="E299" s="11" t="s">
        <v>721</v>
      </c>
      <c r="F299" s="11"/>
      <c r="G299" s="33" t="s">
        <v>17</v>
      </c>
    </row>
    <row r="300" spans="1:7" x14ac:dyDescent="0.25">
      <c r="A300" s="32" t="str">
        <f t="shared" ca="1" si="8"/>
        <v>Adapter le mandat du projet</v>
      </c>
      <c r="B300" s="11"/>
      <c r="C300" s="12" t="s">
        <v>722</v>
      </c>
      <c r="D300" s="12" t="s">
        <v>723</v>
      </c>
      <c r="E300" s="11" t="s">
        <v>724</v>
      </c>
      <c r="F300" s="11"/>
      <c r="G300" s="33" t="s">
        <v>17</v>
      </c>
    </row>
    <row r="301" spans="1:7" x14ac:dyDescent="0.25">
      <c r="A301" s="32" t="str">
        <f t="shared" ca="1" si="8"/>
        <v>rappel par e-mail</v>
      </c>
      <c r="B301" s="11"/>
      <c r="C301" s="12" t="s">
        <v>725</v>
      </c>
      <c r="D301" s="12" t="s">
        <v>726</v>
      </c>
      <c r="E301" s="11" t="s">
        <v>727</v>
      </c>
      <c r="F301" s="11"/>
      <c r="G301" s="33" t="s">
        <v>17</v>
      </c>
    </row>
    <row r="302" spans="1:7" x14ac:dyDescent="0.25">
      <c r="A302" s="32" t="str">
        <f t="shared" ca="1" si="8"/>
        <v>Projets à jour?</v>
      </c>
      <c r="B302" s="11"/>
      <c r="C302" s="12" t="s">
        <v>728</v>
      </c>
      <c r="D302" s="12" t="s">
        <v>729</v>
      </c>
      <c r="E302" s="11" t="s">
        <v>730</v>
      </c>
      <c r="F302" s="11"/>
      <c r="G302" s="33" t="s">
        <v>17</v>
      </c>
    </row>
    <row r="303" spans="1:7" x14ac:dyDescent="0.25">
      <c r="A303" s="32" t="str">
        <f t="shared" ca="1" si="8"/>
        <v>Projet_?.exe</v>
      </c>
      <c r="B303" s="11"/>
      <c r="C303" s="12" t="s">
        <v>731</v>
      </c>
      <c r="D303" s="12" t="s">
        <v>732</v>
      </c>
      <c r="E303" s="11" t="s">
        <v>733</v>
      </c>
      <c r="F303" s="11"/>
      <c r="G303" s="33" t="s">
        <v>17</v>
      </c>
    </row>
    <row r="304" spans="1:7" x14ac:dyDescent="0.25">
      <c r="A304" s="32" t="str">
        <f t="shared" ca="1" si="8"/>
        <v>actualiser</v>
      </c>
      <c r="B304" s="11"/>
      <c r="C304" s="12" t="s">
        <v>734</v>
      </c>
      <c r="D304" s="12" t="s">
        <v>735</v>
      </c>
      <c r="E304" s="11" t="s">
        <v>736</v>
      </c>
      <c r="F304" s="11"/>
      <c r="G304" s="33" t="s">
        <v>17</v>
      </c>
    </row>
    <row r="305" spans="1:7" x14ac:dyDescent="0.25">
      <c r="A305" s="32" t="str">
        <f t="shared" ca="1" si="8"/>
        <v>Mise à jour du cockpit</v>
      </c>
      <c r="B305" s="11"/>
      <c r="C305" s="12" t="s">
        <v>737</v>
      </c>
      <c r="D305" s="12" t="s">
        <v>738</v>
      </c>
      <c r="E305" s="11" t="s">
        <v>739</v>
      </c>
      <c r="F305" s="11"/>
      <c r="G305" s="33" t="s">
        <v>17</v>
      </c>
    </row>
    <row r="306" spans="1:7" x14ac:dyDescent="0.25">
      <c r="A306" s="32" t="str">
        <f t="shared" ca="1" si="8"/>
        <v>Gestion de projets</v>
      </c>
      <c r="B306" s="11"/>
      <c r="C306" s="12" t="s">
        <v>740</v>
      </c>
      <c r="D306" s="12" t="s">
        <v>741</v>
      </c>
      <c r="E306" s="11" t="s">
        <v>742</v>
      </c>
      <c r="F306" s="11"/>
      <c r="G306" s="33" t="s">
        <v>17</v>
      </c>
    </row>
    <row r="307" spans="1:7" x14ac:dyDescent="0.25">
      <c r="A307" s="32" t="str">
        <f t="shared" ca="1" si="8"/>
        <v>Remarques</v>
      </c>
      <c r="B307" s="11"/>
      <c r="C307" s="12" t="s">
        <v>41</v>
      </c>
      <c r="D307" s="12" t="s">
        <v>42</v>
      </c>
      <c r="E307" s="11" t="s">
        <v>449</v>
      </c>
      <c r="F307" s="11"/>
      <c r="G307" s="33" t="s">
        <v>17</v>
      </c>
    </row>
    <row r="308" spans="1:7" x14ac:dyDescent="0.25">
      <c r="A308" s="32" t="str">
        <f t="shared" ca="1" si="8"/>
        <v>Ordre du jour journée stratégique</v>
      </c>
      <c r="B308" s="11"/>
      <c r="C308" s="12" t="s">
        <v>743</v>
      </c>
      <c r="D308" s="12" t="s">
        <v>744</v>
      </c>
      <c r="E308" s="11" t="s">
        <v>745</v>
      </c>
      <c r="F308" s="11"/>
      <c r="G308" s="33" t="s">
        <v>17</v>
      </c>
    </row>
    <row r="309" spans="1:7" x14ac:dyDescent="0.25">
      <c r="A309" s="32" t="str">
        <f t="shared" ca="1" si="8"/>
        <v>Ordre du jour revue de direction</v>
      </c>
      <c r="B309" s="11"/>
      <c r="C309" s="12" t="s">
        <v>746</v>
      </c>
      <c r="D309" s="12" t="s">
        <v>747</v>
      </c>
      <c r="E309" s="11" t="s">
        <v>748</v>
      </c>
      <c r="F309" s="11"/>
      <c r="G309" s="33" t="s">
        <v>17</v>
      </c>
    </row>
    <row r="310" spans="1:7" x14ac:dyDescent="0.25">
      <c r="A310" s="32" t="str">
        <f t="shared" ca="1" si="8"/>
        <v>P2 Journée stratégique</v>
      </c>
      <c r="B310" s="11"/>
      <c r="C310" s="12" t="s">
        <v>749</v>
      </c>
      <c r="D310" s="12" t="s">
        <v>750</v>
      </c>
      <c r="E310" s="11" t="s">
        <v>751</v>
      </c>
      <c r="F310" s="11"/>
      <c r="G310" s="33" t="s">
        <v>17</v>
      </c>
    </row>
    <row r="311" spans="1:7" x14ac:dyDescent="0.25">
      <c r="A311" s="32" t="str">
        <f t="shared" ca="1" si="8"/>
        <v>P3 Revue de direction</v>
      </c>
      <c r="B311" s="11"/>
      <c r="C311" s="12" t="s">
        <v>752</v>
      </c>
      <c r="D311" s="12" t="s">
        <v>753</v>
      </c>
      <c r="E311" s="11" t="s">
        <v>754</v>
      </c>
      <c r="F311" s="11"/>
      <c r="G311" s="33" t="s">
        <v>17</v>
      </c>
    </row>
    <row r="312" spans="1:7" x14ac:dyDescent="0.25">
      <c r="A312" s="32" t="str">
        <f t="shared" ca="1" si="8"/>
        <v>P4 Séance de direction</v>
      </c>
      <c r="B312" s="11"/>
      <c r="C312" s="12" t="s">
        <v>755</v>
      </c>
      <c r="D312" s="12" t="s">
        <v>756</v>
      </c>
      <c r="E312" s="11" t="s">
        <v>757</v>
      </c>
      <c r="F312" s="11"/>
      <c r="G312" s="33" t="s">
        <v>17</v>
      </c>
    </row>
    <row r="313" spans="1:7" x14ac:dyDescent="0.25">
      <c r="A313" s="32" t="str">
        <f t="shared" ca="1" si="8"/>
        <v>Ordre du jour séance de direction</v>
      </c>
      <c r="B313" s="11"/>
      <c r="C313" s="12" t="s">
        <v>758</v>
      </c>
      <c r="D313" s="12" t="s">
        <v>759</v>
      </c>
      <c r="E313" s="11" t="s">
        <v>760</v>
      </c>
      <c r="F313" s="11"/>
      <c r="G313" s="33" t="s">
        <v>17</v>
      </c>
    </row>
    <row r="314" spans="1:7" x14ac:dyDescent="0.25">
      <c r="A314" s="32" t="str">
        <f t="shared" ca="1" si="8"/>
        <v>No.</v>
      </c>
      <c r="B314" s="11"/>
      <c r="C314" s="12" t="s">
        <v>26</v>
      </c>
      <c r="D314" s="12" t="s">
        <v>27</v>
      </c>
      <c r="E314" s="11" t="s">
        <v>27</v>
      </c>
      <c r="F314" s="11"/>
      <c r="G314" s="33" t="s">
        <v>17</v>
      </c>
    </row>
    <row r="315" spans="1:7" x14ac:dyDescent="0.25">
      <c r="A315" s="32" t="str">
        <f t="shared" ca="1" si="8"/>
        <v>Mise à jour du cockpit qualité</v>
      </c>
      <c r="B315" s="11"/>
      <c r="C315" s="12" t="s">
        <v>761</v>
      </c>
      <c r="D315" s="12" t="s">
        <v>762</v>
      </c>
      <c r="E315" s="11" t="s">
        <v>763</v>
      </c>
      <c r="F315" s="11"/>
      <c r="G315" s="33" t="s">
        <v>17</v>
      </c>
    </row>
    <row r="316" spans="1:7" x14ac:dyDescent="0.25">
      <c r="A316" s="32" t="str">
        <f t="shared" ca="1" si="8"/>
        <v>Bilan gestion de la qualité</v>
      </c>
      <c r="B316" s="11"/>
      <c r="C316" s="12" t="s">
        <v>764</v>
      </c>
      <c r="D316" s="12" t="s">
        <v>765</v>
      </c>
      <c r="E316" s="11" t="s">
        <v>766</v>
      </c>
      <c r="F316" s="11"/>
      <c r="G316" s="33" t="s">
        <v>17</v>
      </c>
    </row>
    <row r="317" spans="1:7" x14ac:dyDescent="0.25">
      <c r="A317" s="32" t="str">
        <f t="shared" ca="1" si="8"/>
        <v>Input "Revue de direction"</v>
      </c>
      <c r="B317" s="11"/>
      <c r="C317" s="12" t="s">
        <v>767</v>
      </c>
      <c r="D317" s="12" t="s">
        <v>768</v>
      </c>
      <c r="E317" s="11" t="s">
        <v>767</v>
      </c>
      <c r="F317" s="11"/>
      <c r="G317" s="33" t="s">
        <v>17</v>
      </c>
    </row>
    <row r="318" spans="1:7" x14ac:dyDescent="0.25">
      <c r="A318" s="32" t="str">
        <f t="shared" ca="1" si="8"/>
        <v>Plan de mesures</v>
      </c>
      <c r="B318" s="11"/>
      <c r="C318" s="12" t="s">
        <v>769</v>
      </c>
      <c r="D318" s="12" t="s">
        <v>770</v>
      </c>
      <c r="E318" s="11" t="s">
        <v>771</v>
      </c>
      <c r="F318" s="11"/>
      <c r="G318" s="33" t="s">
        <v>17</v>
      </c>
    </row>
    <row r="319" spans="1:7" x14ac:dyDescent="0.25">
      <c r="A319" s="32" t="str">
        <f t="shared" ca="1" si="8"/>
        <v>BSC</v>
      </c>
      <c r="B319" s="11"/>
      <c r="C319" s="12" t="s">
        <v>772</v>
      </c>
      <c r="D319" s="12" t="s">
        <v>772</v>
      </c>
      <c r="E319" s="11" t="s">
        <v>772</v>
      </c>
      <c r="F319" s="11"/>
      <c r="G319" s="33" t="s">
        <v>17</v>
      </c>
    </row>
    <row r="320" spans="1:7" x14ac:dyDescent="0.25">
      <c r="A320" s="32" t="str">
        <f t="shared" ca="1" si="8"/>
        <v>Mandats de projets</v>
      </c>
      <c r="B320" s="11"/>
      <c r="C320" s="12" t="s">
        <v>773</v>
      </c>
      <c r="D320" s="12" t="s">
        <v>774</v>
      </c>
      <c r="E320" s="11" t="s">
        <v>775</v>
      </c>
      <c r="F320" s="11"/>
      <c r="G320" s="33" t="s">
        <v>17</v>
      </c>
    </row>
    <row r="321" spans="1:7" x14ac:dyDescent="0.25">
      <c r="A321" s="32" t="str">
        <f t="shared" ca="1" si="8"/>
        <v>Mandats</v>
      </c>
      <c r="B321" s="11"/>
      <c r="C321" s="12" t="s">
        <v>776</v>
      </c>
      <c r="D321" s="12" t="s">
        <v>777</v>
      </c>
      <c r="E321" s="11" t="s">
        <v>778</v>
      </c>
      <c r="F321" s="11"/>
      <c r="G321" s="33" t="s">
        <v>17</v>
      </c>
    </row>
    <row r="322" spans="1:7" x14ac:dyDescent="0.25">
      <c r="A322" s="32" t="str">
        <f t="shared" ca="1" si="8"/>
        <v>2 semaines avant séance</v>
      </c>
      <c r="B322" s="11"/>
      <c r="C322" s="12" t="s">
        <v>779</v>
      </c>
      <c r="D322" s="12" t="s">
        <v>780</v>
      </c>
      <c r="E322" s="11" t="s">
        <v>781</v>
      </c>
      <c r="F322" s="11"/>
      <c r="G322" s="33" t="s">
        <v>17</v>
      </c>
    </row>
    <row r="323" spans="1:7" x14ac:dyDescent="0.25">
      <c r="A323" s="32" t="str">
        <f t="shared" ca="1" si="8"/>
        <v>Objectifs qual.</v>
      </c>
      <c r="B323" s="11"/>
      <c r="C323" s="12" t="s">
        <v>782</v>
      </c>
      <c r="D323" s="12" t="s">
        <v>783</v>
      </c>
      <c r="E323" s="11" t="s">
        <v>784</v>
      </c>
      <c r="F323" s="11"/>
      <c r="G323" s="33" t="s">
        <v>17</v>
      </c>
    </row>
    <row r="324" spans="1:7" x14ac:dyDescent="0.25">
      <c r="A324" s="32" t="str">
        <f t="shared" ca="1" si="8"/>
        <v>Stratégies qual.</v>
      </c>
      <c r="B324" s="11"/>
      <c r="C324" s="12" t="s">
        <v>785</v>
      </c>
      <c r="D324" s="12" t="s">
        <v>786</v>
      </c>
      <c r="E324" s="11" t="s">
        <v>787</v>
      </c>
      <c r="F324" s="11"/>
      <c r="G324" s="33" t="s">
        <v>17</v>
      </c>
    </row>
    <row r="325" spans="1:7" x14ac:dyDescent="0.25">
      <c r="A325" s="32" t="str">
        <f t="shared" ca="1" si="8"/>
        <v>Projets qual.</v>
      </c>
      <c r="B325" s="11"/>
      <c r="C325" s="12" t="s">
        <v>788</v>
      </c>
      <c r="D325" s="12" t="s">
        <v>789</v>
      </c>
      <c r="E325" s="11" t="s">
        <v>790</v>
      </c>
      <c r="F325" s="11"/>
      <c r="G325" s="33" t="s">
        <v>17</v>
      </c>
    </row>
    <row r="326" spans="1:7" x14ac:dyDescent="0.25">
      <c r="A326" s="32" t="str">
        <f t="shared" ca="1" si="8"/>
        <v>Conduite de l'entreprise</v>
      </c>
      <c r="B326" s="11"/>
      <c r="C326" s="12" t="s">
        <v>934</v>
      </c>
      <c r="D326" s="12" t="s">
        <v>935</v>
      </c>
      <c r="E326" s="11" t="s">
        <v>936</v>
      </c>
      <c r="F326" s="11"/>
      <c r="G326" s="33" t="s">
        <v>17</v>
      </c>
    </row>
    <row r="327" spans="1:7" x14ac:dyDescent="0.25">
      <c r="A327" s="32" t="str">
        <f t="shared" ca="1" si="8"/>
        <v>Objectifs qualité ok?</v>
      </c>
      <c r="B327" s="11"/>
      <c r="C327" s="12" t="s">
        <v>791</v>
      </c>
      <c r="D327" s="12" t="s">
        <v>792</v>
      </c>
      <c r="E327" s="11" t="s">
        <v>793</v>
      </c>
      <c r="F327" s="11"/>
      <c r="G327" s="33" t="s">
        <v>17</v>
      </c>
    </row>
    <row r="328" spans="1:7" x14ac:dyDescent="0.25">
      <c r="A328" s="32" t="str">
        <f t="shared" ca="1" si="8"/>
        <v>Entretien d'appréciation &amp; de motivation</v>
      </c>
      <c r="B328" s="11"/>
      <c r="C328" s="12" t="s">
        <v>794</v>
      </c>
      <c r="D328" s="12" t="s">
        <v>795</v>
      </c>
      <c r="E328" s="11" t="s">
        <v>796</v>
      </c>
      <c r="F328" s="11"/>
      <c r="G328" s="33" t="s">
        <v>17</v>
      </c>
    </row>
    <row r="329" spans="1:7" x14ac:dyDescent="0.25">
      <c r="A329" s="32" t="str">
        <f t="shared" ca="1" si="8"/>
        <v>Accord-objectifs</v>
      </c>
      <c r="B329" s="11"/>
      <c r="C329" s="12" t="s">
        <v>797</v>
      </c>
      <c r="D329" s="12" t="s">
        <v>798</v>
      </c>
      <c r="E329" s="11" t="s">
        <v>799</v>
      </c>
      <c r="F329" s="11"/>
      <c r="G329" s="33" t="s">
        <v>17</v>
      </c>
    </row>
    <row r="330" spans="1:7" x14ac:dyDescent="0.25">
      <c r="A330" s="32" t="str">
        <f t="shared" ca="1" si="8"/>
        <v>Projets qual. ok ?</v>
      </c>
      <c r="B330" s="11"/>
      <c r="C330" s="12" t="s">
        <v>800</v>
      </c>
      <c r="D330" s="12" t="s">
        <v>801</v>
      </c>
      <c r="E330" s="11" t="s">
        <v>802</v>
      </c>
      <c r="G330" s="33" t="s">
        <v>17</v>
      </c>
    </row>
    <row r="331" spans="1:7" x14ac:dyDescent="0.25">
      <c r="A331" s="32" t="str">
        <f t="shared" ca="1" si="8"/>
        <v>Stratégies qualité ?</v>
      </c>
      <c r="B331" s="11"/>
      <c r="C331" s="12" t="s">
        <v>803</v>
      </c>
      <c r="D331" s="12" t="s">
        <v>804</v>
      </c>
      <c r="E331" s="11" t="s">
        <v>805</v>
      </c>
      <c r="G331" s="33" t="s">
        <v>17</v>
      </c>
    </row>
    <row r="332" spans="1:7" x14ac:dyDescent="0.25">
      <c r="A332" s="32" t="str">
        <f t="shared" ca="1" si="8"/>
        <v>Nouveaux projets ?</v>
      </c>
      <c r="B332" s="11"/>
      <c r="C332" s="12" t="s">
        <v>806</v>
      </c>
      <c r="D332" s="12" t="s">
        <v>807</v>
      </c>
      <c r="E332" s="11" t="s">
        <v>808</v>
      </c>
      <c r="G332" s="33" t="s">
        <v>17</v>
      </c>
    </row>
    <row r="333" spans="1:7" x14ac:dyDescent="0.25">
      <c r="A333" s="32" t="str">
        <f t="shared" ca="1" si="8"/>
        <v>Qui ?</v>
      </c>
      <c r="B333" s="11"/>
      <c r="C333" s="12" t="s">
        <v>124</v>
      </c>
      <c r="D333" s="12" t="s">
        <v>809</v>
      </c>
      <c r="E333" s="11" t="s">
        <v>554</v>
      </c>
      <c r="G333" s="33" t="s">
        <v>17</v>
      </c>
    </row>
    <row r="334" spans="1:7" x14ac:dyDescent="0.25">
      <c r="A334" s="32" t="str">
        <f t="shared" ca="1" si="8"/>
        <v>Début</v>
      </c>
      <c r="B334" s="11"/>
      <c r="C334" s="12" t="s">
        <v>120</v>
      </c>
      <c r="D334" s="12" t="s">
        <v>121</v>
      </c>
      <c r="E334" s="11" t="s">
        <v>536</v>
      </c>
      <c r="G334" s="33" t="s">
        <v>17</v>
      </c>
    </row>
    <row r="335" spans="1:7" x14ac:dyDescent="0.25">
      <c r="A335" s="32" t="str">
        <f t="shared" ca="1" si="8"/>
        <v>Fin</v>
      </c>
      <c r="B335" s="11"/>
      <c r="C335" s="12" t="s">
        <v>122</v>
      </c>
      <c r="D335" s="12" t="s">
        <v>123</v>
      </c>
      <c r="E335" s="11" t="s">
        <v>537</v>
      </c>
      <c r="G335" s="33" t="s">
        <v>17</v>
      </c>
    </row>
    <row r="336" spans="1:7" x14ac:dyDescent="0.25">
      <c r="A336" s="32" t="str">
        <f t="shared" ca="1" si="8"/>
        <v>Amélioration continue</v>
      </c>
      <c r="B336" s="11"/>
      <c r="C336" s="12" t="s">
        <v>810</v>
      </c>
      <c r="D336" s="12" t="s">
        <v>811</v>
      </c>
      <c r="E336" s="12" t="s">
        <v>812</v>
      </c>
      <c r="G336" s="33" t="s">
        <v>17</v>
      </c>
    </row>
    <row r="337" spans="1:10" x14ac:dyDescent="0.25">
      <c r="A337" s="32" t="str">
        <f t="shared" ca="1" si="8"/>
        <v>Management du changement</v>
      </c>
      <c r="B337" s="11"/>
      <c r="C337" s="12" t="s">
        <v>965</v>
      </c>
      <c r="D337" s="12" t="s">
        <v>966</v>
      </c>
      <c r="E337" s="12" t="s">
        <v>965</v>
      </c>
      <c r="G337" s="33" t="s">
        <v>17</v>
      </c>
    </row>
    <row r="338" spans="1:10" x14ac:dyDescent="0.25">
      <c r="A338" s="32" t="str">
        <f t="shared" ca="1" si="8"/>
        <v>oui</v>
      </c>
      <c r="B338" s="11"/>
      <c r="C338" s="12" t="s">
        <v>286</v>
      </c>
      <c r="D338" s="12" t="s">
        <v>287</v>
      </c>
      <c r="E338" s="11" t="s">
        <v>534</v>
      </c>
      <c r="G338" s="33" t="s">
        <v>17</v>
      </c>
    </row>
    <row r="339" spans="1:10" x14ac:dyDescent="0.25">
      <c r="A339" s="32" t="str">
        <f t="shared" ca="1" si="8"/>
        <v xml:space="preserve">non </v>
      </c>
      <c r="B339" s="11"/>
      <c r="C339" s="12" t="s">
        <v>288</v>
      </c>
      <c r="D339" s="12" t="s">
        <v>289</v>
      </c>
      <c r="E339" s="11" t="s">
        <v>535</v>
      </c>
      <c r="G339" s="33" t="s">
        <v>17</v>
      </c>
    </row>
    <row r="340" spans="1:10" x14ac:dyDescent="0.25">
      <c r="A340" s="32" t="str">
        <f t="shared" ca="1" si="8"/>
        <v>p. 2</v>
      </c>
      <c r="B340" s="11"/>
      <c r="C340" s="12" t="s">
        <v>290</v>
      </c>
      <c r="D340" s="12" t="s">
        <v>291</v>
      </c>
      <c r="E340" s="11" t="s">
        <v>291</v>
      </c>
      <c r="G340" s="33" t="s">
        <v>17</v>
      </c>
    </row>
    <row r="341" spans="1:10" ht="26.4" x14ac:dyDescent="0.25">
      <c r="A341" s="32" t="str">
        <f t="shared" ca="1" si="8"/>
        <v>Responsable 
qualité</v>
      </c>
      <c r="B341" s="11"/>
      <c r="C341" s="12" t="s">
        <v>813</v>
      </c>
      <c r="D341" s="12" t="s">
        <v>814</v>
      </c>
      <c r="E341" s="11" t="s">
        <v>815</v>
      </c>
      <c r="G341" s="33" t="s">
        <v>17</v>
      </c>
    </row>
    <row r="342" spans="1:10" x14ac:dyDescent="0.25">
      <c r="A342" s="32" t="str">
        <f t="shared" ca="1" si="8"/>
        <v>Pareto</v>
      </c>
      <c r="B342" s="11"/>
      <c r="C342" s="12" t="s">
        <v>943</v>
      </c>
      <c r="D342" s="12" t="s">
        <v>943</v>
      </c>
      <c r="E342" s="11" t="s">
        <v>943</v>
      </c>
      <c r="G342" s="33" t="s">
        <v>17</v>
      </c>
    </row>
    <row r="343" spans="1:10" x14ac:dyDescent="0.25">
      <c r="A343" s="32" t="str">
        <f t="shared" ca="1" si="8"/>
        <v>Causes-Effets</v>
      </c>
      <c r="B343" s="11"/>
      <c r="C343" s="12" t="s">
        <v>944</v>
      </c>
      <c r="D343" s="12" t="s">
        <v>945</v>
      </c>
      <c r="E343" s="11" t="s">
        <v>946</v>
      </c>
      <c r="G343" s="33" t="s">
        <v>17</v>
      </c>
    </row>
    <row r="344" spans="1:10" x14ac:dyDescent="0.25">
      <c r="A344" s="32" t="str">
        <f t="shared" ca="1" si="8"/>
        <v>Coût-Avantage</v>
      </c>
      <c r="B344" s="11"/>
      <c r="C344" s="12" t="s">
        <v>949</v>
      </c>
      <c r="D344" s="12" t="s">
        <v>950</v>
      </c>
      <c r="E344" s="11"/>
      <c r="G344" s="33" t="s">
        <v>17</v>
      </c>
    </row>
    <row r="345" spans="1:10" x14ac:dyDescent="0.25">
      <c r="A345" s="32" t="str">
        <f t="shared" ca="1" si="8"/>
        <v>Variantes</v>
      </c>
      <c r="B345" s="11"/>
      <c r="C345" s="12" t="s">
        <v>951</v>
      </c>
      <c r="D345" s="12" t="s">
        <v>952</v>
      </c>
      <c r="E345" s="11"/>
      <c r="G345" s="33" t="s">
        <v>17</v>
      </c>
    </row>
    <row r="346" spans="1:10" x14ac:dyDescent="0.25">
      <c r="A346" s="34" t="str">
        <f t="shared" ca="1" si="8"/>
        <v>Urgences</v>
      </c>
      <c r="B346" s="11"/>
      <c r="C346" s="35" t="s">
        <v>960</v>
      </c>
      <c r="D346" s="35" t="s">
        <v>959</v>
      </c>
      <c r="E346" s="36"/>
      <c r="G346" s="37" t="s">
        <v>17</v>
      </c>
    </row>
    <row r="347" spans="1:10" s="27" customFormat="1" x14ac:dyDescent="0.25">
      <c r="A347" s="38" t="str">
        <f t="shared" ca="1" si="8"/>
        <v>E I S E N H O W E R   M A T R I X</v>
      </c>
      <c r="B347" s="22"/>
      <c r="C347" s="23" t="s">
        <v>820</v>
      </c>
      <c r="D347" s="24" t="s">
        <v>820</v>
      </c>
      <c r="E347" s="24" t="s">
        <v>820</v>
      </c>
      <c r="F347" s="25"/>
      <c r="G347" s="26" t="s">
        <v>17</v>
      </c>
      <c r="I347" s="28"/>
      <c r="J347" s="6"/>
    </row>
    <row r="348" spans="1:10" x14ac:dyDescent="0.25">
      <c r="A348" s="29" t="str">
        <f t="shared" ca="1" si="8"/>
        <v>Tâche</v>
      </c>
      <c r="B348" s="11"/>
      <c r="C348" s="39" t="s">
        <v>821</v>
      </c>
      <c r="D348" s="39" t="s">
        <v>823</v>
      </c>
      <c r="E348" s="30" t="s">
        <v>822</v>
      </c>
      <c r="F348" s="30"/>
      <c r="G348" s="31" t="s">
        <v>17</v>
      </c>
    </row>
    <row r="349" spans="1:10" x14ac:dyDescent="0.25">
      <c r="A349" s="32" t="str">
        <f t="shared" ca="1" si="8"/>
        <v>important</v>
      </c>
      <c r="B349" s="11"/>
      <c r="C349" s="12" t="s">
        <v>847</v>
      </c>
      <c r="D349" s="12" t="s">
        <v>824</v>
      </c>
      <c r="E349" s="11"/>
      <c r="F349" s="11"/>
      <c r="G349" s="33" t="s">
        <v>17</v>
      </c>
    </row>
    <row r="350" spans="1:10" x14ac:dyDescent="0.25">
      <c r="A350" s="32" t="str">
        <f t="shared" ca="1" si="8"/>
        <v>urgent</v>
      </c>
      <c r="B350" s="11"/>
      <c r="C350" s="12" t="s">
        <v>848</v>
      </c>
      <c r="D350" s="12" t="s">
        <v>849</v>
      </c>
      <c r="E350" s="11"/>
      <c r="F350" s="11"/>
      <c r="G350" s="33" t="s">
        <v>17</v>
      </c>
    </row>
    <row r="351" spans="1:10" x14ac:dyDescent="0.25">
      <c r="A351" s="32" t="str">
        <f t="shared" ca="1" si="8"/>
        <v>Effort</v>
      </c>
      <c r="C351" s="13" t="s">
        <v>418</v>
      </c>
      <c r="D351" s="12" t="s">
        <v>948</v>
      </c>
      <c r="E351" s="11"/>
      <c r="F351" s="11"/>
      <c r="G351" s="33" t="s">
        <v>17</v>
      </c>
    </row>
    <row r="352" spans="1:10" x14ac:dyDescent="0.25">
      <c r="A352" s="32" t="str">
        <f t="shared" ca="1" si="8"/>
        <v>Nombre</v>
      </c>
      <c r="B352" s="11"/>
      <c r="C352" s="12" t="s">
        <v>221</v>
      </c>
      <c r="D352" s="12" t="s">
        <v>947</v>
      </c>
      <c r="E352" s="11"/>
      <c r="F352" s="11"/>
      <c r="G352" s="33" t="s">
        <v>17</v>
      </c>
    </row>
    <row r="353" spans="1:10" x14ac:dyDescent="0.25">
      <c r="A353" s="32" t="str">
        <f t="shared" ca="1" si="8"/>
        <v>Remarques</v>
      </c>
      <c r="B353" s="11"/>
      <c r="C353" s="12" t="s">
        <v>41</v>
      </c>
      <c r="D353" s="12" t="s">
        <v>42</v>
      </c>
      <c r="E353" s="11"/>
      <c r="F353" s="11"/>
      <c r="G353" s="33" t="s">
        <v>17</v>
      </c>
    </row>
    <row r="354" spans="1:10" x14ac:dyDescent="0.25">
      <c r="A354" s="32" t="str">
        <f t="shared" ca="1" si="8"/>
        <v>Statut</v>
      </c>
      <c r="B354" s="11"/>
      <c r="C354" s="11" t="s">
        <v>30</v>
      </c>
      <c r="D354" s="11" t="s">
        <v>31</v>
      </c>
      <c r="E354" s="11" t="s">
        <v>30</v>
      </c>
      <c r="F354" s="11" t="s">
        <v>477</v>
      </c>
      <c r="G354" s="33" t="s">
        <v>17</v>
      </c>
    </row>
    <row r="355" spans="1:10" x14ac:dyDescent="0.25">
      <c r="A355" s="32" t="str">
        <f t="shared" ca="1" si="8"/>
        <v>élevée</v>
      </c>
      <c r="B355" s="11"/>
      <c r="C355" s="11" t="s">
        <v>24</v>
      </c>
      <c r="D355" s="11" t="s">
        <v>53</v>
      </c>
      <c r="E355" s="11" t="s">
        <v>456</v>
      </c>
      <c r="F355" s="11" t="s">
        <v>457</v>
      </c>
      <c r="G355" s="33" t="s">
        <v>17</v>
      </c>
    </row>
    <row r="356" spans="1:10" x14ac:dyDescent="0.25">
      <c r="A356" s="32" t="str">
        <f t="shared" ca="1" si="8"/>
        <v>faible</v>
      </c>
      <c r="B356" s="11"/>
      <c r="C356" s="11" t="s">
        <v>25</v>
      </c>
      <c r="D356" s="11" t="s">
        <v>56</v>
      </c>
      <c r="E356" s="11" t="s">
        <v>460</v>
      </c>
      <c r="F356" s="11" t="s">
        <v>461</v>
      </c>
      <c r="G356" s="33" t="s">
        <v>17</v>
      </c>
    </row>
    <row r="357" spans="1:10" x14ac:dyDescent="0.25">
      <c r="A357" s="32" t="str">
        <f t="shared" ca="1" si="8"/>
        <v>think first about it</v>
      </c>
      <c r="B357" s="11"/>
      <c r="C357" s="12" t="s">
        <v>850</v>
      </c>
      <c r="D357" s="12" t="s">
        <v>850</v>
      </c>
      <c r="E357" s="12" t="s">
        <v>850</v>
      </c>
      <c r="F357" s="11"/>
      <c r="G357" s="33" t="s">
        <v>17</v>
      </c>
    </row>
    <row r="358" spans="1:10" x14ac:dyDescent="0.25">
      <c r="A358" s="32" t="str">
        <f t="shared" ca="1" si="8"/>
        <v>do it</v>
      </c>
      <c r="B358" s="11"/>
      <c r="C358" s="12" t="s">
        <v>851</v>
      </c>
      <c r="D358" s="12" t="s">
        <v>851</v>
      </c>
      <c r="E358" s="12" t="s">
        <v>851</v>
      </c>
      <c r="F358" s="11"/>
      <c r="G358" s="33" t="s">
        <v>17</v>
      </c>
    </row>
    <row r="359" spans="1:10" x14ac:dyDescent="0.25">
      <c r="A359" s="32" t="str">
        <f t="shared" ref="A359:A422" ca="1" si="9">OFFSET($C359,0,$Z$5-1)</f>
        <v>forget it</v>
      </c>
      <c r="B359" s="11"/>
      <c r="C359" s="12" t="s">
        <v>852</v>
      </c>
      <c r="D359" s="12" t="s">
        <v>852</v>
      </c>
      <c r="E359" s="12" t="s">
        <v>852</v>
      </c>
      <c r="F359" s="11"/>
      <c r="G359" s="33" t="s">
        <v>17</v>
      </c>
    </row>
    <row r="360" spans="1:10" x14ac:dyDescent="0.25">
      <c r="A360" s="34" t="str">
        <f t="shared" ca="1" si="9"/>
        <v>delegate</v>
      </c>
      <c r="B360" s="11"/>
      <c r="C360" s="35" t="s">
        <v>853</v>
      </c>
      <c r="D360" s="35" t="s">
        <v>853</v>
      </c>
      <c r="E360" s="35" t="s">
        <v>853</v>
      </c>
      <c r="F360" s="36"/>
      <c r="G360" s="37" t="s">
        <v>17</v>
      </c>
    </row>
    <row r="361" spans="1:10" s="27" customFormat="1" x14ac:dyDescent="0.25">
      <c r="A361" s="38" t="str">
        <f t="shared" ca="1" si="9"/>
        <v>C O N D U I T E   I N T É G R A L E</v>
      </c>
      <c r="B361" s="22"/>
      <c r="C361" s="49" t="s">
        <v>854</v>
      </c>
      <c r="D361" s="50" t="s">
        <v>855</v>
      </c>
      <c r="E361" s="25" t="s">
        <v>856</v>
      </c>
      <c r="F361" s="25"/>
      <c r="G361" s="26" t="s">
        <v>17</v>
      </c>
      <c r="H361" s="7">
        <v>47848</v>
      </c>
      <c r="J361" s="7"/>
    </row>
    <row r="362" spans="1:10" x14ac:dyDescent="0.25">
      <c r="A362" s="29" t="str">
        <f t="shared" ca="1" si="9"/>
        <v>Exigences - Valeurs - Ressources</v>
      </c>
      <c r="B362" s="11"/>
      <c r="C362" s="40" t="s">
        <v>857</v>
      </c>
      <c r="D362" s="40" t="s">
        <v>858</v>
      </c>
      <c r="E362" s="40" t="s">
        <v>859</v>
      </c>
      <c r="F362" s="30"/>
      <c r="G362" s="31" t="s">
        <v>17</v>
      </c>
      <c r="H362" s="8"/>
      <c r="J362" s="8"/>
    </row>
    <row r="363" spans="1:10" x14ac:dyDescent="0.25">
      <c r="A363" s="32" t="str">
        <f t="shared" ca="1" si="9"/>
        <v>Société - Économie - Technologie</v>
      </c>
      <c r="B363" s="11"/>
      <c r="C363" s="41" t="s">
        <v>860</v>
      </c>
      <c r="D363" s="41" t="s">
        <v>861</v>
      </c>
      <c r="E363" s="41" t="s">
        <v>862</v>
      </c>
      <c r="F363" s="11"/>
      <c r="G363" s="33" t="s">
        <v>17</v>
      </c>
      <c r="H363" s="8"/>
      <c r="J363" s="8"/>
    </row>
    <row r="364" spans="1:10" x14ac:dyDescent="0.25">
      <c r="A364" s="32" t="str">
        <f t="shared" ca="1" si="9"/>
        <v>Marché - Parties prenantes - Concurrence</v>
      </c>
      <c r="B364" s="11"/>
      <c r="C364" s="41" t="s">
        <v>863</v>
      </c>
      <c r="D364" s="41" t="s">
        <v>864</v>
      </c>
      <c r="E364" s="41" t="s">
        <v>865</v>
      </c>
      <c r="F364" s="11"/>
      <c r="G364" s="33" t="s">
        <v>17</v>
      </c>
      <c r="H364" s="8"/>
      <c r="J364" s="8"/>
    </row>
    <row r="365" spans="1:10" x14ac:dyDescent="0.25">
      <c r="A365" s="32" t="str">
        <f t="shared" ca="1" si="9"/>
        <v>Politique - Lois - Nature/Environnement</v>
      </c>
      <c r="B365" s="11"/>
      <c r="C365" s="41" t="s">
        <v>866</v>
      </c>
      <c r="D365" s="41" t="s">
        <v>867</v>
      </c>
      <c r="E365" s="41" t="s">
        <v>868</v>
      </c>
      <c r="F365" s="11"/>
      <c r="G365" s="33" t="s">
        <v>17</v>
      </c>
      <c r="H365" s="8"/>
      <c r="J365" s="8"/>
    </row>
    <row r="366" spans="1:10" x14ac:dyDescent="0.25">
      <c r="A366" s="32" t="str">
        <f t="shared" ca="1" si="9"/>
        <v>Efficience (do the right things)</v>
      </c>
      <c r="B366" s="11"/>
      <c r="C366" s="41" t="s">
        <v>869</v>
      </c>
      <c r="D366" s="41" t="s">
        <v>870</v>
      </c>
      <c r="E366" s="41" t="s">
        <v>871</v>
      </c>
      <c r="F366" s="11"/>
      <c r="G366" s="33" t="s">
        <v>17</v>
      </c>
      <c r="H366" s="8"/>
      <c r="J366" s="8"/>
    </row>
    <row r="367" spans="1:10" x14ac:dyDescent="0.25">
      <c r="A367" s="32" t="str">
        <f t="shared" ca="1" si="9"/>
        <v>Vision/Mission</v>
      </c>
      <c r="B367" s="11"/>
      <c r="C367" s="41" t="s">
        <v>872</v>
      </c>
      <c r="D367" s="41" t="s">
        <v>872</v>
      </c>
      <c r="E367" s="41" t="s">
        <v>872</v>
      </c>
      <c r="F367" s="11"/>
      <c r="G367" s="33" t="s">
        <v>17</v>
      </c>
      <c r="H367" s="8"/>
      <c r="J367" s="8"/>
    </row>
    <row r="368" spans="1:10" x14ac:dyDescent="0.25">
      <c r="A368" s="32" t="str">
        <f t="shared" ca="1" si="9"/>
        <v>Dével. du personnel</v>
      </c>
      <c r="B368" s="11"/>
      <c r="C368" s="41" t="s">
        <v>2126</v>
      </c>
      <c r="D368" s="41" t="s">
        <v>3874</v>
      </c>
      <c r="E368" s="41" t="s">
        <v>873</v>
      </c>
      <c r="F368" s="11"/>
      <c r="G368" s="33" t="s">
        <v>17</v>
      </c>
      <c r="H368" s="8"/>
      <c r="J368" s="8"/>
    </row>
    <row r="369" spans="1:10" x14ac:dyDescent="0.25">
      <c r="A369" s="32" t="str">
        <f t="shared" ca="1" si="9"/>
        <v>Stratégies</v>
      </c>
      <c r="B369" s="11"/>
      <c r="C369" s="12" t="s">
        <v>102</v>
      </c>
      <c r="D369" s="12" t="s">
        <v>103</v>
      </c>
      <c r="E369" s="12" t="s">
        <v>874</v>
      </c>
      <c r="F369" s="11"/>
      <c r="G369" s="33" t="s">
        <v>17</v>
      </c>
      <c r="H369" s="8"/>
      <c r="J369" s="8"/>
    </row>
    <row r="370" spans="1:10" x14ac:dyDescent="0.25">
      <c r="A370" s="32" t="str">
        <f t="shared" ca="1" si="9"/>
        <v>Mesures - Projets</v>
      </c>
      <c r="B370" s="11"/>
      <c r="C370" s="12" t="s">
        <v>875</v>
      </c>
      <c r="D370" s="12" t="s">
        <v>876</v>
      </c>
      <c r="E370" s="12" t="s">
        <v>877</v>
      </c>
      <c r="F370" s="11"/>
      <c r="G370" s="33" t="s">
        <v>17</v>
      </c>
      <c r="H370" s="8"/>
      <c r="J370" s="8"/>
    </row>
    <row r="371" spans="1:10" x14ac:dyDescent="0.25">
      <c r="A371" s="32" t="str">
        <f t="shared" ca="1" si="9"/>
        <v>Motivation</v>
      </c>
      <c r="B371" s="11"/>
      <c r="C371" s="12" t="s">
        <v>609</v>
      </c>
      <c r="D371" s="12" t="s">
        <v>609</v>
      </c>
      <c r="E371" s="12" t="s">
        <v>609</v>
      </c>
      <c r="F371" s="11"/>
      <c r="G371" s="33" t="s">
        <v>17</v>
      </c>
      <c r="H371" s="8"/>
      <c r="J371" s="8"/>
    </row>
    <row r="372" spans="1:10" x14ac:dyDescent="0.25">
      <c r="A372" s="32" t="str">
        <f t="shared" ca="1" si="9"/>
        <v>Conduite du personnel</v>
      </c>
      <c r="B372" s="11"/>
      <c r="C372" s="12" t="s">
        <v>878</v>
      </c>
      <c r="D372" s="12" t="s">
        <v>1003</v>
      </c>
      <c r="E372" s="12" t="s">
        <v>879</v>
      </c>
      <c r="F372" s="11"/>
      <c r="G372" s="33" t="s">
        <v>17</v>
      </c>
      <c r="H372" s="8"/>
      <c r="J372" s="8"/>
    </row>
    <row r="373" spans="1:10" x14ac:dyDescent="0.25">
      <c r="A373" s="32" t="str">
        <f t="shared" ca="1" si="9"/>
        <v>Motivation</v>
      </c>
      <c r="B373" s="11"/>
      <c r="C373" s="12" t="s">
        <v>609</v>
      </c>
      <c r="D373" s="12" t="s">
        <v>609</v>
      </c>
      <c r="E373" s="12" t="s">
        <v>609</v>
      </c>
      <c r="F373" s="11"/>
      <c r="G373" s="33" t="s">
        <v>17</v>
      </c>
      <c r="H373" s="8"/>
      <c r="J373" s="8"/>
    </row>
    <row r="374" spans="1:10" x14ac:dyDescent="0.25">
      <c r="A374" s="32" t="str">
        <f t="shared" ca="1" si="9"/>
        <v>Compétences de leadership</v>
      </c>
      <c r="B374" s="11"/>
      <c r="C374" s="12" t="s">
        <v>880</v>
      </c>
      <c r="D374" s="12" t="s">
        <v>881</v>
      </c>
      <c r="E374" s="12" t="s">
        <v>882</v>
      </c>
      <c r="F374" s="11"/>
      <c r="G374" s="33" t="s">
        <v>17</v>
      </c>
      <c r="H374" s="8"/>
      <c r="J374" s="8"/>
    </row>
    <row r="375" spans="1:10" x14ac:dyDescent="0.25">
      <c r="A375" s="32" t="str">
        <f t="shared" ca="1" si="9"/>
        <v>Qualité</v>
      </c>
      <c r="B375" s="11"/>
      <c r="C375" s="12" t="s">
        <v>43</v>
      </c>
      <c r="D375" s="12" t="s">
        <v>44</v>
      </c>
      <c r="E375" s="12" t="s">
        <v>451</v>
      </c>
      <c r="F375" s="11"/>
      <c r="G375" s="33" t="s">
        <v>17</v>
      </c>
      <c r="H375" s="8"/>
      <c r="J375" s="8"/>
    </row>
    <row r="376" spans="1:10" x14ac:dyDescent="0.25">
      <c r="A376" s="32" t="str">
        <f t="shared" ca="1" si="9"/>
        <v>Culture</v>
      </c>
      <c r="B376" s="11"/>
      <c r="C376" s="12" t="s">
        <v>883</v>
      </c>
      <c r="D376" s="12" t="s">
        <v>884</v>
      </c>
      <c r="E376" s="12" t="s">
        <v>885</v>
      </c>
      <c r="F376" s="11"/>
      <c r="G376" s="33" t="s">
        <v>17</v>
      </c>
      <c r="H376" s="8"/>
      <c r="J376" s="8"/>
    </row>
    <row r="377" spans="1:10" x14ac:dyDescent="0.25">
      <c r="A377" s="32" t="str">
        <f t="shared" ca="1" si="9"/>
        <v>Personnel &amp; Innovation</v>
      </c>
      <c r="B377" s="11"/>
      <c r="C377" s="12" t="s">
        <v>886</v>
      </c>
      <c r="D377" s="12" t="s">
        <v>887</v>
      </c>
      <c r="E377" s="12" t="s">
        <v>888</v>
      </c>
      <c r="F377" s="11"/>
      <c r="G377" s="33" t="s">
        <v>17</v>
      </c>
      <c r="H377" s="8"/>
      <c r="J377" s="8"/>
    </row>
    <row r="378" spans="1:10" x14ac:dyDescent="0.25">
      <c r="A378" s="32" t="str">
        <f t="shared" ca="1" si="9"/>
        <v>Compétences de manager</v>
      </c>
      <c r="B378" s="11"/>
      <c r="C378" s="12" t="s">
        <v>889</v>
      </c>
      <c r="D378" s="12" t="s">
        <v>890</v>
      </c>
      <c r="E378" s="12" t="s">
        <v>891</v>
      </c>
      <c r="F378" s="11"/>
      <c r="G378" s="33" t="s">
        <v>17</v>
      </c>
      <c r="H378" s="8"/>
      <c r="J378" s="8"/>
    </row>
    <row r="379" spans="1:10" x14ac:dyDescent="0.25">
      <c r="A379" s="32" t="str">
        <f t="shared" ca="1" si="9"/>
        <v>Compétences d'entreprenariat</v>
      </c>
      <c r="B379" s="11"/>
      <c r="C379" s="12" t="s">
        <v>892</v>
      </c>
      <c r="D379" s="12" t="s">
        <v>893</v>
      </c>
      <c r="E379" s="12" t="s">
        <v>894</v>
      </c>
      <c r="F379" s="11"/>
      <c r="G379" s="33" t="s">
        <v>17</v>
      </c>
      <c r="H379" s="8"/>
      <c r="J379" s="8"/>
    </row>
    <row r="380" spans="1:10" x14ac:dyDescent="0.25">
      <c r="A380" s="32" t="str">
        <f t="shared" ca="1" si="9"/>
        <v>Efficacité (do the things right)</v>
      </c>
      <c r="B380" s="11"/>
      <c r="C380" s="12" t="s">
        <v>895</v>
      </c>
      <c r="D380" s="12" t="s">
        <v>896</v>
      </c>
      <c r="E380" s="12" t="s">
        <v>897</v>
      </c>
      <c r="F380" s="11"/>
      <c r="G380" s="33" t="s">
        <v>17</v>
      </c>
      <c r="H380" s="8"/>
      <c r="J380" s="8"/>
    </row>
    <row r="381" spans="1:10" x14ac:dyDescent="0.25">
      <c r="A381" s="32" t="str">
        <f t="shared" ca="1" si="9"/>
        <v>Controlling</v>
      </c>
      <c r="B381" s="11"/>
      <c r="C381" s="12" t="s">
        <v>45</v>
      </c>
      <c r="D381" s="12" t="s">
        <v>45</v>
      </c>
      <c r="E381" s="12" t="s">
        <v>45</v>
      </c>
      <c r="F381" s="11"/>
      <c r="G381" s="33" t="s">
        <v>17</v>
      </c>
      <c r="H381" s="8"/>
      <c r="J381" s="8"/>
    </row>
    <row r="382" spans="1:10" x14ac:dyDescent="0.25">
      <c r="A382" s="32" t="str">
        <f t="shared" ca="1" si="9"/>
        <v>Gest. de projet</v>
      </c>
      <c r="B382" s="11"/>
      <c r="C382" s="12" t="s">
        <v>898</v>
      </c>
      <c r="D382" s="12" t="s">
        <v>899</v>
      </c>
      <c r="E382" s="12" t="s">
        <v>742</v>
      </c>
      <c r="F382" s="11"/>
      <c r="G382" s="33" t="s">
        <v>17</v>
      </c>
      <c r="H382" s="8"/>
      <c r="J382" s="8"/>
    </row>
    <row r="383" spans="1:10" x14ac:dyDescent="0.25">
      <c r="A383" s="32" t="str">
        <f t="shared" ca="1" si="9"/>
        <v>Gest. processus</v>
      </c>
      <c r="B383" s="11"/>
      <c r="C383" s="12" t="s">
        <v>900</v>
      </c>
      <c r="D383" s="12" t="s">
        <v>901</v>
      </c>
      <c r="E383" s="12" t="s">
        <v>902</v>
      </c>
      <c r="F383" s="11"/>
      <c r="G383" s="33" t="s">
        <v>17</v>
      </c>
      <c r="H383" s="8"/>
      <c r="J383" s="8"/>
    </row>
    <row r="384" spans="1:10" x14ac:dyDescent="0.25">
      <c r="A384" s="32" t="str">
        <f t="shared" ca="1" si="9"/>
        <v>Gest. Qualité</v>
      </c>
      <c r="B384" s="11"/>
      <c r="C384" s="12" t="s">
        <v>903</v>
      </c>
      <c r="D384" s="12" t="s">
        <v>904</v>
      </c>
      <c r="E384" s="12" t="s">
        <v>905</v>
      </c>
      <c r="F384" s="11"/>
      <c r="G384" s="33" t="s">
        <v>17</v>
      </c>
      <c r="H384" s="8"/>
      <c r="J384" s="8"/>
    </row>
    <row r="385" spans="1:10" x14ac:dyDescent="0.25">
      <c r="A385" s="32" t="str">
        <f t="shared" ca="1" si="9"/>
        <v>Gest. financière</v>
      </c>
      <c r="B385" s="11"/>
      <c r="C385" s="12" t="s">
        <v>906</v>
      </c>
      <c r="D385" s="12" t="s">
        <v>907</v>
      </c>
      <c r="E385" s="12" t="s">
        <v>908</v>
      </c>
      <c r="F385" s="11"/>
      <c r="G385" s="33" t="s">
        <v>17</v>
      </c>
      <c r="H385" s="8"/>
      <c r="J385" s="8"/>
    </row>
    <row r="386" spans="1:10" x14ac:dyDescent="0.25">
      <c r="A386" s="32" t="str">
        <f t="shared" ca="1" si="9"/>
        <v>Marketing</v>
      </c>
      <c r="B386" s="11"/>
      <c r="C386" s="12" t="s">
        <v>909</v>
      </c>
      <c r="D386" s="12" t="s">
        <v>909</v>
      </c>
      <c r="E386" s="12" t="s">
        <v>909</v>
      </c>
      <c r="F386" s="11"/>
      <c r="G386" s="33" t="s">
        <v>17</v>
      </c>
      <c r="H386" s="8"/>
      <c r="J386" s="8"/>
    </row>
    <row r="387" spans="1:10" x14ac:dyDescent="0.25">
      <c r="A387" s="32" t="str">
        <f t="shared" ca="1" si="9"/>
        <v>Développement (do new things)</v>
      </c>
      <c r="B387" s="11"/>
      <c r="C387" s="12" t="s">
        <v>910</v>
      </c>
      <c r="D387" s="12" t="s">
        <v>911</v>
      </c>
      <c r="E387" s="12" t="s">
        <v>912</v>
      </c>
      <c r="F387" s="11"/>
      <c r="G387" s="33" t="s">
        <v>17</v>
      </c>
      <c r="H387" s="8"/>
      <c r="J387" s="8"/>
    </row>
    <row r="388" spans="1:10" x14ac:dyDescent="0.25">
      <c r="A388" s="32" t="str">
        <f t="shared" ca="1" si="9"/>
        <v>Gest. Innovation</v>
      </c>
      <c r="B388" s="11"/>
      <c r="C388" s="12" t="s">
        <v>913</v>
      </c>
      <c r="D388" s="12" t="s">
        <v>914</v>
      </c>
      <c r="E388" s="12" t="s">
        <v>915</v>
      </c>
      <c r="F388" s="11"/>
      <c r="G388" s="33" t="s">
        <v>17</v>
      </c>
      <c r="H388" s="8"/>
      <c r="J388" s="8"/>
    </row>
    <row r="389" spans="1:10" x14ac:dyDescent="0.25">
      <c r="A389" s="32" t="str">
        <f t="shared" ca="1" si="9"/>
        <v>Créat. d'entrpr.</v>
      </c>
      <c r="B389" s="11"/>
      <c r="C389" s="12" t="s">
        <v>916</v>
      </c>
      <c r="D389" s="12" t="s">
        <v>917</v>
      </c>
      <c r="E389" s="12" t="s">
        <v>918</v>
      </c>
      <c r="F389" s="11"/>
      <c r="G389" s="33" t="s">
        <v>17</v>
      </c>
      <c r="H389" s="8"/>
      <c r="J389" s="8"/>
    </row>
    <row r="390" spans="1:10" x14ac:dyDescent="0.25">
      <c r="A390" s="32" t="str">
        <f t="shared" ca="1" si="9"/>
        <v>Communication</v>
      </c>
      <c r="B390" s="11"/>
      <c r="C390" s="12" t="s">
        <v>612</v>
      </c>
      <c r="D390" s="12" t="s">
        <v>919</v>
      </c>
      <c r="E390" s="12" t="s">
        <v>919</v>
      </c>
      <c r="F390" s="11"/>
      <c r="G390" s="33" t="s">
        <v>17</v>
      </c>
      <c r="H390" s="8"/>
      <c r="J390" s="8"/>
    </row>
    <row r="391" spans="1:10" x14ac:dyDescent="0.25">
      <c r="A391" s="32" t="str">
        <f t="shared" ca="1" si="9"/>
        <v>Gest. Changement</v>
      </c>
      <c r="B391" s="11"/>
      <c r="C391" s="12" t="s">
        <v>920</v>
      </c>
      <c r="D391" s="12" t="s">
        <v>921</v>
      </c>
      <c r="E391" s="12" t="s">
        <v>922</v>
      </c>
      <c r="F391" s="11"/>
      <c r="G391" s="33" t="s">
        <v>17</v>
      </c>
      <c r="H391" s="8"/>
      <c r="J391" s="8"/>
    </row>
    <row r="392" spans="1:10" x14ac:dyDescent="0.25">
      <c r="A392" s="32" t="str">
        <f t="shared" ca="1" si="9"/>
        <v>Gest. du risque</v>
      </c>
      <c r="B392" s="11"/>
      <c r="C392" s="12" t="s">
        <v>923</v>
      </c>
      <c r="D392" s="12" t="s">
        <v>924</v>
      </c>
      <c r="E392" s="12" t="s">
        <v>925</v>
      </c>
      <c r="F392" s="11"/>
      <c r="G392" s="33" t="s">
        <v>17</v>
      </c>
      <c r="H392" s="8"/>
      <c r="J392" s="8"/>
    </row>
    <row r="393" spans="1:10" x14ac:dyDescent="0.25">
      <c r="A393" s="32" t="str">
        <f t="shared" ca="1" si="9"/>
        <v>GRH</v>
      </c>
      <c r="B393" s="11"/>
      <c r="C393" s="12" t="s">
        <v>926</v>
      </c>
      <c r="D393" s="12" t="s">
        <v>927</v>
      </c>
      <c r="E393" s="12" t="s">
        <v>928</v>
      </c>
      <c r="F393" s="11"/>
      <c r="G393" s="33" t="s">
        <v>17</v>
      </c>
      <c r="H393" s="8"/>
      <c r="J393" s="8"/>
    </row>
    <row r="394" spans="1:10" x14ac:dyDescent="0.25">
      <c r="A394" s="34" t="str">
        <f t="shared" ca="1" si="9"/>
        <v>Conduite</v>
      </c>
      <c r="B394" s="11"/>
      <c r="C394" s="35" t="s">
        <v>929</v>
      </c>
      <c r="D394" s="35" t="s">
        <v>930</v>
      </c>
      <c r="E394" s="35" t="s">
        <v>931</v>
      </c>
      <c r="F394" s="36"/>
      <c r="G394" s="37" t="s">
        <v>17</v>
      </c>
      <c r="H394" s="8"/>
      <c r="J394" s="8"/>
    </row>
    <row r="395" spans="1:10" s="28" customFormat="1" x14ac:dyDescent="0.25">
      <c r="A395" s="38" t="str">
        <f t="shared" ca="1" si="9"/>
        <v>Ouvrir autres documents</v>
      </c>
      <c r="B395" s="22"/>
      <c r="C395" s="23" t="s">
        <v>299</v>
      </c>
      <c r="D395" s="24" t="s">
        <v>300</v>
      </c>
      <c r="E395" s="24" t="s">
        <v>539</v>
      </c>
      <c r="F395" s="25"/>
      <c r="G395" s="26" t="s">
        <v>17</v>
      </c>
      <c r="J395" s="6"/>
    </row>
    <row r="396" spans="1:10" ht="26.4" x14ac:dyDescent="0.25">
      <c r="A396" s="29" t="str">
        <f t="shared" ca="1" si="9"/>
        <v>Voulez-vous ouvrir le programme "Tableau de bord"?</v>
      </c>
      <c r="B396" s="11"/>
      <c r="C396" s="39" t="s">
        <v>423</v>
      </c>
      <c r="D396" s="39" t="s">
        <v>296</v>
      </c>
      <c r="E396" s="39" t="s">
        <v>2604</v>
      </c>
      <c r="F396" s="39" t="s">
        <v>540</v>
      </c>
      <c r="G396" s="31" t="s">
        <v>17</v>
      </c>
    </row>
    <row r="397" spans="1:10" ht="26.4" x14ac:dyDescent="0.25">
      <c r="A397" s="32" t="str">
        <f t="shared" ca="1" si="9"/>
        <v>Assurez-vous, que le fichier "01_Cockpit.exe" se touve dans le même répertoire!</v>
      </c>
      <c r="B397" s="11"/>
      <c r="C397" s="12" t="s">
        <v>297</v>
      </c>
      <c r="D397" s="12" t="s">
        <v>298</v>
      </c>
      <c r="E397" s="12" t="s">
        <v>2607</v>
      </c>
      <c r="F397" s="12" t="s">
        <v>541</v>
      </c>
      <c r="G397" s="33" t="s">
        <v>17</v>
      </c>
    </row>
    <row r="398" spans="1:10" ht="26.4" x14ac:dyDescent="0.25">
      <c r="A398" s="32" t="str">
        <f t="shared" ca="1" si="9"/>
        <v>Voulez-vous ouvrir le programme "Management stratégique" ?</v>
      </c>
      <c r="B398" s="11"/>
      <c r="C398" s="12" t="s">
        <v>246</v>
      </c>
      <c r="D398" s="12" t="s">
        <v>567</v>
      </c>
      <c r="E398" s="11" t="s">
        <v>568</v>
      </c>
      <c r="F398" s="11"/>
      <c r="G398" s="33" t="s">
        <v>17</v>
      </c>
    </row>
    <row r="399" spans="1:10" ht="39.6" x14ac:dyDescent="0.25">
      <c r="A399" s="32" t="str">
        <f t="shared" ca="1" si="9"/>
        <v>Assurez-vous, que le fichier "02_StrategicManagement.exe" se trouve dans le même répertoire !</v>
      </c>
      <c r="B399" s="11"/>
      <c r="C399" s="12" t="s">
        <v>263</v>
      </c>
      <c r="D399" s="12" t="s">
        <v>569</v>
      </c>
      <c r="E399" s="11" t="s">
        <v>570</v>
      </c>
      <c r="F399" s="11"/>
      <c r="G399" s="33" t="s">
        <v>17</v>
      </c>
    </row>
    <row r="400" spans="1:10" x14ac:dyDescent="0.25">
      <c r="A400" s="32" t="str">
        <f t="shared" ca="1" si="9"/>
        <v>Voulez-vous ouvrir le programme "Business Plan"?</v>
      </c>
      <c r="B400" s="11"/>
      <c r="C400" s="12" t="s">
        <v>358</v>
      </c>
      <c r="D400" s="12" t="s">
        <v>359</v>
      </c>
      <c r="E400" s="12" t="s">
        <v>2605</v>
      </c>
      <c r="F400" s="11"/>
      <c r="G400" s="33" t="s">
        <v>17</v>
      </c>
    </row>
    <row r="401" spans="1:10" ht="26.4" x14ac:dyDescent="0.25">
      <c r="A401" s="32" t="str">
        <f t="shared" ca="1" si="9"/>
        <v>Assurez-vous, que le fichier  "04_BusinessPlan.exe" se touve dans le même répertoire!</v>
      </c>
      <c r="B401" s="11"/>
      <c r="C401" s="12" t="s">
        <v>360</v>
      </c>
      <c r="D401" s="12" t="s">
        <v>361</v>
      </c>
      <c r="E401" s="12" t="s">
        <v>571</v>
      </c>
      <c r="F401" s="11"/>
      <c r="G401" s="33" t="s">
        <v>17</v>
      </c>
    </row>
    <row r="402" spans="1:10" ht="26.4" x14ac:dyDescent="0.25">
      <c r="A402" s="32" t="str">
        <f t="shared" ca="1" si="9"/>
        <v>Voulez-vous ouvrir le programme "Balanced Scorcard"?</v>
      </c>
      <c r="B402" s="11"/>
      <c r="C402" s="12" t="s">
        <v>331</v>
      </c>
      <c r="D402" s="12" t="s">
        <v>332</v>
      </c>
      <c r="E402" s="12" t="s">
        <v>2606</v>
      </c>
      <c r="F402" s="12" t="s">
        <v>542</v>
      </c>
      <c r="G402" s="33" t="s">
        <v>17</v>
      </c>
    </row>
    <row r="403" spans="1:10" ht="26.4" x14ac:dyDescent="0.25">
      <c r="A403" s="32" t="str">
        <f t="shared" ca="1" si="9"/>
        <v>Assurez-vous, que le fichier "01_Cockpit.exe" se touve dans le même répertoire!</v>
      </c>
      <c r="B403" s="11"/>
      <c r="C403" s="12" t="s">
        <v>297</v>
      </c>
      <c r="D403" s="12" t="s">
        <v>298</v>
      </c>
      <c r="E403" s="12" t="s">
        <v>2607</v>
      </c>
      <c r="F403" s="12" t="s">
        <v>541</v>
      </c>
      <c r="G403" s="33" t="s">
        <v>17</v>
      </c>
    </row>
    <row r="404" spans="1:10" ht="26.4" x14ac:dyDescent="0.25">
      <c r="A404" s="32" t="str">
        <f t="shared" ca="1" si="9"/>
        <v>Voulez-vous ouvrir le programme "Gestion de projets"?</v>
      </c>
      <c r="B404" s="11"/>
      <c r="C404" s="12" t="s">
        <v>419</v>
      </c>
      <c r="D404" s="12" t="s">
        <v>420</v>
      </c>
      <c r="E404" s="11" t="s">
        <v>572</v>
      </c>
      <c r="F404" s="11"/>
      <c r="G404" s="33" t="s">
        <v>17</v>
      </c>
    </row>
    <row r="405" spans="1:10" ht="39.6" x14ac:dyDescent="0.25">
      <c r="A405" s="32" t="str">
        <f t="shared" ca="1" si="9"/>
        <v>Assurez-vous, que le fichier "03_ProjectManagement.exe" se touve dans le même répertoire!</v>
      </c>
      <c r="B405" s="11"/>
      <c r="C405" s="12" t="s">
        <v>421</v>
      </c>
      <c r="D405" s="12" t="s">
        <v>422</v>
      </c>
      <c r="E405" s="11" t="s">
        <v>573</v>
      </c>
      <c r="F405" s="11"/>
      <c r="G405" s="33" t="s">
        <v>17</v>
      </c>
    </row>
    <row r="406" spans="1:10" ht="26.4" x14ac:dyDescent="0.25">
      <c r="A406" s="32" t="str">
        <f t="shared" ca="1" si="9"/>
        <v>Voulez-vous ouvrir le programme "Change Management"?</v>
      </c>
      <c r="B406" s="11"/>
      <c r="C406" s="12" t="s">
        <v>2615</v>
      </c>
      <c r="D406" s="12" t="s">
        <v>2608</v>
      </c>
      <c r="E406" s="12" t="s">
        <v>2609</v>
      </c>
      <c r="F406" s="12" t="s">
        <v>2610</v>
      </c>
      <c r="G406" s="33" t="s">
        <v>17</v>
      </c>
    </row>
    <row r="407" spans="1:10" ht="26.4" x14ac:dyDescent="0.25">
      <c r="A407" s="32" t="str">
        <f t="shared" ca="1" si="9"/>
        <v>Assurez-vous, que le fichier "09_Change.exe" se touve dans le même répertoire!</v>
      </c>
      <c r="B407" s="11"/>
      <c r="C407" s="12" t="s">
        <v>2612</v>
      </c>
      <c r="D407" s="12" t="s">
        <v>2611</v>
      </c>
      <c r="E407" s="12" t="s">
        <v>2613</v>
      </c>
      <c r="F407" s="12" t="s">
        <v>2614</v>
      </c>
      <c r="G407" s="33" t="s">
        <v>17</v>
      </c>
    </row>
    <row r="408" spans="1:10" ht="26.4" x14ac:dyDescent="0.25">
      <c r="A408" s="32" t="str">
        <f t="shared" ca="1" si="9"/>
        <v>Voulez-vous ouvrir le programme "Marketing Management"?</v>
      </c>
      <c r="B408" s="11"/>
      <c r="C408" s="12" t="s">
        <v>2627</v>
      </c>
      <c r="D408" s="12" t="s">
        <v>2620</v>
      </c>
      <c r="E408" s="12" t="s">
        <v>2621</v>
      </c>
      <c r="F408" s="12" t="s">
        <v>2622</v>
      </c>
      <c r="G408" s="33" t="s">
        <v>17</v>
      </c>
    </row>
    <row r="409" spans="1:10" ht="26.4" x14ac:dyDescent="0.25">
      <c r="A409" s="34" t="str">
        <f t="shared" ca="1" si="9"/>
        <v>Assurez-vous, que le fichier "06_Marketing.exe" se touve dans le même répertoire!</v>
      </c>
      <c r="B409" s="11"/>
      <c r="C409" s="35" t="s">
        <v>2623</v>
      </c>
      <c r="D409" s="35" t="s">
        <v>2624</v>
      </c>
      <c r="E409" s="35" t="s">
        <v>2625</v>
      </c>
      <c r="F409" s="35" t="s">
        <v>2626</v>
      </c>
      <c r="G409" s="37" t="s">
        <v>17</v>
      </c>
    </row>
    <row r="410" spans="1:10" s="28" customFormat="1" x14ac:dyDescent="0.25">
      <c r="A410" s="38" t="str">
        <f t="shared" ca="1" si="9"/>
        <v>R È G L E S   D E   LA   M O T I V A T I O N</v>
      </c>
      <c r="B410" s="43"/>
      <c r="C410" s="23" t="s">
        <v>1046</v>
      </c>
      <c r="D410" s="24" t="s">
        <v>1047</v>
      </c>
      <c r="E410" s="24"/>
      <c r="F410" s="24"/>
      <c r="G410" s="26" t="s">
        <v>17</v>
      </c>
      <c r="H410" s="7"/>
      <c r="J410" s="7"/>
    </row>
    <row r="411" spans="1:10" ht="26.4" x14ac:dyDescent="0.25">
      <c r="A411" s="29" t="str">
        <f t="shared" ca="1" si="9"/>
        <v>Règles de la motivation reposant sur le bon sens (W. Pelz, 2004) :</v>
      </c>
      <c r="B411" s="11"/>
      <c r="C411" s="39" t="s">
        <v>1007</v>
      </c>
      <c r="D411" s="39" t="s">
        <v>2730</v>
      </c>
      <c r="E411" s="39"/>
      <c r="F411" s="30"/>
      <c r="G411" s="31" t="s">
        <v>17</v>
      </c>
      <c r="H411" s="8"/>
      <c r="J411" s="8"/>
    </row>
    <row r="412" spans="1:10" x14ac:dyDescent="0.25">
      <c r="A412" s="32" t="str">
        <f t="shared" ca="1" si="9"/>
        <v>Traiter tous les collaborateurs avec estime et respect.</v>
      </c>
      <c r="B412" s="11"/>
      <c r="C412" s="12" t="s">
        <v>1008</v>
      </c>
      <c r="D412" s="12" t="s">
        <v>2731</v>
      </c>
      <c r="E412" s="12"/>
      <c r="F412" s="11"/>
      <c r="G412" s="33" t="s">
        <v>17</v>
      </c>
      <c r="H412" s="8"/>
      <c r="J412" s="8"/>
    </row>
    <row r="413" spans="1:10" ht="26.4" x14ac:dyDescent="0.25">
      <c r="A413" s="32" t="str">
        <f t="shared" ca="1" si="9"/>
        <v>Fixer des objectifs clairs et réalistes, et faire un retour sur la réalisation des objectifs.</v>
      </c>
      <c r="B413" s="11"/>
      <c r="C413" s="41" t="s">
        <v>1009</v>
      </c>
      <c r="D413" s="41" t="s">
        <v>2732</v>
      </c>
      <c r="E413" s="41"/>
      <c r="F413" s="11"/>
      <c r="G413" s="33" t="s">
        <v>17</v>
      </c>
      <c r="H413" s="8"/>
      <c r="J413" s="8"/>
    </row>
    <row r="414" spans="1:10" ht="26.4" x14ac:dyDescent="0.25">
      <c r="A414" s="32" t="str">
        <f t="shared" ca="1" si="9"/>
        <v>Suffisamment informer les collaborateurs et les faire participer aux décisions.</v>
      </c>
      <c r="B414" s="11"/>
      <c r="C414" s="41" t="s">
        <v>1010</v>
      </c>
      <c r="D414" s="41" t="s">
        <v>2733</v>
      </c>
      <c r="E414" s="41"/>
      <c r="F414" s="11"/>
      <c r="G414" s="33" t="s">
        <v>17</v>
      </c>
      <c r="H414" s="8"/>
      <c r="J414" s="8"/>
    </row>
    <row r="415" spans="1:10" ht="39.6" x14ac:dyDescent="0.25">
      <c r="A415" s="32" t="str">
        <f t="shared" ca="1" si="9"/>
        <v>Dire ouvertement ce qui est déjà décidé, et sur quoi une participation des collaborateurs n'est plus possible ou plus souhaitée.</v>
      </c>
      <c r="B415" s="11"/>
      <c r="C415" s="41" t="s">
        <v>1011</v>
      </c>
      <c r="D415" s="41" t="s">
        <v>2734</v>
      </c>
      <c r="E415" s="41"/>
      <c r="F415" s="11"/>
      <c r="G415" s="33" t="s">
        <v>17</v>
      </c>
      <c r="H415" s="8"/>
      <c r="J415" s="8"/>
    </row>
    <row r="416" spans="1:10" x14ac:dyDescent="0.25">
      <c r="A416" s="32" t="str">
        <f t="shared" ca="1" si="9"/>
        <v>Déléguer la responsabilité aussi souvent que possible.</v>
      </c>
      <c r="B416" s="11"/>
      <c r="C416" s="41" t="s">
        <v>1012</v>
      </c>
      <c r="D416" s="41" t="s">
        <v>2735</v>
      </c>
      <c r="E416" s="41"/>
      <c r="F416" s="11"/>
      <c r="G416" s="33" t="s">
        <v>17</v>
      </c>
      <c r="H416" s="8"/>
      <c r="J416" s="8"/>
    </row>
    <row r="417" spans="1:10" ht="26.4" x14ac:dyDescent="0.25">
      <c r="A417" s="32" t="str">
        <f t="shared" ca="1" si="9"/>
        <v>Élargir la marge de manœuvre des collaborateurs autant que possible.</v>
      </c>
      <c r="B417" s="11"/>
      <c r="C417" s="41" t="s">
        <v>1013</v>
      </c>
      <c r="D417" s="41" t="s">
        <v>2741</v>
      </c>
      <c r="E417" s="41"/>
      <c r="F417" s="11"/>
      <c r="G417" s="33" t="s">
        <v>17</v>
      </c>
      <c r="H417" s="8"/>
      <c r="J417" s="8"/>
    </row>
    <row r="418" spans="1:10" ht="26.4" x14ac:dyDescent="0.25">
      <c r="A418" s="32" t="str">
        <f t="shared" ca="1" si="9"/>
        <v>Tirer parti du savoir et de l'expérience des collaborateurs.</v>
      </c>
      <c r="B418" s="11"/>
      <c r="C418" s="41" t="s">
        <v>1014</v>
      </c>
      <c r="D418" s="41" t="s">
        <v>2736</v>
      </c>
      <c r="E418" s="41"/>
      <c r="F418" s="11"/>
      <c r="G418" s="33" t="s">
        <v>17</v>
      </c>
      <c r="H418" s="8"/>
      <c r="J418" s="8"/>
    </row>
    <row r="419" spans="1:10" ht="26.4" x14ac:dyDescent="0.25">
      <c r="A419" s="32" t="str">
        <f t="shared" ca="1" si="9"/>
        <v xml:space="preserve">Faire concorder la responsabilité et les compétences (pouvoirs de décision). </v>
      </c>
      <c r="B419" s="11"/>
      <c r="C419" s="41" t="s">
        <v>1015</v>
      </c>
      <c r="D419" s="41" t="s">
        <v>2737</v>
      </c>
      <c r="E419" s="41"/>
      <c r="F419" s="11"/>
      <c r="G419" s="33" t="s">
        <v>17</v>
      </c>
      <c r="H419" s="8"/>
      <c r="J419" s="8"/>
    </row>
    <row r="420" spans="1:10" x14ac:dyDescent="0.25">
      <c r="A420" s="32" t="str">
        <f t="shared" ca="1" si="9"/>
        <v>Fournir des conseils et un appui individuels.</v>
      </c>
      <c r="B420" s="11"/>
      <c r="C420" s="12" t="s">
        <v>1016</v>
      </c>
      <c r="D420" s="12" t="s">
        <v>2738</v>
      </c>
      <c r="E420" s="12"/>
      <c r="F420" s="11"/>
      <c r="G420" s="33" t="s">
        <v>17</v>
      </c>
      <c r="H420" s="8"/>
      <c r="J420" s="8"/>
    </row>
    <row r="421" spans="1:10" ht="26.4" x14ac:dyDescent="0.25">
      <c r="A421" s="32" t="str">
        <f t="shared" ca="1" si="9"/>
        <v>Reconnaître et encourager la motivation personnelle des collaborateurs.</v>
      </c>
      <c r="B421" s="11"/>
      <c r="C421" s="12" t="s">
        <v>1017</v>
      </c>
      <c r="D421" s="12" t="s">
        <v>2739</v>
      </c>
      <c r="E421" s="12"/>
      <c r="F421" s="11"/>
      <c r="G421" s="33" t="s">
        <v>17</v>
      </c>
      <c r="H421" s="8"/>
      <c r="J421" s="8"/>
    </row>
    <row r="422" spans="1:10" x14ac:dyDescent="0.25">
      <c r="A422" s="32" t="str">
        <f t="shared" ca="1" si="9"/>
        <v xml:space="preserve">Ne pas exagérer les compliments et la reconnaissance. </v>
      </c>
      <c r="B422" s="11"/>
      <c r="C422" s="12" t="s">
        <v>1018</v>
      </c>
      <c r="D422" s="12" t="s">
        <v>2740</v>
      </c>
      <c r="E422" s="12"/>
      <c r="F422" s="11"/>
      <c r="G422" s="33" t="s">
        <v>17</v>
      </c>
      <c r="H422" s="8"/>
      <c r="J422" s="8"/>
    </row>
    <row r="423" spans="1:10" ht="26.4" x14ac:dyDescent="0.25">
      <c r="A423" s="32" t="str">
        <f t="shared" ref="A423:A487" ca="1" si="10">OFFSET($C423,0,$Z$5-1)</f>
        <v>En cas d'erreurs, adopter une attitude tournée vers l'avenir, au lieu de rechercher des " fautifs ".</v>
      </c>
      <c r="B423" s="11"/>
      <c r="C423" s="12" t="s">
        <v>1019</v>
      </c>
      <c r="D423" s="12" t="s">
        <v>2742</v>
      </c>
      <c r="E423" s="12"/>
      <c r="F423" s="11"/>
      <c r="G423" s="33" t="s">
        <v>17</v>
      </c>
      <c r="H423" s="8"/>
      <c r="J423" s="8"/>
    </row>
    <row r="424" spans="1:10" ht="52.8" x14ac:dyDescent="0.25">
      <c r="A424" s="32" t="str">
        <f t="shared" ca="1" si="10"/>
        <v>En cas de décisions critiques (retrait de compétences, avertissements, mutations, licenciements etc.), laisser aux personnes concernées la possibilité de sauver la face.</v>
      </c>
      <c r="B424" s="11"/>
      <c r="C424" s="12" t="s">
        <v>1020</v>
      </c>
      <c r="D424" s="12" t="s">
        <v>2743</v>
      </c>
      <c r="E424" s="12"/>
      <c r="F424" s="11"/>
      <c r="G424" s="33" t="s">
        <v>17</v>
      </c>
      <c r="H424" s="8"/>
      <c r="J424" s="8"/>
    </row>
    <row r="425" spans="1:10" ht="26.4" x14ac:dyDescent="0.25">
      <c r="A425" s="32" t="str">
        <f t="shared" ca="1" si="10"/>
        <v>Vivre les valeurs : honnêteté, fair-play, tolérance, fiabilité, justice, confiance.</v>
      </c>
      <c r="B425" s="11"/>
      <c r="C425" s="12" t="s">
        <v>1021</v>
      </c>
      <c r="D425" s="12" t="s">
        <v>2744</v>
      </c>
      <c r="E425" s="12"/>
      <c r="F425" s="11"/>
      <c r="G425" s="33" t="s">
        <v>17</v>
      </c>
      <c r="H425" s="8"/>
      <c r="J425" s="8"/>
    </row>
    <row r="426" spans="1:10" ht="26.4" x14ac:dyDescent="0.25">
      <c r="A426" s="32" t="str">
        <f t="shared" ca="1" si="10"/>
        <v>Donner l'exemple et assumer ce que l'on dit (également lorsque l'on change d'avis).</v>
      </c>
      <c r="B426" s="11"/>
      <c r="C426" s="12" t="s">
        <v>1022</v>
      </c>
      <c r="D426" s="12" t="s">
        <v>2745</v>
      </c>
      <c r="E426" s="12"/>
      <c r="F426" s="11"/>
      <c r="G426" s="33" t="s">
        <v>17</v>
      </c>
      <c r="H426" s="8"/>
      <c r="J426" s="8"/>
    </row>
    <row r="427" spans="1:10" x14ac:dyDescent="0.25">
      <c r="A427" s="32" t="str">
        <f t="shared" ca="1" si="10"/>
        <v>Toujours tenir ses promesses.</v>
      </c>
      <c r="B427" s="11"/>
      <c r="C427" s="41" t="s">
        <v>1023</v>
      </c>
      <c r="D427" s="41" t="s">
        <v>2746</v>
      </c>
      <c r="E427" s="41"/>
      <c r="F427" s="11"/>
      <c r="G427" s="33" t="s">
        <v>17</v>
      </c>
      <c r="H427" s="8"/>
      <c r="J427" s="8"/>
    </row>
    <row r="428" spans="1:10" ht="26.4" x14ac:dyDescent="0.25">
      <c r="A428" s="32" t="str">
        <f t="shared" ca="1" si="10"/>
        <v>Reconnaître ses propres erreurs et faiblesses, tout en explicitant les conséquences que l'on en a tirées.</v>
      </c>
      <c r="B428" s="11"/>
      <c r="C428" s="41" t="s">
        <v>1024</v>
      </c>
      <c r="D428" s="41" t="s">
        <v>2747</v>
      </c>
      <c r="E428" s="41"/>
      <c r="F428" s="11"/>
      <c r="G428" s="33" t="s">
        <v>17</v>
      </c>
      <c r="H428" s="8"/>
      <c r="J428" s="8"/>
    </row>
    <row r="429" spans="1:10" ht="26.4" x14ac:dyDescent="0.25">
      <c r="A429" s="32" t="str">
        <f t="shared" ca="1" si="10"/>
        <v xml:space="preserve">Avoir le courage de ses opinions, surtout face au sommet de la hiérarchie </v>
      </c>
      <c r="B429" s="11"/>
      <c r="C429" s="41" t="s">
        <v>1025</v>
      </c>
      <c r="D429" s="41" t="s">
        <v>2748</v>
      </c>
      <c r="E429" s="41"/>
      <c r="F429" s="11"/>
      <c r="G429" s="33" t="s">
        <v>17</v>
      </c>
      <c r="H429" s="8"/>
      <c r="J429" s="8"/>
    </row>
    <row r="430" spans="1:10" ht="26.4" x14ac:dyDescent="0.25">
      <c r="A430" s="32" t="str">
        <f t="shared" ca="1" si="10"/>
        <v>Permettre aux collaborateurs de faire des expériences valorisantes en leur confiant des tâches exigeantes.</v>
      </c>
      <c r="B430" s="11"/>
      <c r="C430" s="41" t="s">
        <v>1026</v>
      </c>
      <c r="D430" s="41" t="s">
        <v>2749</v>
      </c>
      <c r="E430" s="41"/>
      <c r="F430" s="11"/>
      <c r="G430" s="33" t="s">
        <v>17</v>
      </c>
      <c r="H430" s="8"/>
      <c r="J430" s="8"/>
    </row>
    <row r="431" spans="1:10" ht="26.4" x14ac:dyDescent="0.25">
      <c r="A431" s="32" t="str">
        <f t="shared" ca="1" si="10"/>
        <v>Montrer les possibilités, mais aussi les limites personnelles.</v>
      </c>
      <c r="B431" s="11"/>
      <c r="C431" s="41" t="s">
        <v>1027</v>
      </c>
      <c r="D431" s="41" t="s">
        <v>2750</v>
      </c>
      <c r="E431" s="41"/>
      <c r="F431" s="11"/>
      <c r="G431" s="33" t="s">
        <v>17</v>
      </c>
      <c r="H431" s="8"/>
      <c r="J431" s="8"/>
    </row>
    <row r="432" spans="1:10" ht="39.6" x14ac:dyDescent="0.25">
      <c r="A432" s="32" t="str">
        <f t="shared" ca="1" si="10"/>
        <v xml:space="preserve">Établir des critères transparents et concevables pour les augmentations de salaires et les possibilités de promotion. </v>
      </c>
      <c r="B432" s="11"/>
      <c r="C432" s="41" t="s">
        <v>1005</v>
      </c>
      <c r="D432" s="41" t="s">
        <v>2751</v>
      </c>
      <c r="E432" s="41"/>
      <c r="F432" s="11"/>
      <c r="G432" s="33" t="s">
        <v>17</v>
      </c>
      <c r="H432" s="8"/>
      <c r="J432" s="8"/>
    </row>
    <row r="433" spans="1:10" x14ac:dyDescent="0.25">
      <c r="A433" s="32" t="str">
        <f t="shared" ca="1" si="10"/>
        <v>Encourager l'autocontrôle.</v>
      </c>
      <c r="B433" s="11"/>
      <c r="C433" s="41" t="s">
        <v>1006</v>
      </c>
      <c r="D433" s="41" t="s">
        <v>2752</v>
      </c>
      <c r="E433" s="41"/>
      <c r="F433" s="11"/>
      <c r="G433" s="33" t="s">
        <v>17</v>
      </c>
      <c r="H433" s="8"/>
      <c r="J433" s="8"/>
    </row>
    <row r="434" spans="1:10" x14ac:dyDescent="0.25">
      <c r="A434" s="32" t="str">
        <f t="shared" ca="1" si="10"/>
        <v>Remarques</v>
      </c>
      <c r="B434" s="11"/>
      <c r="C434" s="12" t="s">
        <v>41</v>
      </c>
      <c r="D434" s="12" t="s">
        <v>42</v>
      </c>
      <c r="E434" s="12" t="s">
        <v>436</v>
      </c>
      <c r="F434" s="12" t="s">
        <v>450</v>
      </c>
      <c r="G434" s="33" t="s">
        <v>17</v>
      </c>
      <c r="H434" s="8"/>
      <c r="J434" s="8"/>
    </row>
    <row r="435" spans="1:10" x14ac:dyDescent="0.25">
      <c r="A435" s="32" t="str">
        <f t="shared" ca="1" si="10"/>
        <v>Les 5 sources de motivation selon Barbuto</v>
      </c>
      <c r="B435" s="11"/>
      <c r="C435" s="12" t="s">
        <v>1032</v>
      </c>
      <c r="D435" s="12" t="s">
        <v>2753</v>
      </c>
      <c r="E435" s="12"/>
      <c r="F435" s="12"/>
      <c r="G435" s="33" t="s">
        <v>17</v>
      </c>
      <c r="H435" s="8"/>
      <c r="J435" s="8"/>
    </row>
    <row r="436" spans="1:10" x14ac:dyDescent="0.25">
      <c r="A436" s="32" t="str">
        <f t="shared" ca="1" si="10"/>
        <v>(Principe de l'inventaire des sources de motivation)</v>
      </c>
      <c r="B436" s="11"/>
      <c r="C436" s="12" t="s">
        <v>1033</v>
      </c>
      <c r="D436" s="12" t="s">
        <v>2754</v>
      </c>
      <c r="E436" s="12"/>
      <c r="F436" s="12"/>
      <c r="G436" s="33" t="s">
        <v>17</v>
      </c>
      <c r="H436" s="8"/>
      <c r="J436" s="8"/>
    </row>
    <row r="437" spans="1:10" x14ac:dyDescent="0.25">
      <c r="A437" s="32" t="str">
        <f t="shared" ca="1" si="10"/>
        <v>Sources de motivation</v>
      </c>
      <c r="B437" s="11"/>
      <c r="C437" s="11" t="s">
        <v>1028</v>
      </c>
      <c r="D437" s="12" t="s">
        <v>2755</v>
      </c>
      <c r="E437" s="11"/>
      <c r="F437" s="11"/>
      <c r="G437" s="33" t="s">
        <v>17</v>
      </c>
    </row>
    <row r="438" spans="1:10" x14ac:dyDescent="0.25">
      <c r="A438" s="32" t="str">
        <f t="shared" ca="1" si="10"/>
        <v>Intrinsèque</v>
      </c>
      <c r="B438" s="11"/>
      <c r="C438" s="12" t="s">
        <v>1029</v>
      </c>
      <c r="D438" s="11" t="s">
        <v>2756</v>
      </c>
      <c r="E438" s="11"/>
      <c r="F438" s="11"/>
      <c r="G438" s="33" t="s">
        <v>17</v>
      </c>
    </row>
    <row r="439" spans="1:10" x14ac:dyDescent="0.25">
      <c r="A439" s="32" t="str">
        <f t="shared" ca="1" si="10"/>
        <v>Extrinsèque</v>
      </c>
      <c r="B439" s="11"/>
      <c r="C439" s="12" t="s">
        <v>1030</v>
      </c>
      <c r="D439" s="12" t="s">
        <v>2757</v>
      </c>
      <c r="E439" s="11"/>
      <c r="F439" s="11"/>
      <c r="G439" s="33" t="s">
        <v>17</v>
      </c>
    </row>
    <row r="440" spans="1:10" x14ac:dyDescent="0.25">
      <c r="A440" s="32" t="str">
        <f t="shared" ca="1" si="10"/>
        <v>Processus motivationnel intrinsèque</v>
      </c>
      <c r="B440" s="11"/>
      <c r="C440" s="12" t="s">
        <v>1031</v>
      </c>
      <c r="D440" s="12" t="s">
        <v>2758</v>
      </c>
      <c r="E440" s="12"/>
      <c r="F440" s="11"/>
      <c r="G440" s="33" t="s">
        <v>17</v>
      </c>
      <c r="H440" s="8"/>
      <c r="J440" s="8"/>
    </row>
    <row r="441" spans="1:10" x14ac:dyDescent="0.25">
      <c r="A441" s="32" t="str">
        <f t="shared" ca="1" si="10"/>
        <v>Image interne de soi</v>
      </c>
      <c r="B441" s="11"/>
      <c r="C441" s="12" t="s">
        <v>1035</v>
      </c>
      <c r="D441" s="12" t="s">
        <v>2759</v>
      </c>
      <c r="E441" s="12"/>
      <c r="F441" s="11"/>
      <c r="G441" s="33" t="s">
        <v>17</v>
      </c>
      <c r="H441" s="8"/>
      <c r="J441" s="8"/>
    </row>
    <row r="442" spans="1:10" x14ac:dyDescent="0.25">
      <c r="A442" s="32" t="str">
        <f t="shared" ca="1" si="10"/>
        <v>Motivation instrumentale</v>
      </c>
      <c r="B442" s="11"/>
      <c r="C442" s="12" t="s">
        <v>1036</v>
      </c>
      <c r="D442" s="12" t="s">
        <v>2760</v>
      </c>
      <c r="E442" s="12"/>
      <c r="F442" s="11"/>
      <c r="G442" s="33" t="s">
        <v>17</v>
      </c>
      <c r="H442" s="8"/>
      <c r="J442" s="8"/>
    </row>
    <row r="443" spans="1:10" x14ac:dyDescent="0.25">
      <c r="A443" s="32" t="str">
        <f t="shared" ca="1" si="10"/>
        <v>Image externe de soi</v>
      </c>
      <c r="B443" s="11"/>
      <c r="C443" s="41" t="s">
        <v>1037</v>
      </c>
      <c r="D443" s="12" t="s">
        <v>2761</v>
      </c>
      <c r="E443" s="41"/>
      <c r="F443" s="11"/>
      <c r="G443" s="33" t="s">
        <v>17</v>
      </c>
      <c r="H443" s="8"/>
      <c r="J443" s="8"/>
    </row>
    <row r="444" spans="1:10" x14ac:dyDescent="0.25">
      <c r="A444" s="32" t="str">
        <f t="shared" ca="1" si="10"/>
        <v>Internalisation d'objectifs</v>
      </c>
      <c r="B444" s="11"/>
      <c r="C444" s="41" t="s">
        <v>1038</v>
      </c>
      <c r="D444" s="41" t="s">
        <v>2762</v>
      </c>
      <c r="E444" s="41"/>
      <c r="F444" s="11"/>
      <c r="G444" s="33" t="s">
        <v>17</v>
      </c>
      <c r="H444" s="8"/>
      <c r="J444" s="8"/>
    </row>
    <row r="445" spans="1:10" x14ac:dyDescent="0.25">
      <c r="A445" s="32" t="str">
        <f t="shared" ca="1" si="10"/>
        <v xml:space="preserve"> le travail en soi procure du plaisir </v>
      </c>
      <c r="B445" s="11"/>
      <c r="C445" s="41" t="s">
        <v>1039</v>
      </c>
      <c r="D445" s="41" t="s">
        <v>2763</v>
      </c>
      <c r="E445" s="41"/>
      <c r="F445" s="11"/>
      <c r="G445" s="33" t="s">
        <v>17</v>
      </c>
      <c r="H445" s="8"/>
      <c r="J445" s="8"/>
    </row>
    <row r="446" spans="1:10" x14ac:dyDescent="0.25">
      <c r="A446" s="32" t="str">
        <f t="shared" ca="1" si="10"/>
        <v xml:space="preserve"> Idéaux et valeurs intérieurs, subjectifs </v>
      </c>
      <c r="B446" s="11"/>
      <c r="C446" s="41" t="s">
        <v>1040</v>
      </c>
      <c r="D446" s="41" t="s">
        <v>2764</v>
      </c>
      <c r="E446" s="41"/>
      <c r="F446" s="11"/>
      <c r="G446" s="33" t="s">
        <v>17</v>
      </c>
      <c r="H446" s="8"/>
      <c r="J446" s="8"/>
    </row>
    <row r="447" spans="1:10" ht="26.4" x14ac:dyDescent="0.25">
      <c r="A447" s="32" t="str">
        <f t="shared" ca="1" si="10"/>
        <v xml:space="preserve"> Moyens employés pour atteindre une fin, objectifs intermédiaires </v>
      </c>
      <c r="B447" s="11"/>
      <c r="C447" s="41" t="s">
        <v>1041</v>
      </c>
      <c r="D447" s="41" t="s">
        <v>2765</v>
      </c>
      <c r="E447" s="41"/>
      <c r="F447" s="11"/>
      <c r="G447" s="33" t="s">
        <v>17</v>
      </c>
      <c r="H447" s="8"/>
      <c r="J447" s="8"/>
    </row>
    <row r="448" spans="1:10" x14ac:dyDescent="0.25">
      <c r="A448" s="32" t="str">
        <f t="shared" ca="1" si="10"/>
        <v xml:space="preserve"> Exigences de l'environnement ou l'équipe </v>
      </c>
      <c r="B448" s="11"/>
      <c r="C448" s="41" t="s">
        <v>1042</v>
      </c>
      <c r="D448" s="41" t="s">
        <v>2766</v>
      </c>
      <c r="E448" s="41"/>
      <c r="F448" s="11"/>
      <c r="G448" s="33" t="s">
        <v>17</v>
      </c>
      <c r="H448" s="8"/>
      <c r="J448" s="8"/>
    </row>
    <row r="449" spans="1:10" x14ac:dyDescent="0.25">
      <c r="A449" s="32" t="str">
        <f t="shared" ca="1" si="10"/>
        <v xml:space="preserve"> Contribution à des objectifs communs </v>
      </c>
      <c r="B449" s="11"/>
      <c r="C449" s="41" t="s">
        <v>1043</v>
      </c>
      <c r="D449" s="41" t="s">
        <v>2767</v>
      </c>
      <c r="E449" s="41"/>
      <c r="F449" s="11"/>
      <c r="G449" s="33" t="s">
        <v>17</v>
      </c>
      <c r="H449" s="8"/>
      <c r="J449" s="8"/>
    </row>
    <row r="450" spans="1:10" x14ac:dyDescent="0.25">
      <c r="A450" s="34" t="str">
        <f t="shared" ca="1" si="10"/>
        <v>Théorie</v>
      </c>
      <c r="B450" s="11"/>
      <c r="C450" s="51" t="s">
        <v>2603</v>
      </c>
      <c r="D450" s="52" t="s">
        <v>2768</v>
      </c>
      <c r="E450" s="51"/>
      <c r="G450" s="37" t="s">
        <v>17</v>
      </c>
      <c r="H450" s="8"/>
      <c r="J450" s="8"/>
    </row>
    <row r="451" spans="1:10" s="28" customFormat="1" x14ac:dyDescent="0.25">
      <c r="A451" s="38" t="str">
        <f t="shared" ca="1" si="10"/>
        <v>Trois grands motifs (Big Three) de McClelland</v>
      </c>
      <c r="B451" s="43"/>
      <c r="C451" s="23" t="s">
        <v>1049</v>
      </c>
      <c r="D451" s="24" t="s">
        <v>2769</v>
      </c>
      <c r="E451" s="24"/>
      <c r="F451" s="24"/>
      <c r="G451" s="26" t="s">
        <v>17</v>
      </c>
      <c r="H451" s="7"/>
      <c r="J451" s="7"/>
    </row>
    <row r="452" spans="1:10" x14ac:dyDescent="0.25">
      <c r="A452" s="29" t="str">
        <f t="shared" ca="1" si="10"/>
        <v>Performance</v>
      </c>
      <c r="B452" s="11"/>
      <c r="C452" s="39" t="s">
        <v>1051</v>
      </c>
      <c r="D452" s="39" t="s">
        <v>2770</v>
      </c>
      <c r="E452" s="39"/>
      <c r="F452" s="30"/>
      <c r="G452" s="31" t="s">
        <v>17</v>
      </c>
      <c r="H452" s="8"/>
      <c r="J452" s="8"/>
    </row>
    <row r="453" spans="1:10" x14ac:dyDescent="0.25">
      <c r="A453" s="32" t="str">
        <f t="shared" ca="1" si="10"/>
        <v>Appartenance</v>
      </c>
      <c r="B453" s="11"/>
      <c r="C453" s="12" t="s">
        <v>1052</v>
      </c>
      <c r="D453" s="12" t="s">
        <v>2771</v>
      </c>
      <c r="E453" s="12"/>
      <c r="F453" s="11"/>
      <c r="G453" s="33" t="s">
        <v>17</v>
      </c>
      <c r="H453" s="8"/>
      <c r="J453" s="8"/>
    </row>
    <row r="454" spans="1:10" x14ac:dyDescent="0.25">
      <c r="A454" s="32" t="str">
        <f t="shared" ca="1" si="10"/>
        <v>Pouvoir</v>
      </c>
      <c r="B454" s="11"/>
      <c r="C454" s="12" t="s">
        <v>1053</v>
      </c>
      <c r="D454" s="12" t="s">
        <v>2772</v>
      </c>
      <c r="E454" s="12"/>
      <c r="F454" s="11"/>
      <c r="G454" s="33" t="s">
        <v>17</v>
      </c>
      <c r="H454" s="8"/>
      <c r="J454" s="8"/>
    </row>
    <row r="455" spans="1:10" x14ac:dyDescent="0.25">
      <c r="A455" s="32" t="str">
        <f t="shared" ca="1" si="10"/>
        <v>(besoin d'accomplissement)</v>
      </c>
      <c r="B455" s="11"/>
      <c r="C455" s="12" t="s">
        <v>1055</v>
      </c>
      <c r="D455" s="12" t="s">
        <v>2773</v>
      </c>
      <c r="E455" s="12"/>
      <c r="F455" s="11"/>
      <c r="G455" s="33" t="s">
        <v>17</v>
      </c>
      <c r="H455" s="8"/>
      <c r="J455" s="8"/>
    </row>
    <row r="456" spans="1:10" x14ac:dyDescent="0.25">
      <c r="A456" s="32" t="str">
        <f t="shared" ca="1" si="10"/>
        <v>(besoin d'appartenance)</v>
      </c>
      <c r="B456" s="11"/>
      <c r="C456" s="12" t="s">
        <v>1054</v>
      </c>
      <c r="D456" s="12" t="s">
        <v>2774</v>
      </c>
      <c r="E456" s="12"/>
      <c r="F456" s="11"/>
      <c r="G456" s="33" t="s">
        <v>17</v>
      </c>
      <c r="H456" s="8"/>
      <c r="J456" s="8"/>
    </row>
    <row r="457" spans="1:10" x14ac:dyDescent="0.25">
      <c r="A457" s="32" t="str">
        <f t="shared" ca="1" si="10"/>
        <v>(besoin de pouvoir)</v>
      </c>
      <c r="B457" s="11"/>
      <c r="C457" s="12" t="s">
        <v>1056</v>
      </c>
      <c r="D457" s="12" t="s">
        <v>2775</v>
      </c>
      <c r="E457" s="12"/>
      <c r="F457" s="11"/>
      <c r="G457" s="33" t="s">
        <v>17</v>
      </c>
      <c r="H457" s="8"/>
      <c r="J457" s="8"/>
    </row>
    <row r="458" spans="1:10" ht="26.4" x14ac:dyDescent="0.25">
      <c r="A458" s="32" t="str">
        <f t="shared" ca="1" si="10"/>
        <v>Succès, progrès, créativité, diversité, curiosité, imagination</v>
      </c>
      <c r="B458" s="11"/>
      <c r="C458" s="41" t="s">
        <v>1057</v>
      </c>
      <c r="D458" s="41" t="s">
        <v>2776</v>
      </c>
      <c r="E458" s="41"/>
      <c r="F458" s="11"/>
      <c r="G458" s="33" t="s">
        <v>17</v>
      </c>
      <c r="H458" s="8"/>
      <c r="J458" s="8"/>
    </row>
    <row r="459" spans="1:10" x14ac:dyDescent="0.25">
      <c r="A459" s="32" t="str">
        <f t="shared" ca="1" si="10"/>
        <v>Sécurité, affection, sentiment de protection, amitié</v>
      </c>
      <c r="B459" s="11"/>
      <c r="C459" s="41" t="s">
        <v>1059</v>
      </c>
      <c r="D459" s="41" t="s">
        <v>2777</v>
      </c>
      <c r="E459" s="41"/>
      <c r="F459" s="11"/>
      <c r="G459" s="33" t="s">
        <v>17</v>
      </c>
      <c r="H459" s="8"/>
      <c r="J459" s="8"/>
    </row>
    <row r="460" spans="1:10" ht="26.4" x14ac:dyDescent="0.25">
      <c r="A460" s="32" t="str">
        <f t="shared" ca="1" si="10"/>
        <v>Contrôle, domination, importance, statut, influence, lutte, compétition</v>
      </c>
      <c r="B460" s="11"/>
      <c r="C460" s="41" t="s">
        <v>1058</v>
      </c>
      <c r="D460" s="41" t="s">
        <v>2778</v>
      </c>
      <c r="E460" s="41"/>
      <c r="F460" s="11"/>
      <c r="G460" s="33" t="s">
        <v>17</v>
      </c>
      <c r="H460" s="8"/>
      <c r="J460" s="8"/>
    </row>
    <row r="461" spans="1:10" ht="92.4" x14ac:dyDescent="0.25">
      <c r="A461" s="32" t="str">
        <f t="shared" ca="1" si="10"/>
        <v xml:space="preserve">A une forte aspiration à fixer des objectifs élevés et exigeants. 
Prend des risques calculés pour atteindre les objectifs.
Aime recevoir des feed-back réguliers sur ses progrès et succès.
</v>
      </c>
      <c r="B461" s="11"/>
      <c r="C461" s="41" t="s">
        <v>3849</v>
      </c>
      <c r="D461" s="41" t="s">
        <v>3851</v>
      </c>
      <c r="E461" s="41" t="s">
        <v>3853</v>
      </c>
      <c r="F461" s="11"/>
      <c r="G461" s="33" t="s">
        <v>17</v>
      </c>
      <c r="H461" s="8"/>
      <c r="J461" s="8"/>
    </row>
    <row r="462" spans="1:10" ht="52.8" x14ac:dyDescent="0.25">
      <c r="A462" s="32" t="str">
        <f t="shared" ca="1" si="10"/>
        <v>Travaille avec une grande efficacité, seul ou conjointement avec d’autres personnes axées sur la performance.
Veut s’améliorer.</v>
      </c>
      <c r="B462" s="11"/>
      <c r="C462" s="41" t="s">
        <v>3850</v>
      </c>
      <c r="D462" s="41" t="s">
        <v>3852</v>
      </c>
      <c r="E462" s="41" t="s">
        <v>3854</v>
      </c>
      <c r="F462" s="11"/>
      <c r="G462" s="33"/>
      <c r="H462" s="8"/>
      <c r="J462" s="8"/>
    </row>
    <row r="463" spans="1:10" ht="79.2" x14ac:dyDescent="0.25">
      <c r="A463" s="32" t="str">
        <f t="shared" ca="1" si="10"/>
        <v>Veut faire partie du groupe.
Veut être aimé(e) et fera généralement ce que fait le groupe.
Préfère la collaboration à la compétition.
Déteste les risques importants et l’incertitude.</v>
      </c>
      <c r="B463" s="11"/>
      <c r="C463" s="41" t="s">
        <v>2652</v>
      </c>
      <c r="D463" s="41" t="s">
        <v>2789</v>
      </c>
      <c r="E463" s="41" t="s">
        <v>1060</v>
      </c>
      <c r="F463" s="11"/>
      <c r="G463" s="33" t="s">
        <v>17</v>
      </c>
      <c r="H463" s="8"/>
      <c r="J463" s="8"/>
    </row>
    <row r="464" spans="1:10" ht="66" x14ac:dyDescent="0.25">
      <c r="A464" s="32" t="str">
        <f t="shared" ca="1" si="10"/>
        <v>Veut contrôler et influencer les autres.
Aime mettre ses arguments au premier plan.
Éprouve du plaisir dans la compétition et la victoire.
Aime les signes extérieurs de richesse et la reconnaissance.</v>
      </c>
      <c r="B464" s="11"/>
      <c r="C464" s="41" t="s">
        <v>2651</v>
      </c>
      <c r="D464" s="41" t="s">
        <v>2790</v>
      </c>
      <c r="E464" s="41" t="s">
        <v>1061</v>
      </c>
      <c r="F464" s="11"/>
      <c r="G464" s="33" t="s">
        <v>17</v>
      </c>
      <c r="H464" s="8"/>
      <c r="J464" s="8"/>
    </row>
    <row r="465" spans="1:10" ht="39.6" x14ac:dyDescent="0.25">
      <c r="A465" s="32" t="str">
        <f t="shared" ca="1" si="10"/>
        <v xml:space="preserve">Confie-leur des projets exigeants mais réalisables.
Donne un feed-back équitable et équilibré. </v>
      </c>
      <c r="B465" s="11"/>
      <c r="C465" s="41" t="s">
        <v>2653</v>
      </c>
      <c r="D465" s="41" t="s">
        <v>2791</v>
      </c>
      <c r="E465" s="41" t="s">
        <v>1062</v>
      </c>
      <c r="F465" s="11"/>
      <c r="G465" s="33" t="s">
        <v>17</v>
      </c>
      <c r="H465" s="8"/>
      <c r="J465" s="8"/>
    </row>
    <row r="466" spans="1:10" ht="66" x14ac:dyDescent="0.25">
      <c r="A466" s="32" t="str">
        <f t="shared" ca="1" si="10"/>
        <v>Chaque fois que c’est possible, intègre-les dans l’équipe.
Confie-leur des projets qui ne sont pas trop risqués.
Donne des feed-back personnels (relation, confiance, etc.)</v>
      </c>
      <c r="B466" s="11"/>
      <c r="C466" s="12" t="s">
        <v>2654</v>
      </c>
      <c r="D466" s="12" t="s">
        <v>2792</v>
      </c>
      <c r="E466" s="12" t="s">
        <v>1063</v>
      </c>
      <c r="F466" s="11"/>
      <c r="G466" s="33" t="s">
        <v>17</v>
      </c>
      <c r="H466" s="8"/>
      <c r="J466" s="8"/>
    </row>
    <row r="467" spans="1:10" ht="79.2" x14ac:dyDescent="0.25">
      <c r="A467" s="34" t="str">
        <f t="shared" ca="1" si="10"/>
        <v>Confie-leur des projets exigeants.
Donne des feed-back directs.
Implique-les dans la discussion lors de décisions.
Maintiens un haut niveau de motivation en les aidants à atteindre leurs objectifs de carrière</v>
      </c>
      <c r="B467" s="11"/>
      <c r="C467" s="35" t="s">
        <v>3855</v>
      </c>
      <c r="D467" s="35" t="s">
        <v>2793</v>
      </c>
      <c r="E467" s="35" t="s">
        <v>1064</v>
      </c>
      <c r="F467" s="36"/>
      <c r="G467" s="37" t="s">
        <v>17</v>
      </c>
      <c r="H467" s="8"/>
      <c r="J467" s="8"/>
    </row>
    <row r="468" spans="1:10" s="28" customFormat="1" x14ac:dyDescent="0.25">
      <c r="A468" s="38" t="str">
        <f t="shared" ca="1" si="10"/>
        <v>Hiérarchie des besoins de Maslow</v>
      </c>
      <c r="B468" s="43"/>
      <c r="C468" s="23" t="s">
        <v>1067</v>
      </c>
      <c r="D468" s="24" t="s">
        <v>1068</v>
      </c>
      <c r="E468" s="24" t="s">
        <v>1065</v>
      </c>
      <c r="F468" s="24"/>
      <c r="G468" s="26" t="s">
        <v>17</v>
      </c>
      <c r="H468" s="7"/>
      <c r="J468" s="7"/>
    </row>
    <row r="469" spans="1:10" x14ac:dyDescent="0.25">
      <c r="A469" s="29" t="str">
        <f t="shared" ca="1" si="10"/>
        <v>élevée</v>
      </c>
      <c r="B469" s="11"/>
      <c r="C469" s="30" t="s">
        <v>24</v>
      </c>
      <c r="D469" s="30" t="s">
        <v>53</v>
      </c>
      <c r="E469" s="30" t="s">
        <v>456</v>
      </c>
      <c r="F469" s="30" t="s">
        <v>457</v>
      </c>
      <c r="G469" s="31" t="s">
        <v>17</v>
      </c>
      <c r="H469" s="8"/>
      <c r="J469" s="8"/>
    </row>
    <row r="470" spans="1:10" x14ac:dyDescent="0.25">
      <c r="A470" s="32" t="str">
        <f t="shared" ca="1" si="10"/>
        <v>faible</v>
      </c>
      <c r="B470" s="11"/>
      <c r="C470" s="11" t="s">
        <v>25</v>
      </c>
      <c r="D470" s="11" t="s">
        <v>56</v>
      </c>
      <c r="E470" s="11" t="s">
        <v>460</v>
      </c>
      <c r="F470" s="11" t="s">
        <v>461</v>
      </c>
      <c r="G470" s="33" t="s">
        <v>17</v>
      </c>
      <c r="H470" s="8"/>
      <c r="J470" s="8"/>
    </row>
    <row r="471" spans="1:10" x14ac:dyDescent="0.25">
      <c r="A471" s="32" t="str">
        <f t="shared" ca="1" si="10"/>
        <v>Intensité des besoins</v>
      </c>
      <c r="B471" s="11"/>
      <c r="C471" s="12" t="s">
        <v>1069</v>
      </c>
      <c r="D471" s="12" t="s">
        <v>2779</v>
      </c>
      <c r="E471" s="12"/>
      <c r="F471" s="11"/>
      <c r="G471" s="33" t="s">
        <v>17</v>
      </c>
      <c r="H471" s="8"/>
      <c r="J471" s="8"/>
    </row>
    <row r="472" spans="1:10" x14ac:dyDescent="0.25">
      <c r="A472" s="32" t="str">
        <f t="shared" ca="1" si="10"/>
        <v>Développement de la personnalité</v>
      </c>
      <c r="B472" s="11"/>
      <c r="C472" s="12" t="s">
        <v>1070</v>
      </c>
      <c r="D472" s="12" t="s">
        <v>2780</v>
      </c>
      <c r="E472" s="12"/>
      <c r="F472" s="11"/>
      <c r="G472" s="33" t="s">
        <v>17</v>
      </c>
      <c r="H472" s="8"/>
      <c r="J472" s="8"/>
    </row>
    <row r="473" spans="1:10" x14ac:dyDescent="0.25">
      <c r="A473" s="32" t="str">
        <f t="shared" ca="1" si="10"/>
        <v>Besoins psychologiques</v>
      </c>
      <c r="B473" s="11"/>
      <c r="C473" s="41" t="s">
        <v>1071</v>
      </c>
      <c r="D473" s="41" t="s">
        <v>2781</v>
      </c>
      <c r="E473" s="41"/>
      <c r="F473" s="11"/>
      <c r="G473" s="33" t="s">
        <v>17</v>
      </c>
      <c r="H473" s="8"/>
      <c r="J473" s="8"/>
    </row>
    <row r="474" spans="1:10" x14ac:dyDescent="0.25">
      <c r="A474" s="32" t="str">
        <f t="shared" ca="1" si="10"/>
        <v>Besoins de sécurité</v>
      </c>
      <c r="B474" s="11"/>
      <c r="C474" s="41" t="s">
        <v>1073</v>
      </c>
      <c r="D474" s="41" t="s">
        <v>2782</v>
      </c>
      <c r="E474" s="41"/>
      <c r="F474" s="11"/>
      <c r="G474" s="33" t="s">
        <v>17</v>
      </c>
      <c r="H474" s="8"/>
      <c r="J474" s="8"/>
    </row>
    <row r="475" spans="1:10" x14ac:dyDescent="0.25">
      <c r="A475" s="32" t="str">
        <f t="shared" ca="1" si="10"/>
        <v>Besoins sociaux</v>
      </c>
      <c r="B475" s="11"/>
      <c r="C475" s="41" t="s">
        <v>1072</v>
      </c>
      <c r="D475" s="41" t="s">
        <v>2783</v>
      </c>
      <c r="E475" s="41"/>
      <c r="F475" s="11"/>
      <c r="G475" s="33" t="s">
        <v>17</v>
      </c>
      <c r="H475" s="8"/>
      <c r="J475" s="8"/>
    </row>
    <row r="476" spans="1:10" x14ac:dyDescent="0.25">
      <c r="A476" s="32" t="str">
        <f t="shared" ca="1" si="10"/>
        <v>Besoins individuels</v>
      </c>
      <c r="B476" s="11"/>
      <c r="C476" s="41" t="s">
        <v>1088</v>
      </c>
      <c r="D476" s="41" t="s">
        <v>2784</v>
      </c>
      <c r="E476" s="41"/>
      <c r="F476" s="11"/>
      <c r="G476" s="33" t="s">
        <v>17</v>
      </c>
      <c r="H476" s="8"/>
      <c r="J476" s="8"/>
    </row>
    <row r="477" spans="1:10" x14ac:dyDescent="0.25">
      <c r="A477" s="32" t="str">
        <f t="shared" ca="1" si="10"/>
        <v>Épanouissement personnel</v>
      </c>
      <c r="B477" s="11"/>
      <c r="C477" s="41" t="s">
        <v>1074</v>
      </c>
      <c r="D477" s="41" t="s">
        <v>2785</v>
      </c>
      <c r="E477" s="41"/>
      <c r="F477" s="11"/>
      <c r="G477" s="33" t="s">
        <v>17</v>
      </c>
      <c r="H477" s="8"/>
      <c r="J477" s="8"/>
    </row>
    <row r="478" spans="1:10" x14ac:dyDescent="0.25">
      <c r="A478" s="32" t="str">
        <f t="shared" ca="1" si="10"/>
        <v>Besoins cognitifs</v>
      </c>
      <c r="B478" s="11"/>
      <c r="C478" s="41" t="s">
        <v>1085</v>
      </c>
      <c r="D478" s="41" t="s">
        <v>2786</v>
      </c>
      <c r="E478" s="41"/>
      <c r="F478" s="11"/>
      <c r="G478" s="33" t="s">
        <v>17</v>
      </c>
      <c r="H478" s="8"/>
      <c r="J478" s="8"/>
    </row>
    <row r="479" spans="1:10" x14ac:dyDescent="0.25">
      <c r="A479" s="32" t="str">
        <f t="shared" ca="1" si="10"/>
        <v>Besoins esthétiques</v>
      </c>
      <c r="B479" s="11"/>
      <c r="C479" s="41" t="s">
        <v>1086</v>
      </c>
      <c r="D479" s="41" t="s">
        <v>2787</v>
      </c>
      <c r="E479" s="41"/>
      <c r="F479" s="11"/>
      <c r="G479" s="33" t="s">
        <v>17</v>
      </c>
      <c r="H479" s="8"/>
      <c r="J479" s="8"/>
    </row>
    <row r="480" spans="1:10" x14ac:dyDescent="0.25">
      <c r="A480" s="34" t="str">
        <f t="shared" ca="1" si="10"/>
        <v>Transcendance</v>
      </c>
      <c r="B480" s="11"/>
      <c r="C480" s="52" t="s">
        <v>1087</v>
      </c>
      <c r="D480" s="52" t="s">
        <v>2788</v>
      </c>
      <c r="E480" s="52"/>
      <c r="F480" s="36"/>
      <c r="G480" s="37" t="s">
        <v>17</v>
      </c>
      <c r="H480" s="8"/>
      <c r="J480" s="8"/>
    </row>
    <row r="481" spans="1:10" s="28" customFormat="1" x14ac:dyDescent="0.25">
      <c r="A481" s="38" t="str">
        <f t="shared" ca="1" si="10"/>
        <v>T H E O R I E S  D E  L A  M O T I V A T I O N</v>
      </c>
      <c r="B481" s="43"/>
      <c r="C481" s="23" t="s">
        <v>1075</v>
      </c>
      <c r="D481" s="24" t="s">
        <v>2794</v>
      </c>
      <c r="E481" s="24"/>
      <c r="F481" s="24"/>
      <c r="G481" s="26" t="s">
        <v>17</v>
      </c>
      <c r="H481" s="7"/>
      <c r="J481" s="7"/>
    </row>
    <row r="482" spans="1:10" x14ac:dyDescent="0.25">
      <c r="A482" s="29" t="str">
        <f t="shared" ca="1" si="10"/>
        <v>Modèles de contenu</v>
      </c>
      <c r="B482" s="11"/>
      <c r="C482" s="40" t="s">
        <v>1076</v>
      </c>
      <c r="D482" s="40" t="s">
        <v>2795</v>
      </c>
      <c r="E482" s="40"/>
      <c r="F482" s="30"/>
      <c r="G482" s="31" t="s">
        <v>17</v>
      </c>
      <c r="H482" s="8"/>
      <c r="J482" s="8"/>
    </row>
    <row r="483" spans="1:10" x14ac:dyDescent="0.25">
      <c r="A483" s="32" t="str">
        <f t="shared" ca="1" si="10"/>
        <v>Psychologie humaniste</v>
      </c>
      <c r="B483" s="11"/>
      <c r="C483" s="12" t="s">
        <v>1077</v>
      </c>
      <c r="D483" s="12" t="s">
        <v>2796</v>
      </c>
      <c r="E483" s="12"/>
      <c r="F483" s="11"/>
      <c r="G483" s="33" t="s">
        <v>17</v>
      </c>
      <c r="H483" s="8"/>
      <c r="J483" s="8"/>
    </row>
    <row r="484" spans="1:10" x14ac:dyDescent="0.25">
      <c r="A484" s="32" t="str">
        <f t="shared" ca="1" si="10"/>
        <v>Psychologie générale</v>
      </c>
      <c r="B484" s="11"/>
      <c r="C484" s="12" t="s">
        <v>1078</v>
      </c>
      <c r="D484" s="12" t="s">
        <v>2797</v>
      </c>
      <c r="E484" s="12"/>
      <c r="F484" s="11"/>
      <c r="G484" s="33" t="s">
        <v>17</v>
      </c>
      <c r="H484" s="8"/>
      <c r="J484" s="8"/>
    </row>
    <row r="485" spans="1:10" x14ac:dyDescent="0.25">
      <c r="A485" s="32" t="str">
        <f t="shared" ca="1" si="10"/>
        <v>Psychologie du travail</v>
      </c>
      <c r="B485" s="11"/>
      <c r="C485" s="12" t="s">
        <v>1079</v>
      </c>
      <c r="D485" s="12" t="s">
        <v>2798</v>
      </c>
      <c r="E485" s="12"/>
      <c r="F485" s="11"/>
      <c r="G485" s="33" t="s">
        <v>17</v>
      </c>
      <c r="H485" s="8"/>
      <c r="J485" s="8"/>
    </row>
    <row r="486" spans="1:10" x14ac:dyDescent="0.25">
      <c r="A486" s="32" t="str">
        <f t="shared" ca="1" si="10"/>
        <v>Hiérarchie des besoins de Maslow</v>
      </c>
      <c r="B486" s="11"/>
      <c r="C486" s="12" t="s">
        <v>1067</v>
      </c>
      <c r="D486" s="12" t="s">
        <v>1068</v>
      </c>
      <c r="E486" s="12" t="s">
        <v>1065</v>
      </c>
      <c r="F486" s="11"/>
      <c r="G486" s="33" t="s">
        <v>17</v>
      </c>
      <c r="H486" s="8"/>
      <c r="J486" s="8"/>
    </row>
    <row r="487" spans="1:10" x14ac:dyDescent="0.25">
      <c r="A487" s="32" t="str">
        <f t="shared" ca="1" si="10"/>
        <v>Théorie ESC (ERG) d'Alderfer</v>
      </c>
      <c r="B487" s="11"/>
      <c r="C487" s="12" t="s">
        <v>1080</v>
      </c>
      <c r="D487" s="12" t="s">
        <v>2799</v>
      </c>
      <c r="E487" s="12"/>
      <c r="F487" s="11"/>
      <c r="G487" s="33" t="s">
        <v>17</v>
      </c>
      <c r="H487" s="8"/>
      <c r="J487" s="8"/>
    </row>
    <row r="488" spans="1:10" ht="26.4" x14ac:dyDescent="0.25">
      <c r="A488" s="32" t="str">
        <f t="shared" ref="A488:A551" ca="1" si="11">OFFSET($C488,0,$Z$5-1)</f>
        <v>Théorie de la motivation par l'accomplissement de McClelland</v>
      </c>
      <c r="B488" s="11"/>
      <c r="C488" s="12" t="s">
        <v>1084</v>
      </c>
      <c r="D488" s="12" t="s">
        <v>2800</v>
      </c>
      <c r="E488" s="12"/>
      <c r="F488" s="11"/>
      <c r="G488" s="33" t="s">
        <v>17</v>
      </c>
      <c r="H488" s="8"/>
      <c r="J488" s="8"/>
    </row>
    <row r="489" spans="1:10" x14ac:dyDescent="0.25">
      <c r="A489" s="32" t="str">
        <f t="shared" ca="1" si="11"/>
        <v>Théories X et Y de McGregor</v>
      </c>
      <c r="B489" s="11"/>
      <c r="C489" s="12" t="s">
        <v>1081</v>
      </c>
      <c r="D489" s="12" t="s">
        <v>2801</v>
      </c>
      <c r="E489" s="12"/>
      <c r="F489" s="11"/>
      <c r="G489" s="33" t="s">
        <v>17</v>
      </c>
      <c r="H489" s="8"/>
      <c r="J489" s="8"/>
    </row>
    <row r="490" spans="1:10" x14ac:dyDescent="0.25">
      <c r="A490" s="32" t="str">
        <f t="shared" ca="1" si="11"/>
        <v>Théorie bifactorielle d'Herzberg</v>
      </c>
      <c r="B490" s="11"/>
      <c r="C490" s="41" t="s">
        <v>1082</v>
      </c>
      <c r="D490" s="41" t="s">
        <v>2802</v>
      </c>
      <c r="E490" s="41"/>
      <c r="F490" s="11"/>
      <c r="G490" s="33" t="s">
        <v>17</v>
      </c>
      <c r="H490" s="8"/>
      <c r="J490" s="8"/>
    </row>
    <row r="491" spans="1:10" x14ac:dyDescent="0.25">
      <c r="A491" s="34" t="str">
        <f t="shared" ca="1" si="11"/>
        <v>Théorie des 5 sources de la motivation selon Barbuto</v>
      </c>
      <c r="B491" s="11"/>
      <c r="C491" s="35" t="s">
        <v>1083</v>
      </c>
      <c r="D491" s="52" t="s">
        <v>2803</v>
      </c>
      <c r="E491" s="52"/>
      <c r="F491" s="36"/>
      <c r="G491" s="37" t="s">
        <v>17</v>
      </c>
      <c r="H491" s="8"/>
      <c r="J491" s="8"/>
    </row>
    <row r="492" spans="1:10" s="28" customFormat="1" x14ac:dyDescent="0.25">
      <c r="A492" s="38" t="str">
        <f t="shared" ca="1" si="11"/>
        <v>Théorie ESC (ERG) d'Alderfer</v>
      </c>
      <c r="B492" s="43"/>
      <c r="C492" s="23" t="s">
        <v>1080</v>
      </c>
      <c r="D492" s="24" t="s">
        <v>2799</v>
      </c>
      <c r="E492" s="24"/>
      <c r="F492" s="24"/>
      <c r="G492" s="26" t="s">
        <v>17</v>
      </c>
      <c r="H492" s="7"/>
      <c r="J492" s="7"/>
    </row>
    <row r="493" spans="1:10" x14ac:dyDescent="0.25">
      <c r="A493" s="29" t="str">
        <f t="shared" ca="1" si="11"/>
        <v>(perfectionnement de la théorie de Maslow)</v>
      </c>
      <c r="B493" s="11"/>
      <c r="C493" s="40" t="s">
        <v>1097</v>
      </c>
      <c r="D493" s="40" t="s">
        <v>2804</v>
      </c>
      <c r="E493" s="40"/>
      <c r="F493" s="30"/>
      <c r="G493" s="31" t="s">
        <v>17</v>
      </c>
      <c r="H493" s="8"/>
      <c r="J493" s="8"/>
    </row>
    <row r="494" spans="1:10" x14ac:dyDescent="0.25">
      <c r="A494" s="32" t="str">
        <f t="shared" ca="1" si="11"/>
        <v>Besoins existentiels</v>
      </c>
      <c r="B494" s="11"/>
      <c r="C494" s="41" t="s">
        <v>1089</v>
      </c>
      <c r="D494" s="41" t="s">
        <v>2805</v>
      </c>
      <c r="E494" s="41"/>
      <c r="F494" s="11"/>
      <c r="G494" s="33" t="s">
        <v>17</v>
      </c>
      <c r="H494" s="8"/>
      <c r="J494" s="8"/>
    </row>
    <row r="495" spans="1:10" x14ac:dyDescent="0.25">
      <c r="A495" s="32" t="str">
        <f t="shared" ca="1" si="11"/>
        <v>Besoins relationnels</v>
      </c>
      <c r="B495" s="11"/>
      <c r="C495" s="41" t="s">
        <v>1090</v>
      </c>
      <c r="D495" s="41" t="s">
        <v>2806</v>
      </c>
      <c r="E495" s="41"/>
      <c r="F495" s="11"/>
      <c r="G495" s="33" t="s">
        <v>17</v>
      </c>
      <c r="H495" s="8"/>
      <c r="J495" s="8"/>
    </row>
    <row r="496" spans="1:10" x14ac:dyDescent="0.25">
      <c r="A496" s="32" t="str">
        <f t="shared" ca="1" si="11"/>
        <v>Besoins de croissance</v>
      </c>
      <c r="B496" s="11"/>
      <c r="C496" s="41" t="s">
        <v>1091</v>
      </c>
      <c r="D496" s="41" t="s">
        <v>2807</v>
      </c>
      <c r="E496" s="41"/>
      <c r="F496" s="11"/>
      <c r="G496" s="33" t="s">
        <v>17</v>
      </c>
      <c r="H496" s="8"/>
      <c r="J496" s="8"/>
    </row>
    <row r="497" spans="1:10" x14ac:dyDescent="0.25">
      <c r="A497" s="32" t="str">
        <f t="shared" ca="1" si="11"/>
        <v>Satisfaction</v>
      </c>
      <c r="B497" s="11"/>
      <c r="C497" s="12" t="s">
        <v>1092</v>
      </c>
      <c r="D497" s="12" t="s">
        <v>976</v>
      </c>
      <c r="E497" s="12"/>
      <c r="F497" s="11"/>
      <c r="G497" s="33" t="s">
        <v>17</v>
      </c>
      <c r="H497" s="8"/>
      <c r="J497" s="8"/>
    </row>
    <row r="498" spans="1:10" x14ac:dyDescent="0.25">
      <c r="A498" s="32" t="str">
        <f t="shared" ca="1" si="11"/>
        <v>Progression</v>
      </c>
      <c r="B498" s="11"/>
      <c r="C498" s="12" t="s">
        <v>1093</v>
      </c>
      <c r="D498" s="12" t="s">
        <v>1093</v>
      </c>
      <c r="E498" s="12"/>
      <c r="F498" s="11"/>
      <c r="G498" s="33" t="s">
        <v>17</v>
      </c>
      <c r="H498" s="8"/>
      <c r="J498" s="8"/>
    </row>
    <row r="499" spans="1:10" x14ac:dyDescent="0.25">
      <c r="A499" s="32" t="str">
        <f t="shared" ca="1" si="11"/>
        <v>Renforcement</v>
      </c>
      <c r="B499" s="11"/>
      <c r="C499" s="12" t="s">
        <v>1094</v>
      </c>
      <c r="D499" s="12" t="s">
        <v>2808</v>
      </c>
      <c r="E499" s="12"/>
      <c r="F499" s="11"/>
      <c r="G499" s="33" t="s">
        <v>17</v>
      </c>
      <c r="H499" s="8"/>
      <c r="J499" s="8"/>
    </row>
    <row r="500" spans="1:10" x14ac:dyDescent="0.25">
      <c r="A500" s="32" t="str">
        <f t="shared" ca="1" si="11"/>
        <v>Frustration</v>
      </c>
      <c r="B500" s="11"/>
      <c r="C500" s="12" t="s">
        <v>1095</v>
      </c>
      <c r="D500" s="12" t="s">
        <v>2809</v>
      </c>
      <c r="E500" s="12"/>
      <c r="F500" s="11"/>
      <c r="G500" s="33" t="s">
        <v>17</v>
      </c>
      <c r="H500" s="8"/>
      <c r="J500" s="8"/>
    </row>
    <row r="501" spans="1:10" x14ac:dyDescent="0.25">
      <c r="A501" s="34" t="str">
        <f t="shared" ca="1" si="11"/>
        <v>Régression</v>
      </c>
      <c r="B501" s="11"/>
      <c r="C501" s="35" t="s">
        <v>1096</v>
      </c>
      <c r="D501" s="35" t="s">
        <v>2810</v>
      </c>
      <c r="E501" s="35"/>
      <c r="F501" s="36"/>
      <c r="G501" s="37" t="s">
        <v>17</v>
      </c>
      <c r="H501" s="8"/>
      <c r="J501" s="8"/>
    </row>
    <row r="502" spans="1:10" s="28" customFormat="1" x14ac:dyDescent="0.25">
      <c r="A502" s="38" t="str">
        <f t="shared" ca="1" si="11"/>
        <v>Théories X et Y de McGregor</v>
      </c>
      <c r="B502" s="43"/>
      <c r="C502" s="23" t="s">
        <v>1081</v>
      </c>
      <c r="D502" s="24" t="s">
        <v>2801</v>
      </c>
      <c r="E502" s="24"/>
      <c r="F502" s="24"/>
      <c r="G502" s="26" t="s">
        <v>17</v>
      </c>
      <c r="H502" s="7"/>
      <c r="J502" s="7"/>
    </row>
    <row r="503" spans="1:10" ht="26.4" x14ac:dyDescent="0.25">
      <c r="A503" s="29" t="str">
        <f t="shared" ca="1" si="11"/>
        <v>Style de leadership autoritaire</v>
      </c>
      <c r="B503" s="11"/>
      <c r="C503" s="39" t="s">
        <v>1098</v>
      </c>
      <c r="D503" s="39" t="s">
        <v>2811</v>
      </c>
      <c r="E503" s="39"/>
      <c r="F503" s="30"/>
      <c r="G503" s="31" t="s">
        <v>17</v>
      </c>
      <c r="H503" s="8"/>
      <c r="J503" s="8"/>
    </row>
    <row r="504" spans="1:10" x14ac:dyDescent="0.25">
      <c r="A504" s="32" t="str">
        <f t="shared" ca="1" si="11"/>
        <v>L'être humain est paresseux de nature.</v>
      </c>
      <c r="B504" s="11"/>
      <c r="C504" s="41" t="s">
        <v>1107</v>
      </c>
      <c r="D504" s="41" t="s">
        <v>2812</v>
      </c>
      <c r="E504" s="41"/>
      <c r="F504" s="11"/>
      <c r="G504" s="33" t="s">
        <v>17</v>
      </c>
      <c r="H504" s="8"/>
      <c r="J504" s="8"/>
    </row>
    <row r="505" spans="1:10" x14ac:dyDescent="0.25">
      <c r="A505" s="32" t="str">
        <f t="shared" ca="1" si="11"/>
        <v>Motivation extrinsèque</v>
      </c>
      <c r="B505" s="11"/>
      <c r="C505" s="41" t="s">
        <v>1099</v>
      </c>
      <c r="D505" s="41" t="s">
        <v>2813</v>
      </c>
      <c r="E505" s="41"/>
      <c r="F505" s="11"/>
      <c r="G505" s="33" t="s">
        <v>17</v>
      </c>
      <c r="H505" s="8"/>
      <c r="J505" s="8"/>
    </row>
    <row r="506" spans="1:10" x14ac:dyDescent="0.25">
      <c r="A506" s="32" t="str">
        <f t="shared" ca="1" si="11"/>
        <v>Peu d'ambition, fuit les responsabilités</v>
      </c>
      <c r="B506" s="11"/>
      <c r="C506" s="41" t="s">
        <v>1100</v>
      </c>
      <c r="D506" s="41" t="s">
        <v>2814</v>
      </c>
      <c r="E506" s="41"/>
      <c r="F506" s="11"/>
      <c r="G506" s="33" t="s">
        <v>17</v>
      </c>
      <c r="H506" s="8"/>
      <c r="J506" s="8"/>
    </row>
    <row r="507" spans="1:10" x14ac:dyDescent="0.25">
      <c r="A507" s="32" t="str">
        <f t="shared" ca="1" si="11"/>
        <v>Aversion envers le travail</v>
      </c>
      <c r="B507" s="11"/>
      <c r="C507" s="41" t="s">
        <v>1101</v>
      </c>
      <c r="D507" s="41" t="s">
        <v>2815</v>
      </c>
      <c r="E507" s="41"/>
      <c r="F507" s="11"/>
      <c r="G507" s="33" t="s">
        <v>17</v>
      </c>
      <c r="H507" s="8"/>
      <c r="J507" s="8"/>
    </row>
    <row r="508" spans="1:10" x14ac:dyDescent="0.25">
      <c r="A508" s="32" t="str">
        <f t="shared" ca="1" si="11"/>
        <v>Prescrire des objectifs</v>
      </c>
      <c r="B508" s="11"/>
      <c r="C508" s="41" t="s">
        <v>1104</v>
      </c>
      <c r="D508" s="41" t="s">
        <v>2816</v>
      </c>
      <c r="E508" s="41"/>
      <c r="F508" s="11"/>
      <c r="G508" s="33" t="s">
        <v>17</v>
      </c>
      <c r="H508" s="8"/>
      <c r="J508" s="8"/>
    </row>
    <row r="509" spans="1:10" x14ac:dyDescent="0.25">
      <c r="A509" s="32" t="str">
        <f t="shared" ca="1" si="11"/>
        <v>Contrôle</v>
      </c>
      <c r="B509" s="11"/>
      <c r="C509" s="41" t="s">
        <v>1103</v>
      </c>
      <c r="D509" s="41" t="s">
        <v>2817</v>
      </c>
      <c r="E509" s="41"/>
      <c r="F509" s="11"/>
      <c r="G509" s="33" t="s">
        <v>17</v>
      </c>
      <c r="H509" s="8"/>
      <c r="J509" s="8"/>
    </row>
    <row r="510" spans="1:10" x14ac:dyDescent="0.25">
      <c r="A510" s="32" t="str">
        <f t="shared" ca="1" si="11"/>
        <v>Sanction</v>
      </c>
      <c r="B510" s="11"/>
      <c r="C510" s="41" t="s">
        <v>1102</v>
      </c>
      <c r="D510" s="41" t="s">
        <v>2818</v>
      </c>
      <c r="E510" s="41"/>
      <c r="F510" s="11"/>
      <c r="G510" s="33" t="s">
        <v>17</v>
      </c>
      <c r="H510" s="8"/>
      <c r="J510" s="8"/>
    </row>
    <row r="511" spans="1:10" x14ac:dyDescent="0.25">
      <c r="A511" s="32" t="str">
        <f t="shared" ca="1" si="11"/>
        <v>L'être humain est travailleur de nature.</v>
      </c>
      <c r="B511" s="11"/>
      <c r="C511" s="12" t="s">
        <v>1106</v>
      </c>
      <c r="D511" s="12" t="s">
        <v>2819</v>
      </c>
      <c r="E511" s="12"/>
      <c r="F511" s="11"/>
      <c r="G511" s="33" t="s">
        <v>17</v>
      </c>
      <c r="H511" s="8"/>
      <c r="J511" s="8"/>
    </row>
    <row r="512" spans="1:10" x14ac:dyDescent="0.25">
      <c r="A512" s="32" t="str">
        <f t="shared" ca="1" si="11"/>
        <v>Motivation intrinsèque</v>
      </c>
      <c r="B512" s="11"/>
      <c r="C512" s="12" t="s">
        <v>1105</v>
      </c>
      <c r="D512" s="12" t="s">
        <v>2820</v>
      </c>
      <c r="E512" s="12"/>
      <c r="F512" s="11"/>
      <c r="G512" s="33" t="s">
        <v>17</v>
      </c>
      <c r="H512" s="8"/>
      <c r="J512" s="8"/>
    </row>
    <row r="513" spans="1:10" x14ac:dyDescent="0.25">
      <c r="A513" s="32" t="str">
        <f t="shared" ca="1" si="11"/>
        <v>Ambitieux, responsable</v>
      </c>
      <c r="B513" s="11"/>
      <c r="C513" s="12" t="s">
        <v>3856</v>
      </c>
      <c r="D513" s="12" t="s">
        <v>2821</v>
      </c>
      <c r="E513" s="12"/>
      <c r="F513" s="11"/>
      <c r="G513" s="33" t="s">
        <v>17</v>
      </c>
      <c r="H513" s="8"/>
      <c r="J513" s="8"/>
    </row>
    <row r="514" spans="1:10" ht="26.4" x14ac:dyDescent="0.25">
      <c r="A514" s="32" t="str">
        <f t="shared" ca="1" si="11"/>
        <v>Style de leadership laisser-faire</v>
      </c>
      <c r="B514" s="11"/>
      <c r="C514" s="12" t="s">
        <v>1113</v>
      </c>
      <c r="D514" s="12" t="s">
        <v>3814</v>
      </c>
      <c r="E514" s="12"/>
      <c r="F514" s="11"/>
      <c r="G514" s="33" t="s">
        <v>17</v>
      </c>
      <c r="H514" s="8"/>
      <c r="J514" s="8"/>
    </row>
    <row r="515" spans="1:10" x14ac:dyDescent="0.25">
      <c r="A515" s="32" t="str">
        <f t="shared" ca="1" si="11"/>
        <v>Accord d'objectifs</v>
      </c>
      <c r="B515" s="11"/>
      <c r="C515" s="12" t="s">
        <v>797</v>
      </c>
      <c r="D515" s="12" t="s">
        <v>2822</v>
      </c>
      <c r="E515" s="12"/>
      <c r="F515" s="11"/>
      <c r="G515" s="33" t="s">
        <v>17</v>
      </c>
      <c r="H515" s="8"/>
      <c r="J515" s="8"/>
    </row>
    <row r="516" spans="1:10" x14ac:dyDescent="0.25">
      <c r="A516" s="32" t="str">
        <f t="shared" ca="1" si="11"/>
        <v>Responsabilité</v>
      </c>
      <c r="B516" s="11"/>
      <c r="C516" s="12" t="s">
        <v>268</v>
      </c>
      <c r="D516" s="12" t="s">
        <v>2823</v>
      </c>
      <c r="E516" s="12"/>
      <c r="F516" s="11"/>
      <c r="G516" s="33" t="s">
        <v>17</v>
      </c>
      <c r="H516" s="8"/>
      <c r="J516" s="8"/>
    </row>
    <row r="517" spans="1:10" x14ac:dyDescent="0.25">
      <c r="A517" s="32" t="str">
        <f t="shared" ca="1" si="11"/>
        <v>Feed-back</v>
      </c>
      <c r="B517" s="11"/>
      <c r="C517" s="12" t="s">
        <v>1108</v>
      </c>
      <c r="D517" s="12" t="s">
        <v>2824</v>
      </c>
      <c r="E517" s="12"/>
      <c r="F517" s="11"/>
      <c r="G517" s="33" t="s">
        <v>17</v>
      </c>
      <c r="H517" s="8"/>
      <c r="J517" s="8"/>
    </row>
    <row r="518" spans="1:10" x14ac:dyDescent="0.25">
      <c r="A518" s="32" t="str">
        <f t="shared" ca="1" si="11"/>
        <v>L'être humain est soit X soit Y selon les cas</v>
      </c>
      <c r="B518" s="11"/>
      <c r="C518" s="53" t="s">
        <v>1109</v>
      </c>
      <c r="D518" s="41" t="s">
        <v>2825</v>
      </c>
      <c r="E518" s="41"/>
      <c r="F518" s="11"/>
      <c r="G518" s="33" t="s">
        <v>17</v>
      </c>
      <c r="H518" s="8"/>
      <c r="J518" s="8"/>
    </row>
    <row r="519" spans="1:10" ht="26.4" x14ac:dyDescent="0.25">
      <c r="A519" s="32" t="str">
        <f t="shared" ca="1" si="11"/>
        <v>Une forte participation des collaborateurs se traduit par une plus grande motivation.</v>
      </c>
      <c r="B519" s="11"/>
      <c r="C519" s="41" t="s">
        <v>1110</v>
      </c>
      <c r="D519" s="41" t="s">
        <v>2826</v>
      </c>
      <c r="E519" s="41"/>
      <c r="F519" s="11"/>
      <c r="G519" s="33" t="s">
        <v>17</v>
      </c>
      <c r="H519" s="8"/>
      <c r="J519" s="8"/>
    </row>
    <row r="520" spans="1:10" x14ac:dyDescent="0.25">
      <c r="A520" s="32" t="str">
        <f t="shared" ca="1" si="11"/>
        <v>Satisfaction, fluctuation minimale</v>
      </c>
      <c r="B520" s="11"/>
      <c r="C520" s="41" t="s">
        <v>1111</v>
      </c>
      <c r="D520" s="41" t="s">
        <v>2827</v>
      </c>
      <c r="E520" s="41"/>
      <c r="F520" s="11"/>
      <c r="G520" s="33" t="s">
        <v>17</v>
      </c>
      <c r="H520" s="8"/>
      <c r="J520" s="8"/>
    </row>
    <row r="521" spans="1:10" ht="26.4" x14ac:dyDescent="0.25">
      <c r="A521" s="32" t="str">
        <f t="shared" ca="1" si="11"/>
        <v>Style de leadership participatif</v>
      </c>
      <c r="B521" s="11"/>
      <c r="C521" s="41" t="s">
        <v>1112</v>
      </c>
      <c r="D521" s="41" t="s">
        <v>2828</v>
      </c>
      <c r="E521" s="41"/>
      <c r="F521" s="11"/>
      <c r="G521" s="33" t="s">
        <v>17</v>
      </c>
      <c r="H521" s="8"/>
      <c r="J521" s="8"/>
    </row>
    <row r="522" spans="1:10" x14ac:dyDescent="0.25">
      <c r="A522" s="32" t="str">
        <f t="shared" ca="1" si="11"/>
        <v>Plans de carrière</v>
      </c>
      <c r="B522" s="11"/>
      <c r="C522" s="41" t="s">
        <v>1114</v>
      </c>
      <c r="D522" s="41" t="s">
        <v>2829</v>
      </c>
      <c r="E522" s="41"/>
      <c r="F522" s="11"/>
      <c r="G522" s="33" t="s">
        <v>17</v>
      </c>
      <c r="H522" s="8"/>
      <c r="J522" s="8"/>
    </row>
    <row r="523" spans="1:10" x14ac:dyDescent="0.25">
      <c r="A523" s="34" t="str">
        <f t="shared" ca="1" si="11"/>
        <v>Satisfaction</v>
      </c>
      <c r="B523" s="11"/>
      <c r="C523" s="52" t="s">
        <v>604</v>
      </c>
      <c r="D523" s="52" t="s">
        <v>976</v>
      </c>
      <c r="E523" s="52"/>
      <c r="F523" s="36"/>
      <c r="G523" s="37" t="s">
        <v>17</v>
      </c>
      <c r="H523" s="8"/>
      <c r="J523" s="8"/>
    </row>
    <row r="524" spans="1:10" s="28" customFormat="1" x14ac:dyDescent="0.25">
      <c r="A524" s="38" t="str">
        <f t="shared" ca="1" si="11"/>
        <v>Théorie bifactorielle de Herzberg</v>
      </c>
      <c r="B524" s="43"/>
      <c r="C524" s="23" t="s">
        <v>1082</v>
      </c>
      <c r="D524" s="24" t="s">
        <v>2830</v>
      </c>
      <c r="E524" s="24"/>
      <c r="F524" s="24"/>
      <c r="G524" s="26" t="s">
        <v>17</v>
      </c>
      <c r="H524" s="7"/>
      <c r="J524" s="7"/>
    </row>
    <row r="525" spans="1:10" x14ac:dyDescent="0.25">
      <c r="A525" s="29" t="str">
        <f t="shared" ca="1" si="11"/>
        <v>Facteurs motivants (contenu du travail, intrinsèque)</v>
      </c>
      <c r="B525" s="11"/>
      <c r="C525" s="39" t="s">
        <v>1117</v>
      </c>
      <c r="D525" s="39" t="s">
        <v>2831</v>
      </c>
      <c r="E525" s="39"/>
      <c r="F525" s="30"/>
      <c r="G525" s="31" t="s">
        <v>17</v>
      </c>
      <c r="H525" s="8"/>
      <c r="J525" s="8"/>
    </row>
    <row r="526" spans="1:10" x14ac:dyDescent="0.25">
      <c r="A526" s="32" t="str">
        <f t="shared" ca="1" si="11"/>
        <v>Facteurs d'hygiène (contexte du travail, extrinsèque)</v>
      </c>
      <c r="B526" s="11"/>
      <c r="C526" s="12" t="s">
        <v>1118</v>
      </c>
      <c r="D526" s="12" t="s">
        <v>2832</v>
      </c>
      <c r="E526" s="12"/>
      <c r="F526" s="11"/>
      <c r="G526" s="33" t="s">
        <v>17</v>
      </c>
      <c r="H526" s="8"/>
      <c r="J526" s="8"/>
    </row>
    <row r="527" spans="1:10" x14ac:dyDescent="0.25">
      <c r="A527" s="32" t="str">
        <f t="shared" ca="1" si="11"/>
        <v>satisfait</v>
      </c>
      <c r="B527" s="11"/>
      <c r="C527" s="12" t="s">
        <v>1119</v>
      </c>
      <c r="D527" s="11" t="s">
        <v>2833</v>
      </c>
      <c r="E527" s="11"/>
      <c r="F527" s="11"/>
      <c r="G527" s="33" t="s">
        <v>17</v>
      </c>
    </row>
    <row r="528" spans="1:10" x14ac:dyDescent="0.25">
      <c r="A528" s="32" t="str">
        <f t="shared" ca="1" si="11"/>
        <v>non satisfait</v>
      </c>
      <c r="B528" s="11"/>
      <c r="C528" s="12" t="s">
        <v>1120</v>
      </c>
      <c r="D528" s="11" t="s">
        <v>2834</v>
      </c>
      <c r="E528" s="11"/>
      <c r="F528" s="11"/>
      <c r="G528" s="33" t="s">
        <v>17</v>
      </c>
    </row>
    <row r="529" spans="1:10" x14ac:dyDescent="0.25">
      <c r="A529" s="32" t="str">
        <f t="shared" ca="1" si="11"/>
        <v>Insatisfait</v>
      </c>
      <c r="B529" s="11"/>
      <c r="C529" s="12" t="s">
        <v>1121</v>
      </c>
      <c r="D529" s="11" t="s">
        <v>2835</v>
      </c>
      <c r="E529" s="11"/>
      <c r="F529" s="11"/>
      <c r="G529" s="33" t="s">
        <v>17</v>
      </c>
    </row>
    <row r="530" spans="1:10" x14ac:dyDescent="0.25">
      <c r="A530" s="32" t="str">
        <f t="shared" ca="1" si="11"/>
        <v>pas insatisfait</v>
      </c>
      <c r="B530" s="11"/>
      <c r="C530" s="12" t="s">
        <v>1122</v>
      </c>
      <c r="D530" s="11" t="s">
        <v>2836</v>
      </c>
      <c r="E530" s="11"/>
      <c r="F530" s="11"/>
      <c r="G530" s="33" t="s">
        <v>17</v>
      </c>
    </row>
    <row r="531" spans="1:10" ht="39.6" x14ac:dyDescent="0.25">
      <c r="A531" s="32" t="str">
        <f t="shared" ca="1" si="11"/>
        <v>Performance et réussite, reconnaissance, contenus du travail, responsabilité, avancement et promotion, croissance</v>
      </c>
      <c r="B531" s="11"/>
      <c r="C531" s="12" t="s">
        <v>1115</v>
      </c>
      <c r="D531" s="12" t="s">
        <v>2837</v>
      </c>
      <c r="E531" s="12"/>
      <c r="F531" s="11"/>
      <c r="G531" s="33" t="s">
        <v>17</v>
      </c>
      <c r="H531" s="8"/>
      <c r="J531" s="8"/>
    </row>
    <row r="532" spans="1:10" ht="79.2" x14ac:dyDescent="0.25">
      <c r="A532" s="32" t="str">
        <f t="shared" ca="1" si="11"/>
        <v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v>
      </c>
      <c r="B532" s="11"/>
      <c r="C532" s="12" t="s">
        <v>1116</v>
      </c>
      <c r="D532" s="12" t="s">
        <v>2838</v>
      </c>
      <c r="E532" s="12"/>
      <c r="F532" s="11"/>
      <c r="G532" s="33" t="s">
        <v>17</v>
      </c>
      <c r="H532" s="8"/>
      <c r="J532" s="8"/>
    </row>
    <row r="533" spans="1:10" x14ac:dyDescent="0.25">
      <c r="A533" s="32" t="str">
        <f t="shared" ca="1" si="11"/>
        <v>Politique de l'entreprise &amp; administration</v>
      </c>
      <c r="B533" s="11"/>
      <c r="C533" s="41" t="s">
        <v>1123</v>
      </c>
      <c r="D533" s="41" t="s">
        <v>2839</v>
      </c>
      <c r="E533" s="41"/>
      <c r="F533" s="11"/>
      <c r="G533" s="33" t="s">
        <v>17</v>
      </c>
      <c r="H533" s="8"/>
      <c r="J533" s="8"/>
    </row>
    <row r="534" spans="1:10" x14ac:dyDescent="0.25">
      <c r="A534" s="32" t="str">
        <f t="shared" ca="1" si="11"/>
        <v>Compétences des supérieurs hiérarchiques</v>
      </c>
      <c r="B534" s="11"/>
      <c r="C534" s="41" t="s">
        <v>1125</v>
      </c>
      <c r="D534" s="41" t="s">
        <v>2840</v>
      </c>
      <c r="E534" s="41"/>
      <c r="F534" s="11"/>
      <c r="G534" s="33" t="s">
        <v>17</v>
      </c>
      <c r="H534" s="8"/>
      <c r="J534" s="8"/>
    </row>
    <row r="535" spans="1:10" ht="26.4" x14ac:dyDescent="0.25">
      <c r="A535" s="32" t="str">
        <f t="shared" ca="1" si="11"/>
        <v>Relations personnelles avec les supérieurs hiérarchiques</v>
      </c>
      <c r="B535" s="11"/>
      <c r="C535" s="41" t="s">
        <v>1124</v>
      </c>
      <c r="D535" s="41" t="s">
        <v>2841</v>
      </c>
      <c r="E535" s="41"/>
      <c r="F535" s="11"/>
      <c r="G535" s="33" t="s">
        <v>17</v>
      </c>
      <c r="H535" s="8"/>
      <c r="J535" s="8"/>
    </row>
    <row r="536" spans="1:10" x14ac:dyDescent="0.25">
      <c r="A536" s="32" t="str">
        <f t="shared" ca="1" si="11"/>
        <v>Conditions de travail</v>
      </c>
      <c r="B536" s="11"/>
      <c r="C536" s="41" t="s">
        <v>1128</v>
      </c>
      <c r="D536" s="41" t="s">
        <v>2842</v>
      </c>
      <c r="E536" s="41"/>
      <c r="F536" s="11"/>
      <c r="G536" s="33" t="s">
        <v>17</v>
      </c>
      <c r="H536" s="8"/>
      <c r="J536" s="8"/>
    </row>
    <row r="537" spans="1:10" x14ac:dyDescent="0.25">
      <c r="A537" s="32" t="str">
        <f t="shared" ca="1" si="11"/>
        <v>Expérience valorisante</v>
      </c>
      <c r="B537" s="11"/>
      <c r="C537" s="41" t="s">
        <v>1129</v>
      </c>
      <c r="D537" s="41" t="s">
        <v>2843</v>
      </c>
      <c r="E537" s="41"/>
      <c r="F537" s="11"/>
      <c r="G537" s="33" t="s">
        <v>17</v>
      </c>
      <c r="H537" s="8"/>
      <c r="J537" s="8"/>
    </row>
    <row r="538" spans="1:10" x14ac:dyDescent="0.25">
      <c r="A538" s="32" t="str">
        <f t="shared" ca="1" si="11"/>
        <v>Reconnaissance</v>
      </c>
      <c r="B538" s="11"/>
      <c r="C538" s="41" t="s">
        <v>1126</v>
      </c>
      <c r="D538" s="41" t="s">
        <v>2844</v>
      </c>
      <c r="E538" s="41"/>
      <c r="F538" s="11"/>
      <c r="G538" s="33" t="s">
        <v>17</v>
      </c>
      <c r="H538" s="8"/>
      <c r="J538" s="8"/>
    </row>
    <row r="539" spans="1:10" x14ac:dyDescent="0.25">
      <c r="A539" s="32" t="str">
        <f t="shared" ca="1" si="11"/>
        <v>Travail en soi</v>
      </c>
      <c r="B539" s="11"/>
      <c r="C539" s="41" t="s">
        <v>1127</v>
      </c>
      <c r="D539" s="41" t="s">
        <v>2845</v>
      </c>
      <c r="E539" s="41"/>
      <c r="F539" s="11"/>
      <c r="G539" s="33" t="s">
        <v>17</v>
      </c>
      <c r="H539" s="8"/>
      <c r="J539" s="8"/>
    </row>
    <row r="540" spans="1:10" x14ac:dyDescent="0.25">
      <c r="A540" s="32" t="str">
        <f t="shared" ca="1" si="11"/>
        <v>Sentiment de responsabilité</v>
      </c>
      <c r="B540" s="11"/>
      <c r="C540" s="12" t="s">
        <v>1130</v>
      </c>
      <c r="D540" s="12" t="s">
        <v>2846</v>
      </c>
      <c r="E540" s="12"/>
      <c r="F540" s="11"/>
      <c r="G540" s="33" t="s">
        <v>17</v>
      </c>
      <c r="H540" s="8"/>
      <c r="J540" s="8"/>
    </row>
    <row r="541" spans="1:10" x14ac:dyDescent="0.25">
      <c r="A541" s="32" t="str">
        <f t="shared" ca="1" si="11"/>
        <v>Progrès &amp; croissance</v>
      </c>
      <c r="B541" s="11"/>
      <c r="C541" s="12" t="s">
        <v>1131</v>
      </c>
      <c r="D541" s="12" t="s">
        <v>2847</v>
      </c>
      <c r="E541" s="12"/>
      <c r="F541" s="11"/>
      <c r="G541" s="33" t="s">
        <v>17</v>
      </c>
      <c r="H541" s="8"/>
      <c r="J541" s="8"/>
    </row>
    <row r="542" spans="1:10" ht="39.6" x14ac:dyDescent="0.25">
      <c r="A542" s="32" t="str">
        <f t="shared" ca="1" si="11"/>
        <v>Les collaborateurs sont motivés, mais ont beaucoup de doléances. Le poste est intéressant et exigeant, mais les conditions de travail ne sont pas bonnes.</v>
      </c>
      <c r="B542" s="11"/>
      <c r="C542" s="12" t="s">
        <v>1135</v>
      </c>
      <c r="D542" s="12" t="s">
        <v>2848</v>
      </c>
      <c r="E542" s="12"/>
      <c r="F542" s="11"/>
      <c r="G542" s="33" t="s">
        <v>17</v>
      </c>
      <c r="H542" s="8"/>
      <c r="J542" s="8"/>
    </row>
    <row r="543" spans="1:10" ht="26.4" x14ac:dyDescent="0.25">
      <c r="A543" s="32" t="str">
        <f t="shared" ca="1" si="11"/>
        <v>La situation idéale, dans laquelle les collaborateurs sont hautement motivés et ont peu de doléances.</v>
      </c>
      <c r="B543" s="11"/>
      <c r="C543" s="12" t="s">
        <v>1132</v>
      </c>
      <c r="D543" s="12" t="s">
        <v>2849</v>
      </c>
      <c r="E543" s="12"/>
      <c r="F543" s="11"/>
      <c r="G543" s="33" t="s">
        <v>17</v>
      </c>
      <c r="H543" s="8"/>
      <c r="J543" s="8"/>
    </row>
    <row r="544" spans="1:10" ht="26.4" x14ac:dyDescent="0.25">
      <c r="A544" s="32" t="str">
        <f t="shared" ca="1" si="11"/>
        <v>La pire situation. Les collaborateurs ne sont pas motivés et ont beaucoup de doléances.</v>
      </c>
      <c r="B544" s="11"/>
      <c r="C544" s="12" t="s">
        <v>1133</v>
      </c>
      <c r="D544" s="12" t="s">
        <v>2850</v>
      </c>
      <c r="E544" s="12"/>
      <c r="F544" s="11"/>
      <c r="G544" s="33" t="s">
        <v>17</v>
      </c>
      <c r="H544" s="8"/>
      <c r="J544" s="8"/>
    </row>
    <row r="545" spans="1:10" ht="26.4" x14ac:dyDescent="0.25">
      <c r="A545" s="34" t="str">
        <f t="shared" ca="1" si="11"/>
        <v>Les collaborateurs n'ont certes que peu de doléances, mais ils sont peu motivés (mentalité de mercenaires).</v>
      </c>
      <c r="B545" s="11"/>
      <c r="C545" s="35" t="s">
        <v>1134</v>
      </c>
      <c r="D545" s="35" t="s">
        <v>2851</v>
      </c>
      <c r="E545" s="35"/>
      <c r="F545" s="36"/>
      <c r="G545" s="37" t="s">
        <v>17</v>
      </c>
      <c r="H545" s="8"/>
      <c r="J545" s="8"/>
    </row>
    <row r="546" spans="1:10" s="28" customFormat="1" x14ac:dyDescent="0.25">
      <c r="A546" s="38" t="str">
        <f t="shared" ca="1" si="11"/>
        <v>Théorie FLOW de Csíkszentmihályi</v>
      </c>
      <c r="B546" s="43"/>
      <c r="C546" s="23" t="s">
        <v>1136</v>
      </c>
      <c r="D546" s="24" t="s">
        <v>2852</v>
      </c>
      <c r="E546" s="24"/>
      <c r="F546" s="24"/>
      <c r="G546" s="26" t="s">
        <v>17</v>
      </c>
      <c r="H546" s="7"/>
      <c r="J546" s="7"/>
    </row>
    <row r="547" spans="1:10" x14ac:dyDescent="0.25">
      <c r="A547" s="29" t="str">
        <f t="shared" ca="1" si="11"/>
        <v>Exigences</v>
      </c>
      <c r="B547" s="11"/>
      <c r="C547" s="40" t="s">
        <v>1137</v>
      </c>
      <c r="D547" s="40" t="s">
        <v>2853</v>
      </c>
      <c r="E547" s="40"/>
      <c r="F547" s="30"/>
      <c r="G547" s="31" t="s">
        <v>17</v>
      </c>
      <c r="H547" s="8"/>
      <c r="J547" s="8"/>
    </row>
    <row r="548" spans="1:10" x14ac:dyDescent="0.25">
      <c r="A548" s="32" t="str">
        <f t="shared" ca="1" si="11"/>
        <v>Aptitudes</v>
      </c>
      <c r="B548" s="11"/>
      <c r="C548" s="41" t="s">
        <v>621</v>
      </c>
      <c r="D548" s="41" t="s">
        <v>2854</v>
      </c>
      <c r="E548" s="41"/>
      <c r="F548" s="11"/>
      <c r="G548" s="33" t="s">
        <v>17</v>
      </c>
      <c r="H548" s="8"/>
      <c r="J548" s="8"/>
    </row>
    <row r="549" spans="1:10" x14ac:dyDescent="0.25">
      <c r="A549" s="32" t="str">
        <f t="shared" ca="1" si="11"/>
        <v>Malaise</v>
      </c>
      <c r="B549" s="11"/>
      <c r="C549" s="41" t="s">
        <v>1141</v>
      </c>
      <c r="D549" s="41" t="s">
        <v>2855</v>
      </c>
      <c r="E549" s="41"/>
      <c r="F549" s="11"/>
      <c r="G549" s="33" t="s">
        <v>17</v>
      </c>
      <c r="H549" s="8"/>
      <c r="J549" s="8"/>
    </row>
    <row r="550" spans="1:10" x14ac:dyDescent="0.25">
      <c r="A550" s="32" t="str">
        <f t="shared" ca="1" si="11"/>
        <v>Inquiétude</v>
      </c>
      <c r="B550" s="11"/>
      <c r="C550" s="41" t="s">
        <v>1138</v>
      </c>
      <c r="D550" s="41" t="s">
        <v>2856</v>
      </c>
      <c r="E550" s="41"/>
      <c r="F550" s="11"/>
      <c r="G550" s="33" t="s">
        <v>17</v>
      </c>
      <c r="H550" s="8"/>
      <c r="J550" s="8"/>
    </row>
    <row r="551" spans="1:10" x14ac:dyDescent="0.25">
      <c r="A551" s="32" t="str">
        <f t="shared" ca="1" si="11"/>
        <v>Sollicitation excessive</v>
      </c>
      <c r="B551" s="11"/>
      <c r="C551" s="41" t="s">
        <v>1139</v>
      </c>
      <c r="D551" s="41" t="s">
        <v>2857</v>
      </c>
      <c r="E551" s="41"/>
      <c r="F551" s="11"/>
      <c r="G551" s="33" t="s">
        <v>17</v>
      </c>
      <c r="H551" s="8"/>
      <c r="J551" s="8"/>
    </row>
    <row r="552" spans="1:10" x14ac:dyDescent="0.25">
      <c r="A552" s="34" t="str">
        <f t="shared" ref="A552:A615" ca="1" si="12">OFFSET($C552,0,$Z$5-1)</f>
        <v>Sollicitation trop faible</v>
      </c>
      <c r="B552" s="11"/>
      <c r="C552" s="52" t="s">
        <v>1140</v>
      </c>
      <c r="D552" s="52" t="s">
        <v>2858</v>
      </c>
      <c r="E552" s="52"/>
      <c r="F552" s="36"/>
      <c r="G552" s="37" t="s">
        <v>17</v>
      </c>
      <c r="H552" s="8"/>
      <c r="J552" s="8"/>
    </row>
    <row r="553" spans="1:10" s="28" customFormat="1" x14ac:dyDescent="0.25">
      <c r="A553" s="38" t="str">
        <f t="shared" ca="1" si="12"/>
        <v xml:space="preserve">Volition (volonté, compétence de réalisation) </v>
      </c>
      <c r="B553" s="43"/>
      <c r="C553" s="23" t="s">
        <v>1739</v>
      </c>
      <c r="D553" s="24" t="s">
        <v>2859</v>
      </c>
      <c r="E553" s="24"/>
      <c r="F553" s="24"/>
      <c r="G553" s="26" t="s">
        <v>17</v>
      </c>
      <c r="H553" s="7"/>
      <c r="J553" s="7"/>
    </row>
    <row r="554" spans="1:10" x14ac:dyDescent="0.25">
      <c r="A554" s="29" t="str">
        <f t="shared" ca="1" si="12"/>
        <v>Volition (volonté)</v>
      </c>
      <c r="B554" s="11"/>
      <c r="C554" s="39" t="s">
        <v>1144</v>
      </c>
      <c r="D554" s="39" t="s">
        <v>2860</v>
      </c>
      <c r="E554" s="39"/>
      <c r="F554" s="30"/>
      <c r="G554" s="31" t="s">
        <v>17</v>
      </c>
      <c r="H554" s="8"/>
      <c r="J554" s="8"/>
    </row>
    <row r="555" spans="1:10" ht="39.6" x14ac:dyDescent="0.25">
      <c r="A555" s="32" t="str">
        <f t="shared" ca="1" si="12"/>
        <v>Capacité de transposer des motifs, objectifs ou souhaits en actions, afin que ceux-ci aboutissent à des résultats concrets.</v>
      </c>
      <c r="B555" s="11"/>
      <c r="C555" s="12" t="s">
        <v>1143</v>
      </c>
      <c r="D555" s="12" t="s">
        <v>2861</v>
      </c>
      <c r="E555" s="12"/>
      <c r="F555" s="11"/>
      <c r="G555" s="33" t="s">
        <v>17</v>
      </c>
      <c r="H555" s="8"/>
      <c r="J555" s="8"/>
    </row>
    <row r="556" spans="1:10" x14ac:dyDescent="0.25">
      <c r="A556" s="32" t="str">
        <f t="shared" ca="1" si="12"/>
        <v>Potentiel de performance</v>
      </c>
      <c r="B556" s="11"/>
      <c r="C556" s="12" t="s">
        <v>1145</v>
      </c>
      <c r="D556" s="12" t="s">
        <v>2862</v>
      </c>
      <c r="E556" s="12"/>
      <c r="F556" s="11"/>
      <c r="G556" s="33" t="s">
        <v>17</v>
      </c>
      <c r="H556" s="8"/>
      <c r="J556" s="8"/>
    </row>
    <row r="557" spans="1:10" x14ac:dyDescent="0.25">
      <c r="A557" s="32" t="str">
        <f t="shared" ca="1" si="12"/>
        <v>Objectif</v>
      </c>
      <c r="B557" s="11"/>
      <c r="C557" s="12" t="s">
        <v>1146</v>
      </c>
      <c r="D557" s="12" t="s">
        <v>2863</v>
      </c>
      <c r="E557" s="12"/>
      <c r="F557" s="11"/>
      <c r="G557" s="33" t="s">
        <v>17</v>
      </c>
      <c r="H557" s="8"/>
      <c r="J557" s="8"/>
    </row>
    <row r="558" spans="1:10" x14ac:dyDescent="0.25">
      <c r="A558" s="32" t="str">
        <f t="shared" ca="1" si="12"/>
        <v>Plan</v>
      </c>
      <c r="B558" s="11"/>
      <c r="C558" s="12" t="s">
        <v>1147</v>
      </c>
      <c r="D558" s="12" t="s">
        <v>1147</v>
      </c>
      <c r="E558" s="12"/>
      <c r="F558" s="11"/>
      <c r="G558" s="33" t="s">
        <v>17</v>
      </c>
      <c r="H558" s="8"/>
      <c r="J558" s="8"/>
    </row>
    <row r="559" spans="1:10" x14ac:dyDescent="0.25">
      <c r="A559" s="32" t="str">
        <f t="shared" ca="1" si="12"/>
        <v>Action</v>
      </c>
      <c r="B559" s="11"/>
      <c r="C559" s="12" t="s">
        <v>1148</v>
      </c>
      <c r="D559" s="12" t="s">
        <v>2864</v>
      </c>
      <c r="E559" s="12"/>
      <c r="F559" s="11"/>
      <c r="G559" s="33" t="s">
        <v>17</v>
      </c>
      <c r="H559" s="8"/>
      <c r="J559" s="8"/>
    </row>
    <row r="560" spans="1:10" x14ac:dyDescent="0.25">
      <c r="A560" s="32" t="str">
        <f t="shared" ca="1" si="12"/>
        <v>Résultat (succès)</v>
      </c>
      <c r="B560" s="11"/>
      <c r="C560" s="12" t="s">
        <v>1149</v>
      </c>
      <c r="D560" s="12" t="s">
        <v>2865</v>
      </c>
      <c r="E560" s="12"/>
      <c r="F560" s="11"/>
      <c r="G560" s="33" t="s">
        <v>17</v>
      </c>
      <c r="H560" s="8"/>
      <c r="J560" s="8"/>
    </row>
    <row r="561" spans="1:10" x14ac:dyDescent="0.25">
      <c r="A561" s="32" t="str">
        <f t="shared" ca="1" si="12"/>
        <v>Activer les sources de la motivation</v>
      </c>
      <c r="B561" s="11"/>
      <c r="C561" s="12" t="s">
        <v>1150</v>
      </c>
      <c r="D561" s="12" t="s">
        <v>2866</v>
      </c>
      <c r="E561" s="12"/>
      <c r="F561" s="11"/>
      <c r="G561" s="33" t="s">
        <v>17</v>
      </c>
      <c r="H561" s="8"/>
      <c r="J561" s="8"/>
    </row>
    <row r="562" spans="1:10" ht="26.4" x14ac:dyDescent="0.25">
      <c r="A562" s="32" t="str">
        <f t="shared" ca="1" si="12"/>
        <v>1. Intrinsèque
2. Extrinsèque</v>
      </c>
      <c r="B562" s="11"/>
      <c r="C562" s="41" t="s">
        <v>1153</v>
      </c>
      <c r="D562" s="41" t="s">
        <v>2868</v>
      </c>
      <c r="E562" s="41"/>
      <c r="F562" s="11"/>
      <c r="G562" s="33" t="s">
        <v>17</v>
      </c>
      <c r="H562" s="8"/>
      <c r="J562" s="8"/>
    </row>
    <row r="563" spans="1:10" x14ac:dyDescent="0.25">
      <c r="A563" s="32" t="str">
        <f t="shared" ca="1" si="12"/>
        <v xml:space="preserve">Pratiquer les compétences de volition </v>
      </c>
      <c r="B563" s="11"/>
      <c r="C563" s="41" t="s">
        <v>1151</v>
      </c>
      <c r="D563" s="41" t="s">
        <v>2867</v>
      </c>
      <c r="E563" s="41"/>
      <c r="F563" s="11"/>
      <c r="G563" s="33" t="s">
        <v>17</v>
      </c>
      <c r="H563" s="8"/>
      <c r="J563" s="8"/>
    </row>
    <row r="564" spans="1:10" ht="92.4" x14ac:dyDescent="0.25">
      <c r="A564" s="32" t="str">
        <f t="shared" ca="1" si="12"/>
        <v>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v>
      </c>
      <c r="B564" s="11"/>
      <c r="C564" s="41" t="s">
        <v>1155</v>
      </c>
      <c r="D564" s="41" t="s">
        <v>2869</v>
      </c>
      <c r="E564" s="41"/>
      <c r="F564" s="11"/>
      <c r="G564" s="33" t="s">
        <v>17</v>
      </c>
      <c r="H564" s="8"/>
      <c r="J564" s="8"/>
    </row>
    <row r="565" spans="1:10" x14ac:dyDescent="0.25">
      <c r="A565" s="32" t="str">
        <f t="shared" ca="1" si="12"/>
        <v>Garantir le succès</v>
      </c>
      <c r="B565" s="11"/>
      <c r="C565" s="12" t="s">
        <v>1152</v>
      </c>
      <c r="D565" s="12" t="s">
        <v>2870</v>
      </c>
      <c r="E565" s="12"/>
      <c r="F565" s="11"/>
      <c r="G565" s="33" t="s">
        <v>17</v>
      </c>
      <c r="H565" s="8"/>
      <c r="J565" s="8"/>
    </row>
    <row r="566" spans="1:10" ht="26.4" x14ac:dyDescent="0.25">
      <c r="A566" s="32" t="str">
        <f t="shared" ca="1" si="12"/>
        <v>1. Potentiel d’amélioration (feed-back)
2. Durabilité</v>
      </c>
      <c r="B566" s="11"/>
      <c r="C566" s="12" t="s">
        <v>1154</v>
      </c>
      <c r="D566" s="12" t="s">
        <v>2871</v>
      </c>
      <c r="E566" s="12"/>
      <c r="F566" s="11"/>
      <c r="G566" s="33" t="s">
        <v>17</v>
      </c>
      <c r="H566" s="8"/>
      <c r="J566" s="8"/>
    </row>
    <row r="567" spans="1:10" ht="66" x14ac:dyDescent="0.25">
      <c r="A567" s="32" t="str">
        <f t="shared" ca="1" si="12"/>
        <v>* 1. La personne peut se concentrer sur une chose longtemps et de façon suivie, et met en œuvre des actions difficiles même lorsque surviennent des facteurs adverses, qui sont préjudiciables à la motivation et à l'attention.</v>
      </c>
      <c r="B567" s="11"/>
      <c r="C567" s="12" t="s">
        <v>1156</v>
      </c>
      <c r="D567" s="12" t="s">
        <v>2872</v>
      </c>
      <c r="E567" s="12"/>
      <c r="F567" s="11"/>
      <c r="G567" s="33" t="s">
        <v>17</v>
      </c>
      <c r="H567" s="8"/>
      <c r="J567" s="8"/>
    </row>
    <row r="568" spans="1:10" ht="52.8" x14ac:dyDescent="0.25">
      <c r="A568" s="32" t="str">
        <f t="shared" ca="1" si="12"/>
        <v>2. La personne sait très bien se mettre dans un état d'esprit positif, et est capable de gérer habilement les sentiments négatifs. Elle sait bien se mettre à la place d'autrui, et deviner ses pensées et émotions.</v>
      </c>
      <c r="B568" s="11"/>
      <c r="C568" s="12" t="s">
        <v>1157</v>
      </c>
      <c r="D568" s="12" t="s">
        <v>2873</v>
      </c>
      <c r="E568" s="12"/>
      <c r="F568" s="11"/>
      <c r="G568" s="33" t="s">
        <v>17</v>
      </c>
      <c r="H568" s="8"/>
      <c r="J568" s="8"/>
    </row>
    <row r="569" spans="1:10" ht="79.2" x14ac:dyDescent="0.25">
      <c r="A569" s="32" t="str">
        <f t="shared" ca="1" si="12"/>
        <v xml:space="preserve">3. La personne a conscience de ses aptitudes et leur fait confiance. Elle trouve toujours des moyens de sortir de situations difficiles. Les résistances et problèmes sont perçus comme des défis (maîtrisables). </v>
      </c>
      <c r="B569" s="11"/>
      <c r="C569" s="12" t="s">
        <v>1158</v>
      </c>
      <c r="D569" s="12" t="s">
        <v>2874</v>
      </c>
      <c r="E569" s="12"/>
      <c r="F569" s="11"/>
      <c r="G569" s="33" t="s">
        <v>17</v>
      </c>
      <c r="H569" s="8"/>
      <c r="J569" s="8"/>
    </row>
    <row r="570" spans="1:10" ht="52.8" x14ac:dyDescent="0.25">
      <c r="A570" s="32" t="str">
        <f t="shared" ca="1" si="12"/>
        <v>4. Cette personne règle les problèmes désagréables et délicats tout de suite (au lieu de rester dans l'attentisme ou de repousser en permanence les décisions).</v>
      </c>
      <c r="B570" s="11"/>
      <c r="C570" s="12" t="s">
        <v>1159</v>
      </c>
      <c r="D570" s="12" t="s">
        <v>2875</v>
      </c>
      <c r="E570" s="12"/>
      <c r="F570" s="11"/>
      <c r="G570" s="33" t="s">
        <v>17</v>
      </c>
      <c r="H570" s="8"/>
      <c r="J570" s="8"/>
    </row>
    <row r="571" spans="1:10" ht="79.2" x14ac:dyDescent="0.25">
      <c r="A571" s="34" t="str">
        <f t="shared" ca="1" si="12"/>
        <v>5. Cette personne décèle avant les autres les mesures nécessaires et les met en œuvre de façon systématique. Elle dispose de beaucoup d'autodiscipline et est capable de maîtriser efficacement toutes impulsions, diversions ou " tentations " subites (sans luttes intérieures).</v>
      </c>
      <c r="B571" s="11"/>
      <c r="C571" s="35" t="s">
        <v>1160</v>
      </c>
      <c r="D571" s="52" t="s">
        <v>2876</v>
      </c>
      <c r="E571" s="52"/>
      <c r="F571" s="36"/>
      <c r="G571" s="37" t="s">
        <v>17</v>
      </c>
      <c r="H571" s="8"/>
      <c r="J571" s="8"/>
    </row>
    <row r="572" spans="1:10" s="28" customFormat="1" x14ac:dyDescent="0.25">
      <c r="A572" s="38" t="str">
        <f t="shared" ca="1" si="12"/>
        <v>Check-list "Période d'essai "</v>
      </c>
      <c r="B572" s="43"/>
      <c r="C572" s="23" t="s">
        <v>1228</v>
      </c>
      <c r="D572" s="24" t="s">
        <v>3795</v>
      </c>
      <c r="E572" s="24"/>
      <c r="F572" s="24"/>
      <c r="G572" s="26" t="s">
        <v>17</v>
      </c>
      <c r="H572" s="7"/>
      <c r="J572" s="7"/>
    </row>
    <row r="573" spans="1:10" x14ac:dyDescent="0.25">
      <c r="A573" s="29" t="str">
        <f t="shared" ca="1" si="12"/>
        <v>Objectifs pour la "Familiarisation et période d'essai"</v>
      </c>
      <c r="B573" s="11"/>
      <c r="C573" s="40" t="s">
        <v>1326</v>
      </c>
      <c r="D573" s="40" t="s">
        <v>2889</v>
      </c>
      <c r="E573" s="40"/>
      <c r="F573" s="30"/>
      <c r="G573" s="31" t="s">
        <v>17</v>
      </c>
      <c r="H573" s="8"/>
      <c r="J573" s="8"/>
    </row>
    <row r="574" spans="1:10" x14ac:dyDescent="0.25">
      <c r="A574" s="32" t="str">
        <f t="shared" ca="1" si="12"/>
        <v>Responsable</v>
      </c>
      <c r="B574" s="11"/>
      <c r="C574" s="41" t="s">
        <v>1170</v>
      </c>
      <c r="D574" s="41" t="s">
        <v>269</v>
      </c>
      <c r="E574" s="41"/>
      <c r="F574" s="11"/>
      <c r="G574" s="33" t="s">
        <v>17</v>
      </c>
      <c r="H574" s="8"/>
      <c r="J574" s="8"/>
    </row>
    <row r="575" spans="1:10" x14ac:dyDescent="0.25">
      <c r="A575" s="32" t="str">
        <f t="shared" ca="1" si="12"/>
        <v>Délai</v>
      </c>
      <c r="B575" s="11"/>
      <c r="C575" s="41" t="s">
        <v>1171</v>
      </c>
      <c r="D575" s="41" t="s">
        <v>2877</v>
      </c>
      <c r="E575" s="41"/>
      <c r="F575" s="11"/>
      <c r="G575" s="33" t="s">
        <v>17</v>
      </c>
      <c r="H575" s="8"/>
      <c r="J575" s="8"/>
    </row>
    <row r="576" spans="1:10" x14ac:dyDescent="0.25">
      <c r="A576" s="32" t="str">
        <f t="shared" ca="1" si="12"/>
        <v>Divers</v>
      </c>
      <c r="B576" s="11"/>
      <c r="C576" s="41" t="s">
        <v>1172</v>
      </c>
      <c r="D576" s="41" t="s">
        <v>143</v>
      </c>
      <c r="E576" s="41"/>
      <c r="F576" s="11"/>
      <c r="G576" s="33" t="s">
        <v>17</v>
      </c>
      <c r="H576" s="8"/>
      <c r="J576" s="8"/>
    </row>
    <row r="577" spans="1:10" x14ac:dyDescent="0.25">
      <c r="A577" s="32" t="str">
        <f t="shared" ca="1" si="12"/>
        <v>Remarques</v>
      </c>
      <c r="B577" s="11"/>
      <c r="C577" s="41" t="s">
        <v>41</v>
      </c>
      <c r="D577" s="41" t="s">
        <v>42</v>
      </c>
      <c r="E577" s="41"/>
      <c r="F577" s="11"/>
      <c r="G577" s="33" t="s">
        <v>17</v>
      </c>
      <c r="H577" s="8"/>
      <c r="J577" s="8"/>
    </row>
    <row r="578" spans="1:10" ht="26.4" x14ac:dyDescent="0.25">
      <c r="A578" s="32" t="str">
        <f t="shared" ca="1" si="12"/>
        <v>Le collaborateur doit rapidement se sentir bien et être intégré.</v>
      </c>
      <c r="B578" s="11"/>
      <c r="C578" s="41" t="s">
        <v>1169</v>
      </c>
      <c r="D578" s="41" t="s">
        <v>2878</v>
      </c>
      <c r="E578" s="41"/>
      <c r="F578" s="11"/>
      <c r="G578" s="33" t="s">
        <v>17</v>
      </c>
      <c r="H578" s="8"/>
      <c r="J578" s="8"/>
    </row>
    <row r="579" spans="1:10" ht="26.4" x14ac:dyDescent="0.25">
      <c r="A579" s="32" t="str">
        <f t="shared" ca="1" si="12"/>
        <v>Il a besoin de toutes les informations importantes et doit connaître tout ce qui est essentiel.</v>
      </c>
      <c r="B579" s="11"/>
      <c r="C579" s="41" t="s">
        <v>1165</v>
      </c>
      <c r="D579" s="41" t="s">
        <v>2879</v>
      </c>
      <c r="E579" s="41"/>
      <c r="F579" s="11"/>
      <c r="G579" s="33" t="s">
        <v>17</v>
      </c>
      <c r="H579" s="8"/>
      <c r="J579" s="8"/>
    </row>
    <row r="580" spans="1:10" ht="26.4" x14ac:dyDescent="0.25">
      <c r="A580" s="32" t="str">
        <f t="shared" ca="1" si="12"/>
        <v>Les équipements techniques dont il a besoin doivent fonctionner.</v>
      </c>
      <c r="B580" s="11"/>
      <c r="C580" s="41" t="s">
        <v>1166</v>
      </c>
      <c r="D580" s="41" t="s">
        <v>2880</v>
      </c>
      <c r="E580" s="41"/>
      <c r="F580" s="11"/>
      <c r="G580" s="33" t="s">
        <v>17</v>
      </c>
      <c r="H580" s="8"/>
      <c r="J580" s="8"/>
    </row>
    <row r="581" spans="1:10" ht="26.4" x14ac:dyDescent="0.25">
      <c r="A581" s="32" t="str">
        <f t="shared" ca="1" si="12"/>
        <v>Le collaborateur se familiarise vite et devient rapidement productif.</v>
      </c>
      <c r="B581" s="11"/>
      <c r="C581" s="41" t="s">
        <v>1167</v>
      </c>
      <c r="D581" s="41" t="s">
        <v>2881</v>
      </c>
      <c r="E581" s="41"/>
      <c r="F581" s="11"/>
      <c r="G581" s="33" t="s">
        <v>17</v>
      </c>
      <c r="H581" s="8"/>
      <c r="J581" s="8"/>
    </row>
    <row r="582" spans="1:10" ht="26.4" x14ac:dyDescent="0.25">
      <c r="A582" s="32" t="str">
        <f t="shared" ca="1" si="12"/>
        <v>Avant la fin de la période d'essai, l'entreprise peut mieux évaluer les performances.</v>
      </c>
      <c r="B582" s="11"/>
      <c r="C582" s="41" t="s">
        <v>1168</v>
      </c>
      <c r="D582" s="41" t="s">
        <v>2882</v>
      </c>
      <c r="E582" s="41"/>
      <c r="F582" s="11"/>
      <c r="G582" s="33" t="s">
        <v>17</v>
      </c>
      <c r="H582" s="8"/>
      <c r="J582" s="8"/>
    </row>
    <row r="583" spans="1:10" ht="26.4" x14ac:dyDescent="0.25">
      <c r="A583" s="32" t="str">
        <f t="shared" ca="1" si="12"/>
        <v>Préparer et mettre en place au préalable le poste de travail et l'équipement technique</v>
      </c>
      <c r="B583" s="11"/>
      <c r="C583" s="54" t="s">
        <v>1173</v>
      </c>
      <c r="D583" s="41" t="s">
        <v>3796</v>
      </c>
      <c r="E583" s="12"/>
      <c r="F583" s="11"/>
      <c r="G583" s="33" t="s">
        <v>17</v>
      </c>
      <c r="H583" s="8"/>
      <c r="J583" s="8"/>
    </row>
    <row r="584" spans="1:10" ht="39.6" x14ac:dyDescent="0.25">
      <c r="A584" s="32" t="str">
        <f t="shared" ca="1" si="12"/>
        <v>Préparer le poste de travail pour le collaborateur (le cas échéant les dispositifs spécifiques, p. ex. pour les personnes handicapées)</v>
      </c>
      <c r="B584" s="11"/>
      <c r="C584" s="41" t="s">
        <v>1174</v>
      </c>
      <c r="D584" s="12" t="s">
        <v>2883</v>
      </c>
      <c r="E584" s="41"/>
      <c r="F584" s="11"/>
      <c r="G584" s="33" t="s">
        <v>17</v>
      </c>
      <c r="H584" s="8"/>
      <c r="J584" s="8"/>
    </row>
    <row r="585" spans="1:10" ht="26.4" x14ac:dyDescent="0.25">
      <c r="A585" s="32" t="str">
        <f t="shared" ca="1" si="12"/>
        <v>Mettre à disposition les outils et le matériel nécessaires (papier et stylos) sur le poste de travail.</v>
      </c>
      <c r="B585" s="11"/>
      <c r="C585" s="41" t="s">
        <v>1175</v>
      </c>
      <c r="D585" s="41" t="s">
        <v>2884</v>
      </c>
      <c r="E585" s="41"/>
      <c r="F585" s="11"/>
      <c r="G585" s="33" t="s">
        <v>17</v>
      </c>
      <c r="H585" s="8"/>
      <c r="J585" s="8"/>
    </row>
    <row r="586" spans="1:10" x14ac:dyDescent="0.25">
      <c r="A586" s="32" t="str">
        <f t="shared" ca="1" si="12"/>
        <v>Installer le PC</v>
      </c>
      <c r="B586" s="11"/>
      <c r="C586" s="41" t="s">
        <v>1176</v>
      </c>
      <c r="D586" s="41" t="s">
        <v>2885</v>
      </c>
      <c r="E586" s="41"/>
      <c r="F586" s="11"/>
      <c r="G586" s="33" t="s">
        <v>17</v>
      </c>
      <c r="H586" s="8"/>
      <c r="J586" s="8"/>
    </row>
    <row r="587" spans="1:10" x14ac:dyDescent="0.25">
      <c r="A587" s="32" t="str">
        <f t="shared" ca="1" si="12"/>
        <v>Installer l'adresse e-mail</v>
      </c>
      <c r="B587" s="11"/>
      <c r="C587" s="41" t="s">
        <v>1177</v>
      </c>
      <c r="D587" s="41" t="s">
        <v>2886</v>
      </c>
      <c r="E587" s="41"/>
      <c r="F587" s="11"/>
      <c r="G587" s="33" t="s">
        <v>17</v>
      </c>
      <c r="H587" s="8"/>
      <c r="J587" s="8"/>
    </row>
    <row r="588" spans="1:10" ht="26.4" x14ac:dyDescent="0.25">
      <c r="A588" s="32" t="str">
        <f t="shared" ca="1" si="12"/>
        <v>Installer les accès aux programmes et documents pertinents et attribuer des mots de passe</v>
      </c>
      <c r="B588" s="11"/>
      <c r="C588" s="41" t="s">
        <v>1178</v>
      </c>
      <c r="D588" s="41" t="s">
        <v>2887</v>
      </c>
      <c r="E588" s="41"/>
      <c r="F588" s="11"/>
      <c r="G588" s="33" t="s">
        <v>17</v>
      </c>
      <c r="H588" s="8"/>
      <c r="J588" s="8"/>
    </row>
    <row r="589" spans="1:10" x14ac:dyDescent="0.25">
      <c r="A589" s="32" t="str">
        <f t="shared" ca="1" si="12"/>
        <v>Élaborer des modèles spécifiques</v>
      </c>
      <c r="B589" s="11"/>
      <c r="C589" s="41" t="s">
        <v>1179</v>
      </c>
      <c r="D589" s="41" t="s">
        <v>2888</v>
      </c>
      <c r="E589" s="41"/>
      <c r="F589" s="11"/>
      <c r="G589" s="33" t="s">
        <v>17</v>
      </c>
      <c r="H589" s="8"/>
      <c r="J589" s="8"/>
    </row>
    <row r="590" spans="1:10" ht="105.6" x14ac:dyDescent="0.25">
      <c r="A590" s="32" t="str">
        <f t="shared" ca="1" si="12"/>
        <v xml:space="preserve">Mettre à disposition les documents importants :
- vision &amp; stratégie
- manuels
- descriptifs de processus
- documentation sur la gestion de qualité
- documentation sur la santé et la sécurité au travail
etc.
</v>
      </c>
      <c r="B590" s="11"/>
      <c r="C590" s="41" t="s">
        <v>1186</v>
      </c>
      <c r="D590" s="41" t="s">
        <v>2890</v>
      </c>
      <c r="E590" s="41"/>
      <c r="F590" s="11"/>
      <c r="G590" s="33" t="s">
        <v>17</v>
      </c>
      <c r="H590" s="8"/>
      <c r="J590" s="8"/>
    </row>
    <row r="591" spans="1:10" ht="26.4" x14ac:dyDescent="0.25">
      <c r="A591" s="32" t="str">
        <f t="shared" ca="1" si="12"/>
        <v>Installer les numéros de téléphone et garantir l'accès au téléphone (le cas échéant également au fax)</v>
      </c>
      <c r="B591" s="11"/>
      <c r="C591" s="41" t="s">
        <v>1180</v>
      </c>
      <c r="D591" s="41" t="s">
        <v>2891</v>
      </c>
      <c r="E591" s="41"/>
      <c r="F591" s="11"/>
      <c r="G591" s="33" t="s">
        <v>17</v>
      </c>
      <c r="H591" s="8"/>
      <c r="J591" s="8"/>
    </row>
    <row r="592" spans="1:10" ht="26.4" x14ac:dyDescent="0.25">
      <c r="A592" s="32" t="str">
        <f t="shared" ca="1" si="12"/>
        <v>Réaliser et poser des plaquettes nominatives pour les portes et des badges</v>
      </c>
      <c r="B592" s="11"/>
      <c r="C592" s="41" t="s">
        <v>1181</v>
      </c>
      <c r="D592" s="41" t="s">
        <v>2892</v>
      </c>
      <c r="E592" s="41"/>
      <c r="F592" s="11"/>
      <c r="G592" s="33" t="s">
        <v>17</v>
      </c>
      <c r="H592" s="8"/>
      <c r="J592" s="8"/>
    </row>
    <row r="593" spans="1:10" x14ac:dyDescent="0.25">
      <c r="A593" s="32" t="str">
        <f t="shared" ca="1" si="12"/>
        <v>Préparer et imprimer des cartes de visite</v>
      </c>
      <c r="B593" s="11"/>
      <c r="C593" s="41" t="s">
        <v>1182</v>
      </c>
      <c r="D593" s="41" t="s">
        <v>2893</v>
      </c>
      <c r="E593" s="41"/>
      <c r="F593" s="11"/>
      <c r="G593" s="33" t="s">
        <v>17</v>
      </c>
      <c r="H593" s="8"/>
      <c r="J593" s="8"/>
    </row>
    <row r="594" spans="1:10" x14ac:dyDescent="0.25">
      <c r="A594" s="32" t="str">
        <f t="shared" ca="1" si="12"/>
        <v>Procéder à l'inscription dans l'annuaire téléphonique</v>
      </c>
      <c r="B594" s="11"/>
      <c r="C594" s="41" t="s">
        <v>1183</v>
      </c>
      <c r="D594" s="41" t="s">
        <v>2894</v>
      </c>
      <c r="E594" s="41"/>
      <c r="F594" s="11"/>
      <c r="G594" s="33" t="s">
        <v>17</v>
      </c>
      <c r="H594" s="8"/>
      <c r="J594" s="8"/>
    </row>
    <row r="595" spans="1:10" ht="26.4" x14ac:dyDescent="0.25">
      <c r="A595" s="32" t="str">
        <f t="shared" ca="1" si="12"/>
        <v>Préparer et disposer les cartes d'accès, clés, badge personnel</v>
      </c>
      <c r="B595" s="11"/>
      <c r="C595" s="41" t="s">
        <v>1184</v>
      </c>
      <c r="D595" s="41" t="s">
        <v>2895</v>
      </c>
      <c r="E595" s="41"/>
      <c r="F595" s="11"/>
      <c r="G595" s="33" t="s">
        <v>17</v>
      </c>
      <c r="H595" s="8"/>
      <c r="J595" s="8"/>
    </row>
    <row r="596" spans="1:10" ht="26.4" x14ac:dyDescent="0.25">
      <c r="A596" s="32" t="str">
        <f t="shared" ca="1" si="12"/>
        <v>Mettre à jour le descriptif du poste et le maintenir disponible sur le poste de travail</v>
      </c>
      <c r="B596" s="11"/>
      <c r="C596" s="41" t="s">
        <v>1185</v>
      </c>
      <c r="D596" s="41" t="s">
        <v>2896</v>
      </c>
      <c r="E596" s="41"/>
      <c r="F596" s="11"/>
      <c r="G596" s="33" t="s">
        <v>17</v>
      </c>
      <c r="H596" s="8"/>
      <c r="J596" s="8"/>
    </row>
    <row r="597" spans="1:10" ht="26.4" x14ac:dyDescent="0.25">
      <c r="A597" s="32" t="str">
        <f t="shared" ca="1" si="12"/>
        <v>Réceptionner le contrat de travail approuvé et signé par le collaborateur</v>
      </c>
      <c r="B597" s="11"/>
      <c r="C597" s="41" t="s">
        <v>1892</v>
      </c>
      <c r="D597" s="41" t="s">
        <v>2897</v>
      </c>
      <c r="E597" s="41"/>
      <c r="F597" s="11"/>
      <c r="G597" s="33" t="s">
        <v>17</v>
      </c>
      <c r="H597" s="8"/>
      <c r="J597" s="8"/>
    </row>
    <row r="598" spans="1:10" ht="26.4" x14ac:dyDescent="0.25">
      <c r="A598" s="32" t="str">
        <f t="shared" ca="1" si="12"/>
        <v>Informer au préalable les supérieurs hiérarchiques et les collègues</v>
      </c>
      <c r="B598" s="11"/>
      <c r="C598" s="55" t="s">
        <v>1187</v>
      </c>
      <c r="D598" s="12" t="s">
        <v>2898</v>
      </c>
      <c r="E598" s="12"/>
      <c r="F598" s="11"/>
      <c r="G598" s="33" t="s">
        <v>17</v>
      </c>
      <c r="H598" s="8"/>
      <c r="J598" s="8"/>
    </row>
    <row r="599" spans="1:10" ht="79.2" x14ac:dyDescent="0.25">
      <c r="A599" s="32" t="str">
        <f t="shared" ca="1" si="12"/>
        <v>Informer les supérieurs hiérarchiques de l’arrivée du nouveau collaborateur, et le cas échéant leur donner des indications particulières
- quand ?
- comment ?
- à quel sujet ?</v>
      </c>
      <c r="B599" s="11"/>
      <c r="C599" s="12" t="s">
        <v>1270</v>
      </c>
      <c r="D599" s="12" t="s">
        <v>2899</v>
      </c>
      <c r="E599" s="12"/>
      <c r="F599" s="11"/>
      <c r="G599" s="33" t="s">
        <v>17</v>
      </c>
      <c r="H599" s="8"/>
      <c r="J599" s="8"/>
    </row>
    <row r="600" spans="1:10" x14ac:dyDescent="0.25">
      <c r="A600" s="32" t="str">
        <f t="shared" ca="1" si="12"/>
        <v>Informer les collègues du département et de l’équipe</v>
      </c>
      <c r="B600" s="11"/>
      <c r="C600" s="12" t="s">
        <v>1188</v>
      </c>
      <c r="D600" s="12" t="s">
        <v>2900</v>
      </c>
      <c r="E600" s="12"/>
      <c r="F600" s="11"/>
      <c r="G600" s="33" t="s">
        <v>17</v>
      </c>
      <c r="H600" s="8"/>
      <c r="J600" s="8"/>
    </row>
    <row r="601" spans="1:10" x14ac:dyDescent="0.25">
      <c r="A601" s="32" t="str">
        <f t="shared" ca="1" si="12"/>
        <v>Informer la centrale et le standard téléphonique</v>
      </c>
      <c r="B601" s="11"/>
      <c r="C601" s="12" t="s">
        <v>1189</v>
      </c>
      <c r="D601" s="12" t="s">
        <v>2901</v>
      </c>
      <c r="E601" s="12"/>
      <c r="F601" s="11"/>
      <c r="G601" s="33" t="s">
        <v>17</v>
      </c>
      <c r="H601" s="8"/>
      <c r="J601" s="8"/>
    </row>
    <row r="602" spans="1:10" ht="26.4" x14ac:dyDescent="0.25">
      <c r="A602" s="32" t="str">
        <f t="shared" ca="1" si="12"/>
        <v>Informer toutes autres personnes concernées (p. ex. le gardien, la cantine, les autres services, …)</v>
      </c>
      <c r="B602" s="11"/>
      <c r="C602" s="12" t="s">
        <v>1190</v>
      </c>
      <c r="D602" s="12" t="s">
        <v>2902</v>
      </c>
      <c r="E602" s="12"/>
      <c r="F602" s="11"/>
      <c r="G602" s="33" t="s">
        <v>17</v>
      </c>
      <c r="H602" s="8"/>
      <c r="J602" s="8"/>
    </row>
    <row r="603" spans="1:10" ht="39.6" x14ac:dyDescent="0.25">
      <c r="A603" s="32" t="str">
        <f t="shared" ca="1" si="12"/>
        <v>Déterminer avec les collègues et supérieurs hiérarchiques qui se chargera de l’initiation professionnelle du nouveau collaborateur</v>
      </c>
      <c r="B603" s="11"/>
      <c r="C603" s="12" t="s">
        <v>1191</v>
      </c>
      <c r="D603" s="12" t="s">
        <v>2903</v>
      </c>
      <c r="E603" s="12"/>
      <c r="F603" s="11"/>
      <c r="G603" s="33" t="s">
        <v>17</v>
      </c>
      <c r="H603" s="8"/>
      <c r="J603" s="8"/>
    </row>
    <row r="604" spans="1:10" x14ac:dyDescent="0.25">
      <c r="A604" s="32" t="str">
        <f t="shared" ca="1" si="12"/>
        <v>Désigner év. un mentor ou parrain</v>
      </c>
      <c r="B604" s="11"/>
      <c r="C604" s="12" t="s">
        <v>1192</v>
      </c>
      <c r="D604" s="12" t="s">
        <v>2904</v>
      </c>
      <c r="E604" s="12"/>
      <c r="F604" s="11"/>
      <c r="G604" s="33" t="s">
        <v>17</v>
      </c>
      <c r="H604" s="8"/>
      <c r="J604" s="8"/>
    </row>
    <row r="605" spans="1:10" ht="105.6" x14ac:dyDescent="0.25">
      <c r="A605" s="32" t="str">
        <f t="shared" ca="1" si="12"/>
        <v xml:space="preserve">Élaborer un planning pour les premiers entretiens
- avec qui ?
- quand ?
- combien de temps ?
- à quel sujet ?
- où ?
- pourquoi ?
</v>
      </c>
      <c r="B605" s="11"/>
      <c r="C605" s="12" t="s">
        <v>1271</v>
      </c>
      <c r="D605" s="12" t="s">
        <v>2905</v>
      </c>
      <c r="E605" s="12"/>
      <c r="F605" s="11"/>
      <c r="G605" s="33" t="s">
        <v>17</v>
      </c>
      <c r="H605" s="8"/>
      <c r="J605" s="8"/>
    </row>
    <row r="606" spans="1:10" x14ac:dyDescent="0.25">
      <c r="A606" s="32" t="str">
        <f t="shared" ca="1" si="12"/>
        <v xml:space="preserve"> Le premier et deuxième jour de travail </v>
      </c>
      <c r="B606" s="11"/>
      <c r="C606" s="55" t="s">
        <v>1193</v>
      </c>
      <c r="D606" s="12" t="s">
        <v>2906</v>
      </c>
      <c r="E606" s="12"/>
      <c r="F606" s="11"/>
      <c r="G606" s="33" t="s">
        <v>17</v>
      </c>
      <c r="H606" s="8"/>
      <c r="J606" s="8"/>
    </row>
    <row r="607" spans="1:10" x14ac:dyDescent="0.25">
      <c r="A607" s="32" t="str">
        <f t="shared" ca="1" si="12"/>
        <v>Aller chercher le collaborateur au lieu convenu</v>
      </c>
      <c r="B607" s="11"/>
      <c r="C607" s="12" t="s">
        <v>1194</v>
      </c>
      <c r="D607" s="12" t="s">
        <v>2907</v>
      </c>
      <c r="E607" s="12"/>
      <c r="F607" s="11"/>
      <c r="G607" s="33" t="s">
        <v>17</v>
      </c>
      <c r="H607" s="8"/>
      <c r="J607" s="8"/>
    </row>
    <row r="608" spans="1:10" ht="26.4" x14ac:dyDescent="0.25">
      <c r="A608" s="32" t="str">
        <f t="shared" ca="1" si="12"/>
        <v>Entretien d'accueil : déroulement de la première journée, sujets importants, tâches, responsabilité, …</v>
      </c>
      <c r="B608" s="11"/>
      <c r="C608" s="12" t="s">
        <v>1202</v>
      </c>
      <c r="D608" s="12" t="s">
        <v>2908</v>
      </c>
      <c r="E608" s="12"/>
      <c r="F608" s="11"/>
      <c r="G608" s="33" t="s">
        <v>17</v>
      </c>
      <c r="H608" s="8"/>
      <c r="J608" s="8"/>
    </row>
    <row r="609" spans="1:10" ht="26.4" x14ac:dyDescent="0.25">
      <c r="A609" s="32" t="str">
        <f t="shared" ca="1" si="12"/>
        <v>Accompagner le nouveau collaborateur à son poste de travail (év. prévoir un petit cadeau)</v>
      </c>
      <c r="B609" s="11"/>
      <c r="C609" s="12" t="s">
        <v>1203</v>
      </c>
      <c r="D609" s="12" t="s">
        <v>2909</v>
      </c>
      <c r="E609" s="12"/>
      <c r="F609" s="11"/>
      <c r="G609" s="33" t="s">
        <v>17</v>
      </c>
      <c r="H609" s="8"/>
      <c r="J609" s="8"/>
    </row>
    <row r="610" spans="1:10" x14ac:dyDescent="0.25">
      <c r="A610" s="32" t="str">
        <f t="shared" ca="1" si="12"/>
        <v>Première initiation au poste de travail</v>
      </c>
      <c r="B610" s="11"/>
      <c r="C610" s="12" t="s">
        <v>1195</v>
      </c>
      <c r="D610" s="12" t="s">
        <v>2910</v>
      </c>
      <c r="E610" s="12"/>
      <c r="F610" s="11"/>
      <c r="G610" s="33" t="s">
        <v>17</v>
      </c>
      <c r="H610" s="8"/>
      <c r="J610" s="8"/>
    </row>
    <row r="611" spans="1:10" ht="66" x14ac:dyDescent="0.25">
      <c r="A611" s="32" t="str">
        <f t="shared" ca="1" si="12"/>
        <v>Faire le tour de tous les secteurs et personnels concernés / faire les présentations : supérieurs hiérarchiques, collègues, installations techniques, bureau des RH, comité d'entreprise, panneaux d'affichage, cantine, etc.</v>
      </c>
      <c r="B611" s="11"/>
      <c r="C611" s="12" t="s">
        <v>1196</v>
      </c>
      <c r="D611" s="12" t="s">
        <v>2911</v>
      </c>
      <c r="E611" s="12"/>
      <c r="F611" s="11"/>
      <c r="G611" s="33" t="s">
        <v>17</v>
      </c>
      <c r="H611" s="8"/>
      <c r="J611" s="8"/>
    </row>
    <row r="612" spans="1:10" x14ac:dyDescent="0.25">
      <c r="A612" s="32" t="str">
        <f t="shared" ca="1" si="12"/>
        <v>Le cas échéant, présentation du mentor ou parrain</v>
      </c>
      <c r="B612" s="11"/>
      <c r="C612" s="12" t="s">
        <v>1197</v>
      </c>
      <c r="D612" s="12" t="s">
        <v>2912</v>
      </c>
      <c r="E612" s="12"/>
      <c r="F612" s="11"/>
      <c r="G612" s="33" t="s">
        <v>17</v>
      </c>
      <c r="H612" s="8"/>
      <c r="J612" s="8"/>
    </row>
    <row r="613" spans="1:10" x14ac:dyDescent="0.25">
      <c r="A613" s="32" t="str">
        <f t="shared" ca="1" si="12"/>
        <v>Dîner commun</v>
      </c>
      <c r="B613" s="11"/>
      <c r="C613" s="12" t="s">
        <v>1198</v>
      </c>
      <c r="D613" s="12" t="s">
        <v>2913</v>
      </c>
      <c r="E613" s="12"/>
      <c r="F613" s="11"/>
      <c r="G613" s="33" t="s">
        <v>17</v>
      </c>
      <c r="H613" s="8"/>
      <c r="J613" s="8"/>
    </row>
    <row r="614" spans="1:10" x14ac:dyDescent="0.25">
      <c r="A614" s="32" t="str">
        <f t="shared" ca="1" si="12"/>
        <v>Visite de l'entreprise et des services voisins</v>
      </c>
      <c r="B614" s="11"/>
      <c r="C614" s="12" t="s">
        <v>1199</v>
      </c>
      <c r="D614" s="12" t="s">
        <v>2914</v>
      </c>
      <c r="E614" s="12"/>
      <c r="F614" s="11"/>
      <c r="G614" s="33" t="s">
        <v>17</v>
      </c>
      <c r="H614" s="8"/>
      <c r="J614" s="8"/>
    </row>
    <row r="615" spans="1:10" x14ac:dyDescent="0.25">
      <c r="A615" s="32" t="str">
        <f t="shared" ca="1" si="12"/>
        <v>Passer en revue le descriptif du poste</v>
      </c>
      <c r="B615" s="11"/>
      <c r="C615" s="12" t="s">
        <v>1200</v>
      </c>
      <c r="D615" s="12" t="s">
        <v>2915</v>
      </c>
      <c r="E615" s="12"/>
      <c r="F615" s="11"/>
      <c r="G615" s="33" t="s">
        <v>17</v>
      </c>
      <c r="H615" s="8"/>
      <c r="J615" s="8"/>
    </row>
    <row r="616" spans="1:10" ht="26.4" x14ac:dyDescent="0.25">
      <c r="A616" s="32" t="str">
        <f t="shared" ref="A616:A679" ca="1" si="13">OFFSET($C616,0,$Z$5-1)</f>
        <v>Initiation au PC, au téléphone et autres outils de travail importants</v>
      </c>
      <c r="B616" s="11"/>
      <c r="C616" s="12" t="s">
        <v>1201</v>
      </c>
      <c r="D616" s="12" t="s">
        <v>2916</v>
      </c>
      <c r="E616" s="12"/>
      <c r="F616" s="11"/>
      <c r="G616" s="33" t="s">
        <v>17</v>
      </c>
      <c r="H616" s="8"/>
      <c r="J616" s="8"/>
    </row>
    <row r="617" spans="1:10" x14ac:dyDescent="0.25">
      <c r="A617" s="32" t="str">
        <f t="shared" ca="1" si="13"/>
        <v>Durant la première semaine de travail</v>
      </c>
      <c r="B617" s="11"/>
      <c r="C617" s="55" t="s">
        <v>1204</v>
      </c>
      <c r="D617" s="12" t="s">
        <v>2917</v>
      </c>
      <c r="E617" s="12"/>
      <c r="F617" s="11"/>
      <c r="G617" s="33" t="s">
        <v>17</v>
      </c>
      <c r="H617" s="8"/>
      <c r="J617" s="8"/>
    </row>
    <row r="618" spans="1:10" ht="39.6" x14ac:dyDescent="0.25">
      <c r="A618" s="32" t="str">
        <f t="shared" ca="1" si="13"/>
        <v>Expliquer l'aménagement des horaires de travail et les procédures y afférentes ; horaires fixes, temps de pause, comptes des heures de travail</v>
      </c>
      <c r="B618" s="11"/>
      <c r="C618" s="12" t="s">
        <v>1205</v>
      </c>
      <c r="D618" s="12" t="s">
        <v>2918</v>
      </c>
      <c r="E618" s="12"/>
      <c r="F618" s="11"/>
      <c r="G618" s="33" t="s">
        <v>17</v>
      </c>
      <c r="H618" s="8"/>
      <c r="J618" s="8"/>
    </row>
    <row r="619" spans="1:10" ht="26.4" x14ac:dyDescent="0.25">
      <c r="A619" s="32" t="str">
        <f t="shared" ca="1" si="13"/>
        <v>Initiation au système de classement (électronique et sur le poste de travail)</v>
      </c>
      <c r="B619" s="11"/>
      <c r="C619" s="12" t="s">
        <v>1206</v>
      </c>
      <c r="D619" s="12" t="s">
        <v>2919</v>
      </c>
      <c r="E619" s="12"/>
      <c r="F619" s="11"/>
      <c r="G619" s="33" t="s">
        <v>17</v>
      </c>
      <c r="H619" s="8"/>
      <c r="J619" s="8"/>
    </row>
    <row r="620" spans="1:10" x14ac:dyDescent="0.25">
      <c r="A620" s="32" t="str">
        <f t="shared" ca="1" si="13"/>
        <v>Règlementation des signatures</v>
      </c>
      <c r="B620" s="11"/>
      <c r="C620" s="12" t="s">
        <v>1207</v>
      </c>
      <c r="D620" s="12" t="s">
        <v>2920</v>
      </c>
      <c r="E620" s="12"/>
      <c r="F620" s="11"/>
      <c r="G620" s="33" t="s">
        <v>17</v>
      </c>
      <c r="H620" s="8"/>
      <c r="J620" s="8"/>
    </row>
    <row r="621" spans="1:10" x14ac:dyDescent="0.25">
      <c r="A621" s="32" t="str">
        <f t="shared" ca="1" si="13"/>
        <v>Règlementation des congés</v>
      </c>
      <c r="B621" s="11"/>
      <c r="C621" s="12" t="s">
        <v>1208</v>
      </c>
      <c r="D621" s="12" t="s">
        <v>2921</v>
      </c>
      <c r="E621" s="12"/>
      <c r="F621" s="11"/>
      <c r="G621" s="33" t="s">
        <v>17</v>
      </c>
      <c r="H621" s="8"/>
      <c r="J621" s="8"/>
    </row>
    <row r="622" spans="1:10" x14ac:dyDescent="0.25">
      <c r="A622" s="32" t="str">
        <f t="shared" ca="1" si="13"/>
        <v>Voies de communication importantes</v>
      </c>
      <c r="B622" s="11"/>
      <c r="C622" s="12" t="s">
        <v>1209</v>
      </c>
      <c r="D622" s="12" t="s">
        <v>2922</v>
      </c>
      <c r="E622" s="12"/>
      <c r="F622" s="11"/>
      <c r="G622" s="33" t="s">
        <v>17</v>
      </c>
      <c r="H622" s="8"/>
      <c r="J622" s="8"/>
    </row>
    <row r="623" spans="1:10" x14ac:dyDescent="0.25">
      <c r="A623" s="32" t="str">
        <f t="shared" ca="1" si="13"/>
        <v>Règles relatives à la santé et la sécurité au travail</v>
      </c>
      <c r="B623" s="11"/>
      <c r="C623" s="12" t="s">
        <v>1210</v>
      </c>
      <c r="D623" s="12" t="s">
        <v>2923</v>
      </c>
      <c r="E623" s="12"/>
      <c r="F623" s="11"/>
      <c r="G623" s="33" t="s">
        <v>17</v>
      </c>
      <c r="H623" s="8"/>
      <c r="J623" s="8"/>
    </row>
    <row r="624" spans="1:10" x14ac:dyDescent="0.25">
      <c r="A624" s="32" t="str">
        <f t="shared" ca="1" si="13"/>
        <v>Initiation aux manuels (gestion de la qualité, …)</v>
      </c>
      <c r="B624" s="11"/>
      <c r="C624" s="12" t="s">
        <v>1216</v>
      </c>
      <c r="D624" s="12" t="s">
        <v>2924</v>
      </c>
      <c r="E624" s="12"/>
      <c r="F624" s="11"/>
      <c r="G624" s="33" t="s">
        <v>17</v>
      </c>
      <c r="H624" s="8"/>
      <c r="J624" s="8"/>
    </row>
    <row r="625" spans="1:10" ht="237.6" x14ac:dyDescent="0.25">
      <c r="A625" s="32" t="str">
        <f t="shared" ca="1" si="13"/>
        <v>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v>
      </c>
      <c r="B625" s="11"/>
      <c r="C625" s="12" t="s">
        <v>1272</v>
      </c>
      <c r="D625" s="12" t="s">
        <v>2925</v>
      </c>
      <c r="E625" s="12"/>
      <c r="F625" s="11"/>
      <c r="G625" s="33" t="s">
        <v>17</v>
      </c>
      <c r="H625" s="8"/>
      <c r="J625" s="8"/>
    </row>
    <row r="626" spans="1:10" ht="26.4" x14ac:dyDescent="0.25">
      <c r="A626" s="32" t="str">
        <f t="shared" ca="1" si="13"/>
        <v>Confier de premiers ordres d'exécution (accompagnement par un collègue, mentor ou parrain)</v>
      </c>
      <c r="B626" s="11"/>
      <c r="C626" s="12" t="s">
        <v>1211</v>
      </c>
      <c r="D626" s="12" t="s">
        <v>2926</v>
      </c>
      <c r="E626" s="12"/>
      <c r="F626" s="11"/>
      <c r="G626" s="33" t="s">
        <v>17</v>
      </c>
      <c r="H626" s="8"/>
      <c r="J626" s="8"/>
    </row>
    <row r="627" spans="1:10" ht="39.6" x14ac:dyDescent="0.25">
      <c r="A627" s="32" t="str">
        <f t="shared" ca="1" si="13"/>
        <v>Familiarisation avec les processus importants du département et de l'entreprise, et explications y afférentes</v>
      </c>
      <c r="B627" s="11"/>
      <c r="C627" s="12" t="s">
        <v>1212</v>
      </c>
      <c r="D627" s="12" t="s">
        <v>2927</v>
      </c>
      <c r="E627" s="12"/>
      <c r="F627" s="11"/>
      <c r="G627" s="33" t="s">
        <v>17</v>
      </c>
      <c r="H627" s="8"/>
      <c r="J627" s="8"/>
    </row>
    <row r="628" spans="1:10" ht="39.6" x14ac:dyDescent="0.25">
      <c r="A628" s="32" t="str">
        <f t="shared" ca="1" si="13"/>
        <v>Initiation approfondie aux outils de travail importants (télécopieur, photocopieuse, machines, programmes, …)</v>
      </c>
      <c r="B628" s="11"/>
      <c r="C628" s="12" t="s">
        <v>1213</v>
      </c>
      <c r="D628" s="12" t="s">
        <v>2928</v>
      </c>
      <c r="E628" s="12"/>
      <c r="F628" s="11"/>
      <c r="G628" s="33" t="s">
        <v>17</v>
      </c>
      <c r="H628" s="8"/>
      <c r="J628" s="8"/>
    </row>
    <row r="629" spans="1:10" x14ac:dyDescent="0.25">
      <c r="A629" s="32" t="str">
        <f t="shared" ca="1" si="13"/>
        <v>Le cas échéant, remise de la voiture de fonction</v>
      </c>
      <c r="B629" s="11"/>
      <c r="C629" s="12" t="s">
        <v>1214</v>
      </c>
      <c r="D629" s="12" t="s">
        <v>2929</v>
      </c>
      <c r="E629" s="12"/>
      <c r="F629" s="11"/>
      <c r="G629" s="33" t="s">
        <v>17</v>
      </c>
      <c r="H629" s="8"/>
      <c r="J629" s="8"/>
    </row>
    <row r="630" spans="1:10" ht="26.4" x14ac:dyDescent="0.25">
      <c r="A630" s="32" t="str">
        <f t="shared" ca="1" si="13"/>
        <v>Entretien initial avec le supérieur hiérarchique sur les attributions, les objectifs, les attentes, …</v>
      </c>
      <c r="B630" s="11"/>
      <c r="C630" s="12" t="s">
        <v>1215</v>
      </c>
      <c r="D630" s="12" t="s">
        <v>2930</v>
      </c>
      <c r="E630" s="12"/>
      <c r="F630" s="11"/>
      <c r="G630" s="33" t="s">
        <v>17</v>
      </c>
      <c r="H630" s="8"/>
      <c r="J630" s="8"/>
    </row>
    <row r="631" spans="1:10" x14ac:dyDescent="0.25">
      <c r="A631" s="32" t="str">
        <f t="shared" ca="1" si="13"/>
        <v>Durant la période d'essai</v>
      </c>
      <c r="B631" s="11"/>
      <c r="C631" s="55" t="s">
        <v>1217</v>
      </c>
      <c r="D631" s="12" t="s">
        <v>2931</v>
      </c>
      <c r="E631" s="12"/>
      <c r="F631" s="11"/>
      <c r="G631" s="33" t="s">
        <v>17</v>
      </c>
      <c r="H631" s="8"/>
      <c r="J631" s="8"/>
    </row>
    <row r="632" spans="1:10" x14ac:dyDescent="0.25">
      <c r="A632" s="32" t="str">
        <f t="shared" ca="1" si="13"/>
        <v>Fixer l'objectif pour la période d'essai</v>
      </c>
      <c r="B632" s="11"/>
      <c r="C632" s="12" t="s">
        <v>1227</v>
      </c>
      <c r="D632" s="12" t="s">
        <v>2932</v>
      </c>
      <c r="E632" s="12"/>
      <c r="F632" s="11"/>
      <c r="G632" s="33" t="s">
        <v>17</v>
      </c>
      <c r="H632" s="8"/>
      <c r="J632" s="8"/>
    </row>
    <row r="633" spans="1:10" x14ac:dyDescent="0.25">
      <c r="A633" s="32" t="str">
        <f t="shared" ca="1" si="13"/>
        <v>Poursuite de l'approfondissement des attributions</v>
      </c>
      <c r="B633" s="11"/>
      <c r="C633" s="12" t="s">
        <v>1218</v>
      </c>
      <c r="D633" s="12" t="s">
        <v>2933</v>
      </c>
      <c r="E633" s="12"/>
      <c r="F633" s="11"/>
      <c r="G633" s="33" t="s">
        <v>17</v>
      </c>
      <c r="H633" s="8"/>
      <c r="J633" s="8"/>
    </row>
    <row r="634" spans="1:10" ht="26.4" x14ac:dyDescent="0.25">
      <c r="A634" s="32" t="str">
        <f t="shared" ca="1" si="13"/>
        <v>Entretiens d'orientation (au bout d'un mois et de trois mois)</v>
      </c>
      <c r="B634" s="11"/>
      <c r="C634" s="12" t="s">
        <v>1223</v>
      </c>
      <c r="D634" s="12" t="s">
        <v>2934</v>
      </c>
      <c r="E634" s="12"/>
      <c r="F634" s="11"/>
      <c r="G634" s="33" t="s">
        <v>17</v>
      </c>
      <c r="H634" s="8"/>
      <c r="J634" s="8"/>
    </row>
    <row r="635" spans="1:10" x14ac:dyDescent="0.25">
      <c r="A635" s="32" t="str">
        <f t="shared" ca="1" si="13"/>
        <v>Attribution de responsabilités supplémentaires</v>
      </c>
      <c r="B635" s="11"/>
      <c r="C635" s="12" t="s">
        <v>1224</v>
      </c>
      <c r="D635" s="12" t="s">
        <v>2935</v>
      </c>
      <c r="E635" s="12"/>
      <c r="F635" s="11"/>
      <c r="G635" s="33" t="s">
        <v>17</v>
      </c>
      <c r="H635" s="8"/>
      <c r="J635" s="8"/>
    </row>
    <row r="636" spans="1:10" x14ac:dyDescent="0.25">
      <c r="A636" s="32" t="str">
        <f t="shared" ca="1" si="13"/>
        <v>Ev. mesures visant à consolider le travail en équipe</v>
      </c>
      <c r="B636" s="11"/>
      <c r="C636" s="12" t="s">
        <v>1225</v>
      </c>
      <c r="D636" s="12" t="s">
        <v>2936</v>
      </c>
      <c r="E636" s="12"/>
      <c r="F636" s="11"/>
      <c r="G636" s="33" t="s">
        <v>17</v>
      </c>
      <c r="H636" s="8"/>
      <c r="J636" s="8"/>
    </row>
    <row r="637" spans="1:10" x14ac:dyDescent="0.25">
      <c r="A637" s="32" t="str">
        <f t="shared" ca="1" si="13"/>
        <v>Ev. mesures de perfectionnement nécessaires</v>
      </c>
      <c r="B637" s="11"/>
      <c r="C637" s="12" t="s">
        <v>1219</v>
      </c>
      <c r="D637" s="12" t="s">
        <v>2937</v>
      </c>
      <c r="E637" s="12"/>
      <c r="F637" s="11"/>
      <c r="G637" s="33" t="s">
        <v>17</v>
      </c>
      <c r="H637" s="8"/>
      <c r="J637" s="8"/>
    </row>
    <row r="638" spans="1:10" ht="26.4" x14ac:dyDescent="0.25">
      <c r="A638" s="32" t="str">
        <f t="shared" ca="1" si="13"/>
        <v>Discussion relative aux propositions d'amélioration soumises par le nouveau collaborateur</v>
      </c>
      <c r="B638" s="11"/>
      <c r="C638" s="12" t="s">
        <v>1226</v>
      </c>
      <c r="D638" s="12" t="s">
        <v>2938</v>
      </c>
      <c r="E638" s="12"/>
      <c r="F638" s="11"/>
      <c r="G638" s="33" t="s">
        <v>17</v>
      </c>
      <c r="H638" s="8"/>
      <c r="J638" s="8"/>
    </row>
    <row r="639" spans="1:10" ht="26.4" x14ac:dyDescent="0.25">
      <c r="A639" s="32" t="str">
        <f t="shared" ca="1" si="13"/>
        <v>Appui pour l'acquisition de l'expérience requise (mentorat)</v>
      </c>
      <c r="B639" s="11"/>
      <c r="C639" s="12" t="s">
        <v>1220</v>
      </c>
      <c r="D639" s="12" t="s">
        <v>2939</v>
      </c>
      <c r="E639" s="12"/>
      <c r="F639" s="11"/>
      <c r="G639" s="33" t="s">
        <v>17</v>
      </c>
      <c r="H639" s="8"/>
      <c r="J639" s="8"/>
    </row>
    <row r="640" spans="1:10" ht="26.4" x14ac:dyDescent="0.25">
      <c r="A640" s="32" t="str">
        <f t="shared" ca="1" si="13"/>
        <v xml:space="preserve">Déterminer les procédures de suivi et de mesure des performances du collaborateur </v>
      </c>
      <c r="B640" s="11"/>
      <c r="C640" s="12" t="s">
        <v>1221</v>
      </c>
      <c r="D640" s="12" t="s">
        <v>2940</v>
      </c>
      <c r="E640" s="12"/>
      <c r="F640" s="11"/>
      <c r="G640" s="33" t="s">
        <v>17</v>
      </c>
      <c r="H640" s="8"/>
      <c r="J640" s="8"/>
    </row>
    <row r="641" spans="1:10" ht="26.4" x14ac:dyDescent="0.25">
      <c r="A641" s="34" t="str">
        <f t="shared" ca="1" si="13"/>
        <v>Entretien à la fin de la période d'essai quant à la poursuite des fonctions</v>
      </c>
      <c r="B641" s="11"/>
      <c r="C641" s="35" t="s">
        <v>1222</v>
      </c>
      <c r="D641" s="35" t="s">
        <v>2941</v>
      </c>
      <c r="E641" s="35"/>
      <c r="F641" s="36"/>
      <c r="G641" s="37" t="s">
        <v>17</v>
      </c>
      <c r="H641" s="8"/>
      <c r="J641" s="8"/>
    </row>
    <row r="642" spans="1:10" s="28" customFormat="1" x14ac:dyDescent="0.25">
      <c r="A642" s="38" t="str">
        <f t="shared" ca="1" si="13"/>
        <v>Check-list Avis de recrutement</v>
      </c>
      <c r="B642" s="43"/>
      <c r="C642" s="23" t="s">
        <v>3884</v>
      </c>
      <c r="D642" s="24" t="s">
        <v>3885</v>
      </c>
      <c r="E642" s="24"/>
      <c r="F642" s="24"/>
      <c r="G642" s="26" t="s">
        <v>17</v>
      </c>
      <c r="H642" s="7"/>
      <c r="J642" s="7"/>
    </row>
    <row r="643" spans="1:10" x14ac:dyDescent="0.25">
      <c r="A643" s="29" t="str">
        <f t="shared" ca="1" si="13"/>
        <v>Réalisation de l'avis de recrutement</v>
      </c>
      <c r="B643" s="11"/>
      <c r="C643" s="39" t="s">
        <v>1229</v>
      </c>
      <c r="D643" s="39" t="s">
        <v>2942</v>
      </c>
      <c r="E643" s="39"/>
      <c r="F643" s="30"/>
      <c r="G643" s="31" t="s">
        <v>17</v>
      </c>
      <c r="H643" s="8"/>
      <c r="J643" s="8"/>
    </row>
    <row r="644" spans="1:10" x14ac:dyDescent="0.25">
      <c r="A644" s="32" t="str">
        <f t="shared" ca="1" si="13"/>
        <v>Objectifs de l'avis de recrutement</v>
      </c>
      <c r="B644" s="11"/>
      <c r="C644" s="12" t="s">
        <v>1325</v>
      </c>
      <c r="D644" s="12" t="s">
        <v>2943</v>
      </c>
      <c r="E644" s="12"/>
      <c r="F644" s="11"/>
      <c r="G644" s="33" t="s">
        <v>17</v>
      </c>
      <c r="H644" s="8"/>
      <c r="J644" s="8"/>
    </row>
    <row r="645" spans="1:10" x14ac:dyDescent="0.25">
      <c r="A645" s="32" t="str">
        <f t="shared" ca="1" si="13"/>
        <v>Contenus de l'avis de recrutement</v>
      </c>
      <c r="B645" s="11"/>
      <c r="C645" s="12" t="s">
        <v>1324</v>
      </c>
      <c r="D645" s="12" t="s">
        <v>2944</v>
      </c>
      <c r="E645" s="12"/>
      <c r="F645" s="11"/>
      <c r="G645" s="33" t="s">
        <v>17</v>
      </c>
      <c r="H645" s="8"/>
      <c r="J645" s="8"/>
    </row>
    <row r="646" spans="1:10" ht="26.4" x14ac:dyDescent="0.25">
      <c r="A646" s="32" t="str">
        <f t="shared" ca="1" si="13"/>
        <v>Publicité vers l'extérieur (employeur innovant et intéressant)</v>
      </c>
      <c r="B646" s="11"/>
      <c r="C646" s="12" t="s">
        <v>1327</v>
      </c>
      <c r="D646" s="12" t="s">
        <v>2945</v>
      </c>
      <c r="E646" s="12"/>
      <c r="F646" s="11"/>
      <c r="G646" s="33" t="s">
        <v>17</v>
      </c>
      <c r="H646" s="8"/>
      <c r="J646" s="8"/>
    </row>
    <row r="647" spans="1:10" x14ac:dyDescent="0.25">
      <c r="A647" s="32" t="str">
        <f t="shared" ca="1" si="13"/>
        <v>Avis de recrutement transparent et attractif</v>
      </c>
      <c r="B647" s="11"/>
      <c r="C647" s="12" t="s">
        <v>1328</v>
      </c>
      <c r="D647" s="12" t="s">
        <v>2946</v>
      </c>
      <c r="E647" s="12"/>
      <c r="F647" s="11"/>
      <c r="G647" s="33" t="s">
        <v>17</v>
      </c>
      <c r="H647" s="8"/>
      <c r="J647" s="8"/>
    </row>
    <row r="648" spans="1:10" ht="39.6" x14ac:dyDescent="0.25">
      <c r="A648" s="32" t="str">
        <f t="shared" ca="1" si="13"/>
        <v>Absence de discrimination (sur la base du sexe, de l'âge, de l'origine ethnique, de la religion, du handicap etc.)</v>
      </c>
      <c r="B648" s="11"/>
      <c r="C648" s="12" t="s">
        <v>3845</v>
      </c>
      <c r="D648" s="12" t="s">
        <v>2947</v>
      </c>
      <c r="E648" s="12"/>
      <c r="F648" s="11"/>
      <c r="G648" s="33" t="s">
        <v>17</v>
      </c>
      <c r="H648" s="8"/>
      <c r="J648" s="8"/>
    </row>
    <row r="649" spans="1:10" ht="26.4" x14ac:dyDescent="0.25">
      <c r="A649" s="32" t="str">
        <f t="shared" ca="1" si="13"/>
        <v>Traitement professionnel et rapide (la première impression est décisive !</v>
      </c>
      <c r="B649" s="11"/>
      <c r="C649" s="12" t="s">
        <v>1329</v>
      </c>
      <c r="D649" s="12" t="s">
        <v>2948</v>
      </c>
      <c r="E649" s="12"/>
      <c r="F649" s="11"/>
      <c r="G649" s="33" t="s">
        <v>17</v>
      </c>
      <c r="H649" s="8"/>
      <c r="J649" s="8"/>
    </row>
    <row r="650" spans="1:10" ht="26.4" x14ac:dyDescent="0.25">
      <c r="A650" s="32" t="str">
        <f t="shared" ca="1" si="13"/>
        <v>Désignation du poste et pourcentage d'embauche souhaité</v>
      </c>
      <c r="B650" s="11"/>
      <c r="C650" s="12" t="s">
        <v>1340</v>
      </c>
      <c r="D650" s="12" t="s">
        <v>2949</v>
      </c>
      <c r="E650" s="12"/>
      <c r="F650" s="11"/>
      <c r="G650" s="33" t="s">
        <v>17</v>
      </c>
      <c r="H650" s="8"/>
      <c r="J650" s="8"/>
    </row>
    <row r="651" spans="1:10" x14ac:dyDescent="0.25">
      <c r="A651" s="32" t="str">
        <f t="shared" ca="1" si="13"/>
        <v>Tâches et, le cas échéant, activités concrètes</v>
      </c>
      <c r="B651" s="11"/>
      <c r="C651" s="12" t="s">
        <v>1330</v>
      </c>
      <c r="D651" s="12" t="s">
        <v>2950</v>
      </c>
      <c r="E651" s="12"/>
      <c r="F651" s="11"/>
      <c r="G651" s="33" t="s">
        <v>17</v>
      </c>
      <c r="H651" s="8"/>
      <c r="J651" s="8"/>
    </row>
    <row r="652" spans="1:10" x14ac:dyDescent="0.25">
      <c r="A652" s="32" t="str">
        <f t="shared" ca="1" si="13"/>
        <v>Profil requis (cf. Profil requis)</v>
      </c>
      <c r="B652" s="11"/>
      <c r="C652" s="12" t="s">
        <v>1337</v>
      </c>
      <c r="D652" s="12" t="s">
        <v>2951</v>
      </c>
      <c r="E652" s="12"/>
      <c r="F652" s="11"/>
      <c r="G652" s="33" t="s">
        <v>17</v>
      </c>
      <c r="H652" s="8"/>
      <c r="J652" s="8"/>
    </row>
    <row r="653" spans="1:10" x14ac:dyDescent="0.25">
      <c r="A653" s="32" t="str">
        <f t="shared" ca="1" si="13"/>
        <v>Compétences et responsabilités</v>
      </c>
      <c r="B653" s="11"/>
      <c r="C653" s="12" t="s">
        <v>1331</v>
      </c>
      <c r="D653" s="12" t="s">
        <v>2952</v>
      </c>
      <c r="E653" s="12"/>
      <c r="F653" s="11"/>
      <c r="G653" s="33" t="s">
        <v>17</v>
      </c>
      <c r="H653" s="8"/>
      <c r="J653" s="8"/>
    </row>
    <row r="654" spans="1:10" ht="26.4" x14ac:dyDescent="0.25">
      <c r="A654" s="32" t="str">
        <f t="shared" ca="1" si="13"/>
        <v>Insertion dans la structure globale, supérieurs hiérarchiques</v>
      </c>
      <c r="B654" s="11"/>
      <c r="C654" s="12" t="s">
        <v>1332</v>
      </c>
      <c r="D654" s="12" t="s">
        <v>2953</v>
      </c>
      <c r="E654" s="12"/>
      <c r="F654" s="11"/>
      <c r="G654" s="33" t="s">
        <v>17</v>
      </c>
      <c r="H654" s="8"/>
      <c r="J654" s="8"/>
    </row>
    <row r="655" spans="1:10" x14ac:dyDescent="0.25">
      <c r="A655" s="32" t="str">
        <f t="shared" ca="1" si="13"/>
        <v>Rémunération, prestations sociales et autres avantages</v>
      </c>
      <c r="B655" s="11"/>
      <c r="C655" s="12" t="s">
        <v>1333</v>
      </c>
      <c r="D655" s="12" t="s">
        <v>2954</v>
      </c>
      <c r="E655" s="12"/>
      <c r="F655" s="11"/>
      <c r="G655" s="33" t="s">
        <v>17</v>
      </c>
      <c r="H655" s="8"/>
      <c r="J655" s="8"/>
    </row>
    <row r="656" spans="1:10" x14ac:dyDescent="0.25">
      <c r="A656" s="32" t="str">
        <f t="shared" ca="1" si="13"/>
        <v>Perspectives d'avenir et possibilités d'avancement</v>
      </c>
      <c r="B656" s="11"/>
      <c r="C656" s="12" t="s">
        <v>1334</v>
      </c>
      <c r="D656" s="12" t="s">
        <v>2955</v>
      </c>
      <c r="E656" s="12"/>
      <c r="F656" s="11"/>
      <c r="G656" s="33" t="s">
        <v>17</v>
      </c>
      <c r="H656" s="8"/>
      <c r="J656" s="8"/>
    </row>
    <row r="657" spans="1:10" x14ac:dyDescent="0.25">
      <c r="A657" s="32" t="str">
        <f t="shared" ca="1" si="13"/>
        <v>Date de pourvoi du poste</v>
      </c>
      <c r="B657" s="11"/>
      <c r="C657" s="12" t="s">
        <v>1335</v>
      </c>
      <c r="D657" s="12" t="s">
        <v>2956</v>
      </c>
      <c r="E657" s="12"/>
      <c r="F657" s="11"/>
      <c r="G657" s="33" t="s">
        <v>17</v>
      </c>
      <c r="H657" s="8"/>
      <c r="J657" s="8"/>
    </row>
    <row r="658" spans="1:10" x14ac:dyDescent="0.25">
      <c r="A658" s="32" t="str">
        <f t="shared" ca="1" si="13"/>
        <v>Profil de l'entreprise</v>
      </c>
      <c r="B658" s="11"/>
      <c r="C658" s="12" t="s">
        <v>1336</v>
      </c>
      <c r="D658" s="12" t="s">
        <v>2957</v>
      </c>
      <c r="E658" s="12"/>
      <c r="F658" s="11"/>
      <c r="G658" s="33" t="s">
        <v>17</v>
      </c>
      <c r="H658" s="8"/>
      <c r="J658" s="8"/>
    </row>
    <row r="659" spans="1:10" x14ac:dyDescent="0.25">
      <c r="A659" s="32" t="str">
        <f t="shared" ca="1" si="13"/>
        <v>Interlocuteur à contacter pour toutes questions</v>
      </c>
      <c r="B659" s="11"/>
      <c r="C659" s="12" t="s">
        <v>1338</v>
      </c>
      <c r="D659" s="12" t="s">
        <v>2958</v>
      </c>
      <c r="E659" s="12"/>
      <c r="F659" s="11"/>
      <c r="G659" s="33" t="s">
        <v>17</v>
      </c>
      <c r="H659" s="8"/>
      <c r="J659" s="8"/>
    </row>
    <row r="660" spans="1:10" ht="26.4" x14ac:dyDescent="0.25">
      <c r="A660" s="32" t="str">
        <f t="shared" ca="1" si="13"/>
        <v>Forme souhaitée pour le dossier de candidature (écrit, électronique, etc.)</v>
      </c>
      <c r="B660" s="11"/>
      <c r="C660" s="12" t="s">
        <v>1339</v>
      </c>
      <c r="D660" s="12" t="s">
        <v>2959</v>
      </c>
      <c r="E660" s="12"/>
      <c r="F660" s="11"/>
      <c r="G660" s="33" t="s">
        <v>17</v>
      </c>
      <c r="H660" s="8"/>
      <c r="J660" s="8"/>
    </row>
    <row r="661" spans="1:10" x14ac:dyDescent="0.25">
      <c r="A661" s="32" t="str">
        <f t="shared" ca="1" si="13"/>
        <v>Publication de l'avis de recrutement</v>
      </c>
      <c r="B661" s="11"/>
      <c r="C661" s="55" t="s">
        <v>1341</v>
      </c>
      <c r="D661" s="12" t="s">
        <v>2960</v>
      </c>
      <c r="E661" s="12"/>
      <c r="F661" s="11"/>
      <c r="G661" s="33" t="s">
        <v>17</v>
      </c>
      <c r="H661" s="8"/>
      <c r="J661" s="8"/>
    </row>
    <row r="662" spans="1:10" x14ac:dyDescent="0.25">
      <c r="A662" s="32" t="str">
        <f t="shared" ca="1" si="13"/>
        <v>Avis de recrutement interne</v>
      </c>
      <c r="B662" s="11"/>
      <c r="C662" s="12" t="s">
        <v>3802</v>
      </c>
      <c r="D662" s="12" t="s">
        <v>2961</v>
      </c>
      <c r="E662" s="12"/>
      <c r="F662" s="11"/>
      <c r="G662" s="33" t="s">
        <v>17</v>
      </c>
      <c r="H662" s="8"/>
      <c r="J662" s="8"/>
    </row>
    <row r="663" spans="1:10" x14ac:dyDescent="0.25">
      <c r="A663" s="32" t="str">
        <f t="shared" ca="1" si="13"/>
        <v>Contacts et recommandations</v>
      </c>
      <c r="B663" s="11"/>
      <c r="C663" s="12" t="s">
        <v>1342</v>
      </c>
      <c r="D663" s="12" t="s">
        <v>2962</v>
      </c>
      <c r="E663" s="12"/>
      <c r="F663" s="11"/>
      <c r="G663" s="33" t="s">
        <v>17</v>
      </c>
      <c r="H663" s="8"/>
      <c r="J663" s="8"/>
    </row>
    <row r="664" spans="1:10" x14ac:dyDescent="0.25">
      <c r="A664" s="32" t="str">
        <f t="shared" ca="1" si="13"/>
        <v>Conseiller RH et chasseurs de tête</v>
      </c>
      <c r="B664" s="11"/>
      <c r="C664" s="12" t="s">
        <v>1343</v>
      </c>
      <c r="D664" s="12" t="s">
        <v>2963</v>
      </c>
      <c r="E664" s="12"/>
      <c r="F664" s="11"/>
      <c r="G664" s="33" t="s">
        <v>17</v>
      </c>
      <c r="H664" s="8"/>
      <c r="J664" s="8"/>
    </row>
    <row r="665" spans="1:10" ht="26.4" x14ac:dyDescent="0.25">
      <c r="A665" s="32" t="str">
        <f t="shared" ca="1" si="13"/>
        <v>Prestataires de services, agences de placement, sociétés intérimaires</v>
      </c>
      <c r="B665" s="11"/>
      <c r="C665" s="12" t="s">
        <v>1344</v>
      </c>
      <c r="D665" s="12" t="s">
        <v>2964</v>
      </c>
      <c r="E665" s="12"/>
      <c r="F665" s="11"/>
      <c r="G665" s="33" t="s">
        <v>17</v>
      </c>
      <c r="H665" s="8"/>
      <c r="J665" s="8"/>
    </row>
    <row r="666" spans="1:10" x14ac:dyDescent="0.25">
      <c r="A666" s="32" t="str">
        <f t="shared" ca="1" si="13"/>
        <v>Agence pour l'emploi</v>
      </c>
      <c r="B666" s="11"/>
      <c r="C666" s="12" t="s">
        <v>1345</v>
      </c>
      <c r="D666" s="12" t="s">
        <v>2965</v>
      </c>
      <c r="E666" s="12"/>
      <c r="F666" s="11"/>
      <c r="G666" s="33" t="s">
        <v>17</v>
      </c>
      <c r="H666" s="8"/>
      <c r="J666" s="8"/>
    </row>
    <row r="667" spans="1:10" x14ac:dyDescent="0.25">
      <c r="A667" s="32" t="str">
        <f t="shared" ca="1" si="13"/>
        <v>Quotidien régional</v>
      </c>
      <c r="B667" s="11"/>
      <c r="C667" s="12" t="s">
        <v>1346</v>
      </c>
      <c r="D667" s="12" t="s">
        <v>2966</v>
      </c>
      <c r="E667" s="12"/>
      <c r="F667" s="11"/>
      <c r="G667" s="33" t="s">
        <v>17</v>
      </c>
      <c r="H667" s="8"/>
      <c r="J667" s="8"/>
    </row>
    <row r="668" spans="1:10" x14ac:dyDescent="0.25">
      <c r="A668" s="32" t="str">
        <f t="shared" ca="1" si="13"/>
        <v>Quotidien suprarégional</v>
      </c>
      <c r="B668" s="11"/>
      <c r="C668" s="12" t="s">
        <v>1347</v>
      </c>
      <c r="D668" s="12" t="s">
        <v>2967</v>
      </c>
      <c r="E668" s="12"/>
      <c r="F668" s="11"/>
      <c r="G668" s="33" t="s">
        <v>17</v>
      </c>
      <c r="H668" s="8"/>
      <c r="J668" s="8"/>
    </row>
    <row r="669" spans="1:10" x14ac:dyDescent="0.25">
      <c r="A669" s="32" t="str">
        <f t="shared" ca="1" si="13"/>
        <v>Revues professionnelles</v>
      </c>
      <c r="B669" s="11"/>
      <c r="C669" s="12" t="s">
        <v>1348</v>
      </c>
      <c r="D669" s="12" t="s">
        <v>2968</v>
      </c>
      <c r="E669" s="12"/>
      <c r="F669" s="11"/>
      <c r="G669" s="33" t="s">
        <v>17</v>
      </c>
      <c r="H669" s="8"/>
      <c r="J669" s="8"/>
    </row>
    <row r="670" spans="1:10" x14ac:dyDescent="0.25">
      <c r="A670" s="32" t="str">
        <f t="shared" ca="1" si="13"/>
        <v>Internet</v>
      </c>
      <c r="B670" s="11"/>
      <c r="C670" s="12" t="s">
        <v>138</v>
      </c>
      <c r="D670" s="12" t="s">
        <v>138</v>
      </c>
      <c r="E670" s="12"/>
      <c r="F670" s="11"/>
      <c r="G670" s="33" t="s">
        <v>17</v>
      </c>
      <c r="H670" s="8"/>
      <c r="J670" s="8"/>
    </row>
    <row r="671" spans="1:10" x14ac:dyDescent="0.25">
      <c r="A671" s="32" t="str">
        <f t="shared" ca="1" si="13"/>
        <v>Marchés de l'emploi internationaux</v>
      </c>
      <c r="B671" s="11"/>
      <c r="C671" s="12" t="s">
        <v>1349</v>
      </c>
      <c r="D671" s="12" t="s">
        <v>2969</v>
      </c>
      <c r="E671" s="12"/>
      <c r="F671" s="11"/>
      <c r="G671" s="33" t="s">
        <v>17</v>
      </c>
      <c r="H671" s="8"/>
      <c r="J671" s="8"/>
    </row>
    <row r="672" spans="1:10" x14ac:dyDescent="0.25">
      <c r="A672" s="32" t="str">
        <f t="shared" ca="1" si="13"/>
        <v>Salons professionnels</v>
      </c>
      <c r="B672" s="11"/>
      <c r="C672" s="12" t="s">
        <v>1350</v>
      </c>
      <c r="D672" s="12" t="s">
        <v>2970</v>
      </c>
      <c r="E672" s="12"/>
      <c r="F672" s="11"/>
      <c r="G672" s="33" t="s">
        <v>17</v>
      </c>
      <c r="H672" s="8"/>
      <c r="J672" s="8"/>
    </row>
    <row r="673" spans="1:10" x14ac:dyDescent="0.25">
      <c r="A673" s="32" t="str">
        <f t="shared" ca="1" si="13"/>
        <v>Médias sociaux</v>
      </c>
      <c r="B673" s="11"/>
      <c r="C673" s="12" t="s">
        <v>139</v>
      </c>
      <c r="D673" s="12" t="s">
        <v>2971</v>
      </c>
      <c r="E673" s="12"/>
      <c r="F673" s="11"/>
      <c r="G673" s="33" t="s">
        <v>17</v>
      </c>
      <c r="H673" s="8"/>
      <c r="J673" s="8"/>
    </row>
    <row r="674" spans="1:10" x14ac:dyDescent="0.25">
      <c r="A674" s="34" t="str">
        <f t="shared" ca="1" si="13"/>
        <v>Divers</v>
      </c>
      <c r="B674" s="11"/>
      <c r="C674" s="35" t="s">
        <v>1172</v>
      </c>
      <c r="D674" s="35" t="s">
        <v>143</v>
      </c>
      <c r="E674" s="35"/>
      <c r="F674" s="36"/>
      <c r="G674" s="37" t="s">
        <v>17</v>
      </c>
      <c r="H674" s="8"/>
      <c r="J674" s="8"/>
    </row>
    <row r="675" spans="1:10" s="28" customFormat="1" x14ac:dyDescent="0.25">
      <c r="A675" s="38" t="str">
        <f t="shared" ca="1" si="13"/>
        <v>P R O F I L    R E Q U I S</v>
      </c>
      <c r="B675" s="43"/>
      <c r="C675" s="23" t="s">
        <v>1230</v>
      </c>
      <c r="D675" s="24" t="s">
        <v>2972</v>
      </c>
      <c r="E675" s="24"/>
      <c r="F675" s="24"/>
      <c r="G675" s="26" t="s">
        <v>17</v>
      </c>
      <c r="H675" s="7"/>
      <c r="J675" s="7"/>
    </row>
    <row r="676" spans="1:10" x14ac:dyDescent="0.25">
      <c r="A676" s="29" t="str">
        <f t="shared" ca="1" si="13"/>
        <v>N°</v>
      </c>
      <c r="B676" s="11"/>
      <c r="C676" s="39" t="s">
        <v>26</v>
      </c>
      <c r="D676" s="39" t="s">
        <v>2973</v>
      </c>
      <c r="E676" s="39"/>
      <c r="F676" s="30"/>
      <c r="G676" s="31" t="s">
        <v>17</v>
      </c>
      <c r="H676" s="8"/>
      <c r="J676" s="8"/>
    </row>
    <row r="677" spans="1:10" x14ac:dyDescent="0.25">
      <c r="A677" s="32" t="str">
        <f t="shared" ca="1" si="13"/>
        <v>Secteur</v>
      </c>
      <c r="B677" s="11"/>
      <c r="C677" s="12" t="s">
        <v>375</v>
      </c>
      <c r="D677" s="12" t="s">
        <v>2974</v>
      </c>
      <c r="E677" s="12"/>
      <c r="F677" s="11"/>
      <c r="G677" s="33" t="s">
        <v>17</v>
      </c>
      <c r="H677" s="8"/>
      <c r="J677" s="8"/>
    </row>
    <row r="678" spans="1:10" x14ac:dyDescent="0.25">
      <c r="A678" s="32" t="str">
        <f t="shared" ca="1" si="13"/>
        <v>Exigences</v>
      </c>
      <c r="B678" s="11"/>
      <c r="C678" s="12" t="s">
        <v>1137</v>
      </c>
      <c r="D678" s="12" t="s">
        <v>2853</v>
      </c>
      <c r="E678" s="12"/>
      <c r="F678" s="11"/>
      <c r="G678" s="33" t="s">
        <v>17</v>
      </c>
      <c r="H678" s="8"/>
      <c r="J678" s="8"/>
    </row>
    <row r="679" spans="1:10" ht="39.6" x14ac:dyDescent="0.25">
      <c r="A679" s="32" t="str">
        <f t="shared" ca="1" si="13"/>
        <v>Impératif (3)
Souhaité (2)
Optionnel (1)</v>
      </c>
      <c r="B679" s="11"/>
      <c r="C679" s="12" t="s">
        <v>1233</v>
      </c>
      <c r="D679" s="12" t="s">
        <v>2975</v>
      </c>
      <c r="E679" s="12"/>
      <c r="F679" s="11"/>
      <c r="G679" s="33" t="s">
        <v>17</v>
      </c>
      <c r="H679" s="8"/>
      <c r="J679" s="8"/>
    </row>
    <row r="680" spans="1:10" x14ac:dyDescent="0.25">
      <c r="A680" s="32" t="str">
        <f t="shared" ref="A680:A743" ca="1" si="14">OFFSET($C680,0,$Z$5-1)</f>
        <v>Motivations, explications</v>
      </c>
      <c r="B680" s="11"/>
      <c r="C680" s="12" t="s">
        <v>1232</v>
      </c>
      <c r="D680" s="12" t="s">
        <v>2976</v>
      </c>
      <c r="E680" s="12"/>
      <c r="F680" s="11"/>
      <c r="G680" s="33" t="s">
        <v>17</v>
      </c>
      <c r="H680" s="8"/>
      <c r="J680" s="8"/>
    </row>
    <row r="681" spans="1:10" x14ac:dyDescent="0.25">
      <c r="A681" s="32" t="str">
        <f t="shared" ca="1" si="14"/>
        <v>Poste :</v>
      </c>
      <c r="B681" s="11"/>
      <c r="C681" s="12" t="s">
        <v>1268</v>
      </c>
      <c r="D681" s="12" t="s">
        <v>1384</v>
      </c>
      <c r="E681" s="12"/>
      <c r="F681" s="11"/>
      <c r="G681" s="33" t="s">
        <v>17</v>
      </c>
      <c r="H681" s="8"/>
      <c r="J681" s="8"/>
    </row>
    <row r="682" spans="1:10" x14ac:dyDescent="0.25">
      <c r="A682" s="32" t="str">
        <f t="shared" ca="1" si="14"/>
        <v>Compétences professionnelles</v>
      </c>
      <c r="B682" s="11"/>
      <c r="C682" s="55" t="s">
        <v>1231</v>
      </c>
      <c r="D682" s="12" t="s">
        <v>2977</v>
      </c>
      <c r="E682" s="12"/>
      <c r="F682" s="11"/>
      <c r="G682" s="33" t="s">
        <v>17</v>
      </c>
      <c r="H682" s="8"/>
      <c r="J682" s="8"/>
    </row>
    <row r="683" spans="1:10" x14ac:dyDescent="0.25">
      <c r="A683" s="32" t="str">
        <f t="shared" ca="1" si="14"/>
        <v>Formation professionnelle initiale</v>
      </c>
      <c r="B683" s="11"/>
      <c r="C683" s="12" t="s">
        <v>1237</v>
      </c>
      <c r="D683" s="12" t="s">
        <v>2978</v>
      </c>
      <c r="E683" s="12"/>
      <c r="F683" s="11"/>
      <c r="G683" s="33" t="s">
        <v>17</v>
      </c>
      <c r="H683" s="8"/>
      <c r="J683" s="8"/>
    </row>
    <row r="684" spans="1:10" x14ac:dyDescent="0.25">
      <c r="A684" s="32" t="str">
        <f t="shared" ca="1" si="14"/>
        <v>Uni/EPF/HES</v>
      </c>
      <c r="B684" s="11"/>
      <c r="C684" s="56" t="s">
        <v>1238</v>
      </c>
      <c r="D684" s="12" t="s">
        <v>2979</v>
      </c>
      <c r="E684" s="12"/>
      <c r="F684" s="11"/>
      <c r="G684" s="33" t="s">
        <v>17</v>
      </c>
      <c r="H684" s="8"/>
      <c r="J684" s="8"/>
    </row>
    <row r="685" spans="1:10" x14ac:dyDescent="0.25">
      <c r="A685" s="32" t="str">
        <f t="shared" ca="1" si="14"/>
        <v>Perfectionnement</v>
      </c>
      <c r="B685" s="11"/>
      <c r="C685" s="12" t="s">
        <v>1239</v>
      </c>
      <c r="D685" s="12" t="s">
        <v>2980</v>
      </c>
      <c r="E685" s="12"/>
      <c r="F685" s="11"/>
      <c r="G685" s="33" t="s">
        <v>17</v>
      </c>
      <c r="H685" s="8"/>
      <c r="J685" s="8"/>
    </row>
    <row r="686" spans="1:10" x14ac:dyDescent="0.25">
      <c r="A686" s="32" t="str">
        <f t="shared" ca="1" si="14"/>
        <v>Expérience professionnelle</v>
      </c>
      <c r="B686" s="11"/>
      <c r="C686" s="12" t="s">
        <v>1240</v>
      </c>
      <c r="D686" s="12" t="s">
        <v>2981</v>
      </c>
      <c r="E686" s="12"/>
      <c r="F686" s="11"/>
      <c r="G686" s="33" t="s">
        <v>17</v>
      </c>
      <c r="H686" s="8"/>
      <c r="J686" s="8"/>
    </row>
    <row r="687" spans="1:10" x14ac:dyDescent="0.25">
      <c r="A687" s="32" t="str">
        <f t="shared" ca="1" si="14"/>
        <v>Expérience du leadership</v>
      </c>
      <c r="B687" s="11"/>
      <c r="C687" s="12" t="s">
        <v>1241</v>
      </c>
      <c r="D687" s="12" t="s">
        <v>2982</v>
      </c>
      <c r="E687" s="12"/>
      <c r="F687" s="11"/>
      <c r="G687" s="33" t="s">
        <v>17</v>
      </c>
      <c r="H687" s="8"/>
      <c r="J687" s="8"/>
    </row>
    <row r="688" spans="1:10" x14ac:dyDescent="0.25">
      <c r="A688" s="32" t="str">
        <f t="shared" ca="1" si="14"/>
        <v>Langues</v>
      </c>
      <c r="B688" s="11"/>
      <c r="C688" s="12" t="s">
        <v>1263</v>
      </c>
      <c r="D688" s="12" t="s">
        <v>2983</v>
      </c>
      <c r="E688" s="12"/>
      <c r="F688" s="11"/>
      <c r="G688" s="33" t="s">
        <v>17</v>
      </c>
      <c r="H688" s="8"/>
      <c r="J688" s="8"/>
    </row>
    <row r="689" spans="1:10" x14ac:dyDescent="0.25">
      <c r="A689" s="32" t="str">
        <f t="shared" ca="1" si="14"/>
        <v>Informatique</v>
      </c>
      <c r="B689" s="11"/>
      <c r="C689" s="12" t="s">
        <v>1264</v>
      </c>
      <c r="D689" s="12" t="s">
        <v>2984</v>
      </c>
      <c r="E689" s="12"/>
      <c r="F689" s="11"/>
      <c r="G689" s="33" t="s">
        <v>17</v>
      </c>
      <c r="H689" s="8"/>
      <c r="J689" s="8"/>
    </row>
    <row r="690" spans="1:10" x14ac:dyDescent="0.25">
      <c r="A690" s="32" t="str">
        <f t="shared" ca="1" si="14"/>
        <v>Autres</v>
      </c>
      <c r="B690" s="11"/>
      <c r="C690" s="12" t="s">
        <v>1242</v>
      </c>
      <c r="D690" s="12" t="s">
        <v>1558</v>
      </c>
      <c r="E690" s="12"/>
      <c r="F690" s="11"/>
      <c r="G690" s="33" t="s">
        <v>17</v>
      </c>
      <c r="H690" s="8"/>
      <c r="J690" s="8"/>
    </row>
    <row r="691" spans="1:10" x14ac:dyDescent="0.25">
      <c r="A691" s="32" t="str">
        <f t="shared" ca="1" si="14"/>
        <v xml:space="preserve">Compétences personnelles </v>
      </c>
      <c r="B691" s="11"/>
      <c r="C691" s="55" t="s">
        <v>1234</v>
      </c>
      <c r="D691" s="12" t="s">
        <v>2985</v>
      </c>
      <c r="E691" s="12"/>
      <c r="F691" s="11"/>
      <c r="G691" s="33" t="s">
        <v>17</v>
      </c>
      <c r="H691" s="8"/>
      <c r="J691" s="8"/>
    </row>
    <row r="692" spans="1:10" x14ac:dyDescent="0.25">
      <c r="A692" s="32" t="str">
        <f t="shared" ca="1" si="14"/>
        <v>Responsabilité personnelle / Autonomie</v>
      </c>
      <c r="B692" s="11"/>
      <c r="C692" s="12" t="s">
        <v>1251</v>
      </c>
      <c r="D692" s="12" t="s">
        <v>2986</v>
      </c>
      <c r="E692" s="12"/>
      <c r="F692" s="11"/>
      <c r="G692" s="33" t="s">
        <v>17</v>
      </c>
      <c r="H692" s="8"/>
      <c r="J692" s="8"/>
    </row>
    <row r="693" spans="1:10" x14ac:dyDescent="0.25">
      <c r="A693" s="32" t="str">
        <f t="shared" ca="1" si="14"/>
        <v>Capacité de mise en œuvre</v>
      </c>
      <c r="B693" s="11"/>
      <c r="C693" s="12" t="s">
        <v>1250</v>
      </c>
      <c r="D693" s="12" t="s">
        <v>2987</v>
      </c>
      <c r="E693" s="12"/>
      <c r="F693" s="11"/>
      <c r="G693" s="33" t="s">
        <v>17</v>
      </c>
      <c r="H693" s="8"/>
      <c r="J693" s="8"/>
    </row>
    <row r="694" spans="1:10" x14ac:dyDescent="0.25">
      <c r="A694" s="32" t="str">
        <f t="shared" ca="1" si="14"/>
        <v>Créativité / capacité d'innovation</v>
      </c>
      <c r="B694" s="11"/>
      <c r="C694" s="12" t="s">
        <v>1243</v>
      </c>
      <c r="D694" s="12" t="s">
        <v>2988</v>
      </c>
      <c r="E694" s="12"/>
      <c r="F694" s="11"/>
      <c r="G694" s="33" t="s">
        <v>17</v>
      </c>
      <c r="H694" s="8"/>
      <c r="J694" s="8"/>
    </row>
    <row r="695" spans="1:10" x14ac:dyDescent="0.25">
      <c r="A695" s="32" t="str">
        <f t="shared" ca="1" si="14"/>
        <v xml:space="preserve">Endurance </v>
      </c>
      <c r="B695" s="11"/>
      <c r="C695" s="12" t="s">
        <v>1244</v>
      </c>
      <c r="D695" s="12" t="s">
        <v>2989</v>
      </c>
      <c r="E695" s="12"/>
      <c r="F695" s="11"/>
      <c r="G695" s="33" t="s">
        <v>17</v>
      </c>
      <c r="H695" s="8"/>
      <c r="J695" s="8"/>
    </row>
    <row r="696" spans="1:10" x14ac:dyDescent="0.25">
      <c r="A696" s="32" t="str">
        <f t="shared" ca="1" si="14"/>
        <v>Aptitude à s'imposer</v>
      </c>
      <c r="B696" s="11"/>
      <c r="C696" s="12" t="s">
        <v>1245</v>
      </c>
      <c r="D696" s="12" t="s">
        <v>2990</v>
      </c>
      <c r="E696" s="12"/>
      <c r="F696" s="11"/>
      <c r="G696" s="33" t="s">
        <v>17</v>
      </c>
      <c r="H696" s="8"/>
      <c r="J696" s="8"/>
    </row>
    <row r="697" spans="1:10" x14ac:dyDescent="0.25">
      <c r="A697" s="32" t="str">
        <f t="shared" ca="1" si="14"/>
        <v>Intégrité / loyauté</v>
      </c>
      <c r="B697" s="11"/>
      <c r="C697" s="12" t="s">
        <v>1246</v>
      </c>
      <c r="D697" s="12" t="s">
        <v>2991</v>
      </c>
      <c r="E697" s="12"/>
      <c r="F697" s="11"/>
      <c r="G697" s="33" t="s">
        <v>17</v>
      </c>
      <c r="H697" s="8"/>
      <c r="J697" s="8"/>
    </row>
    <row r="698" spans="1:10" x14ac:dyDescent="0.25">
      <c r="A698" s="32" t="str">
        <f t="shared" ca="1" si="14"/>
        <v>Disposition à apprendre et à changer</v>
      </c>
      <c r="B698" s="11"/>
      <c r="C698" s="12" t="s">
        <v>1247</v>
      </c>
      <c r="D698" s="12" t="s">
        <v>2992</v>
      </c>
      <c r="E698" s="12"/>
      <c r="F698" s="11"/>
      <c r="G698" s="33" t="s">
        <v>17</v>
      </c>
      <c r="H698" s="8"/>
      <c r="J698" s="8"/>
    </row>
    <row r="699" spans="1:10" x14ac:dyDescent="0.25">
      <c r="A699" s="32" t="str">
        <f t="shared" ca="1" si="14"/>
        <v>Mode de pensée holistique</v>
      </c>
      <c r="B699" s="11"/>
      <c r="C699" s="12" t="s">
        <v>1248</v>
      </c>
      <c r="D699" s="12" t="s">
        <v>2993</v>
      </c>
      <c r="E699" s="12"/>
      <c r="F699" s="11"/>
      <c r="G699" s="33" t="s">
        <v>17</v>
      </c>
      <c r="H699" s="8"/>
      <c r="J699" s="8"/>
    </row>
    <row r="700" spans="1:10" x14ac:dyDescent="0.25">
      <c r="A700" s="32" t="str">
        <f t="shared" ca="1" si="14"/>
        <v>Concentration sur les objectifs et les résultats</v>
      </c>
      <c r="B700" s="11"/>
      <c r="C700" s="12" t="s">
        <v>1249</v>
      </c>
      <c r="D700" s="12" t="s">
        <v>2994</v>
      </c>
      <c r="E700" s="12"/>
      <c r="F700" s="11"/>
      <c r="G700" s="33" t="s">
        <v>17</v>
      </c>
      <c r="H700" s="8"/>
      <c r="J700" s="8"/>
    </row>
    <row r="701" spans="1:10" x14ac:dyDescent="0.25">
      <c r="A701" s="32" t="str">
        <f t="shared" ca="1" si="14"/>
        <v>Flexibilité</v>
      </c>
      <c r="B701" s="11"/>
      <c r="C701" s="12" t="s">
        <v>1262</v>
      </c>
      <c r="D701" s="12" t="s">
        <v>2995</v>
      </c>
      <c r="E701" s="12"/>
      <c r="F701" s="11"/>
      <c r="G701" s="33" t="s">
        <v>17</v>
      </c>
      <c r="H701" s="8"/>
      <c r="J701" s="8"/>
    </row>
    <row r="702" spans="1:10" x14ac:dyDescent="0.25">
      <c r="A702" s="32" t="str">
        <f t="shared" ca="1" si="14"/>
        <v>Autres</v>
      </c>
      <c r="B702" s="11"/>
      <c r="C702" s="12" t="s">
        <v>1242</v>
      </c>
      <c r="D702" s="12" t="s">
        <v>1558</v>
      </c>
      <c r="E702" s="12"/>
      <c r="F702" s="11"/>
      <c r="G702" s="33" t="s">
        <v>17</v>
      </c>
      <c r="H702" s="8"/>
      <c r="J702" s="8"/>
    </row>
    <row r="703" spans="1:10" x14ac:dyDescent="0.25">
      <c r="A703" s="32" t="str">
        <f t="shared" ca="1" si="14"/>
        <v>Compétences sociales</v>
      </c>
      <c r="B703" s="11"/>
      <c r="C703" s="55" t="s">
        <v>1235</v>
      </c>
      <c r="D703" s="12" t="s">
        <v>2996</v>
      </c>
      <c r="E703" s="12"/>
      <c r="F703" s="11"/>
      <c r="G703" s="33" t="s">
        <v>17</v>
      </c>
      <c r="H703" s="8"/>
      <c r="J703" s="8"/>
    </row>
    <row r="704" spans="1:10" x14ac:dyDescent="0.25">
      <c r="A704" s="32" t="str">
        <f t="shared" ca="1" si="14"/>
        <v>Aptitudes de communication</v>
      </c>
      <c r="B704" s="11"/>
      <c r="C704" s="12" t="s">
        <v>1252</v>
      </c>
      <c r="D704" s="12" t="s">
        <v>2997</v>
      </c>
      <c r="E704" s="12"/>
      <c r="F704" s="11"/>
      <c r="G704" s="33" t="s">
        <v>17</v>
      </c>
      <c r="H704" s="8"/>
      <c r="J704" s="8"/>
    </row>
    <row r="705" spans="1:10" x14ac:dyDescent="0.25">
      <c r="A705" s="32" t="str">
        <f t="shared" ca="1" si="14"/>
        <v>Empathie / sensibilité</v>
      </c>
      <c r="B705" s="11"/>
      <c r="C705" s="12" t="s">
        <v>1259</v>
      </c>
      <c r="D705" s="12" t="s">
        <v>2998</v>
      </c>
      <c r="E705" s="12"/>
      <c r="F705" s="11"/>
      <c r="G705" s="33" t="s">
        <v>17</v>
      </c>
      <c r="H705" s="8"/>
      <c r="J705" s="8"/>
    </row>
    <row r="706" spans="1:10" x14ac:dyDescent="0.25">
      <c r="A706" s="32" t="str">
        <f t="shared" ca="1" si="14"/>
        <v>Aptitude à la critique et au conflit</v>
      </c>
      <c r="B706" s="11"/>
      <c r="C706" s="12" t="s">
        <v>1253</v>
      </c>
      <c r="D706" s="12" t="s">
        <v>2999</v>
      </c>
      <c r="E706" s="12"/>
      <c r="F706" s="11"/>
      <c r="G706" s="33" t="s">
        <v>17</v>
      </c>
      <c r="H706" s="8"/>
      <c r="J706" s="8"/>
    </row>
    <row r="707" spans="1:10" x14ac:dyDescent="0.25">
      <c r="A707" s="32" t="str">
        <f t="shared" ca="1" si="14"/>
        <v>Orientation client</v>
      </c>
      <c r="B707" s="11"/>
      <c r="C707" s="12" t="s">
        <v>1254</v>
      </c>
      <c r="D707" s="12" t="s">
        <v>3000</v>
      </c>
      <c r="E707" s="12"/>
      <c r="F707" s="11"/>
      <c r="G707" s="33" t="s">
        <v>17</v>
      </c>
      <c r="H707" s="8"/>
      <c r="J707" s="8"/>
    </row>
    <row r="708" spans="1:10" x14ac:dyDescent="0.25">
      <c r="A708" s="32" t="str">
        <f t="shared" ca="1" si="14"/>
        <v>Aptitude au travail en équipe</v>
      </c>
      <c r="B708" s="11"/>
      <c r="C708" s="12" t="s">
        <v>1255</v>
      </c>
      <c r="D708" s="12" t="s">
        <v>3001</v>
      </c>
      <c r="E708" s="12"/>
      <c r="F708" s="11"/>
      <c r="G708" s="33" t="s">
        <v>17</v>
      </c>
      <c r="H708" s="8"/>
      <c r="J708" s="8"/>
    </row>
    <row r="709" spans="1:10" x14ac:dyDescent="0.25">
      <c r="A709" s="32" t="str">
        <f t="shared" ca="1" si="14"/>
        <v>Habileté de négociation</v>
      </c>
      <c r="B709" s="11"/>
      <c r="C709" s="12" t="s">
        <v>1256</v>
      </c>
      <c r="D709" s="12" t="s">
        <v>3002</v>
      </c>
      <c r="E709" s="12"/>
      <c r="F709" s="11"/>
      <c r="G709" s="33" t="s">
        <v>17</v>
      </c>
      <c r="H709" s="8"/>
      <c r="J709" s="8"/>
    </row>
    <row r="710" spans="1:10" x14ac:dyDescent="0.25">
      <c r="A710" s="32" t="str">
        <f t="shared" ca="1" si="14"/>
        <v>Aptitude à établir des réseaux</v>
      </c>
      <c r="B710" s="11"/>
      <c r="C710" s="12" t="s">
        <v>1257</v>
      </c>
      <c r="D710" s="12" t="s">
        <v>3003</v>
      </c>
      <c r="E710" s="12"/>
      <c r="F710" s="11"/>
      <c r="G710" s="33" t="s">
        <v>17</v>
      </c>
      <c r="H710" s="8"/>
      <c r="J710" s="8"/>
    </row>
    <row r="711" spans="1:10" x14ac:dyDescent="0.25">
      <c r="A711" s="32" t="str">
        <f t="shared" ca="1" si="14"/>
        <v>Compétence de conseil et coaching</v>
      </c>
      <c r="B711" s="11"/>
      <c r="C711" s="12" t="s">
        <v>1258</v>
      </c>
      <c r="D711" s="12" t="s">
        <v>3004</v>
      </c>
      <c r="E711" s="12"/>
      <c r="F711" s="11"/>
      <c r="G711" s="33" t="s">
        <v>17</v>
      </c>
      <c r="H711" s="8"/>
      <c r="J711" s="8"/>
    </row>
    <row r="712" spans="1:10" x14ac:dyDescent="0.25">
      <c r="A712" s="32" t="str">
        <f t="shared" ca="1" si="14"/>
        <v>Autres</v>
      </c>
      <c r="B712" s="11"/>
      <c r="C712" s="12" t="s">
        <v>1242</v>
      </c>
      <c r="D712" s="12" t="s">
        <v>1558</v>
      </c>
      <c r="E712" s="12"/>
      <c r="F712" s="11"/>
      <c r="G712" s="33" t="s">
        <v>17</v>
      </c>
      <c r="H712" s="8"/>
      <c r="J712" s="8"/>
    </row>
    <row r="713" spans="1:10" x14ac:dyDescent="0.25">
      <c r="A713" s="32" t="str">
        <f t="shared" ca="1" si="14"/>
        <v>Compétences de direction</v>
      </c>
      <c r="B713" s="11"/>
      <c r="C713" s="55" t="s">
        <v>1236</v>
      </c>
      <c r="D713" s="12" t="s">
        <v>3005</v>
      </c>
      <c r="E713" s="12"/>
      <c r="F713" s="11"/>
      <c r="G713" s="33" t="s">
        <v>17</v>
      </c>
      <c r="H713" s="8"/>
      <c r="J713" s="8"/>
    </row>
    <row r="714" spans="1:10" x14ac:dyDescent="0.25">
      <c r="A714" s="32" t="str">
        <f t="shared" ca="1" si="14"/>
        <v>Compétences de leadership</v>
      </c>
      <c r="B714" s="11"/>
      <c r="C714" s="12" t="s">
        <v>1260</v>
      </c>
      <c r="D714" s="12" t="s">
        <v>881</v>
      </c>
      <c r="E714" s="12"/>
      <c r="F714" s="11"/>
      <c r="G714" s="33" t="s">
        <v>17</v>
      </c>
      <c r="H714" s="8"/>
      <c r="J714" s="8"/>
    </row>
    <row r="715" spans="1:10" x14ac:dyDescent="0.25">
      <c r="A715" s="32" t="str">
        <f t="shared" ca="1" si="14"/>
        <v>Compétences de management</v>
      </c>
      <c r="B715" s="11"/>
      <c r="C715" s="12" t="s">
        <v>1261</v>
      </c>
      <c r="D715" s="12" t="s">
        <v>3006</v>
      </c>
      <c r="E715" s="12"/>
      <c r="F715" s="11"/>
      <c r="G715" s="33" t="s">
        <v>17</v>
      </c>
      <c r="H715" s="8"/>
      <c r="J715" s="8"/>
    </row>
    <row r="716" spans="1:10" x14ac:dyDescent="0.25">
      <c r="A716" s="32" t="str">
        <f t="shared" ca="1" si="14"/>
        <v>Compétences entrepreneuriales</v>
      </c>
      <c r="B716" s="11"/>
      <c r="C716" s="12" t="s">
        <v>1265</v>
      </c>
      <c r="D716" s="12" t="s">
        <v>3007</v>
      </c>
      <c r="E716" s="12"/>
      <c r="F716" s="11"/>
      <c r="G716" s="33" t="s">
        <v>17</v>
      </c>
      <c r="H716" s="8"/>
      <c r="J716" s="8"/>
    </row>
    <row r="717" spans="1:10" x14ac:dyDescent="0.25">
      <c r="A717" s="32" t="str">
        <f t="shared" ca="1" si="14"/>
        <v>Volition (compétences de mise en œuvre)</v>
      </c>
      <c r="B717" s="11"/>
      <c r="C717" s="12" t="s">
        <v>1266</v>
      </c>
      <c r="D717" s="12" t="s">
        <v>3008</v>
      </c>
      <c r="E717" s="12"/>
      <c r="F717" s="11"/>
      <c r="G717" s="33" t="s">
        <v>17</v>
      </c>
      <c r="H717" s="8"/>
      <c r="J717" s="8"/>
    </row>
    <row r="718" spans="1:10" x14ac:dyDescent="0.25">
      <c r="A718" s="34" t="str">
        <f t="shared" ca="1" si="14"/>
        <v xml:space="preserve"> Autres</v>
      </c>
      <c r="B718" s="11"/>
      <c r="C718" s="35" t="s">
        <v>1242</v>
      </c>
      <c r="D718" s="35" t="s">
        <v>3009</v>
      </c>
      <c r="E718" s="35"/>
      <c r="F718" s="36"/>
      <c r="G718" s="37" t="s">
        <v>17</v>
      </c>
      <c r="H718" s="8"/>
      <c r="J718" s="8"/>
    </row>
    <row r="719" spans="1:10" s="28" customFormat="1" ht="26.4" x14ac:dyDescent="0.25">
      <c r="A719" s="38" t="str">
        <f t="shared" ca="1" si="14"/>
        <v>A P E R Ç U   P R O F I L S   R E Q U I S</v>
      </c>
      <c r="B719" s="43"/>
      <c r="C719" s="23" t="s">
        <v>1276</v>
      </c>
      <c r="D719" s="24" t="s">
        <v>3803</v>
      </c>
      <c r="E719" s="24"/>
      <c r="F719" s="24"/>
      <c r="G719" s="26" t="s">
        <v>17</v>
      </c>
      <c r="H719" s="7"/>
      <c r="J719" s="7"/>
    </row>
    <row r="720" spans="1:10" x14ac:dyDescent="0.25">
      <c r="A720" s="29" t="str">
        <f t="shared" ca="1" si="14"/>
        <v>Poste</v>
      </c>
      <c r="B720" s="11"/>
      <c r="C720" s="39" t="s">
        <v>1273</v>
      </c>
      <c r="D720" s="39" t="s">
        <v>3010</v>
      </c>
      <c r="E720" s="39"/>
      <c r="F720" s="30"/>
      <c r="G720" s="31" t="s">
        <v>17</v>
      </c>
      <c r="H720" s="8"/>
      <c r="J720" s="8"/>
    </row>
    <row r="721" spans="1:10" x14ac:dyDescent="0.25">
      <c r="A721" s="32" t="str">
        <f t="shared" ca="1" si="14"/>
        <v>Descriptif succinct</v>
      </c>
      <c r="B721" s="11"/>
      <c r="C721" s="12" t="s">
        <v>1274</v>
      </c>
      <c r="D721" s="12" t="s">
        <v>3011</v>
      </c>
      <c r="E721" s="12"/>
      <c r="F721" s="11"/>
      <c r="G721" s="33" t="s">
        <v>17</v>
      </c>
      <c r="H721" s="8"/>
      <c r="J721" s="8"/>
    </row>
    <row r="722" spans="1:10" x14ac:dyDescent="0.25">
      <c r="A722" s="34" t="str">
        <f t="shared" ca="1" si="14"/>
        <v>Exemple</v>
      </c>
      <c r="B722" s="11"/>
      <c r="C722" s="35" t="s">
        <v>1275</v>
      </c>
      <c r="D722" s="35" t="s">
        <v>3012</v>
      </c>
      <c r="E722" s="35"/>
      <c r="F722" s="36"/>
      <c r="G722" s="37" t="s">
        <v>17</v>
      </c>
      <c r="H722" s="8"/>
      <c r="J722" s="8"/>
    </row>
    <row r="723" spans="1:10" s="28" customFormat="1" x14ac:dyDescent="0.25">
      <c r="A723" s="57" t="str">
        <f t="shared" ca="1" si="14"/>
        <v>P R É S É L E C T I O N</v>
      </c>
      <c r="B723" s="58"/>
      <c r="C723" s="59" t="s">
        <v>1407</v>
      </c>
      <c r="D723" s="60" t="s">
        <v>1408</v>
      </c>
      <c r="E723" s="60"/>
      <c r="F723" s="60"/>
      <c r="G723" s="61" t="s">
        <v>17</v>
      </c>
      <c r="H723" s="7"/>
      <c r="J723" s="7"/>
    </row>
    <row r="724" spans="1:10" x14ac:dyDescent="0.25">
      <c r="A724" s="38" t="str">
        <f t="shared" ca="1" si="14"/>
        <v>A P E R Ç U   P R É S É L E C T I O N</v>
      </c>
      <c r="B724" s="62"/>
      <c r="C724" s="23" t="s">
        <v>3804</v>
      </c>
      <c r="D724" s="24" t="s">
        <v>3805</v>
      </c>
      <c r="E724" s="38"/>
      <c r="F724" s="38"/>
      <c r="G724" s="63"/>
      <c r="H724" s="8"/>
      <c r="J724" s="8"/>
    </row>
    <row r="725" spans="1:10" x14ac:dyDescent="0.25">
      <c r="A725" s="64" t="str">
        <f t="shared" ca="1" si="14"/>
        <v>Nom candidat-e</v>
      </c>
      <c r="B725" s="65"/>
      <c r="C725" s="39" t="s">
        <v>3806</v>
      </c>
      <c r="D725" s="39" t="s">
        <v>3807</v>
      </c>
      <c r="E725" s="39"/>
      <c r="F725" s="30"/>
      <c r="G725" s="31"/>
      <c r="H725" s="8"/>
      <c r="J725" s="8"/>
    </row>
    <row r="726" spans="1:10" x14ac:dyDescent="0.25">
      <c r="A726" s="64" t="str">
        <f t="shared" ca="1" si="14"/>
        <v>Remarques</v>
      </c>
      <c r="B726" s="65"/>
      <c r="C726" s="39" t="s">
        <v>41</v>
      </c>
      <c r="D726" s="39" t="s">
        <v>42</v>
      </c>
      <c r="E726" s="39"/>
      <c r="F726" s="30"/>
      <c r="G726" s="31"/>
      <c r="H726" s="8"/>
      <c r="J726" s="8"/>
    </row>
    <row r="727" spans="1:10" x14ac:dyDescent="0.25">
      <c r="A727" s="64" t="str">
        <f t="shared" ca="1" si="14"/>
        <v>Date :</v>
      </c>
      <c r="B727" s="65"/>
      <c r="C727" s="39" t="s">
        <v>1352</v>
      </c>
      <c r="D727" s="39" t="s">
        <v>1353</v>
      </c>
      <c r="E727" s="39"/>
      <c r="F727" s="30"/>
      <c r="G727" s="31" t="s">
        <v>17</v>
      </c>
      <c r="H727" s="8"/>
      <c r="J727" s="8"/>
    </row>
    <row r="728" spans="1:10" x14ac:dyDescent="0.25">
      <c r="A728" s="66" t="str">
        <f t="shared" ca="1" si="14"/>
        <v>Nom candidat-e :</v>
      </c>
      <c r="B728" s="65"/>
      <c r="C728" s="12" t="s">
        <v>1423</v>
      </c>
      <c r="D728" s="12" t="s">
        <v>1383</v>
      </c>
      <c r="E728" s="12"/>
      <c r="F728" s="11"/>
      <c r="G728" s="33" t="s">
        <v>17</v>
      </c>
      <c r="H728" s="8"/>
      <c r="J728" s="8"/>
    </row>
    <row r="729" spans="1:10" x14ac:dyDescent="0.25">
      <c r="A729" s="66" t="str">
        <f t="shared" ca="1" si="14"/>
        <v>Poste :</v>
      </c>
      <c r="B729" s="65"/>
      <c r="C729" s="12" t="s">
        <v>1268</v>
      </c>
      <c r="D729" s="12" t="s">
        <v>1384</v>
      </c>
      <c r="E729" s="12"/>
      <c r="F729" s="11"/>
      <c r="G729" s="33" t="s">
        <v>17</v>
      </c>
      <c r="H729" s="8"/>
      <c r="J729" s="8"/>
    </row>
    <row r="730" spans="1:10" x14ac:dyDescent="0.25">
      <c r="A730" s="66" t="str">
        <f t="shared" ca="1" si="14"/>
        <v xml:space="preserve">Responsable : </v>
      </c>
      <c r="B730" s="65"/>
      <c r="C730" s="12" t="s">
        <v>1385</v>
      </c>
      <c r="D730" s="12" t="s">
        <v>1386</v>
      </c>
      <c r="E730" s="12"/>
      <c r="F730" s="11"/>
      <c r="G730" s="33" t="s">
        <v>17</v>
      </c>
      <c r="H730" s="8"/>
      <c r="J730" s="8"/>
    </row>
    <row r="731" spans="1:10" x14ac:dyDescent="0.25">
      <c r="A731" s="66" t="str">
        <f t="shared" ca="1" si="14"/>
        <v>Degré de difficulté :</v>
      </c>
      <c r="B731" s="65"/>
      <c r="C731" s="12" t="s">
        <v>1354</v>
      </c>
      <c r="D731" s="12" t="s">
        <v>1355</v>
      </c>
      <c r="E731" s="12"/>
      <c r="F731" s="11"/>
      <c r="G731" s="33" t="s">
        <v>17</v>
      </c>
      <c r="H731" s="8"/>
      <c r="J731" s="8"/>
    </row>
    <row r="732" spans="1:10" x14ac:dyDescent="0.25">
      <c r="A732" s="66" t="str">
        <f t="shared" ca="1" si="14"/>
        <v>en %</v>
      </c>
      <c r="B732" s="65"/>
      <c r="C732" s="12" t="s">
        <v>87</v>
      </c>
      <c r="D732" s="12" t="s">
        <v>88</v>
      </c>
      <c r="E732" s="12"/>
      <c r="F732" s="11"/>
      <c r="G732" s="33" t="s">
        <v>17</v>
      </c>
      <c r="H732" s="8"/>
      <c r="J732" s="8"/>
    </row>
    <row r="733" spans="1:10" x14ac:dyDescent="0.25">
      <c r="A733" s="66" t="str">
        <f t="shared" ca="1" si="14"/>
        <v>Max. points :</v>
      </c>
      <c r="B733" s="65"/>
      <c r="C733" s="12" t="s">
        <v>1412</v>
      </c>
      <c r="D733" s="12" t="s">
        <v>1411</v>
      </c>
      <c r="E733" s="12"/>
      <c r="F733" s="11"/>
      <c r="G733" s="33" t="s">
        <v>17</v>
      </c>
      <c r="H733" s="8"/>
      <c r="J733" s="8"/>
    </row>
    <row r="734" spans="1:10" x14ac:dyDescent="0.25">
      <c r="A734" s="66" t="str">
        <f t="shared" ca="1" si="14"/>
        <v xml:space="preserve">obtenu : </v>
      </c>
      <c r="B734" s="65"/>
      <c r="C734" s="12" t="s">
        <v>1414</v>
      </c>
      <c r="D734" s="12" t="s">
        <v>1413</v>
      </c>
      <c r="E734" s="12"/>
      <c r="F734" s="11"/>
      <c r="G734" s="33" t="s">
        <v>17</v>
      </c>
      <c r="H734" s="8"/>
      <c r="J734" s="8"/>
    </row>
    <row r="735" spans="1:10" x14ac:dyDescent="0.25">
      <c r="A735" s="66" t="str">
        <f t="shared" ca="1" si="14"/>
        <v>A suivre ?</v>
      </c>
      <c r="B735" s="65"/>
      <c r="C735" s="12" t="s">
        <v>1415</v>
      </c>
      <c r="D735" s="12" t="s">
        <v>1416</v>
      </c>
      <c r="E735" s="12"/>
      <c r="F735" s="11"/>
      <c r="G735" s="33" t="s">
        <v>17</v>
      </c>
      <c r="H735" s="8"/>
      <c r="J735" s="8"/>
    </row>
    <row r="736" spans="1:10" x14ac:dyDescent="0.25">
      <c r="A736" s="66" t="str">
        <f t="shared" ca="1" si="14"/>
        <v>Critères</v>
      </c>
      <c r="B736" s="65"/>
      <c r="C736" s="12" t="s">
        <v>1356</v>
      </c>
      <c r="D736" s="12" t="s">
        <v>1357</v>
      </c>
      <c r="E736" s="12"/>
      <c r="F736" s="11"/>
      <c r="G736" s="33" t="s">
        <v>17</v>
      </c>
      <c r="H736" s="8"/>
      <c r="J736" s="8"/>
    </row>
    <row r="737" spans="1:10" x14ac:dyDescent="0.25">
      <c r="A737" s="66" t="str">
        <f t="shared" ca="1" si="14"/>
        <v>facile</v>
      </c>
      <c r="B737" s="65"/>
      <c r="C737" s="12" t="s">
        <v>1358</v>
      </c>
      <c r="D737" s="12" t="s">
        <v>1359</v>
      </c>
      <c r="E737" s="12"/>
      <c r="F737" s="11"/>
      <c r="G737" s="33" t="s">
        <v>17</v>
      </c>
      <c r="H737" s="8"/>
      <c r="J737" s="8"/>
    </row>
    <row r="738" spans="1:10" x14ac:dyDescent="0.25">
      <c r="A738" s="66" t="str">
        <f t="shared" ca="1" si="14"/>
        <v>plutôt facile</v>
      </c>
      <c r="B738" s="65"/>
      <c r="C738" s="12" t="s">
        <v>54</v>
      </c>
      <c r="D738" s="12" t="s">
        <v>1360</v>
      </c>
      <c r="E738" s="12"/>
      <c r="F738" s="11"/>
      <c r="G738" s="33" t="s">
        <v>17</v>
      </c>
      <c r="H738" s="8"/>
      <c r="J738" s="8"/>
    </row>
    <row r="739" spans="1:10" x14ac:dyDescent="0.25">
      <c r="A739" s="66" t="str">
        <f t="shared" ca="1" si="14"/>
        <v xml:space="preserve">plutôt difficile </v>
      </c>
      <c r="B739" s="65"/>
      <c r="C739" s="12" t="s">
        <v>1361</v>
      </c>
      <c r="D739" s="12" t="s">
        <v>1362</v>
      </c>
      <c r="E739" s="12"/>
      <c r="F739" s="11"/>
      <c r="G739" s="33" t="s">
        <v>17</v>
      </c>
      <c r="H739" s="8"/>
      <c r="J739" s="8"/>
    </row>
    <row r="740" spans="1:10" x14ac:dyDescent="0.25">
      <c r="A740" s="66" t="str">
        <f t="shared" ca="1" si="14"/>
        <v>difficile</v>
      </c>
      <c r="B740" s="65"/>
      <c r="C740" s="12" t="s">
        <v>1363</v>
      </c>
      <c r="D740" s="12" t="s">
        <v>1364</v>
      </c>
      <c r="E740" s="12"/>
      <c r="F740" s="11"/>
      <c r="G740" s="33" t="s">
        <v>17</v>
      </c>
      <c r="H740" s="8"/>
      <c r="J740" s="8"/>
    </row>
    <row r="741" spans="1:10" x14ac:dyDescent="0.25">
      <c r="A741" s="66" t="str">
        <f t="shared" ca="1" si="14"/>
        <v>Questions/remarques (ne sont pas imprimées) :</v>
      </c>
      <c r="B741" s="65"/>
      <c r="C741" s="12" t="s">
        <v>1365</v>
      </c>
      <c r="D741" s="12" t="s">
        <v>1366</v>
      </c>
      <c r="E741" s="12"/>
      <c r="F741" s="11"/>
      <c r="G741" s="33" t="s">
        <v>17</v>
      </c>
      <c r="H741" s="8"/>
      <c r="J741" s="8"/>
    </row>
    <row r="742" spans="1:10" x14ac:dyDescent="0.25">
      <c r="A742" s="66" t="str">
        <f t="shared" ca="1" si="14"/>
        <v>excellent</v>
      </c>
      <c r="B742" s="65"/>
      <c r="C742" s="12" t="s">
        <v>1367</v>
      </c>
      <c r="D742" s="12" t="s">
        <v>1368</v>
      </c>
      <c r="E742" s="12"/>
      <c r="F742" s="11"/>
      <c r="G742" s="33" t="s">
        <v>17</v>
      </c>
      <c r="H742" s="8"/>
      <c r="J742" s="8"/>
    </row>
    <row r="743" spans="1:10" x14ac:dyDescent="0.25">
      <c r="A743" s="66" t="str">
        <f t="shared" ca="1" si="14"/>
        <v>très bien</v>
      </c>
      <c r="B743" s="65"/>
      <c r="C743" s="12" t="s">
        <v>1369</v>
      </c>
      <c r="D743" s="12" t="s">
        <v>1370</v>
      </c>
      <c r="E743" s="12"/>
      <c r="F743" s="11"/>
      <c r="G743" s="33" t="s">
        <v>17</v>
      </c>
      <c r="H743" s="8"/>
      <c r="J743" s="8"/>
    </row>
    <row r="744" spans="1:10" x14ac:dyDescent="0.25">
      <c r="A744" s="66" t="str">
        <f t="shared" ref="A744:A807" ca="1" si="15">OFFSET($C744,0,$Z$5-1)</f>
        <v>bien</v>
      </c>
      <c r="B744" s="65"/>
      <c r="C744" s="12" t="s">
        <v>1371</v>
      </c>
      <c r="D744" s="12" t="s">
        <v>1372</v>
      </c>
      <c r="E744" s="12"/>
      <c r="F744" s="11"/>
      <c r="G744" s="33" t="s">
        <v>17</v>
      </c>
      <c r="H744" s="8"/>
      <c r="J744" s="8"/>
    </row>
    <row r="745" spans="1:10" x14ac:dyDescent="0.25">
      <c r="A745" s="66" t="str">
        <f t="shared" ca="1" si="15"/>
        <v>suffisant</v>
      </c>
      <c r="B745" s="65"/>
      <c r="C745" s="12" t="s">
        <v>1373</v>
      </c>
      <c r="D745" s="12" t="s">
        <v>1374</v>
      </c>
      <c r="E745" s="12"/>
      <c r="F745" s="11"/>
      <c r="G745" s="33" t="s">
        <v>17</v>
      </c>
      <c r="H745" s="8"/>
      <c r="J745" s="8"/>
    </row>
    <row r="746" spans="1:10" x14ac:dyDescent="0.25">
      <c r="A746" s="66" t="str">
        <f t="shared" ca="1" si="15"/>
        <v>insuffisant</v>
      </c>
      <c r="B746" s="65"/>
      <c r="C746" s="12" t="s">
        <v>1375</v>
      </c>
      <c r="D746" s="12" t="s">
        <v>1376</v>
      </c>
      <c r="E746" s="12"/>
      <c r="F746" s="11"/>
      <c r="G746" s="33" t="s">
        <v>17</v>
      </c>
      <c r="H746" s="8"/>
      <c r="J746" s="8"/>
    </row>
    <row r="747" spans="1:10" x14ac:dyDescent="0.25">
      <c r="A747" s="32" t="str">
        <f t="shared" ca="1" si="15"/>
        <v>Remarques</v>
      </c>
      <c r="B747" s="11"/>
      <c r="C747" s="12" t="s">
        <v>41</v>
      </c>
      <c r="D747" s="12" t="s">
        <v>42</v>
      </c>
      <c r="E747" s="12"/>
      <c r="F747" s="11"/>
      <c r="G747" s="33" t="s">
        <v>17</v>
      </c>
      <c r="H747" s="8"/>
      <c r="J747" s="8"/>
    </row>
    <row r="748" spans="1:10" x14ac:dyDescent="0.25">
      <c r="A748" s="32" t="str">
        <f t="shared" ca="1" si="15"/>
        <v>Remarques personnelles (ne sont pas imprimées) :</v>
      </c>
      <c r="B748" s="11"/>
      <c r="C748" s="12" t="s">
        <v>1377</v>
      </c>
      <c r="D748" s="12" t="s">
        <v>1378</v>
      </c>
      <c r="E748" s="12"/>
      <c r="F748" s="11"/>
      <c r="G748" s="33" t="s">
        <v>17</v>
      </c>
      <c r="H748" s="8"/>
      <c r="J748" s="8"/>
    </row>
    <row r="749" spans="1:10" x14ac:dyDescent="0.25">
      <c r="A749" s="32" t="str">
        <f t="shared" ca="1" si="15"/>
        <v>← Effacer les données !</v>
      </c>
      <c r="B749" s="11"/>
      <c r="C749" s="12" t="s">
        <v>1379</v>
      </c>
      <c r="D749" s="12" t="s">
        <v>1380</v>
      </c>
      <c r="E749" s="12"/>
      <c r="F749" s="11"/>
      <c r="G749" s="33" t="s">
        <v>17</v>
      </c>
      <c r="H749" s="8"/>
      <c r="J749" s="8"/>
    </row>
    <row r="750" spans="1:10" x14ac:dyDescent="0.25">
      <c r="A750" s="32" t="str">
        <f t="shared" ca="1" si="15"/>
        <v xml:space="preserve">Points : </v>
      </c>
      <c r="B750" s="11"/>
      <c r="C750" s="12" t="s">
        <v>1381</v>
      </c>
      <c r="D750" s="12" t="s">
        <v>1382</v>
      </c>
      <c r="E750" s="12"/>
      <c r="F750" s="11"/>
      <c r="G750" s="33" t="s">
        <v>17</v>
      </c>
      <c r="H750" s="8"/>
      <c r="J750" s="8"/>
    </row>
    <row r="751" spans="1:10" x14ac:dyDescent="0.25">
      <c r="A751" s="32" t="str">
        <f t="shared" ca="1" si="15"/>
        <v>Points</v>
      </c>
      <c r="B751" s="11"/>
      <c r="C751" s="12" t="s">
        <v>1409</v>
      </c>
      <c r="D751" s="12" t="s">
        <v>1410</v>
      </c>
      <c r="E751" s="12"/>
      <c r="F751" s="11"/>
      <c r="G751" s="33" t="s">
        <v>17</v>
      </c>
      <c r="H751" s="8"/>
      <c r="J751" s="8"/>
    </row>
    <row r="752" spans="1:10" x14ac:dyDescent="0.25">
      <c r="A752" s="32" t="str">
        <f t="shared" ca="1" si="15"/>
        <v>Total</v>
      </c>
      <c r="B752" s="11"/>
      <c r="C752" s="12" t="s">
        <v>86</v>
      </c>
      <c r="D752" s="12" t="s">
        <v>86</v>
      </c>
      <c r="E752" s="12"/>
      <c r="F752" s="11"/>
      <c r="G752" s="33" t="s">
        <v>17</v>
      </c>
      <c r="H752" s="8"/>
      <c r="J752" s="8"/>
    </row>
    <row r="753" spans="1:10" x14ac:dyDescent="0.25">
      <c r="A753" s="32" t="str">
        <f t="shared" ca="1" si="15"/>
        <v xml:space="preserve">  → Proposition de points: </v>
      </c>
      <c r="B753" s="11"/>
      <c r="C753" s="12" t="s">
        <v>1387</v>
      </c>
      <c r="D753" s="12" t="s">
        <v>1388</v>
      </c>
      <c r="E753" s="12"/>
      <c r="F753" s="11"/>
      <c r="G753" s="33" t="s">
        <v>17</v>
      </c>
      <c r="H753" s="8"/>
      <c r="J753" s="8"/>
    </row>
    <row r="754" spans="1:10" x14ac:dyDescent="0.25">
      <c r="A754" s="32" t="str">
        <f t="shared" ca="1" si="15"/>
        <v>Ponderation</v>
      </c>
      <c r="B754" s="11"/>
      <c r="C754" s="12" t="s">
        <v>81</v>
      </c>
      <c r="D754" s="12" t="s">
        <v>1406</v>
      </c>
      <c r="E754" s="12"/>
      <c r="F754" s="11"/>
      <c r="G754" s="33" t="s">
        <v>17</v>
      </c>
      <c r="H754" s="8"/>
      <c r="J754" s="8"/>
    </row>
    <row r="755" spans="1:10" x14ac:dyDescent="0.25">
      <c r="A755" s="32" t="str">
        <f t="shared" ca="1" si="15"/>
        <v>Impression visuelle des dossiers de candidature</v>
      </c>
      <c r="B755" s="11"/>
      <c r="C755" s="55" t="s">
        <v>1390</v>
      </c>
      <c r="D755" s="12" t="s">
        <v>3013</v>
      </c>
      <c r="E755" s="12"/>
      <c r="F755" s="11"/>
      <c r="G755" s="33" t="s">
        <v>17</v>
      </c>
      <c r="H755" s="8"/>
      <c r="J755" s="8"/>
    </row>
    <row r="756" spans="1:10" x14ac:dyDescent="0.25">
      <c r="A756" s="32" t="str">
        <f t="shared" ca="1" si="15"/>
        <v>Ordre, discipline, structuration</v>
      </c>
      <c r="B756" s="11"/>
      <c r="C756" s="12" t="s">
        <v>1391</v>
      </c>
      <c r="D756" s="12" t="s">
        <v>3014</v>
      </c>
      <c r="E756" s="12"/>
      <c r="F756" s="11"/>
      <c r="G756" s="33" t="s">
        <v>17</v>
      </c>
      <c r="H756" s="8"/>
      <c r="J756" s="8"/>
    </row>
    <row r="757" spans="1:10" x14ac:dyDescent="0.25">
      <c r="A757" s="32" t="str">
        <f t="shared" ca="1" si="15"/>
        <v>Mode de travail</v>
      </c>
      <c r="B757" s="11"/>
      <c r="C757" s="12" t="s">
        <v>1392</v>
      </c>
      <c r="D757" s="12" t="s">
        <v>3015</v>
      </c>
      <c r="E757" s="12"/>
      <c r="F757" s="11"/>
      <c r="G757" s="33" t="s">
        <v>17</v>
      </c>
      <c r="H757" s="8"/>
      <c r="J757" s="8"/>
    </row>
    <row r="758" spans="1:10" x14ac:dyDescent="0.25">
      <c r="A758" s="32" t="str">
        <f t="shared" ca="1" si="15"/>
        <v>Lettre de motivation</v>
      </c>
      <c r="B758" s="11"/>
      <c r="C758" s="55" t="s">
        <v>1393</v>
      </c>
      <c r="D758" s="12" t="s">
        <v>3016</v>
      </c>
      <c r="E758" s="12"/>
      <c r="F758" s="11"/>
      <c r="G758" s="33" t="s">
        <v>17</v>
      </c>
      <c r="H758" s="8"/>
      <c r="J758" s="8"/>
    </row>
    <row r="759" spans="1:10" ht="26.4" x14ac:dyDescent="0.25">
      <c r="A759" s="32" t="str">
        <f t="shared" ca="1" si="15"/>
        <v>Correction de la langue, respect des contraintes formelles</v>
      </c>
      <c r="B759" s="11"/>
      <c r="C759" s="12" t="s">
        <v>1389</v>
      </c>
      <c r="D759" s="12" t="s">
        <v>3017</v>
      </c>
      <c r="E759" s="12"/>
      <c r="F759" s="11"/>
      <c r="G759" s="33" t="s">
        <v>17</v>
      </c>
      <c r="H759" s="8"/>
      <c r="J759" s="8"/>
    </row>
    <row r="760" spans="1:10" x14ac:dyDescent="0.25">
      <c r="A760" s="32" t="str">
        <f t="shared" ca="1" si="15"/>
        <v>Le/la candidat(e) a-t-il/elle compris de quoi il s'agit ?</v>
      </c>
      <c r="B760" s="11"/>
      <c r="C760" s="12" t="s">
        <v>1394</v>
      </c>
      <c r="D760" s="12" t="s">
        <v>3018</v>
      </c>
      <c r="E760" s="12"/>
      <c r="F760" s="11"/>
      <c r="G760" s="33" t="s">
        <v>17</v>
      </c>
      <c r="H760" s="8"/>
      <c r="J760" s="8"/>
    </row>
    <row r="761" spans="1:10" ht="26.4" x14ac:dyDescent="0.25">
      <c r="A761" s="32" t="str">
        <f t="shared" ca="1" si="15"/>
        <v>Pensée logique et limpide, qui appréhende rapidement l'essentiel</v>
      </c>
      <c r="B761" s="11"/>
      <c r="C761" s="12" t="s">
        <v>3846</v>
      </c>
      <c r="D761" s="12" t="s">
        <v>3019</v>
      </c>
      <c r="E761" s="12"/>
      <c r="F761" s="11"/>
      <c r="G761" s="33" t="s">
        <v>17</v>
      </c>
      <c r="H761" s="8"/>
      <c r="J761" s="8"/>
    </row>
    <row r="762" spans="1:10" x14ac:dyDescent="0.25">
      <c r="A762" s="32" t="str">
        <f t="shared" ca="1" si="15"/>
        <v>Arguments et justificatifs à l'appui des compétences</v>
      </c>
      <c r="B762" s="11"/>
      <c r="C762" s="12" t="s">
        <v>1395</v>
      </c>
      <c r="D762" s="12" t="s">
        <v>3020</v>
      </c>
      <c r="E762" s="12"/>
      <c r="F762" s="11"/>
      <c r="G762" s="33" t="s">
        <v>17</v>
      </c>
      <c r="H762" s="8"/>
      <c r="J762" s="8"/>
    </row>
    <row r="763" spans="1:10" x14ac:dyDescent="0.25">
      <c r="A763" s="32" t="str">
        <f t="shared" ca="1" si="15"/>
        <v>Motivation</v>
      </c>
      <c r="B763" s="11"/>
      <c r="C763" s="12" t="s">
        <v>609</v>
      </c>
      <c r="D763" s="12" t="s">
        <v>609</v>
      </c>
      <c r="E763" s="12"/>
      <c r="F763" s="11"/>
      <c r="G763" s="33" t="s">
        <v>17</v>
      </c>
      <c r="H763" s="8"/>
      <c r="J763" s="8"/>
    </row>
    <row r="764" spans="1:10" x14ac:dyDescent="0.25">
      <c r="A764" s="32" t="str">
        <f t="shared" ca="1" si="15"/>
        <v>Curriculum vitae</v>
      </c>
      <c r="B764" s="11"/>
      <c r="C764" s="55" t="s">
        <v>1396</v>
      </c>
      <c r="D764" s="12" t="s">
        <v>3021</v>
      </c>
      <c r="E764" s="12"/>
      <c r="F764" s="11"/>
      <c r="G764" s="33" t="s">
        <v>17</v>
      </c>
      <c r="H764" s="8"/>
      <c r="J764" s="8"/>
    </row>
    <row r="765" spans="1:10" ht="26.4" x14ac:dyDescent="0.25">
      <c r="A765" s="32" t="str">
        <f t="shared" ca="1" si="15"/>
        <v>Respect des contraintes formelles, synthétique, transparent</v>
      </c>
      <c r="B765" s="11"/>
      <c r="C765" s="12" t="s">
        <v>1397</v>
      </c>
      <c r="D765" s="12" t="s">
        <v>3022</v>
      </c>
      <c r="E765" s="12"/>
      <c r="F765" s="11"/>
      <c r="G765" s="33" t="s">
        <v>17</v>
      </c>
      <c r="H765" s="8"/>
      <c r="J765" s="8"/>
    </row>
    <row r="766" spans="1:10" x14ac:dyDescent="0.25">
      <c r="A766" s="32" t="str">
        <f t="shared" ca="1" si="15"/>
        <v>Justificatifs des qualifications et expériences</v>
      </c>
      <c r="B766" s="11"/>
      <c r="C766" s="12" t="s">
        <v>1398</v>
      </c>
      <c r="D766" s="12" t="s">
        <v>3023</v>
      </c>
      <c r="E766" s="12"/>
      <c r="F766" s="11"/>
      <c r="G766" s="33" t="s">
        <v>17</v>
      </c>
      <c r="H766" s="8"/>
      <c r="J766" s="8"/>
    </row>
    <row r="767" spans="1:10" ht="26.4" x14ac:dyDescent="0.25">
      <c r="A767" s="32" t="str">
        <f t="shared" ca="1" si="15"/>
        <v>Succession logique de formation et expérience professionnelle, ruptures, failles</v>
      </c>
      <c r="B767" s="11"/>
      <c r="C767" s="12" t="s">
        <v>1399</v>
      </c>
      <c r="D767" s="12" t="s">
        <v>3024</v>
      </c>
      <c r="E767" s="12"/>
      <c r="F767" s="11"/>
      <c r="G767" s="33" t="s">
        <v>17</v>
      </c>
      <c r="H767" s="8"/>
      <c r="J767" s="8"/>
    </row>
    <row r="768" spans="1:10" x14ac:dyDescent="0.25">
      <c r="A768" s="32" t="str">
        <f t="shared" ca="1" si="15"/>
        <v>Évolution perceptible, qualification continue</v>
      </c>
      <c r="B768" s="11"/>
      <c r="C768" s="12" t="s">
        <v>1400</v>
      </c>
      <c r="D768" s="12" t="s">
        <v>3025</v>
      </c>
      <c r="E768" s="12"/>
      <c r="F768" s="11"/>
      <c r="G768" s="33" t="s">
        <v>17</v>
      </c>
      <c r="H768" s="8"/>
      <c r="J768" s="8"/>
    </row>
    <row r="769" spans="1:10" x14ac:dyDescent="0.25">
      <c r="A769" s="32" t="str">
        <f t="shared" ca="1" si="15"/>
        <v>Certificats et autres justificatifs</v>
      </c>
      <c r="B769" s="11"/>
      <c r="C769" s="55" t="s">
        <v>1405</v>
      </c>
      <c r="D769" s="12" t="s">
        <v>3026</v>
      </c>
      <c r="E769" s="12"/>
      <c r="F769" s="11"/>
      <c r="G769" s="33" t="s">
        <v>17</v>
      </c>
      <c r="H769" s="8"/>
      <c r="J769" s="8"/>
    </row>
    <row r="770" spans="1:10" x14ac:dyDescent="0.25">
      <c r="A770" s="32" t="str">
        <f t="shared" ca="1" si="15"/>
        <v>Exhaustivité, cohérence, adéquation avec le CV</v>
      </c>
      <c r="B770" s="11"/>
      <c r="C770" s="12" t="s">
        <v>1401</v>
      </c>
      <c r="D770" s="12" t="s">
        <v>3027</v>
      </c>
      <c r="E770" s="12"/>
      <c r="F770" s="11"/>
      <c r="G770" s="33" t="s">
        <v>17</v>
      </c>
      <c r="H770" s="8"/>
      <c r="J770" s="8"/>
    </row>
    <row r="771" spans="1:10" x14ac:dyDescent="0.25">
      <c r="A771" s="32" t="str">
        <f t="shared" ca="1" si="15"/>
        <v>Justificatifs de compétences et expériences</v>
      </c>
      <c r="B771" s="11"/>
      <c r="C771" s="12" t="s">
        <v>1402</v>
      </c>
      <c r="D771" s="12" t="s">
        <v>3028</v>
      </c>
      <c r="E771" s="12"/>
      <c r="F771" s="11"/>
      <c r="G771" s="33" t="s">
        <v>17</v>
      </c>
      <c r="H771" s="8"/>
      <c r="J771" s="8"/>
    </row>
    <row r="772" spans="1:10" ht="26.4" x14ac:dyDescent="0.25">
      <c r="A772" s="32" t="str">
        <f t="shared" ca="1" si="15"/>
        <v>Certificats d'établissements d'enseignement et d'employeurs - que disent les " codes "</v>
      </c>
      <c r="B772" s="11"/>
      <c r="C772" s="12" t="s">
        <v>1403</v>
      </c>
      <c r="D772" s="12" t="s">
        <v>3029</v>
      </c>
      <c r="E772" s="12"/>
      <c r="F772" s="11"/>
      <c r="G772" s="33" t="s">
        <v>17</v>
      </c>
      <c r="H772" s="8"/>
      <c r="J772" s="8"/>
    </row>
    <row r="773" spans="1:10" x14ac:dyDescent="0.25">
      <c r="A773" s="32" t="str">
        <f t="shared" ca="1" si="15"/>
        <v>Échantillons de travaux, références, site web</v>
      </c>
      <c r="B773" s="11"/>
      <c r="C773" s="12" t="s">
        <v>1404</v>
      </c>
      <c r="D773" s="12" t="s">
        <v>3030</v>
      </c>
      <c r="E773" s="12"/>
      <c r="F773" s="11"/>
      <c r="G773" s="33" t="s">
        <v>17</v>
      </c>
      <c r="H773" s="8"/>
      <c r="J773" s="8"/>
    </row>
    <row r="774" spans="1:10" x14ac:dyDescent="0.25">
      <c r="A774" s="32" t="str">
        <f t="shared" ca="1" si="15"/>
        <v>Critères IMPERATIFS (cf. profil requis)</v>
      </c>
      <c r="B774" s="11"/>
      <c r="C774" s="12" t="s">
        <v>1417</v>
      </c>
      <c r="D774" s="12" t="s">
        <v>3031</v>
      </c>
      <c r="E774" s="12"/>
      <c r="F774" s="11"/>
      <c r="G774" s="33" t="s">
        <v>17</v>
      </c>
      <c r="H774" s="8"/>
      <c r="J774" s="8"/>
    </row>
    <row r="775" spans="1:10" ht="26.4" x14ac:dyDescent="0.25">
      <c r="A775" s="34" t="str">
        <f t="shared" ca="1" si="15"/>
        <v>Pour effacer le tableau, veuillez effacer les points dans cette colonne.</v>
      </c>
      <c r="B775" s="11"/>
      <c r="C775" s="35" t="s">
        <v>1418</v>
      </c>
      <c r="D775" s="35" t="s">
        <v>3828</v>
      </c>
      <c r="E775" s="35"/>
      <c r="F775" s="36"/>
      <c r="G775" s="37" t="s">
        <v>17</v>
      </c>
      <c r="H775" s="8"/>
      <c r="J775" s="8"/>
    </row>
    <row r="776" spans="1:10" s="28" customFormat="1" x14ac:dyDescent="0.25">
      <c r="A776" s="57" t="str">
        <f t="shared" ca="1" si="15"/>
        <v>E N T R E T I E N    D ' E M B A U C H E</v>
      </c>
      <c r="B776" s="58"/>
      <c r="C776" s="59" t="s">
        <v>1419</v>
      </c>
      <c r="D776" s="60" t="s">
        <v>3033</v>
      </c>
      <c r="E776" s="60"/>
      <c r="F776" s="60"/>
      <c r="G776" s="61" t="s">
        <v>17</v>
      </c>
      <c r="H776" s="7"/>
      <c r="J776" s="7"/>
    </row>
    <row r="777" spans="1:10" ht="26.4" x14ac:dyDescent="0.25">
      <c r="A777" s="38" t="str">
        <f t="shared" ca="1" si="15"/>
        <v>A P E R Ç U   E N T R E T I E N S    D ' E M B A U C H E</v>
      </c>
      <c r="B777" s="62"/>
      <c r="C777" s="23" t="s">
        <v>3810</v>
      </c>
      <c r="D777" s="24" t="s">
        <v>3809</v>
      </c>
      <c r="E777" s="38"/>
      <c r="F777" s="38"/>
      <c r="G777" s="63"/>
      <c r="H777" s="8"/>
      <c r="J777" s="8"/>
    </row>
    <row r="778" spans="1:10" x14ac:dyDescent="0.25">
      <c r="A778" s="29" t="str">
        <f t="shared" ca="1" si="15"/>
        <v>Impression générale</v>
      </c>
      <c r="B778" s="11"/>
      <c r="C778" s="39" t="s">
        <v>1421</v>
      </c>
      <c r="D778" s="39" t="s">
        <v>3034</v>
      </c>
      <c r="E778" s="39"/>
      <c r="F778" s="30"/>
      <c r="G778" s="31" t="s">
        <v>17</v>
      </c>
      <c r="H778" s="8"/>
      <c r="J778" s="8"/>
    </row>
    <row r="779" spans="1:10" ht="39.6" x14ac:dyDescent="0.25">
      <c r="A779" s="32" t="str">
        <f t="shared" ca="1" si="15"/>
        <v>Première impression (apparence, expression du visage, présentation, voix, contact visuel)</v>
      </c>
      <c r="B779" s="11"/>
      <c r="C779" s="12" t="s">
        <v>1420</v>
      </c>
      <c r="D779" s="12" t="s">
        <v>3035</v>
      </c>
      <c r="E779" s="12"/>
      <c r="F779" s="11"/>
      <c r="G779" s="33" t="s">
        <v>17</v>
      </c>
      <c r="H779" s="8"/>
      <c r="J779" s="8"/>
    </row>
    <row r="780" spans="1:10" ht="39.6" x14ac:dyDescent="0.25">
      <c r="A780" s="32" t="str">
        <f t="shared" ca="1" si="15"/>
        <v>p. ex. Paraît-il/elle naturel(le) ? Sa tenue vestimentaire est-elle adaptée ? Entretient-il/elle un contact naturel du regard ? S'exprime-t-il/elle clairement ?</v>
      </c>
      <c r="B780" s="11"/>
      <c r="C780" s="12" t="s">
        <v>1429</v>
      </c>
      <c r="D780" s="12" t="s">
        <v>3036</v>
      </c>
      <c r="E780" s="12"/>
      <c r="F780" s="11"/>
      <c r="G780" s="33" t="s">
        <v>17</v>
      </c>
      <c r="H780" s="8"/>
      <c r="J780" s="8"/>
    </row>
    <row r="781" spans="1:10" x14ac:dyDescent="0.25">
      <c r="A781" s="32" t="str">
        <f t="shared" ca="1" si="15"/>
        <v>Motivation pour ce poste</v>
      </c>
      <c r="B781" s="11"/>
      <c r="C781" s="12" t="s">
        <v>1422</v>
      </c>
      <c r="D781" s="12" t="s">
        <v>3037</v>
      </c>
      <c r="E781" s="12"/>
      <c r="F781" s="11"/>
      <c r="G781" s="33" t="s">
        <v>17</v>
      </c>
      <c r="H781" s="8"/>
      <c r="J781" s="8"/>
    </row>
    <row r="782" spans="1:10" x14ac:dyDescent="0.25">
      <c r="A782" s="32" t="str">
        <f t="shared" ca="1" si="15"/>
        <v>Critères de sélection possibles</v>
      </c>
      <c r="B782" s="11"/>
      <c r="C782" s="12" t="s">
        <v>1424</v>
      </c>
      <c r="D782" s="12" t="s">
        <v>3038</v>
      </c>
      <c r="E782" s="12"/>
      <c r="F782" s="11"/>
      <c r="G782" s="33" t="s">
        <v>17</v>
      </c>
      <c r="H782" s="8"/>
      <c r="J782" s="8"/>
    </row>
    <row r="783" spans="1:10" x14ac:dyDescent="0.25">
      <c r="A783" s="32" t="str">
        <f t="shared" ca="1" si="15"/>
        <v>Exemples de questions</v>
      </c>
      <c r="B783" s="11"/>
      <c r="C783" s="12" t="s">
        <v>1425</v>
      </c>
      <c r="D783" s="12" t="s">
        <v>3039</v>
      </c>
      <c r="E783" s="12"/>
      <c r="F783" s="11"/>
      <c r="G783" s="33" t="s">
        <v>17</v>
      </c>
      <c r="H783" s="8"/>
      <c r="J783" s="8"/>
    </row>
    <row r="784" spans="1:10" ht="26.4" x14ac:dyDescent="0.25">
      <c r="A784" s="32" t="str">
        <f t="shared" ca="1" si="15"/>
        <v>Vous avez postulé pour ce poste vacant. Qu'est-ce qui vous a incité à le faire ?</v>
      </c>
      <c r="B784" s="11"/>
      <c r="C784" s="12" t="s">
        <v>1426</v>
      </c>
      <c r="D784" s="12" t="s">
        <v>3040</v>
      </c>
      <c r="E784" s="12"/>
      <c r="F784" s="11"/>
      <c r="G784" s="33" t="s">
        <v>17</v>
      </c>
      <c r="H784" s="8"/>
      <c r="J784" s="8"/>
    </row>
    <row r="785" spans="1:10" x14ac:dyDescent="0.25">
      <c r="A785" s="32" t="str">
        <f t="shared" ca="1" si="15"/>
        <v xml:space="preserve">Expression (orale / écrite) </v>
      </c>
      <c r="B785" s="11"/>
      <c r="C785" s="12" t="s">
        <v>1427</v>
      </c>
      <c r="D785" s="12" t="s">
        <v>3041</v>
      </c>
      <c r="E785" s="12"/>
      <c r="F785" s="11"/>
      <c r="G785" s="33" t="s">
        <v>17</v>
      </c>
      <c r="H785" s="8"/>
      <c r="J785" s="8"/>
    </row>
    <row r="786" spans="1:10" ht="39.6" x14ac:dyDescent="0.25">
      <c r="A786" s="32" t="str">
        <f t="shared" ca="1" si="15"/>
        <v>Quels étaient les textes / présentations les plus exigeants que vous avez élaborés jusqu'à présent ? Quel résultat avez-vous ainsi obtenu ?</v>
      </c>
      <c r="B786" s="11"/>
      <c r="C786" s="12" t="s">
        <v>1428</v>
      </c>
      <c r="D786" s="12" t="s">
        <v>3042</v>
      </c>
      <c r="E786" s="12"/>
      <c r="F786" s="11"/>
      <c r="G786" s="33" t="s">
        <v>17</v>
      </c>
      <c r="H786" s="8"/>
      <c r="J786" s="8"/>
    </row>
    <row r="787" spans="1:10" x14ac:dyDescent="0.25">
      <c r="A787" s="32" t="str">
        <f t="shared" ca="1" si="15"/>
        <v>Aptitude au travail en équipe</v>
      </c>
      <c r="B787" s="11"/>
      <c r="C787" s="12" t="s">
        <v>1255</v>
      </c>
      <c r="D787" s="12" t="s">
        <v>3001</v>
      </c>
      <c r="E787" s="12"/>
      <c r="F787" s="11"/>
      <c r="G787" s="33" t="s">
        <v>17</v>
      </c>
      <c r="H787" s="8"/>
      <c r="J787" s="8"/>
    </row>
    <row r="788" spans="1:10" ht="52.8" x14ac:dyDescent="0.25">
      <c r="A788" s="32" t="str">
        <f t="shared" ca="1" si="15"/>
        <v>Il faut parfois travailler en équipe avec des personnes difficiles. Décrivez quelques cas dans lesquels cela vous est arrivé. Comment avez-vous géré cette situation ?</v>
      </c>
      <c r="B788" s="11"/>
      <c r="C788" s="12" t="s">
        <v>1475</v>
      </c>
      <c r="D788" s="12" t="s">
        <v>3043</v>
      </c>
      <c r="E788" s="12"/>
      <c r="F788" s="11"/>
      <c r="G788" s="33" t="s">
        <v>17</v>
      </c>
      <c r="H788" s="8"/>
      <c r="J788" s="8"/>
    </row>
    <row r="789" spans="1:10" x14ac:dyDescent="0.25">
      <c r="A789" s="32" t="str">
        <f t="shared" ca="1" si="15"/>
        <v>Volonté de performer</v>
      </c>
      <c r="B789" s="11"/>
      <c r="C789" s="12" t="s">
        <v>1430</v>
      </c>
      <c r="D789" s="12" t="s">
        <v>3044</v>
      </c>
      <c r="E789" s="12"/>
      <c r="F789" s="11"/>
      <c r="G789" s="33" t="s">
        <v>17</v>
      </c>
      <c r="H789" s="8"/>
      <c r="J789" s="8"/>
    </row>
    <row r="790" spans="1:10" ht="39.6" x14ac:dyDescent="0.25">
      <c r="A790" s="32" t="str">
        <f t="shared" ca="1" si="15"/>
        <v xml:space="preserve">Veuillez nous indiquer des situations dans lesquelles vous avez dû réaliser des performances du plus haut niveau ? A quoi peut-on imputer ces prestations ? </v>
      </c>
      <c r="B790" s="11"/>
      <c r="C790" s="12" t="s">
        <v>1431</v>
      </c>
      <c r="D790" s="12" t="s">
        <v>3045</v>
      </c>
      <c r="E790" s="12"/>
      <c r="F790" s="11"/>
      <c r="G790" s="33" t="s">
        <v>17</v>
      </c>
      <c r="H790" s="8"/>
      <c r="J790" s="8"/>
    </row>
    <row r="791" spans="1:10" x14ac:dyDescent="0.25">
      <c r="A791" s="32" t="str">
        <f t="shared" ca="1" si="15"/>
        <v>Esprit d'initiative</v>
      </c>
      <c r="B791" s="11"/>
      <c r="C791" s="12" t="s">
        <v>1432</v>
      </c>
      <c r="D791" s="12" t="s">
        <v>3046</v>
      </c>
      <c r="E791" s="12"/>
      <c r="F791" s="11"/>
      <c r="G791" s="33" t="s">
        <v>17</v>
      </c>
      <c r="H791" s="8"/>
      <c r="J791" s="8"/>
    </row>
    <row r="792" spans="1:10" ht="39.6" x14ac:dyDescent="0.25">
      <c r="A792" s="32" t="str">
        <f t="shared" ca="1" si="15"/>
        <v>Souvenez-vous de situations dans lesquelles vous vous êtes saisis de travaux de votre propre initiative. Pourquoi l'avez-vous fait ? Quel était le résultat ?</v>
      </c>
      <c r="B792" s="11"/>
      <c r="C792" s="12" t="s">
        <v>1433</v>
      </c>
      <c r="D792" s="12" t="s">
        <v>3047</v>
      </c>
      <c r="E792" s="12"/>
      <c r="F792" s="11"/>
      <c r="G792" s="33" t="s">
        <v>17</v>
      </c>
      <c r="H792" s="8"/>
      <c r="J792" s="8"/>
    </row>
    <row r="793" spans="1:10" x14ac:dyDescent="0.25">
      <c r="A793" s="32" t="str">
        <f t="shared" ca="1" si="15"/>
        <v>Endurance</v>
      </c>
      <c r="B793" s="11"/>
      <c r="C793" s="12" t="s">
        <v>1244</v>
      </c>
      <c r="D793" s="12" t="s">
        <v>3048</v>
      </c>
      <c r="E793" s="12"/>
      <c r="F793" s="11"/>
      <c r="G793" s="33" t="s">
        <v>17</v>
      </c>
      <c r="H793" s="8"/>
      <c r="J793" s="8"/>
    </row>
    <row r="794" spans="1:10" ht="39.6" x14ac:dyDescent="0.25">
      <c r="A794" s="32" t="str">
        <f t="shared" ca="1" si="15"/>
        <v>Quand avez-vous été vraiment sous pression pour la dernière fois ? Quel était l'enjeu ? Qu'avez-vous fait ? Comment était le résultat ?</v>
      </c>
      <c r="B794" s="11"/>
      <c r="C794" s="12" t="s">
        <v>1434</v>
      </c>
      <c r="D794" s="12" t="s">
        <v>3049</v>
      </c>
      <c r="E794" s="12"/>
      <c r="F794" s="11"/>
      <c r="G794" s="33" t="s">
        <v>17</v>
      </c>
      <c r="H794" s="8"/>
      <c r="J794" s="8"/>
    </row>
    <row r="795" spans="1:10" x14ac:dyDescent="0.25">
      <c r="A795" s="32" t="str">
        <f t="shared" ca="1" si="15"/>
        <v>Persévérance</v>
      </c>
      <c r="B795" s="11"/>
      <c r="C795" s="12" t="s">
        <v>1435</v>
      </c>
      <c r="D795" s="12" t="s">
        <v>3050</v>
      </c>
      <c r="E795" s="12"/>
      <c r="F795" s="11"/>
      <c r="G795" s="33" t="s">
        <v>17</v>
      </c>
      <c r="H795" s="8"/>
      <c r="J795" s="8"/>
    </row>
    <row r="796" spans="1:10" ht="52.8" x14ac:dyDescent="0.25">
      <c r="A796" s="32" t="str">
        <f t="shared" ca="1" si="15"/>
        <v>Dans la vie professionnelle, on est très souvent confronté à des résistances. Citez-nous un exemple tiré de votre activité. Comment avez-vous géré cette situation ?</v>
      </c>
      <c r="B796" s="11"/>
      <c r="C796" s="12" t="s">
        <v>1436</v>
      </c>
      <c r="D796" s="12" t="s">
        <v>3051</v>
      </c>
      <c r="E796" s="12"/>
      <c r="F796" s="11"/>
      <c r="G796" s="33" t="s">
        <v>17</v>
      </c>
      <c r="H796" s="8"/>
      <c r="J796" s="8"/>
    </row>
    <row r="797" spans="1:10" x14ac:dyDescent="0.25">
      <c r="A797" s="32" t="str">
        <f t="shared" ca="1" si="15"/>
        <v>Diligence</v>
      </c>
      <c r="B797" s="11"/>
      <c r="C797" s="1" t="s">
        <v>1437</v>
      </c>
      <c r="D797" s="12" t="s">
        <v>3052</v>
      </c>
      <c r="E797" s="12"/>
      <c r="F797" s="11"/>
      <c r="G797" s="33" t="s">
        <v>17</v>
      </c>
      <c r="H797" s="8"/>
      <c r="J797" s="8"/>
    </row>
    <row r="798" spans="1:10" ht="39.6" x14ac:dyDescent="0.25">
      <c r="A798" s="32" t="str">
        <f t="shared" ca="1" si="15"/>
        <v>Pour quelles tâches, un travail particulièrement méticuleux était-il essentiel ? Avec quel résultat vous êtes-vous acquitté de cette tâche ?</v>
      </c>
      <c r="B798" s="11"/>
      <c r="C798" s="12" t="s">
        <v>1438</v>
      </c>
      <c r="D798" s="12" t="s">
        <v>3053</v>
      </c>
      <c r="E798" s="12"/>
      <c r="F798" s="11"/>
      <c r="G798" s="33" t="s">
        <v>17</v>
      </c>
      <c r="H798" s="8"/>
      <c r="J798" s="8"/>
    </row>
    <row r="799" spans="1:10" x14ac:dyDescent="0.25">
      <c r="A799" s="32" t="str">
        <f t="shared" ca="1" si="15"/>
        <v>Faculté de décision</v>
      </c>
      <c r="B799" s="11"/>
      <c r="C799" s="12" t="s">
        <v>1440</v>
      </c>
      <c r="D799" s="12" t="s">
        <v>3054</v>
      </c>
      <c r="E799" s="12"/>
      <c r="F799" s="11"/>
      <c r="G799" s="33" t="s">
        <v>17</v>
      </c>
      <c r="H799" s="8"/>
      <c r="J799" s="8"/>
    </row>
    <row r="800" spans="1:10" ht="39.6" x14ac:dyDescent="0.25">
      <c r="A800" s="32" t="str">
        <f t="shared" ca="1" si="15"/>
        <v>Quelles étaient vos décisions les plus difficiles jusqu'à présent ? En quoi consistait la principale difficulté pour vous ? Avez-vous pris la bonne décision ?</v>
      </c>
      <c r="B800" s="11"/>
      <c r="C800" s="12" t="s">
        <v>1439</v>
      </c>
      <c r="D800" s="12" t="s">
        <v>3055</v>
      </c>
      <c r="E800" s="12"/>
      <c r="F800" s="11"/>
      <c r="G800" s="33" t="s">
        <v>17</v>
      </c>
      <c r="H800" s="8"/>
      <c r="J800" s="8"/>
    </row>
    <row r="801" spans="1:10" x14ac:dyDescent="0.25">
      <c r="A801" s="32" t="str">
        <f t="shared" ca="1" si="15"/>
        <v>Créativité</v>
      </c>
      <c r="B801" s="11"/>
      <c r="C801" s="1" t="s">
        <v>1441</v>
      </c>
      <c r="D801" s="12" t="s">
        <v>3056</v>
      </c>
      <c r="E801" s="12"/>
      <c r="F801" s="11"/>
      <c r="G801" s="33" t="s">
        <v>17</v>
      </c>
      <c r="H801" s="8"/>
      <c r="J801" s="8"/>
    </row>
    <row r="802" spans="1:10" ht="26.4" x14ac:dyDescent="0.25">
      <c r="A802" s="32" t="str">
        <f t="shared" ca="1" si="15"/>
        <v>Quelle a été votre idée la plus originale jusqu'à présent ? Comment l'avez-vous réalisée ?</v>
      </c>
      <c r="B802" s="11"/>
      <c r="C802" s="12" t="s">
        <v>1442</v>
      </c>
      <c r="D802" s="12" t="s">
        <v>3057</v>
      </c>
      <c r="E802" s="12"/>
      <c r="F802" s="11"/>
      <c r="G802" s="33" t="s">
        <v>17</v>
      </c>
      <c r="H802" s="8"/>
      <c r="J802" s="8"/>
    </row>
    <row r="803" spans="1:10" x14ac:dyDescent="0.25">
      <c r="A803" s="32" t="str">
        <f t="shared" ca="1" si="15"/>
        <v>Connaissances professionnelles</v>
      </c>
      <c r="B803" s="11"/>
      <c r="C803" s="12" t="s">
        <v>1443</v>
      </c>
      <c r="D803" s="12" t="s">
        <v>3058</v>
      </c>
      <c r="E803" s="12"/>
      <c r="F803" s="11"/>
      <c r="G803" s="33" t="s">
        <v>17</v>
      </c>
      <c r="H803" s="8"/>
      <c r="J803" s="8"/>
    </row>
    <row r="804" spans="1:10" ht="26.4" x14ac:dyDescent="0.25">
      <c r="A804" s="32" t="str">
        <f t="shared" ca="1" si="15"/>
        <v>Quelle performance professionnelle était-elle la plus appréciée de votre supérieur ?</v>
      </c>
      <c r="B804" s="11"/>
      <c r="C804" s="12" t="s">
        <v>1444</v>
      </c>
      <c r="D804" s="12" t="s">
        <v>3059</v>
      </c>
      <c r="E804" s="12"/>
      <c r="F804" s="11"/>
      <c r="G804" s="33" t="s">
        <v>17</v>
      </c>
      <c r="H804" s="8"/>
      <c r="J804" s="8"/>
    </row>
    <row r="805" spans="1:10" x14ac:dyDescent="0.25">
      <c r="A805" s="32" t="str">
        <f t="shared" ca="1" si="15"/>
        <v>Planification et organisation</v>
      </c>
      <c r="B805" s="11"/>
      <c r="C805" s="12" t="s">
        <v>1445</v>
      </c>
      <c r="D805" s="12" t="s">
        <v>3060</v>
      </c>
      <c r="E805" s="12"/>
      <c r="F805" s="11"/>
      <c r="G805" s="33" t="s">
        <v>17</v>
      </c>
      <c r="H805" s="8"/>
      <c r="J805" s="8"/>
    </row>
    <row r="806" spans="1:10" ht="26.4" x14ac:dyDescent="0.25">
      <c r="A806" s="32" t="str">
        <f t="shared" ca="1" si="15"/>
        <v>Comment faites-vous le planning d'une journée de travail habituelle (votre système) ?</v>
      </c>
      <c r="B806" s="11"/>
      <c r="C806" s="12" t="s">
        <v>1446</v>
      </c>
      <c r="D806" s="12" t="s">
        <v>3061</v>
      </c>
      <c r="E806" s="12"/>
      <c r="F806" s="11"/>
      <c r="G806" s="33" t="s">
        <v>17</v>
      </c>
      <c r="H806" s="8"/>
      <c r="J806" s="8"/>
    </row>
    <row r="807" spans="1:10" x14ac:dyDescent="0.25">
      <c r="A807" s="32" t="str">
        <f t="shared" ca="1" si="15"/>
        <v>Disposition à apprendre</v>
      </c>
      <c r="B807" s="11"/>
      <c r="C807" s="12" t="s">
        <v>1447</v>
      </c>
      <c r="D807" s="12" t="s">
        <v>3062</v>
      </c>
      <c r="E807" s="12"/>
      <c r="F807" s="11"/>
      <c r="G807" s="33" t="s">
        <v>17</v>
      </c>
      <c r="H807" s="8"/>
      <c r="J807" s="8"/>
    </row>
    <row r="808" spans="1:10" ht="52.8" x14ac:dyDescent="0.25">
      <c r="A808" s="32" t="str">
        <f t="shared" ref="A808:A871" ca="1" si="16">OFFSET($C808,0,$Z$5-1)</f>
        <v>Comment maintenez-vous vos connaissances professionnelles à niveau ? Quels cours de formation continue avez-vous suivis au cours de ces 2 dernières années ?</v>
      </c>
      <c r="B808" s="11"/>
      <c r="C808" s="12" t="s">
        <v>1448</v>
      </c>
      <c r="D808" s="12" t="s">
        <v>3063</v>
      </c>
      <c r="E808" s="12"/>
      <c r="F808" s="11"/>
      <c r="G808" s="33" t="s">
        <v>17</v>
      </c>
      <c r="H808" s="8"/>
      <c r="J808" s="8"/>
    </row>
    <row r="809" spans="1:10" x14ac:dyDescent="0.25">
      <c r="A809" s="32" t="str">
        <f t="shared" ca="1" si="16"/>
        <v>Flexibilité</v>
      </c>
      <c r="B809" s="11"/>
      <c r="C809" s="12" t="s">
        <v>1262</v>
      </c>
      <c r="D809" s="12" t="s">
        <v>2995</v>
      </c>
      <c r="E809" s="12"/>
      <c r="F809" s="11"/>
      <c r="G809" s="33" t="s">
        <v>17</v>
      </c>
      <c r="H809" s="8"/>
      <c r="J809" s="8"/>
    </row>
    <row r="810" spans="1:10" ht="52.8" x14ac:dyDescent="0.25">
      <c r="A810" s="32" t="str">
        <f t="shared" ca="1" si="16"/>
        <v>Comment vous adaptez-vous à de nouvelles situations et circonstances dans votre activité professionnelle ? Quels changements ont eu lieu pour vous par le passé ? Exemples ?</v>
      </c>
      <c r="B810" s="11"/>
      <c r="C810" s="12" t="s">
        <v>1449</v>
      </c>
      <c r="D810" s="12" t="s">
        <v>3064</v>
      </c>
      <c r="E810" s="12"/>
      <c r="F810" s="11"/>
      <c r="G810" s="33" t="s">
        <v>17</v>
      </c>
      <c r="H810" s="8"/>
      <c r="J810" s="8"/>
    </row>
    <row r="811" spans="1:10" x14ac:dyDescent="0.25">
      <c r="A811" s="32" t="str">
        <f t="shared" ca="1" si="16"/>
        <v>Autonomie</v>
      </c>
      <c r="B811" s="11"/>
      <c r="C811" s="12" t="s">
        <v>1450</v>
      </c>
      <c r="D811" s="12" t="s">
        <v>3065</v>
      </c>
      <c r="E811" s="12"/>
      <c r="F811" s="11"/>
      <c r="G811" s="33" t="s">
        <v>17</v>
      </c>
      <c r="H811" s="8"/>
      <c r="J811" s="8"/>
    </row>
    <row r="812" spans="1:10" ht="39.6" x14ac:dyDescent="0.25">
      <c r="A812" s="32" t="str">
        <f t="shared" ca="1" si="16"/>
        <v>Quels travaux effectuez-vous actuellement de façon autonome ? Quelles activités devez-vous effectuer en concertation avec d'autres ?</v>
      </c>
      <c r="B812" s="11"/>
      <c r="C812" s="12" t="s">
        <v>1451</v>
      </c>
      <c r="D812" s="12" t="s">
        <v>3066</v>
      </c>
      <c r="E812" s="12"/>
      <c r="F812" s="11"/>
      <c r="G812" s="33" t="s">
        <v>17</v>
      </c>
      <c r="H812" s="8"/>
      <c r="J812" s="8"/>
    </row>
    <row r="813" spans="1:10" x14ac:dyDescent="0.25">
      <c r="A813" s="32" t="str">
        <f t="shared" ca="1" si="16"/>
        <v>Tolérance à la frustration</v>
      </c>
      <c r="B813" s="11"/>
      <c r="C813" s="12" t="s">
        <v>1452</v>
      </c>
      <c r="D813" s="12" t="s">
        <v>3067</v>
      </c>
      <c r="E813" s="12"/>
      <c r="F813" s="11"/>
      <c r="G813" s="33" t="s">
        <v>17</v>
      </c>
      <c r="H813" s="8"/>
      <c r="J813" s="8"/>
    </row>
    <row r="814" spans="1:10" ht="39.6" x14ac:dyDescent="0.25">
      <c r="A814" s="32" t="str">
        <f t="shared" ca="1" si="16"/>
        <v>Dans quelles situations auriez-vous vraiment envie de jeter votre poste par-dessus bord ? Comment parvenez-vous à surmonter cela ?</v>
      </c>
      <c r="B814" s="11"/>
      <c r="C814" s="12" t="s">
        <v>1453</v>
      </c>
      <c r="D814" s="12" t="s">
        <v>3068</v>
      </c>
      <c r="E814" s="12"/>
      <c r="F814" s="11"/>
      <c r="G814" s="33" t="s">
        <v>17</v>
      </c>
      <c r="H814" s="8"/>
      <c r="J814" s="8"/>
    </row>
    <row r="815" spans="1:10" x14ac:dyDescent="0.25">
      <c r="A815" s="32" t="str">
        <f t="shared" ca="1" si="16"/>
        <v>Présentation en public</v>
      </c>
      <c r="B815" s="11"/>
      <c r="C815" s="12" t="s">
        <v>1454</v>
      </c>
      <c r="D815" s="12" t="s">
        <v>3069</v>
      </c>
      <c r="E815" s="12"/>
      <c r="F815" s="11"/>
      <c r="G815" s="33" t="s">
        <v>17</v>
      </c>
      <c r="H815" s="8"/>
      <c r="J815" s="8"/>
    </row>
    <row r="816" spans="1:10" ht="39.6" x14ac:dyDescent="0.25">
      <c r="A816" s="32" t="str">
        <f t="shared" ca="1" si="16"/>
        <v>Qu'est-ce qui vous cause le plus de difficulté lorsque vous devez faire une présentation en public ? Exemple ?</v>
      </c>
      <c r="B816" s="11"/>
      <c r="C816" s="12" t="s">
        <v>1455</v>
      </c>
      <c r="D816" s="12" t="s">
        <v>3070</v>
      </c>
      <c r="E816" s="12"/>
      <c r="F816" s="11"/>
      <c r="G816" s="33" t="s">
        <v>17</v>
      </c>
      <c r="H816" s="8"/>
      <c r="J816" s="8"/>
    </row>
    <row r="817" spans="1:10" x14ac:dyDescent="0.25">
      <c r="A817" s="32" t="str">
        <f t="shared" ca="1" si="16"/>
        <v>Empathie</v>
      </c>
      <c r="B817" s="11"/>
      <c r="C817" s="12" t="s">
        <v>1456</v>
      </c>
      <c r="D817" s="12" t="s">
        <v>3071</v>
      </c>
      <c r="E817" s="12"/>
      <c r="F817" s="11"/>
      <c r="G817" s="33" t="s">
        <v>17</v>
      </c>
      <c r="H817" s="8"/>
      <c r="J817" s="8"/>
    </row>
    <row r="818" spans="1:10" ht="39.6" x14ac:dyDescent="0.25">
      <c r="A818" s="32" t="str">
        <f t="shared" ca="1" si="16"/>
        <v>Quelles étaient les personnes les plus difficiles avec lesquelles vous avez eu à faire jusqu'à présent ? Avec quel résultat y êtes-vous parvenu(e) ?</v>
      </c>
      <c r="B818" s="11"/>
      <c r="C818" s="12" t="s">
        <v>1457</v>
      </c>
      <c r="D818" s="12" t="s">
        <v>3072</v>
      </c>
      <c r="E818" s="12"/>
      <c r="F818" s="11"/>
      <c r="G818" s="33" t="s">
        <v>17</v>
      </c>
      <c r="H818" s="8"/>
      <c r="J818" s="8"/>
    </row>
    <row r="819" spans="1:10" x14ac:dyDescent="0.25">
      <c r="A819" s="32" t="str">
        <f t="shared" ca="1" si="16"/>
        <v>Sens des contacts humains</v>
      </c>
      <c r="B819" s="11"/>
      <c r="C819" s="12" t="s">
        <v>1458</v>
      </c>
      <c r="D819" s="12" t="s">
        <v>3073</v>
      </c>
      <c r="E819" s="12"/>
      <c r="F819" s="11"/>
      <c r="G819" s="33" t="s">
        <v>17</v>
      </c>
      <c r="H819" s="8"/>
      <c r="J819" s="8"/>
    </row>
    <row r="820" spans="1:10" ht="39.6" x14ac:dyDescent="0.25">
      <c r="A820" s="32" t="str">
        <f t="shared" ca="1" si="16"/>
        <v>Comment établissez-vous généralement le contact, avec de nouveaux collègues de travail, des clients ou des inconnus ?</v>
      </c>
      <c r="B820" s="11"/>
      <c r="C820" s="12" t="s">
        <v>1459</v>
      </c>
      <c r="D820" s="12" t="s">
        <v>3074</v>
      </c>
      <c r="E820" s="12"/>
      <c r="F820" s="11"/>
      <c r="G820" s="33" t="s">
        <v>17</v>
      </c>
      <c r="H820" s="8"/>
      <c r="J820" s="8"/>
    </row>
    <row r="821" spans="1:10" x14ac:dyDescent="0.25">
      <c r="A821" s="32" t="str">
        <f t="shared" ca="1" si="16"/>
        <v>Force de persuasion</v>
      </c>
      <c r="B821" s="11"/>
      <c r="C821" s="12" t="s">
        <v>1460</v>
      </c>
      <c r="D821" s="12" t="s">
        <v>3075</v>
      </c>
      <c r="E821" s="12"/>
      <c r="F821" s="11"/>
      <c r="G821" s="33" t="s">
        <v>17</v>
      </c>
      <c r="H821" s="8"/>
      <c r="J821" s="8"/>
    </row>
    <row r="822" spans="1:10" ht="26.4" x14ac:dyDescent="0.25">
      <c r="A822" s="32" t="str">
        <f t="shared" ca="1" si="16"/>
        <v>Comment êtes-vous parvenu(e) au mieux, jusqu'à présent, à convaincre quelqu'un d'une cause ?</v>
      </c>
      <c r="B822" s="11"/>
      <c r="C822" s="12" t="s">
        <v>1461</v>
      </c>
      <c r="D822" s="12" t="s">
        <v>3076</v>
      </c>
      <c r="E822" s="12"/>
      <c r="F822" s="11"/>
      <c r="G822" s="33" t="s">
        <v>17</v>
      </c>
      <c r="H822" s="8"/>
      <c r="J822" s="8"/>
    </row>
    <row r="823" spans="1:10" x14ac:dyDescent="0.25">
      <c r="A823" s="32" t="str">
        <f t="shared" ca="1" si="16"/>
        <v>Habileté en négociation</v>
      </c>
      <c r="B823" s="11"/>
      <c r="C823" s="12" t="s">
        <v>1256</v>
      </c>
      <c r="D823" s="12" t="s">
        <v>3077</v>
      </c>
      <c r="E823" s="12"/>
      <c r="F823" s="11"/>
      <c r="G823" s="33" t="s">
        <v>17</v>
      </c>
      <c r="H823" s="8"/>
      <c r="J823" s="8"/>
    </row>
    <row r="824" spans="1:10" ht="39.6" x14ac:dyDescent="0.25">
      <c r="A824" s="32" t="str">
        <f t="shared" ca="1" si="16"/>
        <v>Quelle négociation qualifieriez-vous à posteriori de votre plus gros échec ? Qu'est-ce qui n'a pas marché ? Quelles conséquences en ont été tirées ?</v>
      </c>
      <c r="B824" s="11"/>
      <c r="C824" s="12" t="s">
        <v>1462</v>
      </c>
      <c r="D824" s="12" t="s">
        <v>3078</v>
      </c>
      <c r="E824" s="12"/>
      <c r="F824" s="11"/>
      <c r="G824" s="33" t="s">
        <v>17</v>
      </c>
      <c r="H824" s="8"/>
      <c r="J824" s="8"/>
    </row>
    <row r="825" spans="1:10" x14ac:dyDescent="0.25">
      <c r="A825" s="32" t="str">
        <f t="shared" ca="1" si="16"/>
        <v>Comportement en situations conflictuelles</v>
      </c>
      <c r="B825" s="11"/>
      <c r="C825" s="12" t="s">
        <v>1463</v>
      </c>
      <c r="D825" s="12" t="s">
        <v>3079</v>
      </c>
      <c r="E825" s="12"/>
      <c r="F825" s="11"/>
      <c r="G825" s="33" t="s">
        <v>17</v>
      </c>
      <c r="H825" s="8"/>
      <c r="J825" s="8"/>
    </row>
    <row r="826" spans="1:10" ht="52.8" x14ac:dyDescent="0.25">
      <c r="A826" s="32" t="str">
        <f t="shared" ca="1" si="16"/>
        <v xml:space="preserve">Défendre un point de vue reconnu comme juste signifie souvent admettre le conflit avec autrui. Citez des exemples. Comment avez-vous géré de telles situations ?  </v>
      </c>
      <c r="B826" s="11"/>
      <c r="C826" s="12" t="s">
        <v>1464</v>
      </c>
      <c r="D826" s="12" t="s">
        <v>3080</v>
      </c>
      <c r="E826" s="12"/>
      <c r="F826" s="11"/>
      <c r="G826" s="33" t="s">
        <v>17</v>
      </c>
      <c r="H826" s="8"/>
      <c r="J826" s="8"/>
    </row>
    <row r="827" spans="1:10" x14ac:dyDescent="0.25">
      <c r="A827" s="32" t="str">
        <f t="shared" ca="1" si="16"/>
        <v>Capacité d'intégration</v>
      </c>
      <c r="B827" s="11"/>
      <c r="C827" s="12" t="s">
        <v>1465</v>
      </c>
      <c r="D827" s="12" t="s">
        <v>3081</v>
      </c>
      <c r="E827" s="12"/>
      <c r="F827" s="11"/>
      <c r="G827" s="33" t="s">
        <v>17</v>
      </c>
      <c r="H827" s="8"/>
      <c r="J827" s="8"/>
    </row>
    <row r="828" spans="1:10" ht="39.6" x14ac:dyDescent="0.25">
      <c r="A828" s="32" t="str">
        <f t="shared" ca="1" si="16"/>
        <v>Avez-vous déjà dû intégrer de nouveaux collaborateurs dans une équipe ? Comment avez-vous procédé / procéderiez-vous ?</v>
      </c>
      <c r="B828" s="11"/>
      <c r="C828" s="12" t="s">
        <v>1476</v>
      </c>
      <c r="D828" s="12" t="s">
        <v>3082</v>
      </c>
      <c r="E828" s="12"/>
      <c r="F828" s="11"/>
      <c r="G828" s="33" t="s">
        <v>17</v>
      </c>
      <c r="H828" s="8"/>
      <c r="J828" s="8"/>
    </row>
    <row r="829" spans="1:10" x14ac:dyDescent="0.25">
      <c r="A829" s="32" t="str">
        <f t="shared" ca="1" si="16"/>
        <v>Analyse de problèmes</v>
      </c>
      <c r="B829" s="11"/>
      <c r="C829" s="12" t="s">
        <v>1466</v>
      </c>
      <c r="D829" s="12" t="s">
        <v>3083</v>
      </c>
      <c r="E829" s="12"/>
      <c r="F829" s="11"/>
      <c r="G829" s="33" t="s">
        <v>17</v>
      </c>
      <c r="H829" s="8"/>
      <c r="J829" s="8"/>
    </row>
    <row r="830" spans="1:10" ht="39.6" x14ac:dyDescent="0.25">
      <c r="A830" s="32" t="str">
        <f t="shared" ca="1" si="16"/>
        <v>Décrivez-nous, à l'appui d'un problème concret, quelle a été votre approche pour gérer ce problème. Quel résultat avez-vous obtenu ?</v>
      </c>
      <c r="B830" s="11"/>
      <c r="C830" s="12" t="s">
        <v>1467</v>
      </c>
      <c r="D830" s="12" t="s">
        <v>3084</v>
      </c>
      <c r="E830" s="12"/>
      <c r="F830" s="11"/>
      <c r="G830" s="33" t="s">
        <v>17</v>
      </c>
      <c r="H830" s="8"/>
      <c r="J830" s="8"/>
    </row>
    <row r="831" spans="1:10" x14ac:dyDescent="0.25">
      <c r="A831" s="32" t="str">
        <f t="shared" ca="1" si="16"/>
        <v>Encadrement général</v>
      </c>
      <c r="B831" s="11"/>
      <c r="C831" s="12" t="s">
        <v>1468</v>
      </c>
      <c r="D831" s="12" t="s">
        <v>3085</v>
      </c>
      <c r="E831" s="12"/>
      <c r="F831" s="11"/>
      <c r="G831" s="33" t="s">
        <v>17</v>
      </c>
      <c r="H831" s="8"/>
      <c r="J831" s="8"/>
    </row>
    <row r="832" spans="1:10" ht="39.6" x14ac:dyDescent="0.25">
      <c r="A832" s="32" t="str">
        <f t="shared" ca="1" si="16"/>
        <v>Citez une des situations de leadership les plus difficiles que vous avez dû maîtriser. Comment avez-vous procédé ? Résultat ?</v>
      </c>
      <c r="B832" s="11"/>
      <c r="C832" s="12" t="s">
        <v>1469</v>
      </c>
      <c r="D832" s="12" t="s">
        <v>3086</v>
      </c>
      <c r="E832" s="12"/>
      <c r="F832" s="11"/>
      <c r="G832" s="33" t="s">
        <v>17</v>
      </c>
      <c r="H832" s="8"/>
      <c r="J832" s="8"/>
    </row>
    <row r="833" spans="1:10" x14ac:dyDescent="0.25">
      <c r="A833" s="32" t="str">
        <f t="shared" ca="1" si="16"/>
        <v>Volition (volonté)</v>
      </c>
      <c r="B833" s="11"/>
      <c r="C833" s="12" t="s">
        <v>1144</v>
      </c>
      <c r="D833" s="12" t="s">
        <v>2860</v>
      </c>
      <c r="E833" s="12"/>
      <c r="F833" s="11"/>
      <c r="G833" s="33" t="s">
        <v>17</v>
      </c>
      <c r="H833" s="8"/>
      <c r="J833" s="8"/>
    </row>
    <row r="834" spans="1:10" ht="39.6" x14ac:dyDescent="0.25">
      <c r="A834" s="32" t="str">
        <f t="shared" ca="1" si="16"/>
        <v>Y a-t-il eu des situations dans lesquelles vous n'avez pas réussi à mettre en œuvre les mesures requises ? Qu'avez-vous fait ?</v>
      </c>
      <c r="B834" s="11"/>
      <c r="C834" s="12" t="s">
        <v>1470</v>
      </c>
      <c r="D834" s="12" t="s">
        <v>3087</v>
      </c>
      <c r="E834" s="12"/>
      <c r="F834" s="11"/>
      <c r="G834" s="33" t="s">
        <v>17</v>
      </c>
      <c r="H834" s="8"/>
      <c r="J834" s="8"/>
    </row>
    <row r="835" spans="1:10" x14ac:dyDescent="0.25">
      <c r="A835" s="32" t="str">
        <f t="shared" ca="1" si="16"/>
        <v>Motivation des collaborateurs</v>
      </c>
      <c r="B835" s="11"/>
      <c r="C835" s="12" t="s">
        <v>1471</v>
      </c>
      <c r="D835" s="12" t="s">
        <v>3088</v>
      </c>
      <c r="E835" s="12"/>
      <c r="F835" s="11"/>
      <c r="G835" s="33" t="s">
        <v>17</v>
      </c>
      <c r="H835" s="8"/>
      <c r="J835" s="8"/>
    </row>
    <row r="836" spans="1:10" ht="52.8" x14ac:dyDescent="0.25">
      <c r="A836" s="32" t="str">
        <f t="shared" ca="1" si="16"/>
        <v>Avez-vous eu des collaborateurs qui n'étaient pas du tout motivés ? Comment avez-vous géré cette situation ? De manière générale, comment motivez-vous vos collaborateurs ?</v>
      </c>
      <c r="B836" s="11"/>
      <c r="C836" s="12" t="s">
        <v>1472</v>
      </c>
      <c r="D836" s="12" t="s">
        <v>3089</v>
      </c>
      <c r="E836" s="12"/>
      <c r="F836" s="11"/>
      <c r="G836" s="33" t="s">
        <v>17</v>
      </c>
      <c r="H836" s="8"/>
      <c r="J836" s="8"/>
    </row>
    <row r="837" spans="1:10" x14ac:dyDescent="0.25">
      <c r="A837" s="32" t="str">
        <f t="shared" ca="1" si="16"/>
        <v>Critères impératifs</v>
      </c>
      <c r="B837" s="11"/>
      <c r="C837" s="12" t="s">
        <v>1473</v>
      </c>
      <c r="D837" s="12" t="s">
        <v>3090</v>
      </c>
      <c r="E837" s="12"/>
      <c r="F837" s="11"/>
      <c r="G837" s="33" t="s">
        <v>17</v>
      </c>
      <c r="H837" s="8"/>
      <c r="J837" s="8"/>
    </row>
    <row r="838" spans="1:10" x14ac:dyDescent="0.25">
      <c r="A838" s="32" t="str">
        <f t="shared" ca="1" si="16"/>
        <v>Embauche ?</v>
      </c>
      <c r="B838" s="11"/>
      <c r="C838" s="12" t="s">
        <v>1474</v>
      </c>
      <c r="D838" s="12" t="s">
        <v>3091</v>
      </c>
      <c r="E838" s="12"/>
      <c r="F838" s="11"/>
      <c r="G838" s="33" t="s">
        <v>17</v>
      </c>
      <c r="H838" s="8"/>
      <c r="J838" s="8"/>
    </row>
    <row r="839" spans="1:10" ht="26.4" x14ac:dyDescent="0.25">
      <c r="A839" s="32" t="str">
        <f t="shared" ca="1" si="16"/>
        <v>s.v.p. sélectionner 
&lt;-- les questions !</v>
      </c>
      <c r="B839" s="11"/>
      <c r="C839" s="12" t="s">
        <v>1477</v>
      </c>
      <c r="D839" s="12" t="s">
        <v>3092</v>
      </c>
      <c r="E839" s="12"/>
      <c r="F839" s="11"/>
      <c r="G839" s="33" t="s">
        <v>17</v>
      </c>
      <c r="H839" s="8"/>
      <c r="J839" s="8"/>
    </row>
    <row r="840" spans="1:10" x14ac:dyDescent="0.25">
      <c r="A840" s="32" t="str">
        <f t="shared" ca="1" si="16"/>
        <v>Cf. profil requis</v>
      </c>
      <c r="B840" s="11"/>
      <c r="C840" s="12" t="s">
        <v>1479</v>
      </c>
      <c r="D840" s="12" t="s">
        <v>3093</v>
      </c>
      <c r="E840" s="12"/>
      <c r="F840" s="11"/>
      <c r="G840" s="33" t="s">
        <v>17</v>
      </c>
      <c r="H840" s="8"/>
      <c r="J840" s="8"/>
    </row>
    <row r="841" spans="1:10" x14ac:dyDescent="0.25">
      <c r="A841" s="32" t="str">
        <f t="shared" ca="1" si="16"/>
        <v>Situation</v>
      </c>
      <c r="B841" s="11"/>
      <c r="C841" s="12" t="s">
        <v>1480</v>
      </c>
      <c r="D841" s="12" t="s">
        <v>1480</v>
      </c>
      <c r="E841" s="12"/>
      <c r="F841" s="11"/>
      <c r="G841" s="33" t="s">
        <v>17</v>
      </c>
      <c r="H841" s="8"/>
      <c r="J841" s="8"/>
    </row>
    <row r="842" spans="1:10" x14ac:dyDescent="0.25">
      <c r="A842" s="32" t="str">
        <f t="shared" ca="1" si="16"/>
        <v>Comportement</v>
      </c>
      <c r="B842" s="11"/>
      <c r="C842" s="12" t="s">
        <v>1481</v>
      </c>
      <c r="D842" s="12" t="s">
        <v>3094</v>
      </c>
      <c r="E842" s="12"/>
      <c r="F842" s="11"/>
      <c r="G842" s="33" t="s">
        <v>17</v>
      </c>
      <c r="H842" s="8"/>
      <c r="J842" s="8"/>
    </row>
    <row r="843" spans="1:10" x14ac:dyDescent="0.25">
      <c r="A843" s="34" t="str">
        <f t="shared" ca="1" si="16"/>
        <v>Résultat</v>
      </c>
      <c r="B843" s="11"/>
      <c r="C843" s="35" t="s">
        <v>1482</v>
      </c>
      <c r="D843" s="35" t="s">
        <v>1483</v>
      </c>
      <c r="E843" s="35"/>
      <c r="F843" s="36"/>
      <c r="G843" s="37" t="s">
        <v>17</v>
      </c>
      <c r="H843" s="8"/>
      <c r="J843" s="8"/>
    </row>
    <row r="844" spans="1:10" s="28" customFormat="1" x14ac:dyDescent="0.25">
      <c r="A844" s="38" t="str">
        <f t="shared" ca="1" si="16"/>
        <v>C O M P E T E N C E S - C L E S</v>
      </c>
      <c r="B844" s="43"/>
      <c r="C844" s="23" t="s">
        <v>1855</v>
      </c>
      <c r="D844" s="24" t="s">
        <v>3156</v>
      </c>
      <c r="E844" s="24"/>
      <c r="F844" s="24"/>
      <c r="G844" s="26" t="s">
        <v>17</v>
      </c>
      <c r="H844" s="7"/>
      <c r="J844" s="7"/>
    </row>
    <row r="845" spans="1:10" x14ac:dyDescent="0.25">
      <c r="A845" s="29" t="str">
        <f t="shared" ca="1" si="16"/>
        <v>Compétences-clés</v>
      </c>
      <c r="B845" s="11"/>
      <c r="C845" s="39" t="s">
        <v>1576</v>
      </c>
      <c r="D845" s="39" t="s">
        <v>2695</v>
      </c>
      <c r="E845" s="39"/>
      <c r="F845" s="30"/>
      <c r="G845" s="31" t="s">
        <v>17</v>
      </c>
      <c r="H845" s="8"/>
      <c r="J845" s="8"/>
    </row>
    <row r="846" spans="1:10" x14ac:dyDescent="0.25">
      <c r="A846" s="32" t="str">
        <f t="shared" ca="1" si="16"/>
        <v>COMPETENCES PERSONNELLES</v>
      </c>
      <c r="B846" s="11"/>
      <c r="C846" s="12" t="s">
        <v>1501</v>
      </c>
      <c r="D846" s="12" t="s">
        <v>3095</v>
      </c>
      <c r="E846" s="12"/>
      <c r="F846" s="11"/>
      <c r="G846" s="33" t="s">
        <v>17</v>
      </c>
      <c r="H846" s="8"/>
      <c r="J846" s="8"/>
    </row>
    <row r="847" spans="1:10" x14ac:dyDescent="0.25">
      <c r="A847" s="32" t="str">
        <f t="shared" ca="1" si="16"/>
        <v>Loyauté</v>
      </c>
      <c r="B847" s="11"/>
      <c r="C847" s="12" t="s">
        <v>1485</v>
      </c>
      <c r="D847" s="12" t="s">
        <v>3096</v>
      </c>
      <c r="E847" s="12"/>
      <c r="F847" s="11"/>
      <c r="G847" s="33" t="s">
        <v>17</v>
      </c>
      <c r="H847" s="8"/>
      <c r="J847" s="8"/>
    </row>
    <row r="848" spans="1:10" x14ac:dyDescent="0.25">
      <c r="A848" s="32" t="str">
        <f t="shared" ca="1" si="16"/>
        <v>Attitude éthique</v>
      </c>
      <c r="B848" s="11"/>
      <c r="C848" s="12" t="s">
        <v>1499</v>
      </c>
      <c r="D848" s="12" t="s">
        <v>3097</v>
      </c>
      <c r="E848" s="12"/>
      <c r="F848" s="11"/>
      <c r="G848" s="33" t="s">
        <v>17</v>
      </c>
      <c r="H848" s="8"/>
      <c r="J848" s="8"/>
    </row>
    <row r="849" spans="1:10" x14ac:dyDescent="0.25">
      <c r="A849" s="32" t="str">
        <f t="shared" ca="1" si="16"/>
        <v>Crédibilité</v>
      </c>
      <c r="B849" s="11"/>
      <c r="C849" s="12" t="s">
        <v>1486</v>
      </c>
      <c r="D849" s="12" t="s">
        <v>3098</v>
      </c>
      <c r="E849" s="12"/>
      <c r="F849" s="11"/>
      <c r="G849" s="33" t="s">
        <v>17</v>
      </c>
      <c r="H849" s="8"/>
      <c r="J849" s="8"/>
    </row>
    <row r="850" spans="1:10" x14ac:dyDescent="0.25">
      <c r="A850" s="32" t="str">
        <f t="shared" ca="1" si="16"/>
        <v>Responsabilité personnelle</v>
      </c>
      <c r="B850" s="11"/>
      <c r="C850" s="12" t="s">
        <v>1487</v>
      </c>
      <c r="D850" s="12" t="s">
        <v>3099</v>
      </c>
      <c r="E850" s="12"/>
      <c r="F850" s="11"/>
      <c r="G850" s="33" t="s">
        <v>17</v>
      </c>
      <c r="H850" s="8"/>
      <c r="J850" s="8"/>
    </row>
    <row r="851" spans="1:10" x14ac:dyDescent="0.25">
      <c r="A851" s="32" t="str">
        <f t="shared" ca="1" si="16"/>
        <v>Dévouement à la tâche</v>
      </c>
      <c r="B851" s="11"/>
      <c r="C851" s="12" t="s">
        <v>1488</v>
      </c>
      <c r="D851" s="12" t="s">
        <v>3100</v>
      </c>
      <c r="E851" s="12"/>
      <c r="F851" s="11"/>
      <c r="G851" s="33" t="s">
        <v>17</v>
      </c>
      <c r="H851" s="8"/>
      <c r="J851" s="8"/>
    </row>
    <row r="852" spans="1:10" x14ac:dyDescent="0.25">
      <c r="A852" s="32" t="str">
        <f t="shared" ca="1" si="16"/>
        <v xml:space="preserve">Autogestion </v>
      </c>
      <c r="B852" s="11"/>
      <c r="C852" s="12" t="s">
        <v>1489</v>
      </c>
      <c r="D852" s="12" t="s">
        <v>3101</v>
      </c>
      <c r="E852" s="12"/>
      <c r="F852" s="11"/>
      <c r="G852" s="33" t="s">
        <v>17</v>
      </c>
      <c r="H852" s="8"/>
      <c r="J852" s="8"/>
    </row>
    <row r="853" spans="1:10" x14ac:dyDescent="0.25">
      <c r="A853" s="32" t="str">
        <f t="shared" ca="1" si="16"/>
        <v>Capacité créatrice</v>
      </c>
      <c r="B853" s="11"/>
      <c r="C853" s="12" t="s">
        <v>1490</v>
      </c>
      <c r="D853" s="12" t="s">
        <v>3102</v>
      </c>
      <c r="E853" s="12"/>
      <c r="F853" s="11"/>
      <c r="G853" s="33" t="s">
        <v>17</v>
      </c>
      <c r="H853" s="8"/>
      <c r="J853" s="8"/>
    </row>
    <row r="854" spans="1:10" x14ac:dyDescent="0.25">
      <c r="A854" s="32" t="str">
        <f t="shared" ca="1" si="16"/>
        <v>Ouverture au changement</v>
      </c>
      <c r="B854" s="11"/>
      <c r="C854" s="12" t="s">
        <v>1491</v>
      </c>
      <c r="D854" s="12" t="s">
        <v>3103</v>
      </c>
      <c r="E854" s="12"/>
      <c r="F854" s="11"/>
      <c r="G854" s="33" t="s">
        <v>17</v>
      </c>
      <c r="H854" s="8"/>
      <c r="J854" s="8"/>
    </row>
    <row r="855" spans="1:10" x14ac:dyDescent="0.25">
      <c r="A855" s="32" t="str">
        <f t="shared" ca="1" si="16"/>
        <v>Humour</v>
      </c>
      <c r="B855" s="11"/>
      <c r="C855" s="12" t="s">
        <v>1492</v>
      </c>
      <c r="D855" s="12" t="s">
        <v>3104</v>
      </c>
      <c r="E855" s="12"/>
      <c r="F855" s="11"/>
      <c r="G855" s="33" t="s">
        <v>17</v>
      </c>
      <c r="H855" s="8"/>
      <c r="J855" s="8"/>
    </row>
    <row r="856" spans="1:10" x14ac:dyDescent="0.25">
      <c r="A856" s="32" t="str">
        <f t="shared" ca="1" si="16"/>
        <v>Serviabilité</v>
      </c>
      <c r="B856" s="11"/>
      <c r="C856" s="12" t="s">
        <v>1493</v>
      </c>
      <c r="D856" s="12" t="s">
        <v>3105</v>
      </c>
      <c r="E856" s="12"/>
      <c r="F856" s="11"/>
      <c r="G856" s="33" t="s">
        <v>17</v>
      </c>
      <c r="H856" s="8"/>
      <c r="J856" s="8"/>
    </row>
    <row r="857" spans="1:10" x14ac:dyDescent="0.25">
      <c r="A857" s="32" t="str">
        <f t="shared" ca="1" si="16"/>
        <v>Stimulation des collaborateurs</v>
      </c>
      <c r="B857" s="11"/>
      <c r="C857" s="12" t="s">
        <v>1494</v>
      </c>
      <c r="D857" s="12" t="s">
        <v>3106</v>
      </c>
      <c r="E857" s="12"/>
      <c r="F857" s="11"/>
      <c r="G857" s="33" t="s">
        <v>17</v>
      </c>
      <c r="H857" s="8"/>
      <c r="J857" s="8"/>
    </row>
    <row r="858" spans="1:10" x14ac:dyDescent="0.25">
      <c r="A858" s="32" t="str">
        <f t="shared" ca="1" si="16"/>
        <v>Délégation</v>
      </c>
      <c r="B858" s="11"/>
      <c r="C858" s="12" t="s">
        <v>1495</v>
      </c>
      <c r="D858" s="12" t="s">
        <v>3107</v>
      </c>
      <c r="E858" s="12"/>
      <c r="F858" s="11"/>
      <c r="G858" s="33" t="s">
        <v>17</v>
      </c>
      <c r="H858" s="8"/>
      <c r="J858" s="8"/>
    </row>
    <row r="859" spans="1:10" x14ac:dyDescent="0.25">
      <c r="A859" s="32" t="str">
        <f t="shared" ca="1" si="16"/>
        <v>Disposition à apprendre</v>
      </c>
      <c r="B859" s="11"/>
      <c r="C859" s="12" t="s">
        <v>1447</v>
      </c>
      <c r="D859" s="12" t="s">
        <v>3062</v>
      </c>
      <c r="E859" s="12"/>
      <c r="F859" s="11"/>
      <c r="G859" s="33" t="s">
        <v>17</v>
      </c>
      <c r="H859" s="8"/>
      <c r="J859" s="8"/>
    </row>
    <row r="860" spans="1:10" x14ac:dyDescent="0.25">
      <c r="A860" s="32" t="str">
        <f t="shared" ca="1" si="16"/>
        <v>Pensée holistique</v>
      </c>
      <c r="B860" s="11"/>
      <c r="C860" s="12" t="s">
        <v>1496</v>
      </c>
      <c r="D860" s="12" t="s">
        <v>3108</v>
      </c>
      <c r="E860" s="12"/>
      <c r="F860" s="11"/>
      <c r="G860" s="33" t="s">
        <v>17</v>
      </c>
      <c r="H860" s="8"/>
      <c r="J860" s="8"/>
    </row>
    <row r="861" spans="1:10" x14ac:dyDescent="0.25">
      <c r="A861" s="32" t="str">
        <f t="shared" ca="1" si="16"/>
        <v>Discipline</v>
      </c>
      <c r="B861" s="11"/>
      <c r="C861" s="12" t="s">
        <v>1497</v>
      </c>
      <c r="D861" s="12" t="s">
        <v>3109</v>
      </c>
      <c r="E861" s="12"/>
      <c r="F861" s="11"/>
      <c r="G861" s="33" t="s">
        <v>17</v>
      </c>
      <c r="H861" s="8"/>
      <c r="J861" s="8"/>
    </row>
    <row r="862" spans="1:10" x14ac:dyDescent="0.25">
      <c r="A862" s="32" t="str">
        <f t="shared" ca="1" si="16"/>
        <v>Fiabilité</v>
      </c>
      <c r="B862" s="11"/>
      <c r="C862" s="12" t="s">
        <v>1498</v>
      </c>
      <c r="D862" s="12" t="s">
        <v>3110</v>
      </c>
      <c r="E862" s="12"/>
      <c r="F862" s="11"/>
      <c r="G862" s="33" t="s">
        <v>17</v>
      </c>
      <c r="H862" s="8"/>
      <c r="J862" s="8"/>
    </row>
    <row r="863" spans="1:10" x14ac:dyDescent="0.25">
      <c r="A863" s="32" t="str">
        <f t="shared" ca="1" si="16"/>
        <v>COMPETENCES D'ACTION</v>
      </c>
      <c r="B863" s="11"/>
      <c r="C863" s="12" t="s">
        <v>1500</v>
      </c>
      <c r="D863" s="12" t="s">
        <v>3111</v>
      </c>
      <c r="E863" s="12"/>
      <c r="F863" s="11"/>
      <c r="G863" s="33" t="s">
        <v>17</v>
      </c>
      <c r="H863" s="8"/>
      <c r="J863" s="8"/>
    </row>
    <row r="864" spans="1:10" x14ac:dyDescent="0.25">
      <c r="A864" s="32" t="str">
        <f t="shared" ca="1" si="16"/>
        <v>Faculté de décision</v>
      </c>
      <c r="B864" s="11"/>
      <c r="C864" s="12" t="s">
        <v>1502</v>
      </c>
      <c r="D864" s="12" t="s">
        <v>3054</v>
      </c>
      <c r="E864" s="12"/>
      <c r="F864" s="11"/>
      <c r="G864" s="33" t="s">
        <v>17</v>
      </c>
      <c r="H864" s="8"/>
      <c r="J864" s="8"/>
    </row>
    <row r="865" spans="1:10" x14ac:dyDescent="0.25">
      <c r="A865" s="32" t="str">
        <f t="shared" ca="1" si="16"/>
        <v>Volonté de créer</v>
      </c>
      <c r="B865" s="11"/>
      <c r="C865" s="12" t="s">
        <v>1503</v>
      </c>
      <c r="D865" s="12" t="s">
        <v>3112</v>
      </c>
      <c r="E865" s="12"/>
      <c r="F865" s="11"/>
      <c r="G865" s="33" t="s">
        <v>17</v>
      </c>
      <c r="H865" s="8"/>
      <c r="J865" s="8"/>
    </row>
    <row r="866" spans="1:10" x14ac:dyDescent="0.25">
      <c r="A866" s="32" t="str">
        <f t="shared" ca="1" si="16"/>
        <v>Goût de l'innovation</v>
      </c>
      <c r="B866" s="11"/>
      <c r="C866" s="12" t="s">
        <v>1504</v>
      </c>
      <c r="D866" s="12" t="s">
        <v>3113</v>
      </c>
      <c r="E866" s="12"/>
      <c r="F866" s="11"/>
      <c r="G866" s="33" t="s">
        <v>17</v>
      </c>
      <c r="H866" s="8"/>
      <c r="J866" s="8"/>
    </row>
    <row r="867" spans="1:10" x14ac:dyDescent="0.25">
      <c r="A867" s="32" t="str">
        <f t="shared" ca="1" si="16"/>
        <v>Endurance</v>
      </c>
      <c r="B867" s="11"/>
      <c r="C867" s="12" t="s">
        <v>1244</v>
      </c>
      <c r="D867" s="12" t="s">
        <v>3048</v>
      </c>
      <c r="E867" s="12"/>
      <c r="F867" s="11"/>
      <c r="G867" s="33" t="s">
        <v>17</v>
      </c>
      <c r="H867" s="8"/>
      <c r="J867" s="8"/>
    </row>
    <row r="868" spans="1:10" x14ac:dyDescent="0.25">
      <c r="A868" s="32" t="str">
        <f t="shared" ca="1" si="16"/>
        <v>Dynamisme (volition)</v>
      </c>
      <c r="B868" s="11"/>
      <c r="C868" s="12" t="s">
        <v>1505</v>
      </c>
      <c r="D868" s="12" t="s">
        <v>3114</v>
      </c>
      <c r="E868" s="12"/>
      <c r="F868" s="11"/>
      <c r="G868" s="33" t="s">
        <v>17</v>
      </c>
      <c r="H868" s="8"/>
      <c r="J868" s="8"/>
    </row>
    <row r="869" spans="1:10" x14ac:dyDescent="0.25">
      <c r="A869" s="32" t="str">
        <f t="shared" ca="1" si="16"/>
        <v>Mobilité</v>
      </c>
      <c r="B869" s="11"/>
      <c r="C869" s="12" t="s">
        <v>1506</v>
      </c>
      <c r="D869" s="12" t="s">
        <v>3115</v>
      </c>
      <c r="E869" s="12"/>
      <c r="F869" s="11"/>
      <c r="G869" s="33" t="s">
        <v>17</v>
      </c>
      <c r="H869" s="8"/>
      <c r="J869" s="8"/>
    </row>
    <row r="870" spans="1:10" x14ac:dyDescent="0.25">
      <c r="A870" s="32" t="str">
        <f t="shared" ca="1" si="16"/>
        <v xml:space="preserve">Capacité d'exécution </v>
      </c>
      <c r="B870" s="11"/>
      <c r="C870" s="12" t="s">
        <v>1507</v>
      </c>
      <c r="D870" s="12" t="s">
        <v>3116</v>
      </c>
      <c r="E870" s="12"/>
      <c r="F870" s="11"/>
      <c r="G870" s="33" t="s">
        <v>17</v>
      </c>
      <c r="H870" s="8"/>
      <c r="J870" s="8"/>
    </row>
    <row r="871" spans="1:10" x14ac:dyDescent="0.25">
      <c r="A871" s="32" t="str">
        <f t="shared" ca="1" si="16"/>
        <v>Esprit d'initiative</v>
      </c>
      <c r="B871" s="11"/>
      <c r="C871" s="12" t="s">
        <v>1508</v>
      </c>
      <c r="D871" s="12" t="s">
        <v>3046</v>
      </c>
      <c r="E871" s="12"/>
      <c r="F871" s="11"/>
      <c r="G871" s="33" t="s">
        <v>17</v>
      </c>
      <c r="H871" s="8"/>
      <c r="J871" s="8"/>
    </row>
    <row r="872" spans="1:10" x14ac:dyDescent="0.25">
      <c r="A872" s="32" t="str">
        <f t="shared" ref="A872:A935" ca="1" si="17">OFFSET($C872,0,$Z$5-1)</f>
        <v>Optimisme</v>
      </c>
      <c r="B872" s="11"/>
      <c r="C872" s="12" t="s">
        <v>1509</v>
      </c>
      <c r="D872" s="12" t="s">
        <v>3117</v>
      </c>
      <c r="E872" s="12"/>
      <c r="F872" s="11"/>
      <c r="G872" s="33" t="s">
        <v>17</v>
      </c>
      <c r="H872" s="8"/>
      <c r="J872" s="8"/>
    </row>
    <row r="873" spans="1:10" x14ac:dyDescent="0.25">
      <c r="A873" s="32" t="str">
        <f t="shared" ca="1" si="17"/>
        <v>Engagement social</v>
      </c>
      <c r="B873" s="11"/>
      <c r="C873" s="12" t="s">
        <v>1510</v>
      </c>
      <c r="D873" s="12" t="s">
        <v>3118</v>
      </c>
      <c r="E873" s="12"/>
      <c r="F873" s="11"/>
      <c r="G873" s="33" t="s">
        <v>17</v>
      </c>
      <c r="H873" s="8"/>
      <c r="J873" s="8"/>
    </row>
    <row r="874" spans="1:10" x14ac:dyDescent="0.25">
      <c r="A874" s="32" t="str">
        <f t="shared" ca="1" si="17"/>
        <v>Incitation</v>
      </c>
      <c r="B874" s="11"/>
      <c r="C874" s="12" t="s">
        <v>1511</v>
      </c>
      <c r="D874" s="12" t="s">
        <v>3119</v>
      </c>
      <c r="E874" s="12"/>
      <c r="F874" s="11"/>
      <c r="G874" s="33" t="s">
        <v>17</v>
      </c>
      <c r="H874" s="8"/>
      <c r="J874" s="8"/>
    </row>
    <row r="875" spans="1:10" x14ac:dyDescent="0.25">
      <c r="A875" s="32" t="str">
        <f t="shared" ca="1" si="17"/>
        <v>Esprit de repartie</v>
      </c>
      <c r="B875" s="11"/>
      <c r="C875" s="12" t="s">
        <v>1512</v>
      </c>
      <c r="D875" s="12" t="s">
        <v>3120</v>
      </c>
      <c r="E875" s="12"/>
      <c r="F875" s="11"/>
      <c r="G875" s="33" t="s">
        <v>17</v>
      </c>
      <c r="H875" s="8"/>
      <c r="J875" s="8"/>
    </row>
    <row r="876" spans="1:10" x14ac:dyDescent="0.25">
      <c r="A876" s="32" t="str">
        <f t="shared" ca="1" si="17"/>
        <v>Action axée sur les résultats</v>
      </c>
      <c r="B876" s="11"/>
      <c r="C876" s="12" t="s">
        <v>1513</v>
      </c>
      <c r="D876" s="12" t="s">
        <v>3121</v>
      </c>
      <c r="E876" s="12"/>
      <c r="F876" s="11"/>
      <c r="G876" s="33" t="s">
        <v>17</v>
      </c>
      <c r="H876" s="8"/>
      <c r="J876" s="8"/>
    </row>
    <row r="877" spans="1:10" x14ac:dyDescent="0.25">
      <c r="A877" s="32" t="str">
        <f t="shared" ca="1" si="17"/>
        <v>Leadership axé sur les résultats</v>
      </c>
      <c r="B877" s="11"/>
      <c r="C877" s="12" t="s">
        <v>1514</v>
      </c>
      <c r="D877" s="12" t="s">
        <v>3122</v>
      </c>
      <c r="E877" s="12"/>
      <c r="F877" s="11"/>
      <c r="G877" s="33" t="s">
        <v>17</v>
      </c>
      <c r="H877" s="8"/>
      <c r="J877" s="8"/>
    </row>
    <row r="878" spans="1:10" x14ac:dyDescent="0.25">
      <c r="A878" s="32" t="str">
        <f t="shared" ca="1" si="17"/>
        <v>Ténacité</v>
      </c>
      <c r="B878" s="11"/>
      <c r="C878" s="12" t="s">
        <v>1515</v>
      </c>
      <c r="D878" s="12" t="s">
        <v>3123</v>
      </c>
      <c r="E878" s="12"/>
      <c r="F878" s="11"/>
      <c r="G878" s="33" t="s">
        <v>17</v>
      </c>
      <c r="H878" s="8"/>
      <c r="J878" s="8"/>
    </row>
    <row r="879" spans="1:10" x14ac:dyDescent="0.25">
      <c r="A879" s="32" t="str">
        <f t="shared" ca="1" si="17"/>
        <v>Détermination</v>
      </c>
      <c r="B879" s="11"/>
      <c r="C879" s="12" t="s">
        <v>1516</v>
      </c>
      <c r="D879" s="12" t="s">
        <v>3124</v>
      </c>
      <c r="E879" s="12"/>
      <c r="F879" s="11"/>
      <c r="G879" s="33" t="s">
        <v>17</v>
      </c>
      <c r="H879" s="8"/>
      <c r="J879" s="8"/>
    </row>
    <row r="880" spans="1:10" x14ac:dyDescent="0.25">
      <c r="A880" s="32" t="str">
        <f t="shared" ca="1" si="17"/>
        <v>COMPETENCES SOCIALES</v>
      </c>
      <c r="B880" s="11"/>
      <c r="C880" s="12" t="s">
        <v>1517</v>
      </c>
      <c r="D880" s="12" t="s">
        <v>3125</v>
      </c>
      <c r="E880" s="12"/>
      <c r="F880" s="11"/>
      <c r="G880" s="33" t="s">
        <v>17</v>
      </c>
      <c r="H880" s="8"/>
      <c r="J880" s="8"/>
    </row>
    <row r="881" spans="1:10" x14ac:dyDescent="0.25">
      <c r="A881" s="32" t="str">
        <f t="shared" ca="1" si="17"/>
        <v>Aptitude à résoudre les conflits</v>
      </c>
      <c r="B881" s="11"/>
      <c r="C881" s="12" t="s">
        <v>1518</v>
      </c>
      <c r="D881" s="12" t="s">
        <v>3126</v>
      </c>
      <c r="E881" s="12"/>
      <c r="F881" s="11"/>
      <c r="G881" s="33" t="s">
        <v>17</v>
      </c>
      <c r="H881" s="8"/>
      <c r="J881" s="8"/>
    </row>
    <row r="882" spans="1:10" x14ac:dyDescent="0.25">
      <c r="A882" s="32" t="str">
        <f t="shared" ca="1" si="17"/>
        <v>Capacité d'intégration</v>
      </c>
      <c r="B882" s="11"/>
      <c r="C882" s="12" t="s">
        <v>1465</v>
      </c>
      <c r="D882" s="12" t="s">
        <v>3081</v>
      </c>
      <c r="E882" s="12"/>
      <c r="F882" s="11"/>
      <c r="G882" s="33" t="s">
        <v>17</v>
      </c>
      <c r="H882" s="8"/>
      <c r="J882" s="8"/>
    </row>
    <row r="883" spans="1:10" x14ac:dyDescent="0.25">
      <c r="A883" s="32" t="str">
        <f t="shared" ca="1" si="17"/>
        <v>Aptitude au travail en équipe</v>
      </c>
      <c r="B883" s="11"/>
      <c r="C883" s="12" t="s">
        <v>1255</v>
      </c>
      <c r="D883" s="12" t="s">
        <v>3001</v>
      </c>
      <c r="E883" s="12"/>
      <c r="F883" s="11"/>
      <c r="G883" s="33" t="s">
        <v>17</v>
      </c>
      <c r="H883" s="8"/>
      <c r="J883" s="8"/>
    </row>
    <row r="884" spans="1:10" x14ac:dyDescent="0.25">
      <c r="A884" s="32" t="str">
        <f t="shared" ca="1" si="17"/>
        <v>Aptitude au dialogue</v>
      </c>
      <c r="B884" s="11"/>
      <c r="C884" s="12" t="s">
        <v>1519</v>
      </c>
      <c r="D884" s="12" t="s">
        <v>3127</v>
      </c>
      <c r="E884" s="12"/>
      <c r="F884" s="11"/>
      <c r="G884" s="33" t="s">
        <v>17</v>
      </c>
      <c r="H884" s="8"/>
      <c r="J884" s="8"/>
    </row>
    <row r="885" spans="1:10" x14ac:dyDescent="0.25">
      <c r="A885" s="32" t="str">
        <f t="shared" ca="1" si="17"/>
        <v xml:space="preserve">Forte aptitude à la prospection </v>
      </c>
      <c r="B885" s="11"/>
      <c r="C885" s="12" t="s">
        <v>1520</v>
      </c>
      <c r="D885" s="12" t="s">
        <v>3128</v>
      </c>
      <c r="E885" s="12"/>
      <c r="F885" s="11"/>
      <c r="G885" s="33" t="s">
        <v>17</v>
      </c>
      <c r="H885" s="8"/>
      <c r="J885" s="8"/>
    </row>
    <row r="886" spans="1:10" x14ac:dyDescent="0.25">
      <c r="A886" s="32" t="str">
        <f t="shared" ca="1" si="17"/>
        <v>Aptitude à résoudre les problèmes</v>
      </c>
      <c r="B886" s="11"/>
      <c r="C886" s="12" t="s">
        <v>1521</v>
      </c>
      <c r="D886" s="12" t="s">
        <v>3129</v>
      </c>
      <c r="E886" s="12"/>
      <c r="F886" s="11"/>
      <c r="G886" s="33" t="s">
        <v>17</v>
      </c>
      <c r="H886" s="8"/>
      <c r="J886" s="8"/>
    </row>
    <row r="887" spans="1:10" x14ac:dyDescent="0.25">
      <c r="A887" s="32" t="str">
        <f t="shared" ca="1" si="17"/>
        <v>Goût de l'expérimentation</v>
      </c>
      <c r="B887" s="11"/>
      <c r="C887" s="12" t="s">
        <v>1522</v>
      </c>
      <c r="D887" s="12" t="s">
        <v>3130</v>
      </c>
      <c r="E887" s="12"/>
      <c r="F887" s="11"/>
      <c r="G887" s="33" t="s">
        <v>17</v>
      </c>
      <c r="H887" s="8"/>
      <c r="J887" s="8"/>
    </row>
    <row r="888" spans="1:10" x14ac:dyDescent="0.25">
      <c r="A888" s="32" t="str">
        <f t="shared" ca="1" si="17"/>
        <v>Aptitude au conseil</v>
      </c>
      <c r="B888" s="11"/>
      <c r="C888" s="12" t="s">
        <v>1523</v>
      </c>
      <c r="D888" s="12" t="s">
        <v>3131</v>
      </c>
      <c r="E888" s="12"/>
      <c r="F888" s="11"/>
      <c r="G888" s="33" t="s">
        <v>17</v>
      </c>
      <c r="H888" s="8"/>
      <c r="J888" s="8"/>
    </row>
    <row r="889" spans="1:10" x14ac:dyDescent="0.25">
      <c r="A889" s="32" t="str">
        <f t="shared" ca="1" si="17"/>
        <v>Aptitude à la communication</v>
      </c>
      <c r="B889" s="11"/>
      <c r="C889" s="12" t="s">
        <v>1252</v>
      </c>
      <c r="D889" s="12" t="s">
        <v>3132</v>
      </c>
      <c r="E889" s="12"/>
      <c r="F889" s="11"/>
      <c r="G889" s="33" t="s">
        <v>17</v>
      </c>
      <c r="H889" s="8"/>
      <c r="J889" s="8"/>
    </row>
    <row r="890" spans="1:10" x14ac:dyDescent="0.25">
      <c r="A890" s="32" t="str">
        <f t="shared" ca="1" si="17"/>
        <v>Aptitude à la coopération</v>
      </c>
      <c r="B890" s="11"/>
      <c r="C890" s="12" t="s">
        <v>1524</v>
      </c>
      <c r="D890" s="12" t="s">
        <v>3133</v>
      </c>
      <c r="E890" s="12"/>
      <c r="F890" s="11"/>
      <c r="G890" s="33" t="s">
        <v>17</v>
      </c>
      <c r="H890" s="8"/>
      <c r="J890" s="8"/>
    </row>
    <row r="891" spans="1:10" x14ac:dyDescent="0.25">
      <c r="A891" s="32" t="str">
        <f t="shared" ca="1" si="17"/>
        <v>Gestion relationnelle</v>
      </c>
      <c r="B891" s="11"/>
      <c r="C891" s="12" t="s">
        <v>1525</v>
      </c>
      <c r="D891" s="12" t="s">
        <v>3134</v>
      </c>
      <c r="E891" s="12"/>
      <c r="F891" s="11"/>
      <c r="G891" s="33" t="s">
        <v>17</v>
      </c>
      <c r="H891" s="8"/>
      <c r="J891" s="8"/>
    </row>
    <row r="892" spans="1:10" x14ac:dyDescent="0.25">
      <c r="A892" s="32" t="str">
        <f t="shared" ca="1" si="17"/>
        <v>Capacité d'adaptation</v>
      </c>
      <c r="B892" s="11"/>
      <c r="C892" s="12" t="s">
        <v>1526</v>
      </c>
      <c r="D892" s="12" t="s">
        <v>3135</v>
      </c>
      <c r="E892" s="12"/>
      <c r="F892" s="11"/>
      <c r="G892" s="33" t="s">
        <v>17</v>
      </c>
      <c r="H892" s="8"/>
      <c r="J892" s="8"/>
    </row>
    <row r="893" spans="1:10" x14ac:dyDescent="0.25">
      <c r="A893" s="32" t="str">
        <f t="shared" ca="1" si="17"/>
        <v xml:space="preserve">Éloquence </v>
      </c>
      <c r="B893" s="11"/>
      <c r="C893" s="12" t="s">
        <v>1527</v>
      </c>
      <c r="D893" s="12" t="s">
        <v>3136</v>
      </c>
      <c r="E893" s="12"/>
      <c r="F893" s="11"/>
      <c r="G893" s="33" t="s">
        <v>17</v>
      </c>
      <c r="H893" s="8"/>
      <c r="J893" s="8"/>
    </row>
    <row r="894" spans="1:10" x14ac:dyDescent="0.25">
      <c r="A894" s="32" t="str">
        <f t="shared" ca="1" si="17"/>
        <v>Attitude compréhensive</v>
      </c>
      <c r="B894" s="11"/>
      <c r="C894" s="12" t="s">
        <v>1528</v>
      </c>
      <c r="D894" s="12" t="s">
        <v>3137</v>
      </c>
      <c r="E894" s="12"/>
      <c r="F894" s="11"/>
      <c r="G894" s="33" t="s">
        <v>17</v>
      </c>
      <c r="H894" s="8"/>
      <c r="J894" s="8"/>
    </row>
    <row r="895" spans="1:10" x14ac:dyDescent="0.25">
      <c r="A895" s="32" t="str">
        <f t="shared" ca="1" si="17"/>
        <v>Sens du devoir</v>
      </c>
      <c r="B895" s="11"/>
      <c r="C895" s="12" t="s">
        <v>1529</v>
      </c>
      <c r="D895" s="12" t="s">
        <v>3138</v>
      </c>
      <c r="E895" s="12"/>
      <c r="F895" s="11"/>
      <c r="G895" s="33" t="s">
        <v>17</v>
      </c>
      <c r="H895" s="8"/>
      <c r="J895" s="8"/>
    </row>
    <row r="896" spans="1:10" x14ac:dyDescent="0.25">
      <c r="A896" s="32" t="str">
        <f t="shared" ca="1" si="17"/>
        <v>Conscience professionnelle</v>
      </c>
      <c r="B896" s="11"/>
      <c r="C896" s="12" t="s">
        <v>1530</v>
      </c>
      <c r="D896" s="12" t="s">
        <v>3139</v>
      </c>
      <c r="E896" s="12"/>
      <c r="F896" s="11"/>
      <c r="G896" s="33" t="s">
        <v>17</v>
      </c>
      <c r="H896" s="8"/>
      <c r="J896" s="8"/>
    </row>
    <row r="897" spans="1:10" x14ac:dyDescent="0.25">
      <c r="A897" s="32" t="str">
        <f t="shared" ca="1" si="17"/>
        <v>COMPETENCE METHODOLOGIQUE</v>
      </c>
      <c r="B897" s="11"/>
      <c r="C897" s="12" t="s">
        <v>1531</v>
      </c>
      <c r="D897" s="12" t="s">
        <v>3140</v>
      </c>
      <c r="E897" s="12"/>
      <c r="F897" s="11"/>
      <c r="G897" s="33" t="s">
        <v>17</v>
      </c>
      <c r="H897" s="8"/>
      <c r="J897" s="8"/>
    </row>
    <row r="898" spans="1:10" x14ac:dyDescent="0.25">
      <c r="A898" s="32" t="str">
        <f t="shared" ca="1" si="17"/>
        <v>Approche axée sur les connaissances</v>
      </c>
      <c r="B898" s="11"/>
      <c r="C898" s="12" t="s">
        <v>1532</v>
      </c>
      <c r="D898" s="12" t="s">
        <v>3141</v>
      </c>
      <c r="E898" s="12"/>
      <c r="F898" s="11"/>
      <c r="G898" s="33" t="s">
        <v>17</v>
      </c>
      <c r="H898" s="8"/>
      <c r="J898" s="8"/>
    </row>
    <row r="899" spans="1:10" x14ac:dyDescent="0.25">
      <c r="A899" s="32" t="str">
        <f t="shared" ca="1" si="17"/>
        <v>Aptitudes analytiques</v>
      </c>
      <c r="B899" s="11"/>
      <c r="C899" s="12" t="s">
        <v>1533</v>
      </c>
      <c r="D899" s="12" t="s">
        <v>3142</v>
      </c>
      <c r="E899" s="12"/>
      <c r="F899" s="11"/>
      <c r="G899" s="33" t="s">
        <v>17</v>
      </c>
      <c r="H899" s="8"/>
      <c r="J899" s="8"/>
    </row>
    <row r="900" spans="1:10" x14ac:dyDescent="0.25">
      <c r="A900" s="32" t="str">
        <f t="shared" ca="1" si="17"/>
        <v>Approche factuelle</v>
      </c>
      <c r="B900" s="11"/>
      <c r="C900" s="12" t="s">
        <v>1534</v>
      </c>
      <c r="D900" s="12" t="s">
        <v>3143</v>
      </c>
      <c r="E900" s="12"/>
      <c r="F900" s="11"/>
      <c r="G900" s="33" t="s">
        <v>17</v>
      </c>
      <c r="H900" s="8"/>
      <c r="J900" s="8"/>
    </row>
    <row r="901" spans="1:10" x14ac:dyDescent="0.25">
      <c r="A901" s="32" t="str">
        <f t="shared" ca="1" si="17"/>
        <v>Capacité de jugement</v>
      </c>
      <c r="B901" s="11"/>
      <c r="C901" s="12" t="s">
        <v>1535</v>
      </c>
      <c r="D901" s="12" t="s">
        <v>3144</v>
      </c>
      <c r="E901" s="12"/>
      <c r="F901" s="11"/>
      <c r="G901" s="33" t="s">
        <v>17</v>
      </c>
      <c r="H901" s="8"/>
      <c r="J901" s="8"/>
    </row>
    <row r="902" spans="1:10" x14ac:dyDescent="0.25">
      <c r="A902" s="32" t="str">
        <f t="shared" ca="1" si="17"/>
        <v>Force conceptuelle</v>
      </c>
      <c r="B902" s="11"/>
      <c r="C902" s="12" t="s">
        <v>1536</v>
      </c>
      <c r="D902" s="12" t="s">
        <v>3145</v>
      </c>
      <c r="E902" s="12"/>
      <c r="F902" s="11"/>
      <c r="G902" s="33" t="s">
        <v>17</v>
      </c>
      <c r="H902" s="8"/>
      <c r="J902" s="8"/>
    </row>
    <row r="903" spans="1:10" x14ac:dyDescent="0.25">
      <c r="A903" s="32" t="str">
        <f t="shared" ca="1" si="17"/>
        <v>Aptitude organisationnelle</v>
      </c>
      <c r="B903" s="11"/>
      <c r="C903" s="12" t="s">
        <v>1537</v>
      </c>
      <c r="D903" s="12" t="s">
        <v>3146</v>
      </c>
      <c r="E903" s="12"/>
      <c r="F903" s="11"/>
      <c r="G903" s="33" t="s">
        <v>17</v>
      </c>
      <c r="H903" s="8"/>
      <c r="J903" s="8"/>
    </row>
    <row r="904" spans="1:10" x14ac:dyDescent="0.25">
      <c r="A904" s="32" t="str">
        <f t="shared" ca="1" si="17"/>
        <v>Zèle</v>
      </c>
      <c r="B904" s="11"/>
      <c r="C904" s="12" t="s">
        <v>1538</v>
      </c>
      <c r="D904" s="12" t="s">
        <v>3147</v>
      </c>
      <c r="E904" s="12"/>
      <c r="F904" s="11"/>
      <c r="G904" s="33" t="s">
        <v>17</v>
      </c>
      <c r="H904" s="8"/>
      <c r="J904" s="8"/>
    </row>
    <row r="905" spans="1:10" x14ac:dyDescent="0.25">
      <c r="A905" s="32" t="str">
        <f t="shared" ca="1" si="17"/>
        <v>Approche systématique</v>
      </c>
      <c r="B905" s="11"/>
      <c r="C905" s="12" t="s">
        <v>1539</v>
      </c>
      <c r="D905" s="12" t="s">
        <v>3148</v>
      </c>
      <c r="E905" s="12"/>
      <c r="F905" s="11"/>
      <c r="G905" s="33" t="s">
        <v>17</v>
      </c>
      <c r="H905" s="8"/>
      <c r="J905" s="8"/>
    </row>
    <row r="906" spans="1:10" x14ac:dyDescent="0.25">
      <c r="A906" s="32" t="str">
        <f t="shared" ca="1" si="17"/>
        <v>Gestion de projet</v>
      </c>
      <c r="B906" s="11"/>
      <c r="C906" s="12" t="s">
        <v>1540</v>
      </c>
      <c r="D906" s="12" t="s">
        <v>3149</v>
      </c>
      <c r="E906" s="12"/>
      <c r="F906" s="11"/>
      <c r="G906" s="33" t="s">
        <v>17</v>
      </c>
      <c r="H906" s="8"/>
      <c r="J906" s="8"/>
    </row>
    <row r="907" spans="1:10" x14ac:dyDescent="0.25">
      <c r="A907" s="32" t="str">
        <f t="shared" ca="1" si="17"/>
        <v>Conscience des conséquences de décisions</v>
      </c>
      <c r="B907" s="11"/>
      <c r="C907" s="12" t="s">
        <v>1541</v>
      </c>
      <c r="D907" s="12" t="s">
        <v>3150</v>
      </c>
      <c r="E907" s="12"/>
      <c r="F907" s="11"/>
      <c r="G907" s="33" t="s">
        <v>17</v>
      </c>
      <c r="H907" s="8"/>
      <c r="J907" s="8"/>
    </row>
    <row r="908" spans="1:10" x14ac:dyDescent="0.25">
      <c r="A908" s="32" t="str">
        <f t="shared" ca="1" si="17"/>
        <v>Aptitude didactique</v>
      </c>
      <c r="B908" s="11"/>
      <c r="C908" s="12" t="s">
        <v>1542</v>
      </c>
      <c r="D908" s="12" t="s">
        <v>3151</v>
      </c>
      <c r="E908" s="12"/>
      <c r="F908" s="11"/>
      <c r="G908" s="33" t="s">
        <v>17</v>
      </c>
      <c r="H908" s="8"/>
      <c r="J908" s="8"/>
    </row>
    <row r="909" spans="1:10" x14ac:dyDescent="0.25">
      <c r="A909" s="32" t="str">
        <f t="shared" ca="1" si="17"/>
        <v>Reconnaissance professionnelle</v>
      </c>
      <c r="B909" s="11"/>
      <c r="C909" s="12" t="s">
        <v>1543</v>
      </c>
      <c r="D909" s="12" t="s">
        <v>3152</v>
      </c>
      <c r="E909" s="12"/>
      <c r="F909" s="11"/>
      <c r="G909" s="33" t="s">
        <v>17</v>
      </c>
      <c r="H909" s="8"/>
      <c r="J909" s="8"/>
    </row>
    <row r="910" spans="1:10" x14ac:dyDescent="0.25">
      <c r="A910" s="32" t="str">
        <f t="shared" ca="1" si="17"/>
        <v>Connaissances professionnelles</v>
      </c>
      <c r="B910" s="11"/>
      <c r="C910" s="12" t="s">
        <v>1544</v>
      </c>
      <c r="D910" s="12" t="s">
        <v>3058</v>
      </c>
      <c r="E910" s="12"/>
      <c r="F910" s="11"/>
      <c r="G910" s="33" t="s">
        <v>17</v>
      </c>
      <c r="H910" s="8"/>
      <c r="J910" s="8"/>
    </row>
    <row r="911" spans="1:10" x14ac:dyDescent="0.25">
      <c r="A911" s="32" t="str">
        <f t="shared" ca="1" si="17"/>
        <v>Connaissance du marché</v>
      </c>
      <c r="B911" s="11"/>
      <c r="C911" s="12" t="s">
        <v>1545</v>
      </c>
      <c r="D911" s="12" t="s">
        <v>3153</v>
      </c>
      <c r="E911" s="12"/>
      <c r="F911" s="11"/>
      <c r="G911" s="33" t="s">
        <v>17</v>
      </c>
      <c r="H911" s="8"/>
      <c r="J911" s="8"/>
    </row>
    <row r="912" spans="1:10" x14ac:dyDescent="0.25">
      <c r="A912" s="32" t="str">
        <f t="shared" ca="1" si="17"/>
        <v>Attitude en matière de planification</v>
      </c>
      <c r="B912" s="11"/>
      <c r="C912" s="12" t="s">
        <v>1546</v>
      </c>
      <c r="D912" s="12" t="s">
        <v>3154</v>
      </c>
      <c r="E912" s="12"/>
      <c r="F912" s="11"/>
      <c r="G912" s="33" t="s">
        <v>17</v>
      </c>
      <c r="H912" s="8"/>
      <c r="J912" s="8"/>
    </row>
    <row r="913" spans="1:10" x14ac:dyDescent="0.25">
      <c r="A913" s="32" t="str">
        <f t="shared" ca="1" si="17"/>
        <v>Aptitudes interdisciplinaires</v>
      </c>
      <c r="B913" s="11"/>
      <c r="C913" s="12" t="s">
        <v>1547</v>
      </c>
      <c r="D913" s="12" t="s">
        <v>3155</v>
      </c>
      <c r="E913" s="12"/>
      <c r="F913" s="11"/>
      <c r="G913" s="33" t="s">
        <v>17</v>
      </c>
      <c r="H913" s="8"/>
      <c r="J913" s="8"/>
    </row>
    <row r="914" spans="1:10" x14ac:dyDescent="0.25">
      <c r="A914" s="32" t="str">
        <f t="shared" ca="1" si="17"/>
        <v>Remarques</v>
      </c>
      <c r="B914" s="11"/>
      <c r="C914" s="12" t="s">
        <v>41</v>
      </c>
      <c r="D914" s="12" t="s">
        <v>42</v>
      </c>
      <c r="E914" s="12"/>
      <c r="F914" s="11"/>
      <c r="G914" s="33" t="s">
        <v>17</v>
      </c>
      <c r="H914" s="8"/>
      <c r="J914" s="8"/>
    </row>
    <row r="915" spans="1:10" x14ac:dyDescent="0.25">
      <c r="A915" s="32" t="str">
        <f t="shared" ca="1" si="17"/>
        <v>Image de soi</v>
      </c>
      <c r="B915" s="11"/>
      <c r="C915" s="12" t="s">
        <v>1550</v>
      </c>
      <c r="D915" s="12" t="s">
        <v>1554</v>
      </c>
      <c r="E915" s="12" t="s">
        <v>1555</v>
      </c>
      <c r="F915" s="11"/>
      <c r="G915" s="33" t="s">
        <v>17</v>
      </c>
      <c r="H915" s="8"/>
      <c r="J915" s="8"/>
    </row>
    <row r="916" spans="1:10" x14ac:dyDescent="0.25">
      <c r="A916" s="32" t="str">
        <f t="shared" ca="1" si="17"/>
        <v>Image des autres</v>
      </c>
      <c r="B916" s="11"/>
      <c r="C916" s="12" t="s">
        <v>1548</v>
      </c>
      <c r="D916" s="12" t="s">
        <v>1557</v>
      </c>
      <c r="E916" s="12" t="s">
        <v>1556</v>
      </c>
      <c r="F916" s="11"/>
      <c r="G916" s="33" t="s">
        <v>17</v>
      </c>
      <c r="H916" s="8"/>
      <c r="J916" s="8"/>
    </row>
    <row r="917" spans="1:10" x14ac:dyDescent="0.25">
      <c r="A917" s="32" t="str">
        <f t="shared" ca="1" si="17"/>
        <v>Nom</v>
      </c>
      <c r="B917" s="11"/>
      <c r="C917" s="12" t="s">
        <v>266</v>
      </c>
      <c r="D917" s="12" t="s">
        <v>267</v>
      </c>
      <c r="E917" s="12"/>
      <c r="F917" s="11"/>
      <c r="G917" s="33" t="s">
        <v>17</v>
      </c>
      <c r="H917" s="8"/>
      <c r="J917" s="8"/>
    </row>
    <row r="918" spans="1:10" x14ac:dyDescent="0.25">
      <c r="A918" s="32" t="str">
        <f t="shared" ca="1" si="17"/>
        <v>Date</v>
      </c>
      <c r="B918" s="11"/>
      <c r="C918" s="12" t="s">
        <v>428</v>
      </c>
      <c r="D918" s="12" t="s">
        <v>429</v>
      </c>
      <c r="E918" s="12"/>
      <c r="F918" s="11"/>
      <c r="G918" s="33" t="s">
        <v>17</v>
      </c>
      <c r="H918" s="8"/>
      <c r="J918" s="8"/>
    </row>
    <row r="919" spans="1:10" x14ac:dyDescent="0.25">
      <c r="A919" s="32" t="str">
        <f t="shared" ca="1" si="17"/>
        <v>Total image de soi :</v>
      </c>
      <c r="B919" s="11"/>
      <c r="C919" s="12" t="s">
        <v>1549</v>
      </c>
      <c r="D919" s="12" t="s">
        <v>1559</v>
      </c>
      <c r="E919" s="12"/>
      <c r="F919" s="11"/>
      <c r="G919" s="33" t="s">
        <v>17</v>
      </c>
      <c r="H919" s="8"/>
      <c r="J919" s="8"/>
    </row>
    <row r="920" spans="1:10" x14ac:dyDescent="0.25">
      <c r="A920" s="32" t="str">
        <f t="shared" ca="1" si="17"/>
        <v>Total image des autres :</v>
      </c>
      <c r="B920" s="11"/>
      <c r="C920" s="12" t="s">
        <v>1551</v>
      </c>
      <c r="D920" s="12" t="s">
        <v>1560</v>
      </c>
      <c r="E920" s="12"/>
      <c r="F920" s="11"/>
      <c r="G920" s="33" t="s">
        <v>17</v>
      </c>
      <c r="H920" s="8"/>
      <c r="J920" s="8"/>
    </row>
    <row r="921" spans="1:10" x14ac:dyDescent="0.25">
      <c r="A921" s="32" t="str">
        <f t="shared" ca="1" si="17"/>
        <v>Points</v>
      </c>
      <c r="B921" s="11"/>
      <c r="C921" s="12" t="s">
        <v>1409</v>
      </c>
      <c r="D921" s="12" t="s">
        <v>1410</v>
      </c>
      <c r="E921" s="12"/>
      <c r="F921" s="11"/>
      <c r="G921" s="33" t="s">
        <v>17</v>
      </c>
      <c r="H921" s="8"/>
      <c r="J921" s="8"/>
    </row>
    <row r="922" spans="1:10" x14ac:dyDescent="0.25">
      <c r="A922" s="32" t="str">
        <f t="shared" ca="1" si="17"/>
        <v>Autres</v>
      </c>
      <c r="B922" s="11"/>
      <c r="C922" s="12" t="s">
        <v>1553</v>
      </c>
      <c r="D922" s="12" t="s">
        <v>1558</v>
      </c>
      <c r="E922" s="12" t="s">
        <v>505</v>
      </c>
      <c r="F922" s="11"/>
      <c r="G922" s="33" t="s">
        <v>17</v>
      </c>
      <c r="H922" s="8"/>
      <c r="J922" s="8"/>
    </row>
    <row r="923" spans="1:10" x14ac:dyDescent="0.25">
      <c r="A923" s="32" t="str">
        <f t="shared" ca="1" si="17"/>
        <v xml:space="preserve">correspond tout à fait </v>
      </c>
      <c r="B923" s="11"/>
      <c r="C923" s="67" t="s">
        <v>89</v>
      </c>
      <c r="D923" s="67" t="s">
        <v>90</v>
      </c>
      <c r="E923" s="67" t="s">
        <v>494</v>
      </c>
      <c r="F923" s="67" t="s">
        <v>495</v>
      </c>
      <c r="G923" s="33" t="s">
        <v>17</v>
      </c>
      <c r="H923" s="8"/>
      <c r="J923" s="8"/>
    </row>
    <row r="924" spans="1:10" x14ac:dyDescent="0.25">
      <c r="A924" s="32" t="str">
        <f t="shared" ca="1" si="17"/>
        <v xml:space="preserve">correspond plutôt </v>
      </c>
      <c r="B924" s="11"/>
      <c r="C924" s="67" t="s">
        <v>91</v>
      </c>
      <c r="D924" s="67" t="s">
        <v>92</v>
      </c>
      <c r="E924" s="67" t="s">
        <v>496</v>
      </c>
      <c r="F924" s="67" t="s">
        <v>497</v>
      </c>
      <c r="G924" s="33" t="s">
        <v>17</v>
      </c>
      <c r="H924" s="8"/>
      <c r="J924" s="8"/>
    </row>
    <row r="925" spans="1:10" x14ac:dyDescent="0.25">
      <c r="A925" s="32" t="str">
        <f t="shared" ca="1" si="17"/>
        <v xml:space="preserve">correspond partiellement </v>
      </c>
      <c r="B925" s="11"/>
      <c r="C925" s="67" t="s">
        <v>93</v>
      </c>
      <c r="D925" s="67" t="s">
        <v>94</v>
      </c>
      <c r="E925" s="67" t="s">
        <v>498</v>
      </c>
      <c r="F925" s="67" t="s">
        <v>499</v>
      </c>
      <c r="G925" s="33" t="s">
        <v>17</v>
      </c>
      <c r="H925" s="8"/>
      <c r="J925" s="8"/>
    </row>
    <row r="926" spans="1:10" x14ac:dyDescent="0.25">
      <c r="A926" s="32" t="str">
        <f t="shared" ca="1" si="17"/>
        <v>correspond peu</v>
      </c>
      <c r="B926" s="11"/>
      <c r="C926" s="67" t="s">
        <v>95</v>
      </c>
      <c r="D926" s="67" t="s">
        <v>96</v>
      </c>
      <c r="E926" s="67" t="s">
        <v>500</v>
      </c>
      <c r="F926" s="67" t="s">
        <v>501</v>
      </c>
      <c r="G926" s="33" t="s">
        <v>17</v>
      </c>
      <c r="H926" s="8"/>
      <c r="J926" s="8"/>
    </row>
    <row r="927" spans="1:10" x14ac:dyDescent="0.25">
      <c r="A927" s="34" t="str">
        <f t="shared" ca="1" si="17"/>
        <v xml:space="preserve">ne correspond pas du tout </v>
      </c>
      <c r="B927" s="11"/>
      <c r="C927" s="68" t="s">
        <v>97</v>
      </c>
      <c r="D927" s="68" t="s">
        <v>98</v>
      </c>
      <c r="E927" s="68" t="s">
        <v>502</v>
      </c>
      <c r="F927" s="68" t="s">
        <v>503</v>
      </c>
      <c r="G927" s="37" t="s">
        <v>17</v>
      </c>
      <c r="H927" s="8"/>
      <c r="J927" s="8"/>
    </row>
    <row r="928" spans="1:10" s="28" customFormat="1" x14ac:dyDescent="0.25">
      <c r="A928" s="38" t="str">
        <f t="shared" ca="1" si="17"/>
        <v xml:space="preserve">M E S U R E S   D E   D E V E L O P P E M E N T </v>
      </c>
      <c r="B928" s="43"/>
      <c r="C928" s="23" t="s">
        <v>1561</v>
      </c>
      <c r="D928" s="24" t="s">
        <v>3822</v>
      </c>
      <c r="E928" s="24"/>
      <c r="F928" s="24"/>
      <c r="G928" s="26" t="s">
        <v>17</v>
      </c>
      <c r="H928" s="7"/>
      <c r="J928" s="7"/>
    </row>
    <row r="929" spans="1:10" x14ac:dyDescent="0.25">
      <c r="A929" s="29" t="str">
        <f t="shared" ca="1" si="17"/>
        <v>N°</v>
      </c>
      <c r="B929" s="11"/>
      <c r="C929" s="39" t="s">
        <v>27</v>
      </c>
      <c r="D929" s="39" t="s">
        <v>2973</v>
      </c>
      <c r="E929" s="39"/>
      <c r="F929" s="30"/>
      <c r="G929" s="31" t="s">
        <v>17</v>
      </c>
      <c r="H929" s="8"/>
      <c r="J929" s="8"/>
    </row>
    <row r="930" spans="1:10" x14ac:dyDescent="0.25">
      <c r="A930" s="32" t="str">
        <f t="shared" ca="1" si="17"/>
        <v>Compétences que je souhaite améliorer</v>
      </c>
      <c r="B930" s="11"/>
      <c r="C930" s="12" t="s">
        <v>1589</v>
      </c>
      <c r="D930" s="12" t="s">
        <v>3157</v>
      </c>
      <c r="E930" s="12"/>
      <c r="F930" s="11"/>
      <c r="G930" s="33" t="s">
        <v>17</v>
      </c>
      <c r="H930" s="8"/>
      <c r="J930" s="8"/>
    </row>
    <row r="931" spans="1:10" x14ac:dyDescent="0.25">
      <c r="A931" s="32" t="str">
        <f t="shared" ca="1" si="17"/>
        <v>Forme</v>
      </c>
      <c r="B931" s="11"/>
      <c r="C931" s="12" t="s">
        <v>1569</v>
      </c>
      <c r="D931" s="12" t="s">
        <v>3158</v>
      </c>
      <c r="E931" s="12"/>
      <c r="F931" s="11"/>
      <c r="G931" s="33" t="s">
        <v>17</v>
      </c>
      <c r="H931" s="8"/>
      <c r="J931" s="8"/>
    </row>
    <row r="932" spans="1:10" x14ac:dyDescent="0.25">
      <c r="A932" s="32" t="str">
        <f t="shared" ca="1" si="17"/>
        <v>Mesure</v>
      </c>
      <c r="B932" s="11"/>
      <c r="C932" s="12" t="s">
        <v>1562</v>
      </c>
      <c r="D932" s="12" t="s">
        <v>3159</v>
      </c>
      <c r="E932" s="12"/>
      <c r="F932" s="11"/>
      <c r="G932" s="33" t="s">
        <v>17</v>
      </c>
      <c r="H932" s="8"/>
      <c r="J932" s="8"/>
    </row>
    <row r="933" spans="1:10" x14ac:dyDescent="0.25">
      <c r="A933" s="32" t="str">
        <f t="shared" ca="1" si="17"/>
        <v>interne</v>
      </c>
      <c r="B933" s="11"/>
      <c r="C933" s="12" t="s">
        <v>1566</v>
      </c>
      <c r="D933" s="12" t="s">
        <v>3160</v>
      </c>
      <c r="E933" s="12"/>
      <c r="F933" s="11"/>
      <c r="G933" s="33" t="s">
        <v>17</v>
      </c>
      <c r="H933" s="8"/>
      <c r="J933" s="8"/>
    </row>
    <row r="934" spans="1:10" x14ac:dyDescent="0.25">
      <c r="A934" s="32" t="str">
        <f t="shared" ca="1" si="17"/>
        <v>externe</v>
      </c>
      <c r="B934" s="11"/>
      <c r="C934" s="12" t="s">
        <v>1563</v>
      </c>
      <c r="D934" s="12" t="s">
        <v>3161</v>
      </c>
      <c r="E934" s="12"/>
      <c r="F934" s="11"/>
      <c r="G934" s="33" t="s">
        <v>17</v>
      </c>
      <c r="H934" s="8"/>
      <c r="J934" s="8"/>
    </row>
    <row r="935" spans="1:10" x14ac:dyDescent="0.25">
      <c r="A935" s="32" t="str">
        <f t="shared" ca="1" si="17"/>
        <v xml:space="preserve">on the job </v>
      </c>
      <c r="B935" s="11"/>
      <c r="C935" s="12" t="s">
        <v>1564</v>
      </c>
      <c r="D935" s="12" t="s">
        <v>3162</v>
      </c>
      <c r="E935" s="12"/>
      <c r="F935" s="11"/>
      <c r="G935" s="33" t="s">
        <v>17</v>
      </c>
      <c r="H935" s="8"/>
      <c r="J935" s="8"/>
    </row>
    <row r="936" spans="1:10" x14ac:dyDescent="0.25">
      <c r="A936" s="32" t="str">
        <f t="shared" ref="A936:A1021" ca="1" si="18">OFFSET($C936,0,$Z$5-1)</f>
        <v>en ligne</v>
      </c>
      <c r="B936" s="11"/>
      <c r="C936" s="12" t="s">
        <v>1565</v>
      </c>
      <c r="D936" s="12" t="s">
        <v>3163</v>
      </c>
      <c r="E936" s="12"/>
      <c r="F936" s="11"/>
      <c r="G936" s="33" t="s">
        <v>17</v>
      </c>
      <c r="H936" s="8"/>
      <c r="J936" s="8"/>
    </row>
    <row r="937" spans="1:10" x14ac:dyDescent="0.25">
      <c r="A937" s="32" t="str">
        <f t="shared" ca="1" si="18"/>
        <v>Objectif</v>
      </c>
      <c r="B937" s="11"/>
      <c r="C937" s="12" t="s">
        <v>1146</v>
      </c>
      <c r="D937" s="12" t="s">
        <v>2863</v>
      </c>
      <c r="E937" s="12"/>
      <c r="F937" s="11"/>
      <c r="G937" s="33" t="s">
        <v>17</v>
      </c>
      <c r="H937" s="8"/>
      <c r="J937" s="8"/>
    </row>
    <row r="938" spans="1:10" x14ac:dyDescent="0.25">
      <c r="A938" s="32" t="str">
        <f t="shared" ca="1" si="18"/>
        <v>Indicateur</v>
      </c>
      <c r="B938" s="11"/>
      <c r="C938" s="12" t="s">
        <v>426</v>
      </c>
      <c r="D938" s="12" t="s">
        <v>427</v>
      </c>
      <c r="E938" s="12"/>
      <c r="F938" s="11"/>
      <c r="G938" s="33" t="s">
        <v>17</v>
      </c>
      <c r="H938" s="8"/>
      <c r="J938" s="8"/>
    </row>
    <row r="939" spans="1:10" x14ac:dyDescent="0.25">
      <c r="A939" s="32" t="str">
        <f t="shared" ca="1" si="18"/>
        <v>Doit</v>
      </c>
      <c r="B939" s="11"/>
      <c r="C939" s="12" t="s">
        <v>1567</v>
      </c>
      <c r="D939" s="12" t="s">
        <v>3823</v>
      </c>
      <c r="E939" s="12"/>
      <c r="F939" s="11"/>
      <c r="G939" s="33" t="s">
        <v>17</v>
      </c>
      <c r="H939" s="8"/>
      <c r="J939" s="8"/>
    </row>
    <row r="940" spans="1:10" x14ac:dyDescent="0.25">
      <c r="A940" s="32" t="str">
        <f t="shared" ca="1" si="18"/>
        <v>Être</v>
      </c>
      <c r="B940" s="11"/>
      <c r="C940" s="12" t="s">
        <v>1568</v>
      </c>
      <c r="D940" s="12" t="s">
        <v>3824</v>
      </c>
      <c r="E940" s="12"/>
      <c r="F940" s="11"/>
      <c r="G940" s="33" t="s">
        <v>17</v>
      </c>
      <c r="H940" s="8"/>
      <c r="J940" s="8"/>
    </row>
    <row r="941" spans="1:10" x14ac:dyDescent="0.25">
      <c r="A941" s="32" t="str">
        <f t="shared" ca="1" si="18"/>
        <v>Atteint</v>
      </c>
      <c r="B941" s="11"/>
      <c r="C941" s="12" t="s">
        <v>110</v>
      </c>
      <c r="D941" s="12" t="s">
        <v>3164</v>
      </c>
      <c r="E941" s="12"/>
      <c r="F941" s="11"/>
      <c r="G941" s="33" t="s">
        <v>17</v>
      </c>
      <c r="H941" s="8"/>
      <c r="J941" s="8"/>
    </row>
    <row r="942" spans="1:10" x14ac:dyDescent="0.25">
      <c r="A942" s="32" t="str">
        <f t="shared" ca="1" si="18"/>
        <v>Délai</v>
      </c>
      <c r="B942" s="11"/>
      <c r="C942" s="12" t="s">
        <v>1171</v>
      </c>
      <c r="D942" s="12" t="s">
        <v>2877</v>
      </c>
      <c r="E942" s="12"/>
      <c r="F942" s="11"/>
      <c r="G942" s="33" t="s">
        <v>17</v>
      </c>
      <c r="H942" s="8"/>
      <c r="J942" s="8"/>
    </row>
    <row r="943" spans="1:10" x14ac:dyDescent="0.25">
      <c r="A943" s="32" t="str">
        <f t="shared" ca="1" si="18"/>
        <v>Statut</v>
      </c>
      <c r="B943" s="11"/>
      <c r="C943" s="11" t="s">
        <v>30</v>
      </c>
      <c r="D943" s="11" t="s">
        <v>31</v>
      </c>
      <c r="E943" s="11" t="s">
        <v>30</v>
      </c>
      <c r="F943" s="11" t="s">
        <v>477</v>
      </c>
      <c r="G943" s="33" t="s">
        <v>17</v>
      </c>
      <c r="H943" s="8"/>
      <c r="J943" s="8"/>
    </row>
    <row r="944" spans="1:10" x14ac:dyDescent="0.25">
      <c r="A944" s="32" t="str">
        <f t="shared" ca="1" si="18"/>
        <v>Nom</v>
      </c>
      <c r="B944" s="11"/>
      <c r="C944" s="12" t="s">
        <v>266</v>
      </c>
      <c r="D944" s="12" t="s">
        <v>267</v>
      </c>
      <c r="E944" s="12"/>
      <c r="F944" s="11"/>
      <c r="G944" s="33" t="s">
        <v>17</v>
      </c>
      <c r="H944" s="8"/>
      <c r="J944" s="8"/>
    </row>
    <row r="945" spans="1:10" x14ac:dyDescent="0.25">
      <c r="A945" s="34" t="str">
        <f t="shared" ca="1" si="18"/>
        <v>Date</v>
      </c>
      <c r="B945" s="11"/>
      <c r="C945" s="35" t="s">
        <v>428</v>
      </c>
      <c r="D945" s="35" t="s">
        <v>429</v>
      </c>
      <c r="E945" s="35"/>
      <c r="F945" s="36"/>
      <c r="G945" s="37" t="s">
        <v>17</v>
      </c>
      <c r="H945" s="8"/>
      <c r="J945" s="8"/>
    </row>
    <row r="946" spans="1:10" s="28" customFormat="1" x14ac:dyDescent="0.25">
      <c r="A946" s="57" t="str">
        <f t="shared" ca="1" si="18"/>
        <v>E N T R E T I E N    D ' É V A L U A T I O N</v>
      </c>
      <c r="B946" s="58"/>
      <c r="C946" s="59" t="s">
        <v>3896</v>
      </c>
      <c r="D946" s="60" t="s">
        <v>3897</v>
      </c>
      <c r="E946" s="60"/>
      <c r="F946" s="60"/>
      <c r="G946" s="61" t="s">
        <v>17</v>
      </c>
      <c r="H946" s="7"/>
      <c r="J946" s="7"/>
    </row>
    <row r="947" spans="1:10" x14ac:dyDescent="0.25">
      <c r="A947" s="32" t="str">
        <f t="shared" ca="1" si="18"/>
        <v>Remarques:</v>
      </c>
      <c r="B947" s="11"/>
      <c r="C947" s="12" t="s">
        <v>3857</v>
      </c>
      <c r="D947" s="12" t="s">
        <v>3858</v>
      </c>
      <c r="E947" s="12"/>
      <c r="F947" s="11"/>
      <c r="G947" s="33"/>
      <c r="H947" s="8"/>
      <c r="J947" s="8"/>
    </row>
    <row r="948" spans="1:10" x14ac:dyDescent="0.25">
      <c r="A948" s="32" t="str">
        <f t="shared" ca="1" si="18"/>
        <v>Compétences personnelles</v>
      </c>
      <c r="B948" s="11"/>
      <c r="C948" s="12" t="s">
        <v>3859</v>
      </c>
      <c r="D948" s="12" t="s">
        <v>3170</v>
      </c>
      <c r="E948" s="12"/>
      <c r="F948" s="11"/>
      <c r="G948" s="33"/>
      <c r="H948" s="8"/>
      <c r="J948" s="8"/>
    </row>
    <row r="949" spans="1:10" x14ac:dyDescent="0.25">
      <c r="A949" s="32" t="str">
        <f t="shared" ca="1" si="18"/>
        <v>Compétences d'action</v>
      </c>
      <c r="B949" s="11"/>
      <c r="C949" s="12" t="s">
        <v>3860</v>
      </c>
      <c r="D949" s="12" t="s">
        <v>3171</v>
      </c>
      <c r="E949" s="12"/>
      <c r="F949" s="11"/>
      <c r="G949" s="33"/>
      <c r="H949" s="8"/>
      <c r="J949" s="8"/>
    </row>
    <row r="950" spans="1:10" x14ac:dyDescent="0.25">
      <c r="A950" s="32" t="str">
        <f t="shared" ca="1" si="18"/>
        <v>Compétences sociales</v>
      </c>
      <c r="B950" s="11"/>
      <c r="C950" s="12" t="s">
        <v>3861</v>
      </c>
      <c r="D950" s="12" t="s">
        <v>2996</v>
      </c>
      <c r="E950" s="12"/>
      <c r="F950" s="11"/>
      <c r="G950" s="33"/>
      <c r="H950" s="8"/>
      <c r="J950" s="8"/>
    </row>
    <row r="951" spans="1:10" x14ac:dyDescent="0.25">
      <c r="A951" s="32" t="str">
        <f t="shared" ca="1" si="18"/>
        <v>Compétences méthodologiques</v>
      </c>
      <c r="B951" s="11"/>
      <c r="C951" s="12" t="s">
        <v>3862</v>
      </c>
      <c r="D951" s="12" t="s">
        <v>3172</v>
      </c>
      <c r="E951" s="12"/>
      <c r="F951" s="11"/>
      <c r="G951" s="33"/>
      <c r="H951" s="8"/>
      <c r="J951" s="8"/>
    </row>
    <row r="952" spans="1:10" x14ac:dyDescent="0.25">
      <c r="A952" s="32" t="str">
        <f t="shared" ca="1" si="18"/>
        <v>Compétences d'encadrement</v>
      </c>
      <c r="B952" s="11"/>
      <c r="C952" s="12" t="s">
        <v>3863</v>
      </c>
      <c r="D952" s="12" t="s">
        <v>3173</v>
      </c>
      <c r="E952" s="12"/>
      <c r="F952" s="11"/>
      <c r="G952" s="33"/>
      <c r="H952" s="8"/>
      <c r="J952" s="8"/>
    </row>
    <row r="953" spans="1:10" x14ac:dyDescent="0.25">
      <c r="A953" s="32" t="str">
        <f t="shared" ca="1" si="18"/>
        <v>page 1/2</v>
      </c>
      <c r="B953" s="11"/>
      <c r="C953" s="12" t="s">
        <v>3864</v>
      </c>
      <c r="D953" s="12" t="s">
        <v>3866</v>
      </c>
      <c r="E953" s="12"/>
      <c r="F953" s="11"/>
      <c r="G953" s="33"/>
      <c r="H953" s="8"/>
      <c r="J953" s="8"/>
    </row>
    <row r="954" spans="1:10" x14ac:dyDescent="0.25">
      <c r="A954" s="32" t="str">
        <f t="shared" ca="1" si="18"/>
        <v>page 2/2</v>
      </c>
      <c r="B954" s="11"/>
      <c r="C954" s="12" t="s">
        <v>3865</v>
      </c>
      <c r="D954" s="12" t="s">
        <v>3867</v>
      </c>
      <c r="E954" s="12"/>
      <c r="F954" s="11"/>
      <c r="G954" s="33"/>
      <c r="H954" s="8"/>
      <c r="J954" s="8"/>
    </row>
    <row r="955" spans="1:10" x14ac:dyDescent="0.25">
      <c r="A955" s="38" t="str">
        <f t="shared" ca="1" si="18"/>
        <v>A P E R Ç U   A C C O R D S   D ' O B J E C T I F S</v>
      </c>
      <c r="B955" s="62"/>
      <c r="C955" s="38" t="s">
        <v>3816</v>
      </c>
      <c r="D955" s="24" t="s">
        <v>3817</v>
      </c>
      <c r="E955" s="38"/>
      <c r="F955" s="38"/>
      <c r="G955" s="63"/>
      <c r="H955" s="8"/>
      <c r="J955" s="8"/>
    </row>
    <row r="956" spans="1:10" x14ac:dyDescent="0.25">
      <c r="A956" s="29" t="str">
        <f t="shared" ca="1" si="18"/>
        <v>Collaborateur(trice)</v>
      </c>
      <c r="B956" s="11"/>
      <c r="C956" s="39" t="s">
        <v>1577</v>
      </c>
      <c r="D956" s="39" t="s">
        <v>3357</v>
      </c>
      <c r="E956" s="39"/>
      <c r="F956" s="30"/>
      <c r="G956" s="31" t="s">
        <v>17</v>
      </c>
      <c r="H956" s="8"/>
      <c r="J956" s="8"/>
    </row>
    <row r="957" spans="1:10" x14ac:dyDescent="0.25">
      <c r="A957" s="32" t="str">
        <f t="shared" ca="1" si="18"/>
        <v>Supérieur(e) hiérarchique</v>
      </c>
      <c r="B957" s="11"/>
      <c r="C957" s="12" t="s">
        <v>1578</v>
      </c>
      <c r="D957" s="12" t="s">
        <v>3165</v>
      </c>
      <c r="E957" s="12"/>
      <c r="F957" s="11"/>
      <c r="G957" s="33" t="s">
        <v>17</v>
      </c>
      <c r="H957" s="8"/>
      <c r="J957" s="8"/>
    </row>
    <row r="958" spans="1:10" x14ac:dyDescent="0.25">
      <c r="A958" s="32" t="str">
        <f t="shared" ca="1" si="18"/>
        <v>Période d'évaluation</v>
      </c>
      <c r="B958" s="11"/>
      <c r="C958" s="12" t="s">
        <v>1588</v>
      </c>
      <c r="D958" s="12" t="s">
        <v>3166</v>
      </c>
      <c r="E958" s="12"/>
      <c r="F958" s="11"/>
      <c r="G958" s="33" t="s">
        <v>17</v>
      </c>
      <c r="H958" s="8"/>
      <c r="J958" s="8"/>
    </row>
    <row r="959" spans="1:10" x14ac:dyDescent="0.25">
      <c r="A959" s="32" t="str">
        <f t="shared" ca="1" si="18"/>
        <v>Date de vérification de conformité aux objectifs</v>
      </c>
      <c r="B959" s="11"/>
      <c r="C959" s="12" t="s">
        <v>1600</v>
      </c>
      <c r="D959" s="12" t="s">
        <v>3932</v>
      </c>
      <c r="E959" s="12"/>
      <c r="F959" s="11"/>
      <c r="G959" s="33" t="s">
        <v>17</v>
      </c>
      <c r="H959" s="8"/>
      <c r="J959" s="8"/>
    </row>
    <row r="960" spans="1:10" x14ac:dyDescent="0.25">
      <c r="A960" s="32" t="str">
        <f t="shared" ca="1" si="18"/>
        <v>Date de l'entretien final</v>
      </c>
      <c r="B960" s="11"/>
      <c r="C960" s="12" t="s">
        <v>1601</v>
      </c>
      <c r="D960" s="12" t="s">
        <v>3167</v>
      </c>
      <c r="E960" s="12"/>
      <c r="F960" s="11"/>
      <c r="G960" s="33" t="s">
        <v>17</v>
      </c>
      <c r="H960" s="8"/>
      <c r="J960" s="8"/>
    </row>
    <row r="961" spans="1:10" x14ac:dyDescent="0.25">
      <c r="A961" s="32" t="str">
        <f t="shared" ca="1" si="18"/>
        <v>Fonction</v>
      </c>
      <c r="B961" s="11"/>
      <c r="C961" s="12" t="s">
        <v>1579</v>
      </c>
      <c r="D961" s="12" t="s">
        <v>3168</v>
      </c>
      <c r="E961" s="12"/>
      <c r="F961" s="11"/>
      <c r="G961" s="33" t="s">
        <v>17</v>
      </c>
      <c r="H961" s="8"/>
      <c r="J961" s="8"/>
    </row>
    <row r="962" spans="1:10" x14ac:dyDescent="0.25">
      <c r="A962" s="32" t="str">
        <f t="shared" ca="1" si="18"/>
        <v>Département / Section</v>
      </c>
      <c r="B962" s="11"/>
      <c r="C962" s="12" t="s">
        <v>3901</v>
      </c>
      <c r="D962" s="12" t="s">
        <v>3902</v>
      </c>
      <c r="E962" s="12"/>
      <c r="F962" s="11"/>
      <c r="G962" s="33"/>
      <c r="H962" s="8"/>
      <c r="J962" s="8"/>
    </row>
    <row r="963" spans="1:10" x14ac:dyDescent="0.25">
      <c r="A963" s="32" t="str">
        <f t="shared" ca="1" si="18"/>
        <v>Objectifs stratégique de la direction :</v>
      </c>
      <c r="B963" s="11"/>
      <c r="C963" s="12" t="s">
        <v>3904</v>
      </c>
      <c r="D963" s="12" t="s">
        <v>3903</v>
      </c>
      <c r="E963" s="12"/>
      <c r="F963" s="11"/>
      <c r="G963" s="33"/>
      <c r="H963" s="8"/>
      <c r="J963" s="8"/>
    </row>
    <row r="964" spans="1:10" x14ac:dyDescent="0.25">
      <c r="A964" s="32" t="str">
        <f t="shared" ca="1" si="18"/>
        <v>Mis à jour le</v>
      </c>
      <c r="B964" s="11"/>
      <c r="C964" s="12" t="s">
        <v>1580</v>
      </c>
      <c r="D964" s="12" t="s">
        <v>3169</v>
      </c>
      <c r="E964" s="12"/>
      <c r="F964" s="11"/>
      <c r="G964" s="33" t="s">
        <v>17</v>
      </c>
      <c r="H964" s="8"/>
      <c r="J964" s="8"/>
    </row>
    <row r="965" spans="1:10" x14ac:dyDescent="0.25">
      <c r="A965" s="32" t="str">
        <f t="shared" ca="1" si="18"/>
        <v>Remarques</v>
      </c>
      <c r="B965" s="11"/>
      <c r="C965" s="12" t="s">
        <v>41</v>
      </c>
      <c r="D965" s="12" t="s">
        <v>42</v>
      </c>
      <c r="E965" s="12"/>
      <c r="F965" s="11"/>
      <c r="G965" s="33" t="s">
        <v>17</v>
      </c>
      <c r="H965" s="8"/>
      <c r="J965" s="8"/>
    </row>
    <row r="966" spans="1:10" x14ac:dyDescent="0.25">
      <c r="A966" s="32" t="str">
        <f t="shared" ca="1" si="18"/>
        <v>non atteint</v>
      </c>
      <c r="B966" s="11"/>
      <c r="C966" s="12" t="s">
        <v>1584</v>
      </c>
      <c r="D966" s="12" t="s">
        <v>3933</v>
      </c>
      <c r="E966" s="12"/>
      <c r="F966" s="11"/>
      <c r="G966" s="33" t="s">
        <v>17</v>
      </c>
      <c r="H966" s="8"/>
      <c r="J966" s="8"/>
    </row>
    <row r="967" spans="1:10" x14ac:dyDescent="0.25">
      <c r="A967" s="32" t="str">
        <f t="shared" ca="1" si="18"/>
        <v>partiellement atteint</v>
      </c>
      <c r="B967" s="11"/>
      <c r="C967" s="12" t="s">
        <v>1581</v>
      </c>
      <c r="D967" s="12" t="s">
        <v>3934</v>
      </c>
      <c r="E967" s="12"/>
      <c r="F967" s="11"/>
      <c r="G967" s="33" t="s">
        <v>17</v>
      </c>
      <c r="H967" s="8"/>
      <c r="J967" s="8"/>
    </row>
    <row r="968" spans="1:10" x14ac:dyDescent="0.25">
      <c r="A968" s="32" t="str">
        <f t="shared" ca="1" si="18"/>
        <v>entièrement atteint</v>
      </c>
      <c r="B968" s="11"/>
      <c r="C968" s="12" t="s">
        <v>1582</v>
      </c>
      <c r="D968" s="12" t="s">
        <v>3935</v>
      </c>
      <c r="E968" s="12"/>
      <c r="F968" s="11"/>
      <c r="G968" s="33" t="s">
        <v>17</v>
      </c>
      <c r="H968" s="8"/>
      <c r="J968" s="8"/>
    </row>
    <row r="969" spans="1:10" x14ac:dyDescent="0.25">
      <c r="A969" s="32" t="str">
        <f t="shared" ca="1" si="18"/>
        <v>nettement dépassé</v>
      </c>
      <c r="B969" s="11"/>
      <c r="C969" s="12" t="s">
        <v>1583</v>
      </c>
      <c r="D969" s="12" t="s">
        <v>3936</v>
      </c>
      <c r="E969" s="12"/>
      <c r="F969" s="11"/>
      <c r="G969" s="33" t="s">
        <v>17</v>
      </c>
      <c r="H969" s="8"/>
      <c r="J969" s="8"/>
    </row>
    <row r="970" spans="1:10" x14ac:dyDescent="0.25">
      <c r="A970" s="32" t="str">
        <f t="shared" ca="1" si="18"/>
        <v>largement dépassé</v>
      </c>
      <c r="B970" s="11"/>
      <c r="C970" s="12" t="s">
        <v>1585</v>
      </c>
      <c r="D970" s="12" t="s">
        <v>3937</v>
      </c>
      <c r="E970" s="12"/>
      <c r="F970" s="11"/>
      <c r="G970" s="33" t="s">
        <v>17</v>
      </c>
      <c r="H970" s="8"/>
      <c r="J970" s="8"/>
    </row>
    <row r="971" spans="1:10" x14ac:dyDescent="0.25">
      <c r="A971" s="32" t="str">
        <f t="shared" ca="1" si="18"/>
        <v>N°</v>
      </c>
      <c r="B971" s="11"/>
      <c r="C971" s="12" t="s">
        <v>26</v>
      </c>
      <c r="D971" s="12" t="s">
        <v>2973</v>
      </c>
      <c r="E971" s="12"/>
      <c r="F971" s="11"/>
      <c r="G971" s="33" t="s">
        <v>17</v>
      </c>
      <c r="H971" s="8"/>
      <c r="J971" s="8"/>
    </row>
    <row r="972" spans="1:10" x14ac:dyDescent="0.25">
      <c r="A972" s="32" t="str">
        <f t="shared" ca="1" si="18"/>
        <v>Objectifs de performance (SMART)</v>
      </c>
      <c r="B972" s="11"/>
      <c r="C972" s="12" t="s">
        <v>3905</v>
      </c>
      <c r="D972" s="12" t="s">
        <v>3915</v>
      </c>
      <c r="E972" s="12"/>
      <c r="F972" s="11"/>
      <c r="G972" s="33" t="s">
        <v>17</v>
      </c>
      <c r="H972" s="8"/>
      <c r="J972" s="8"/>
    </row>
    <row r="973" spans="1:10" x14ac:dyDescent="0.25">
      <c r="A973" s="32" t="str">
        <f t="shared" ca="1" si="18"/>
        <v>Objectifs de développement personnel</v>
      </c>
      <c r="B973" s="11"/>
      <c r="C973" s="12" t="s">
        <v>3906</v>
      </c>
      <c r="D973" s="12" t="s">
        <v>3916</v>
      </c>
      <c r="E973" s="12"/>
      <c r="F973" s="11"/>
      <c r="G973" s="33"/>
      <c r="H973" s="8"/>
      <c r="J973" s="8"/>
    </row>
    <row r="974" spans="1:10" x14ac:dyDescent="0.25">
      <c r="A974" s="32" t="str">
        <f t="shared" ca="1" si="18"/>
        <v>Indicateurs</v>
      </c>
      <c r="B974" s="11"/>
      <c r="C974" s="12" t="s">
        <v>116</v>
      </c>
      <c r="D974" s="12" t="s">
        <v>117</v>
      </c>
      <c r="E974" s="12"/>
      <c r="F974" s="11"/>
      <c r="G974" s="33" t="s">
        <v>17</v>
      </c>
      <c r="H974" s="8"/>
      <c r="J974" s="8"/>
    </row>
    <row r="975" spans="1:10" x14ac:dyDescent="0.25">
      <c r="A975" s="32" t="str">
        <f t="shared" ca="1" si="18"/>
        <v>Doit</v>
      </c>
      <c r="B975" s="11"/>
      <c r="C975" s="12" t="s">
        <v>1567</v>
      </c>
      <c r="D975" s="12" t="s">
        <v>3823</v>
      </c>
      <c r="E975" s="12"/>
      <c r="F975" s="11"/>
      <c r="G975" s="33" t="s">
        <v>17</v>
      </c>
      <c r="H975" s="8"/>
      <c r="J975" s="8"/>
    </row>
    <row r="976" spans="1:10" x14ac:dyDescent="0.25">
      <c r="A976" s="32" t="str">
        <f t="shared" ca="1" si="18"/>
        <v>Être</v>
      </c>
      <c r="B976" s="11"/>
      <c r="C976" s="12" t="s">
        <v>1568</v>
      </c>
      <c r="D976" s="12" t="s">
        <v>3824</v>
      </c>
      <c r="E976" s="12"/>
      <c r="F976" s="11"/>
      <c r="G976" s="33" t="s">
        <v>17</v>
      </c>
      <c r="H976" s="8"/>
      <c r="J976" s="8"/>
    </row>
    <row r="977" spans="1:10" x14ac:dyDescent="0.25">
      <c r="A977" s="32" t="str">
        <f t="shared" ca="1" si="18"/>
        <v>atteint</v>
      </c>
      <c r="B977" s="11"/>
      <c r="C977" s="12" t="s">
        <v>110</v>
      </c>
      <c r="D977" s="12" t="s">
        <v>111</v>
      </c>
      <c r="E977" s="12"/>
      <c r="F977" s="11"/>
      <c r="G977" s="33" t="s">
        <v>17</v>
      </c>
      <c r="H977" s="8"/>
      <c r="J977" s="8"/>
    </row>
    <row r="978" spans="1:10" ht="26.4" x14ac:dyDescent="0.25">
      <c r="A978" s="32" t="str">
        <f t="shared" ca="1" si="18"/>
        <v>Mesures de développement (compétences d'action, compétences professionnelles)</v>
      </c>
      <c r="B978" s="11"/>
      <c r="C978" s="12" t="s">
        <v>3909</v>
      </c>
      <c r="D978" s="12" t="s">
        <v>3910</v>
      </c>
      <c r="E978" s="12"/>
      <c r="F978" s="11"/>
      <c r="G978" s="33" t="s">
        <v>17</v>
      </c>
      <c r="H978" s="8"/>
      <c r="J978" s="8"/>
    </row>
    <row r="979" spans="1:10" ht="26.4" x14ac:dyDescent="0.25">
      <c r="A979" s="32" t="str">
        <f t="shared" ca="1" si="18"/>
        <v>Mesures de développement (compétences personnelles, compétences sociales)</v>
      </c>
      <c r="B979" s="11"/>
      <c r="C979" s="12" t="s">
        <v>3908</v>
      </c>
      <c r="D979" s="12" t="s">
        <v>3907</v>
      </c>
      <c r="E979" s="12"/>
      <c r="F979" s="11"/>
      <c r="G979" s="33"/>
      <c r="H979" s="8"/>
      <c r="J979" s="8"/>
    </row>
    <row r="980" spans="1:10" x14ac:dyDescent="0.25">
      <c r="A980" s="32" t="str">
        <f t="shared" ca="1" si="18"/>
        <v>Compétences d'action, compétences professionnelles</v>
      </c>
      <c r="B980" s="11"/>
      <c r="C980" s="12" t="s">
        <v>3912</v>
      </c>
      <c r="D980" s="12" t="s">
        <v>3911</v>
      </c>
      <c r="E980" s="12"/>
      <c r="F980" s="11"/>
      <c r="G980" s="33"/>
      <c r="H980" s="8"/>
      <c r="J980" s="8"/>
    </row>
    <row r="981" spans="1:10" x14ac:dyDescent="0.25">
      <c r="A981" s="32" t="str">
        <f t="shared" ca="1" si="18"/>
        <v>Compétences personnelles, compétences sociales</v>
      </c>
      <c r="B981" s="11"/>
      <c r="C981" s="12" t="s">
        <v>3913</v>
      </c>
      <c r="D981" s="12" t="s">
        <v>3914</v>
      </c>
      <c r="E981" s="12"/>
      <c r="F981" s="11"/>
      <c r="G981" s="33"/>
      <c r="H981" s="8"/>
      <c r="J981" s="8"/>
    </row>
    <row r="982" spans="1:10" x14ac:dyDescent="0.25">
      <c r="A982" s="32" t="str">
        <f t="shared" ca="1" si="18"/>
        <v>Remarques et suggestions</v>
      </c>
      <c r="B982" s="11"/>
      <c r="C982" s="12" t="s">
        <v>3918</v>
      </c>
      <c r="D982" s="12" t="s">
        <v>3917</v>
      </c>
      <c r="E982" s="12"/>
      <c r="F982" s="11"/>
      <c r="G982" s="33" t="s">
        <v>17</v>
      </c>
      <c r="H982" s="8"/>
      <c r="J982" s="8"/>
    </row>
    <row r="983" spans="1:10" x14ac:dyDescent="0.25">
      <c r="A983" s="32" t="str">
        <f t="shared" ca="1" si="18"/>
        <v>Je suis d'accord avec cette évaluation</v>
      </c>
      <c r="B983" s="11"/>
      <c r="C983" s="12" t="s">
        <v>3920</v>
      </c>
      <c r="D983" s="12" t="s">
        <v>3919</v>
      </c>
      <c r="E983" s="12"/>
      <c r="F983" s="11"/>
      <c r="G983" s="33"/>
      <c r="H983" s="8"/>
      <c r="J983" s="8"/>
    </row>
    <row r="984" spans="1:10" x14ac:dyDescent="0.25">
      <c r="A984" s="32" t="str">
        <f t="shared" ca="1" si="18"/>
        <v>Je ne suis pas d'accord avec cette évaluation</v>
      </c>
      <c r="B984" s="11"/>
      <c r="C984" s="12" t="s">
        <v>3921</v>
      </c>
      <c r="D984" s="12" t="s">
        <v>3922</v>
      </c>
      <c r="E984" s="12"/>
      <c r="F984" s="11"/>
      <c r="G984" s="33"/>
      <c r="H984" s="8"/>
      <c r="J984" s="8"/>
    </row>
    <row r="985" spans="1:10" x14ac:dyDescent="0.25">
      <c r="A985" s="32" t="str">
        <f t="shared" ca="1" si="18"/>
        <v>Feedback mutuel</v>
      </c>
      <c r="B985" s="11"/>
      <c r="C985" s="12" t="s">
        <v>3924</v>
      </c>
      <c r="D985" s="12" t="s">
        <v>3923</v>
      </c>
      <c r="E985" s="12"/>
      <c r="F985" s="11"/>
      <c r="G985" s="33"/>
      <c r="H985" s="8"/>
      <c r="J985" s="8"/>
    </row>
    <row r="986" spans="1:10" x14ac:dyDescent="0.25">
      <c r="A986" s="32" t="str">
        <f t="shared" ca="1" si="18"/>
        <v>Vérification des objectifs fixés</v>
      </c>
      <c r="B986" s="11"/>
      <c r="C986" s="12" t="s">
        <v>3925</v>
      </c>
      <c r="D986" s="12" t="s">
        <v>3926</v>
      </c>
      <c r="E986" s="12"/>
      <c r="F986" s="11"/>
      <c r="G986" s="33"/>
      <c r="H986" s="8"/>
      <c r="J986" s="8"/>
    </row>
    <row r="987" spans="1:10" x14ac:dyDescent="0.25">
      <c r="A987" s="32" t="str">
        <f t="shared" ca="1" si="18"/>
        <v>Fixer des objectifs de performance</v>
      </c>
      <c r="B987" s="11"/>
      <c r="C987" s="12" t="s">
        <v>3928</v>
      </c>
      <c r="D987" s="12" t="s">
        <v>3927</v>
      </c>
      <c r="E987" s="12"/>
      <c r="F987" s="11"/>
      <c r="G987" s="33"/>
      <c r="H987" s="8"/>
      <c r="J987" s="8"/>
    </row>
    <row r="988" spans="1:10" x14ac:dyDescent="0.25">
      <c r="A988" s="32" t="str">
        <f t="shared" ca="1" si="18"/>
        <v>Fixer des objectifs de dével. personnel</v>
      </c>
      <c r="B988" s="11"/>
      <c r="C988" s="12" t="s">
        <v>3930</v>
      </c>
      <c r="D988" s="12" t="s">
        <v>3929</v>
      </c>
      <c r="E988" s="12"/>
      <c r="F988" s="11"/>
      <c r="G988" s="33"/>
      <c r="H988" s="8"/>
      <c r="J988" s="8"/>
    </row>
    <row r="989" spans="1:10" x14ac:dyDescent="0.25">
      <c r="A989" s="32" t="str">
        <f t="shared" ca="1" si="18"/>
        <v>Suivi et soutien</v>
      </c>
      <c r="B989" s="11"/>
      <c r="C989" s="12" t="s">
        <v>3931</v>
      </c>
      <c r="D989" s="12" t="s">
        <v>3938</v>
      </c>
      <c r="E989" s="12"/>
      <c r="F989" s="11"/>
      <c r="G989" s="33"/>
      <c r="H989" s="8"/>
      <c r="J989" s="8"/>
    </row>
    <row r="990" spans="1:10" x14ac:dyDescent="0.25">
      <c r="A990" s="32" t="str">
        <f t="shared" ca="1" si="18"/>
        <v>Compétences personnelles</v>
      </c>
      <c r="B990" s="11"/>
      <c r="C990" s="12" t="s">
        <v>1234</v>
      </c>
      <c r="D990" s="12" t="s">
        <v>3170</v>
      </c>
      <c r="E990" s="12"/>
      <c r="F990" s="11"/>
      <c r="G990" s="33" t="s">
        <v>17</v>
      </c>
      <c r="H990" s="8"/>
      <c r="J990" s="8"/>
    </row>
    <row r="991" spans="1:10" x14ac:dyDescent="0.25">
      <c r="A991" s="32" t="str">
        <f t="shared" ca="1" si="18"/>
        <v>Compétences d'action</v>
      </c>
      <c r="B991" s="11"/>
      <c r="C991" s="12" t="s">
        <v>1586</v>
      </c>
      <c r="D991" s="12" t="s">
        <v>3171</v>
      </c>
      <c r="E991" s="12"/>
      <c r="F991" s="11"/>
      <c r="G991" s="33" t="s">
        <v>17</v>
      </c>
      <c r="H991" s="8"/>
      <c r="J991" s="8"/>
    </row>
    <row r="992" spans="1:10" x14ac:dyDescent="0.25">
      <c r="A992" s="32" t="str">
        <f t="shared" ca="1" si="18"/>
        <v>Compétences sociales</v>
      </c>
      <c r="B992" s="11"/>
      <c r="C992" s="12" t="s">
        <v>1235</v>
      </c>
      <c r="D992" s="12" t="s">
        <v>2996</v>
      </c>
      <c r="E992" s="12"/>
      <c r="F992" s="11"/>
      <c r="G992" s="33" t="s">
        <v>17</v>
      </c>
      <c r="H992" s="8"/>
      <c r="J992" s="8"/>
    </row>
    <row r="993" spans="1:10" x14ac:dyDescent="0.25">
      <c r="A993" s="32" t="str">
        <f t="shared" ca="1" si="18"/>
        <v>Compétences méthodologiques</v>
      </c>
      <c r="B993" s="11"/>
      <c r="C993" s="12" t="s">
        <v>1587</v>
      </c>
      <c r="D993" s="12" t="s">
        <v>3172</v>
      </c>
      <c r="E993" s="12"/>
      <c r="F993" s="11"/>
      <c r="G993" s="33" t="s">
        <v>17</v>
      </c>
      <c r="H993" s="8"/>
      <c r="J993" s="8"/>
    </row>
    <row r="994" spans="1:10" x14ac:dyDescent="0.25">
      <c r="A994" s="32" t="str">
        <f t="shared" ca="1" si="18"/>
        <v>Compétences d'encadrement</v>
      </c>
      <c r="B994" s="11"/>
      <c r="C994" s="12" t="s">
        <v>1236</v>
      </c>
      <c r="D994" s="12" t="s">
        <v>3173</v>
      </c>
      <c r="E994" s="12"/>
      <c r="F994" s="11"/>
      <c r="G994" s="33" t="s">
        <v>17</v>
      </c>
      <c r="H994" s="8"/>
      <c r="J994" s="8"/>
    </row>
    <row r="995" spans="1:10" x14ac:dyDescent="0.25">
      <c r="A995" s="32" t="str">
        <f t="shared" ca="1" si="18"/>
        <v>Liens vers d'autres documents</v>
      </c>
      <c r="B995" s="11"/>
      <c r="C995" s="12" t="s">
        <v>1594</v>
      </c>
      <c r="D995" s="12" t="s">
        <v>3174</v>
      </c>
      <c r="E995" s="12"/>
      <c r="F995" s="11"/>
      <c r="G995" s="33" t="s">
        <v>17</v>
      </c>
      <c r="H995" s="8"/>
      <c r="J995" s="8"/>
    </row>
    <row r="996" spans="1:10" x14ac:dyDescent="0.25">
      <c r="A996" s="32" t="str">
        <f t="shared" ca="1" si="18"/>
        <v>Description</v>
      </c>
      <c r="B996" s="11"/>
      <c r="C996" s="12" t="s">
        <v>1595</v>
      </c>
      <c r="D996" s="12" t="s">
        <v>509</v>
      </c>
      <c r="E996" s="12"/>
      <c r="F996" s="11"/>
      <c r="G996" s="33" t="s">
        <v>17</v>
      </c>
      <c r="H996" s="8"/>
      <c r="J996" s="8"/>
    </row>
    <row r="997" spans="1:10" x14ac:dyDescent="0.25">
      <c r="A997" s="32" t="str">
        <f t="shared" ca="1" si="18"/>
        <v>Remarques/Annexes</v>
      </c>
      <c r="B997" s="11"/>
      <c r="C997" s="12" t="s">
        <v>1590</v>
      </c>
      <c r="D997" s="12" t="s">
        <v>3175</v>
      </c>
      <c r="E997" s="12"/>
      <c r="F997" s="11"/>
      <c r="G997" s="33" t="s">
        <v>17</v>
      </c>
      <c r="H997" s="8"/>
      <c r="J997" s="8"/>
    </row>
    <row r="998" spans="1:10" x14ac:dyDescent="0.25">
      <c r="A998" s="32" t="str">
        <f t="shared" ca="1" si="18"/>
        <v>Date</v>
      </c>
      <c r="B998" s="11"/>
      <c r="C998" s="11" t="s">
        <v>428</v>
      </c>
      <c r="D998" s="11" t="s">
        <v>429</v>
      </c>
      <c r="E998" s="69" t="s">
        <v>429</v>
      </c>
      <c r="F998" s="12" t="s">
        <v>1591</v>
      </c>
      <c r="G998" s="33" t="s">
        <v>17</v>
      </c>
      <c r="H998" s="8"/>
      <c r="J998" s="8"/>
    </row>
    <row r="999" spans="1:10" x14ac:dyDescent="0.25">
      <c r="A999" s="32" t="str">
        <f t="shared" ca="1" si="18"/>
        <v>Signature du collaborateur / de la collaboratrice</v>
      </c>
      <c r="B999" s="11"/>
      <c r="C999" s="11" t="s">
        <v>1592</v>
      </c>
      <c r="D999" s="11" t="s">
        <v>3176</v>
      </c>
      <c r="E999" s="69"/>
      <c r="F999" s="12"/>
      <c r="G999" s="33" t="s">
        <v>17</v>
      </c>
      <c r="H999" s="8"/>
      <c r="J999" s="8"/>
    </row>
    <row r="1000" spans="1:10" x14ac:dyDescent="0.25">
      <c r="A1000" s="32" t="str">
        <f t="shared" ca="1" si="18"/>
        <v>Signature du / de la supérieur(e) hiérarchique</v>
      </c>
      <c r="B1000" s="11"/>
      <c r="C1000" s="11" t="s">
        <v>1593</v>
      </c>
      <c r="D1000" s="12" t="s">
        <v>3177</v>
      </c>
      <c r="E1000" s="69"/>
      <c r="F1000" s="12"/>
      <c r="G1000" s="33" t="s">
        <v>17</v>
      </c>
      <c r="H1000" s="8"/>
      <c r="J1000" s="8"/>
    </row>
    <row r="1001" spans="1:10" x14ac:dyDescent="0.25">
      <c r="A1001" s="32" t="str">
        <f t="shared" ca="1" si="18"/>
        <v>Profil requis</v>
      </c>
      <c r="B1001" s="11"/>
      <c r="C1001" s="11" t="s">
        <v>1596</v>
      </c>
      <c r="D1001" s="12" t="s">
        <v>2680</v>
      </c>
      <c r="E1001" s="69"/>
      <c r="F1001" s="12"/>
      <c r="G1001" s="33" t="s">
        <v>17</v>
      </c>
      <c r="H1001" s="8"/>
      <c r="J1001" s="8"/>
    </row>
    <row r="1002" spans="1:10" x14ac:dyDescent="0.25">
      <c r="A1002" s="32" t="str">
        <f t="shared" ca="1" si="18"/>
        <v>Compétences-clés</v>
      </c>
      <c r="B1002" s="11"/>
      <c r="C1002" s="11" t="s">
        <v>1576</v>
      </c>
      <c r="D1002" s="11" t="s">
        <v>2695</v>
      </c>
      <c r="E1002" s="69"/>
      <c r="F1002" s="12"/>
      <c r="G1002" s="33" t="s">
        <v>17</v>
      </c>
      <c r="H1002" s="8"/>
      <c r="J1002" s="8"/>
    </row>
    <row r="1003" spans="1:10" x14ac:dyDescent="0.25">
      <c r="A1003" s="32" t="str">
        <f t="shared" ca="1" si="18"/>
        <v>Vision &amp; stratégies</v>
      </c>
      <c r="B1003" s="11"/>
      <c r="C1003" s="11" t="s">
        <v>1597</v>
      </c>
      <c r="D1003" s="11" t="s">
        <v>3178</v>
      </c>
      <c r="E1003" s="69"/>
      <c r="F1003" s="12"/>
      <c r="G1003" s="33" t="s">
        <v>17</v>
      </c>
      <c r="H1003" s="8"/>
      <c r="J1003" s="8"/>
    </row>
    <row r="1004" spans="1:10" x14ac:dyDescent="0.25">
      <c r="A1004" s="34" t="str">
        <f t="shared" ca="1" si="18"/>
        <v>Descriptif du poste</v>
      </c>
      <c r="B1004" s="11"/>
      <c r="C1004" s="36" t="s">
        <v>1599</v>
      </c>
      <c r="D1004" s="36" t="s">
        <v>3179</v>
      </c>
      <c r="E1004" s="70"/>
      <c r="F1004" s="35"/>
      <c r="G1004" s="37" t="s">
        <v>17</v>
      </c>
      <c r="H1004" s="8"/>
      <c r="J1004" s="8"/>
    </row>
    <row r="1005" spans="1:10" s="28" customFormat="1" x14ac:dyDescent="0.25">
      <c r="A1005" s="38" t="str">
        <f t="shared" ca="1" si="18"/>
        <v>Checkliste Entretiens de fixation des objectifs</v>
      </c>
      <c r="B1005" s="43"/>
      <c r="C1005" s="23" t="s">
        <v>3886</v>
      </c>
      <c r="D1005" s="24" t="s">
        <v>3887</v>
      </c>
      <c r="E1005" s="24"/>
      <c r="F1005" s="24"/>
      <c r="G1005" s="26" t="s">
        <v>17</v>
      </c>
      <c r="H1005" s="7"/>
      <c r="J1005" s="7"/>
    </row>
    <row r="1006" spans="1:10" x14ac:dyDescent="0.25">
      <c r="A1006" s="29" t="str">
        <f t="shared" ca="1" si="18"/>
        <v>Contenu :</v>
      </c>
      <c r="B1006" s="11"/>
      <c r="C1006" s="30" t="s">
        <v>1638</v>
      </c>
      <c r="D1006" s="30" t="s">
        <v>3180</v>
      </c>
      <c r="E1006" s="71"/>
      <c r="F1006" s="39"/>
      <c r="G1006" s="31" t="s">
        <v>17</v>
      </c>
      <c r="H1006" s="8"/>
      <c r="J1006" s="8"/>
    </row>
    <row r="1007" spans="1:10" x14ac:dyDescent="0.25">
      <c r="A1007" s="32" t="str">
        <f t="shared" ca="1" si="18"/>
        <v>1. À définir au préalable</v>
      </c>
      <c r="B1007" s="11"/>
      <c r="C1007" s="11" t="s">
        <v>1639</v>
      </c>
      <c r="D1007" s="11" t="s">
        <v>3181</v>
      </c>
      <c r="E1007" s="69"/>
      <c r="F1007" s="12"/>
      <c r="G1007" s="33" t="s">
        <v>17</v>
      </c>
      <c r="H1007" s="8"/>
      <c r="J1007" s="8"/>
    </row>
    <row r="1008" spans="1:10" x14ac:dyDescent="0.25">
      <c r="A1008" s="32" t="str">
        <f t="shared" ca="1" si="18"/>
        <v>2. Préparation des entretiens de fixation des objectifs</v>
      </c>
      <c r="B1008" s="11"/>
      <c r="C1008" s="11" t="s">
        <v>1640</v>
      </c>
      <c r="D1008" s="11" t="s">
        <v>3182</v>
      </c>
      <c r="E1008" s="69"/>
      <c r="F1008" s="12"/>
      <c r="G1008" s="33" t="s">
        <v>17</v>
      </c>
      <c r="H1008" s="8"/>
      <c r="J1008" s="8"/>
    </row>
    <row r="1009" spans="1:10" x14ac:dyDescent="0.25">
      <c r="A1009" s="32" t="str">
        <f t="shared" ca="1" si="18"/>
        <v>3. Réalisation des entretiens de fixation des objectifs</v>
      </c>
      <c r="B1009" s="11"/>
      <c r="C1009" s="11" t="s">
        <v>1641</v>
      </c>
      <c r="D1009" s="11" t="s">
        <v>3183</v>
      </c>
      <c r="E1009" s="69"/>
      <c r="F1009" s="12"/>
      <c r="G1009" s="33" t="s">
        <v>17</v>
      </c>
      <c r="H1009" s="8"/>
      <c r="J1009" s="8"/>
    </row>
    <row r="1010" spans="1:10" x14ac:dyDescent="0.25">
      <c r="A1010" s="32" t="str">
        <f t="shared" ca="1" si="18"/>
        <v xml:space="preserve"> 4. Suivi d'un entretien de fixation des objectifs</v>
      </c>
      <c r="B1010" s="11"/>
      <c r="C1010" s="11" t="s">
        <v>1642</v>
      </c>
      <c r="D1010" s="11" t="s">
        <v>3184</v>
      </c>
      <c r="E1010" s="69"/>
      <c r="F1010" s="12"/>
      <c r="G1010" s="33" t="s">
        <v>17</v>
      </c>
      <c r="H1010" s="8"/>
      <c r="J1010" s="8"/>
    </row>
    <row r="1011" spans="1:10" x14ac:dyDescent="0.25">
      <c r="A1011" s="32" t="str">
        <f t="shared" ca="1" si="18"/>
        <v xml:space="preserve"> 5. Divers</v>
      </c>
      <c r="B1011" s="11"/>
      <c r="C1011" s="11" t="s">
        <v>1643</v>
      </c>
      <c r="D1011" s="11" t="s">
        <v>3185</v>
      </c>
      <c r="E1011" s="69"/>
      <c r="F1011" s="12"/>
      <c r="G1011" s="33" t="s">
        <v>17</v>
      </c>
      <c r="H1011" s="8"/>
      <c r="J1011" s="8"/>
    </row>
    <row r="1012" spans="1:10" x14ac:dyDescent="0.25">
      <c r="A1012" s="32" t="str">
        <f t="shared" ca="1" si="18"/>
        <v xml:space="preserve"> À clarifier au préalable</v>
      </c>
      <c r="B1012" s="11"/>
      <c r="C1012" s="72" t="s">
        <v>1602</v>
      </c>
      <c r="D1012" s="11" t="s">
        <v>3186</v>
      </c>
      <c r="E1012" s="69"/>
      <c r="F1012" s="12"/>
      <c r="G1012" s="33" t="s">
        <v>17</v>
      </c>
      <c r="H1012" s="8"/>
      <c r="J1012" s="8"/>
    </row>
    <row r="1013" spans="1:10" ht="92.4" x14ac:dyDescent="0.25">
      <c r="A1013" s="32" t="str">
        <f t="shared" ca="1" si="18"/>
        <v>Définition des objectifs avec le collaborateur sur la base de 
- la stratégie de l’entreprise
- les objectifs de l’entreprise
- les objectifs du département
Ces éléments sont-ils formulés par écrit ? Comment peuvent-ils être transmis au collaborateur ?</v>
      </c>
      <c r="B1013" s="11"/>
      <c r="C1013" s="11" t="s">
        <v>1603</v>
      </c>
      <c r="D1013" s="11" t="s">
        <v>3187</v>
      </c>
      <c r="E1013" s="69"/>
      <c r="F1013" s="12"/>
      <c r="G1013" s="33" t="s">
        <v>17</v>
      </c>
      <c r="H1013" s="8"/>
      <c r="J1013" s="8"/>
    </row>
    <row r="1014" spans="1:10" ht="26.4" x14ac:dyDescent="0.25">
      <c r="A1014" s="32" t="str">
        <f t="shared" ca="1" si="18"/>
        <v>Quel est le cadre légal à respecter ?</v>
      </c>
      <c r="B1014" s="11"/>
      <c r="C1014" s="11" t="s">
        <v>1604</v>
      </c>
      <c r="D1014" s="11" t="s">
        <v>3188</v>
      </c>
      <c r="E1014" s="69"/>
      <c r="F1014" s="12"/>
      <c r="G1014" s="33" t="s">
        <v>17</v>
      </c>
      <c r="H1014" s="8"/>
      <c r="J1014" s="8"/>
    </row>
    <row r="1015" spans="1:10" ht="39.6" x14ac:dyDescent="0.25">
      <c r="A1015" s="32" t="str">
        <f t="shared" ca="1" si="18"/>
        <v>Les supérieurs hiérarchiques sont-ils préparés et qualifiés pour mener des entretiens de fixation des objectifs ?</v>
      </c>
      <c r="B1015" s="11"/>
      <c r="C1015" s="11" t="s">
        <v>1605</v>
      </c>
      <c r="D1015" s="11" t="s">
        <v>3189</v>
      </c>
      <c r="E1015" s="69"/>
      <c r="F1015" s="12"/>
      <c r="G1015" s="33" t="s">
        <v>17</v>
      </c>
      <c r="H1015" s="8"/>
      <c r="J1015" s="8"/>
    </row>
    <row r="1016" spans="1:10" ht="52.8" x14ac:dyDescent="0.25">
      <c r="A1016" s="32" t="str">
        <f t="shared" ca="1" si="18"/>
        <v>Les collaborateurs sont-ils informés de la finalité de cet instrument qu'est l'accord d'objectifs ? Quel est leur point de vue à ce sujet ? Quelles résistances peut-il y avoir ?</v>
      </c>
      <c r="B1016" s="11"/>
      <c r="C1016" s="11" t="s">
        <v>1606</v>
      </c>
      <c r="D1016" s="11" t="s">
        <v>3190</v>
      </c>
      <c r="E1016" s="69"/>
      <c r="F1016" s="12"/>
      <c r="G1016" s="33" t="s">
        <v>17</v>
      </c>
      <c r="H1016" s="8"/>
      <c r="J1016" s="8"/>
    </row>
    <row r="1017" spans="1:10" ht="79.2" x14ac:dyDescent="0.25">
      <c r="A1017" s="32" t="str">
        <f t="shared" ca="1" si="18"/>
        <v>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v>
      </c>
      <c r="B1017" s="11"/>
      <c r="C1017" s="11" t="s">
        <v>1607</v>
      </c>
      <c r="D1017" s="11" t="s">
        <v>3191</v>
      </c>
      <c r="E1017" s="69"/>
      <c r="F1017" s="12"/>
      <c r="G1017" s="33" t="s">
        <v>17</v>
      </c>
      <c r="H1017" s="8"/>
      <c r="J1017" s="8"/>
    </row>
    <row r="1018" spans="1:10" ht="39.6" x14ac:dyDescent="0.25">
      <c r="A1018" s="32" t="str">
        <f t="shared" ca="1" si="18"/>
        <v>Sous quelle forme l'entreprise et les supérieurs hiérarchiques sont-ils disposés à aider les collaborateurs à atteindre les objectifs fixés ?</v>
      </c>
      <c r="B1018" s="11"/>
      <c r="C1018" s="11" t="s">
        <v>1608</v>
      </c>
      <c r="D1018" s="11" t="s">
        <v>3192</v>
      </c>
      <c r="E1018" s="69"/>
      <c r="F1018" s="12"/>
      <c r="G1018" s="33" t="s">
        <v>17</v>
      </c>
      <c r="H1018" s="8"/>
      <c r="J1018" s="8"/>
    </row>
    <row r="1019" spans="1:10" ht="39.6" x14ac:dyDescent="0.25">
      <c r="A1019" s="32" t="str">
        <f t="shared" ca="1" si="18"/>
        <v>Quels objectifs les supérieurs hiérarchiques veulent-ils atteindre grâce à cet instrument qu'est l'accord d'objectifs ?</v>
      </c>
      <c r="B1019" s="11"/>
      <c r="C1019" s="11" t="s">
        <v>1609</v>
      </c>
      <c r="D1019" s="11" t="s">
        <v>3193</v>
      </c>
      <c r="E1019" s="69"/>
      <c r="F1019" s="12"/>
      <c r="G1019" s="33" t="s">
        <v>17</v>
      </c>
      <c r="H1019" s="8"/>
      <c r="J1019" s="8"/>
    </row>
    <row r="1020" spans="1:10" ht="39.6" x14ac:dyDescent="0.25">
      <c r="A1020" s="32" t="str">
        <f t="shared" ca="1" si="18"/>
        <v>L'accord d'objectifs doit-il être lié au système de rémunération ? Les risques liés à une telle approche sont-ils clairs ?</v>
      </c>
      <c r="B1020" s="11"/>
      <c r="C1020" s="11" t="s">
        <v>1610</v>
      </c>
      <c r="D1020" s="11" t="s">
        <v>3194</v>
      </c>
      <c r="E1020" s="69"/>
      <c r="F1020" s="12"/>
      <c r="G1020" s="33" t="s">
        <v>17</v>
      </c>
      <c r="H1020" s="8"/>
      <c r="J1020" s="8"/>
    </row>
    <row r="1021" spans="1:10" ht="198" x14ac:dyDescent="0.25">
      <c r="A1021" s="32" t="str">
        <f t="shared" ca="1" si="18"/>
        <v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v>
      </c>
      <c r="B1021" s="11"/>
      <c r="C1021" s="11" t="s">
        <v>1629</v>
      </c>
      <c r="D1021" s="11" t="s">
        <v>3195</v>
      </c>
      <c r="E1021" s="69"/>
      <c r="F1021" s="12"/>
      <c r="G1021" s="33" t="s">
        <v>17</v>
      </c>
      <c r="H1021" s="8"/>
      <c r="J1021" s="8"/>
    </row>
    <row r="1022" spans="1:10" x14ac:dyDescent="0.25">
      <c r="A1022" s="32" t="str">
        <f t="shared" ref="A1022:A1085" ca="1" si="19">OFFSET($C1022,0,$Z$5-1)</f>
        <v>Préparation des entretiens de fixation des objectifs</v>
      </c>
      <c r="B1022" s="11"/>
      <c r="C1022" s="72" t="s">
        <v>1611</v>
      </c>
      <c r="D1022" s="11" t="s">
        <v>3196</v>
      </c>
      <c r="E1022" s="69"/>
      <c r="F1022" s="12"/>
      <c r="G1022" s="33" t="s">
        <v>17</v>
      </c>
      <c r="H1022" s="8"/>
      <c r="J1022" s="8"/>
    </row>
    <row r="1023" spans="1:10" ht="26.4" x14ac:dyDescent="0.25">
      <c r="A1023" s="32" t="str">
        <f t="shared" ca="1" si="19"/>
        <v>Définir et décrire la stratégie et les objectifs de l'entreprise, du secteur ou de l'équipe.</v>
      </c>
      <c r="B1023" s="11"/>
      <c r="C1023" s="11" t="s">
        <v>1612</v>
      </c>
      <c r="D1023" s="11" t="s">
        <v>3197</v>
      </c>
      <c r="E1023" s="69"/>
      <c r="F1023" s="12"/>
      <c r="G1023" s="33" t="s">
        <v>17</v>
      </c>
      <c r="H1023" s="8"/>
      <c r="J1023" s="8"/>
    </row>
    <row r="1024" spans="1:10" x14ac:dyDescent="0.25">
      <c r="A1024" s="32" t="str">
        <f t="shared" ca="1" si="19"/>
        <v>Le type d'objectifs à fixer est-il clair ?</v>
      </c>
      <c r="B1024" s="11"/>
      <c r="C1024" s="11" t="s">
        <v>1613</v>
      </c>
      <c r="D1024" s="11" t="s">
        <v>3198</v>
      </c>
      <c r="E1024" s="69"/>
      <c r="F1024" s="12"/>
      <c r="G1024" s="33" t="s">
        <v>17</v>
      </c>
      <c r="H1024" s="8"/>
      <c r="J1024" s="8"/>
    </row>
    <row r="1025" spans="1:10" ht="79.2" x14ac:dyDescent="0.25">
      <c r="A1025" s="32" t="str">
        <f t="shared" ca="1" si="19"/>
        <v>Préparez-vous mentalement pour chacun de vos collaborateurs. Que remarquez-vous ?
- sur le plan professionnel
- sur le plan personnel
- sur le plan relationnel
- sur le plan des performances</v>
      </c>
      <c r="B1025" s="11"/>
      <c r="C1025" s="11" t="s">
        <v>1614</v>
      </c>
      <c r="D1025" s="11" t="s">
        <v>3199</v>
      </c>
      <c r="E1025" s="69"/>
      <c r="F1025" s="12"/>
      <c r="G1025" s="33" t="s">
        <v>17</v>
      </c>
      <c r="H1025" s="8"/>
      <c r="J1025" s="8"/>
    </row>
    <row r="1026" spans="1:10" ht="66" x14ac:dyDescent="0.25">
      <c r="A1026" s="32" t="str">
        <f t="shared" ca="1" si="19"/>
        <v>Rassemblez les informations nécessaires :
- accords et évaluations de performances antérieurs
- informations et statistiques pouvant avoir une importance</v>
      </c>
      <c r="B1026" s="11"/>
      <c r="C1026" s="11" t="s">
        <v>1615</v>
      </c>
      <c r="D1026" s="11" t="s">
        <v>3200</v>
      </c>
      <c r="E1026" s="69"/>
      <c r="F1026" s="12"/>
      <c r="G1026" s="33" t="s">
        <v>17</v>
      </c>
      <c r="H1026" s="8"/>
      <c r="J1026" s="8"/>
    </row>
    <row r="1027" spans="1:10" ht="105.6" x14ac:dyDescent="0.25">
      <c r="A1027" s="32" t="str">
        <f t="shared" ca="1" si="19"/>
        <v>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v>
      </c>
      <c r="B1027" s="11"/>
      <c r="C1027" s="11" t="s">
        <v>1616</v>
      </c>
      <c r="D1027" s="11" t="s">
        <v>3201</v>
      </c>
      <c r="E1027" s="69"/>
      <c r="F1027" s="12"/>
      <c r="G1027" s="33" t="s">
        <v>17</v>
      </c>
      <c r="H1027" s="8"/>
      <c r="J1027" s="8"/>
    </row>
    <row r="1028" spans="1:10" ht="92.4" x14ac:dyDescent="0.25">
      <c r="A1028" s="32" t="str">
        <f t="shared" ca="1" si="19"/>
        <v>Les conditions requises pour que les objectifs puissent être atteints sont-elles réunies ?
- compétences, qualifications
- équipement technique
- soutien de collègues
- budget</v>
      </c>
      <c r="B1028" s="11"/>
      <c r="C1028" s="11" t="s">
        <v>1622</v>
      </c>
      <c r="D1028" s="11" t="s">
        <v>3202</v>
      </c>
      <c r="E1028" s="69"/>
      <c r="F1028" s="12"/>
      <c r="G1028" s="33" t="s">
        <v>17</v>
      </c>
      <c r="H1028" s="8"/>
      <c r="J1028" s="8"/>
    </row>
    <row r="1029" spans="1:10" ht="92.4" x14ac:dyDescent="0.25">
      <c r="A1029" s="32" t="str">
        <f t="shared" ca="1" si="19"/>
        <v xml:space="preserve">Le collaborateur a-t-il été informé et convoqué dans les délais ? Date, lieu, heure.
Le collaborateur dispose-t-il de toutes les informations et de tous supports utiles pour pouvoir mener à bien l’entretien de fixation des objectifs de façon compétente ? </v>
      </c>
      <c r="B1029" s="11"/>
      <c r="C1029" s="11" t="s">
        <v>1617</v>
      </c>
      <c r="D1029" s="11" t="s">
        <v>3203</v>
      </c>
      <c r="E1029" s="69"/>
      <c r="F1029" s="12"/>
      <c r="G1029" s="33" t="s">
        <v>17</v>
      </c>
      <c r="H1029" s="8"/>
      <c r="J1029" s="8"/>
    </row>
    <row r="1030" spans="1:10" ht="39.6" x14ac:dyDescent="0.25">
      <c r="A1030" s="32" t="str">
        <f t="shared" ca="1" si="19"/>
        <v>Assurez-vous de disposer d’une salle adaptée, dans laquelle vous pourrez discuter sans dérangement.
Prévoyez suffisamment de temps.</v>
      </c>
      <c r="B1030" s="11"/>
      <c r="C1030" s="11" t="s">
        <v>1618</v>
      </c>
      <c r="D1030" s="11" t="s">
        <v>3204</v>
      </c>
      <c r="E1030" s="69"/>
      <c r="F1030" s="12"/>
      <c r="G1030" s="33" t="s">
        <v>17</v>
      </c>
      <c r="H1030" s="8"/>
      <c r="J1030" s="8"/>
    </row>
    <row r="1031" spans="1:10" x14ac:dyDescent="0.25">
      <c r="A1031" s="32" t="str">
        <f t="shared" ca="1" si="19"/>
        <v>Conduite des entretiens de fixation des objectifs</v>
      </c>
      <c r="B1031" s="11"/>
      <c r="C1031" s="72" t="s">
        <v>1619</v>
      </c>
      <c r="D1031" s="11" t="s">
        <v>3205</v>
      </c>
      <c r="E1031" s="69"/>
      <c r="F1031" s="12"/>
      <c r="G1031" s="33" t="s">
        <v>17</v>
      </c>
      <c r="H1031" s="8"/>
      <c r="J1031" s="8"/>
    </row>
    <row r="1032" spans="1:10" x14ac:dyDescent="0.25">
      <c r="A1032" s="32" t="str">
        <f t="shared" ca="1" si="19"/>
        <v>Échange de feed-back constructif</v>
      </c>
      <c r="B1032" s="11"/>
      <c r="C1032" s="11" t="s">
        <v>1620</v>
      </c>
      <c r="D1032" s="11" t="s">
        <v>3206</v>
      </c>
      <c r="E1032" s="69"/>
      <c r="F1032" s="12"/>
      <c r="G1032" s="33" t="s">
        <v>17</v>
      </c>
      <c r="H1032" s="8"/>
      <c r="J1032" s="8"/>
    </row>
    <row r="1033" spans="1:10" ht="92.4" x14ac:dyDescent="0.25">
      <c r="A1033" s="32" t="str">
        <f t="shared" ca="1" si="19"/>
        <v>Discussion sur les objectifs de l’année (période) écoulée :
- Quels étaient les objectifs fixés ?
- Qu’est-ce qui a été atteint ?
- Motifs expliquant la réalisation ou l’échec des objectifs ?</v>
      </c>
      <c r="B1033" s="11"/>
      <c r="C1033" s="11" t="s">
        <v>1623</v>
      </c>
      <c r="D1033" s="11" t="s">
        <v>3207</v>
      </c>
      <c r="E1033" s="69"/>
      <c r="F1033" s="12"/>
      <c r="G1033" s="33" t="s">
        <v>17</v>
      </c>
      <c r="H1033" s="8"/>
      <c r="J1033" s="8"/>
    </row>
    <row r="1034" spans="1:10" ht="92.4" x14ac:dyDescent="0.25">
      <c r="A1034" s="32" t="str">
        <f t="shared" ca="1" si="19"/>
        <v>Échange de vues sur les objectifs entre vous et votre collaborateur :
- le collaborateur expose en premier sa conception et ses attentes
- le supérieur hiérarchique expose sa vision des objectifs après avoir pris entendu le collaborateur.</v>
      </c>
      <c r="B1034" s="11"/>
      <c r="C1034" s="11" t="s">
        <v>1624</v>
      </c>
      <c r="D1034" s="11" t="s">
        <v>3208</v>
      </c>
      <c r="E1034" s="69"/>
      <c r="F1034" s="12"/>
      <c r="G1034" s="33" t="s">
        <v>17</v>
      </c>
      <c r="H1034" s="8"/>
      <c r="J1034" s="8"/>
    </row>
    <row r="1035" spans="1:10" ht="26.4" x14ac:dyDescent="0.25">
      <c r="A1035" s="32" t="str">
        <f t="shared" ca="1" si="19"/>
        <v>Échange sur les attentes, craintes, objections, etc.</v>
      </c>
      <c r="B1035" s="11"/>
      <c r="C1035" s="11" t="s">
        <v>1621</v>
      </c>
      <c r="D1035" s="11" t="s">
        <v>3209</v>
      </c>
      <c r="E1035" s="69"/>
      <c r="F1035" s="12"/>
      <c r="G1035" s="33" t="s">
        <v>17</v>
      </c>
      <c r="H1035" s="8"/>
      <c r="J1035" s="8"/>
    </row>
    <row r="1036" spans="1:10" ht="277.2" x14ac:dyDescent="0.25">
      <c r="A1036" s="32" t="str">
        <f t="shared" ca="1" si="19"/>
        <v>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v>
      </c>
      <c r="B1036" s="11"/>
      <c r="C1036" s="11" t="s">
        <v>1625</v>
      </c>
      <c r="D1036" s="11" t="s">
        <v>3210</v>
      </c>
      <c r="E1036" s="69"/>
      <c r="F1036" s="12"/>
      <c r="G1036" s="33" t="s">
        <v>17</v>
      </c>
      <c r="H1036" s="8"/>
      <c r="J1036" s="8"/>
    </row>
    <row r="1037" spans="1:10" ht="118.8" x14ac:dyDescent="0.25">
      <c r="A1037" s="32" t="str">
        <f t="shared" ca="1" si="19"/>
        <v>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v>
      </c>
      <c r="B1037" s="11"/>
      <c r="C1037" s="11" t="s">
        <v>1626</v>
      </c>
      <c r="D1037" s="11" t="s">
        <v>3211</v>
      </c>
      <c r="E1037" s="69"/>
      <c r="F1037" s="12"/>
      <c r="G1037" s="33" t="s">
        <v>17</v>
      </c>
      <c r="H1037" s="8"/>
      <c r="J1037" s="8"/>
    </row>
    <row r="1038" spans="1:10" ht="26.4" x14ac:dyDescent="0.25">
      <c r="A1038" s="32" t="str">
        <f t="shared" ca="1" si="19"/>
        <v>Déterminer sous quelle forme la réalisation des objectifs sera contrôlée.</v>
      </c>
      <c r="B1038" s="11"/>
      <c r="C1038" s="11" t="s">
        <v>1627</v>
      </c>
      <c r="D1038" s="11" t="s">
        <v>3212</v>
      </c>
      <c r="E1038" s="69"/>
      <c r="F1038" s="12"/>
      <c r="G1038" s="33" t="s">
        <v>17</v>
      </c>
      <c r="H1038" s="8"/>
      <c r="J1038" s="8"/>
    </row>
    <row r="1039" spans="1:10" ht="26.4" x14ac:dyDescent="0.25">
      <c r="A1039" s="32" t="str">
        <f t="shared" ca="1" si="19"/>
        <v>Déterminer comment procéder si la réalisation des objectifs est menacée.</v>
      </c>
      <c r="B1039" s="11"/>
      <c r="C1039" s="11" t="s">
        <v>1628</v>
      </c>
      <c r="D1039" s="11" t="s">
        <v>3213</v>
      </c>
      <c r="E1039" s="69"/>
      <c r="F1039" s="12"/>
      <c r="G1039" s="33" t="s">
        <v>17</v>
      </c>
      <c r="H1039" s="8"/>
      <c r="J1039" s="8"/>
    </row>
    <row r="1040" spans="1:10" x14ac:dyDescent="0.25">
      <c r="A1040" s="32" t="str">
        <f t="shared" ca="1" si="19"/>
        <v>Suivi d'un entretien de fixation des objectifs</v>
      </c>
      <c r="B1040" s="11"/>
      <c r="C1040" s="72" t="s">
        <v>1630</v>
      </c>
      <c r="D1040" s="11" t="s">
        <v>3214</v>
      </c>
      <c r="E1040" s="69"/>
      <c r="F1040" s="12"/>
      <c r="G1040" s="33" t="s">
        <v>17</v>
      </c>
      <c r="H1040" s="8"/>
      <c r="J1040" s="8"/>
    </row>
    <row r="1041" spans="1:10" ht="26.4" x14ac:dyDescent="0.25">
      <c r="A1041" s="32" t="str">
        <f t="shared" ca="1" si="19"/>
        <v>Les objectifs ont-ils été définis et fixés d'un commun accord ?</v>
      </c>
      <c r="B1041" s="11"/>
      <c r="C1041" s="11" t="s">
        <v>1631</v>
      </c>
      <c r="D1041" s="11" t="s">
        <v>3215</v>
      </c>
      <c r="E1041" s="69"/>
      <c r="F1041" s="12"/>
      <c r="G1041" s="33" t="s">
        <v>17</v>
      </c>
      <c r="H1041" s="8"/>
      <c r="J1041" s="8"/>
    </row>
    <row r="1042" spans="1:10" ht="26.4" x14ac:dyDescent="0.25">
      <c r="A1042" s="32" t="str">
        <f t="shared" ca="1" si="19"/>
        <v>Le collaborateur s'identifie-t-il aux objectifs fixés et peut-il les atteindre ?</v>
      </c>
      <c r="B1042" s="11"/>
      <c r="C1042" s="11" t="s">
        <v>1632</v>
      </c>
      <c r="D1042" s="11" t="s">
        <v>3216</v>
      </c>
      <c r="E1042" s="69"/>
      <c r="F1042" s="12"/>
      <c r="G1042" s="33" t="s">
        <v>17</v>
      </c>
      <c r="H1042" s="8"/>
      <c r="J1042" s="8"/>
    </row>
    <row r="1043" spans="1:10" ht="105.6" x14ac:dyDescent="0.25">
      <c r="A1043" s="32" t="str">
        <f t="shared" ca="1" si="19"/>
        <v>Au cours de la prochaine étape, quelles activités doivent être engagées par
- le supérieur hiérarchique
- le collaborateur
pour atteindre les objectifs ?
Élaborer un plan d’action (créer, le cas échéant, des mandats de projet) !</v>
      </c>
      <c r="B1043" s="11"/>
      <c r="C1043" s="11" t="s">
        <v>1633</v>
      </c>
      <c r="D1043" s="11" t="s">
        <v>3217</v>
      </c>
      <c r="E1043" s="69"/>
      <c r="F1043" s="12"/>
      <c r="G1043" s="33" t="s">
        <v>17</v>
      </c>
      <c r="H1043" s="8"/>
      <c r="J1043" s="8"/>
    </row>
    <row r="1044" spans="1:10" x14ac:dyDescent="0.25">
      <c r="A1044" s="32" t="str">
        <f t="shared" ca="1" si="19"/>
        <v>Prévoir des jalons pour le contrôle des objectifs.</v>
      </c>
      <c r="B1044" s="11"/>
      <c r="C1044" s="11" t="s">
        <v>1634</v>
      </c>
      <c r="D1044" s="11" t="s">
        <v>3218</v>
      </c>
      <c r="E1044" s="69"/>
      <c r="F1044" s="12"/>
      <c r="G1044" s="33" t="s">
        <v>17</v>
      </c>
      <c r="H1044" s="8"/>
      <c r="J1044" s="8"/>
    </row>
    <row r="1045" spans="1:10" ht="211.2" x14ac:dyDescent="0.25">
      <c r="A1045" s="32" t="str">
        <f t="shared" ca="1" si="19"/>
        <v>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v>
      </c>
      <c r="B1045" s="11"/>
      <c r="C1045" s="11" t="s">
        <v>1636</v>
      </c>
      <c r="D1045" s="11" t="s">
        <v>3219</v>
      </c>
      <c r="E1045" s="69"/>
      <c r="F1045" s="12"/>
      <c r="G1045" s="33" t="s">
        <v>17</v>
      </c>
      <c r="H1045" s="8"/>
      <c r="J1045" s="8"/>
    </row>
    <row r="1046" spans="1:10" ht="26.4" x14ac:dyDescent="0.25">
      <c r="A1046" s="32" t="str">
        <f t="shared" ca="1" si="19"/>
        <v>Entretien final avec le collaborateur en vue de discuter des résultats et de la réalisation des objectifs.</v>
      </c>
      <c r="B1046" s="11"/>
      <c r="C1046" s="11" t="s">
        <v>1635</v>
      </c>
      <c r="D1046" s="11" t="s">
        <v>3220</v>
      </c>
      <c r="E1046" s="69"/>
      <c r="F1046" s="12"/>
      <c r="G1046" s="33" t="s">
        <v>17</v>
      </c>
      <c r="H1046" s="8"/>
      <c r="J1046" s="8"/>
    </row>
    <row r="1047" spans="1:10" ht="26.4" x14ac:dyDescent="0.25">
      <c r="A1047" s="34" t="str">
        <f t="shared" ca="1" si="19"/>
        <v>Définir des mesures si les objectifs n'ont pas été atteints.</v>
      </c>
      <c r="B1047" s="11"/>
      <c r="C1047" s="36" t="s">
        <v>1637</v>
      </c>
      <c r="D1047" s="36" t="s">
        <v>3221</v>
      </c>
      <c r="E1047" s="70"/>
      <c r="F1047" s="35"/>
      <c r="G1047" s="37" t="s">
        <v>17</v>
      </c>
      <c r="H1047" s="8"/>
      <c r="J1047" s="8"/>
    </row>
    <row r="1048" spans="1:10" s="28" customFormat="1" x14ac:dyDescent="0.25">
      <c r="A1048" s="57" t="str">
        <f t="shared" ca="1" si="19"/>
        <v>D E S C R I P T I O N   D E   P O S T E</v>
      </c>
      <c r="B1048" s="58"/>
      <c r="C1048" s="59" t="s">
        <v>1663</v>
      </c>
      <c r="D1048" s="60" t="s">
        <v>3792</v>
      </c>
      <c r="E1048" s="60"/>
      <c r="F1048" s="60"/>
      <c r="G1048" s="61" t="s">
        <v>17</v>
      </c>
      <c r="H1048" s="7"/>
      <c r="J1048" s="7"/>
    </row>
    <row r="1049" spans="1:10" s="28" customFormat="1" ht="26.4" x14ac:dyDescent="0.25">
      <c r="A1049" s="38" t="str">
        <f t="shared" ca="1" si="19"/>
        <v>A P E R Ç U   D E S C R I P T I O N S   D E   P O S T E S</v>
      </c>
      <c r="B1049" s="62"/>
      <c r="C1049" s="23" t="s">
        <v>3799</v>
      </c>
      <c r="D1049" s="24" t="s">
        <v>3798</v>
      </c>
      <c r="E1049" s="24"/>
      <c r="F1049" s="24"/>
      <c r="G1049" s="26"/>
      <c r="H1049" s="7"/>
      <c r="J1049" s="7"/>
    </row>
    <row r="1050" spans="1:10" x14ac:dyDescent="0.25">
      <c r="A1050" s="29" t="str">
        <f t="shared" ca="1" si="19"/>
        <v>Description de poste</v>
      </c>
      <c r="B1050" s="11"/>
      <c r="C1050" s="30" t="s">
        <v>3800</v>
      </c>
      <c r="D1050" s="30" t="s">
        <v>2681</v>
      </c>
      <c r="E1050" s="71"/>
      <c r="F1050" s="39"/>
      <c r="G1050" s="31"/>
      <c r="H1050" s="8"/>
      <c r="J1050" s="8"/>
    </row>
    <row r="1051" spans="1:10" x14ac:dyDescent="0.25">
      <c r="A1051" s="29" t="str">
        <f t="shared" ca="1" si="19"/>
        <v>Entreprise</v>
      </c>
      <c r="B1051" s="11"/>
      <c r="C1051" s="30" t="s">
        <v>1644</v>
      </c>
      <c r="D1051" s="30" t="s">
        <v>3222</v>
      </c>
      <c r="E1051" s="71"/>
      <c r="F1051" s="39"/>
      <c r="G1051" s="31" t="s">
        <v>17</v>
      </c>
      <c r="H1051" s="8"/>
      <c r="J1051" s="8"/>
    </row>
    <row r="1052" spans="1:10" x14ac:dyDescent="0.25">
      <c r="A1052" s="32" t="str">
        <f t="shared" ca="1" si="19"/>
        <v>Intitulé du poste</v>
      </c>
      <c r="B1052" s="11"/>
      <c r="C1052" s="12" t="s">
        <v>1646</v>
      </c>
      <c r="D1052" s="12" t="s">
        <v>3223</v>
      </c>
      <c r="E1052" s="12"/>
      <c r="F1052" s="11"/>
      <c r="G1052" s="33" t="s">
        <v>17</v>
      </c>
      <c r="H1052" s="8"/>
      <c r="J1052" s="8"/>
    </row>
    <row r="1053" spans="1:10" x14ac:dyDescent="0.25">
      <c r="A1053" s="32" t="str">
        <f t="shared" ca="1" si="19"/>
        <v>Département / Équipe</v>
      </c>
      <c r="B1053" s="11"/>
      <c r="C1053" s="12" t="s">
        <v>1647</v>
      </c>
      <c r="D1053" s="12" t="s">
        <v>3224</v>
      </c>
      <c r="E1053" s="12"/>
      <c r="F1053" s="11"/>
      <c r="G1053" s="33" t="s">
        <v>17</v>
      </c>
      <c r="H1053" s="8"/>
      <c r="J1053" s="8"/>
    </row>
    <row r="1054" spans="1:10" x14ac:dyDescent="0.25">
      <c r="A1054" s="32" t="str">
        <f t="shared" ca="1" si="19"/>
        <v>Rang hiérarchique / Fonction</v>
      </c>
      <c r="B1054" s="11"/>
      <c r="C1054" s="12" t="s">
        <v>1654</v>
      </c>
      <c r="D1054" s="12" t="s">
        <v>3225</v>
      </c>
      <c r="E1054" s="12"/>
      <c r="F1054" s="11"/>
      <c r="G1054" s="33" t="s">
        <v>17</v>
      </c>
      <c r="H1054" s="8"/>
      <c r="J1054" s="8"/>
    </row>
    <row r="1055" spans="1:10" x14ac:dyDescent="0.25">
      <c r="A1055" s="32" t="str">
        <f t="shared" ca="1" si="19"/>
        <v>Nom prénom</v>
      </c>
      <c r="B1055" s="11"/>
      <c r="C1055" s="12" t="s">
        <v>1648</v>
      </c>
      <c r="D1055" s="12" t="s">
        <v>3226</v>
      </c>
      <c r="E1055" s="12"/>
      <c r="F1055" s="11"/>
      <c r="G1055" s="33" t="s">
        <v>17</v>
      </c>
      <c r="H1055" s="8"/>
      <c r="J1055" s="8"/>
    </row>
    <row r="1056" spans="1:10" x14ac:dyDescent="0.25">
      <c r="A1056" s="32" t="str">
        <f t="shared" ca="1" si="19"/>
        <v>% du poste</v>
      </c>
      <c r="B1056" s="11"/>
      <c r="C1056" s="12" t="s">
        <v>1649</v>
      </c>
      <c r="D1056" s="12" t="s">
        <v>3227</v>
      </c>
      <c r="E1056" s="12"/>
      <c r="F1056" s="11"/>
      <c r="G1056" s="33" t="s">
        <v>17</v>
      </c>
      <c r="H1056" s="8"/>
      <c r="J1056" s="8"/>
    </row>
    <row r="1057" spans="1:10" x14ac:dyDescent="0.25">
      <c r="A1057" s="32" t="str">
        <f t="shared" ca="1" si="19"/>
        <v>Supérieur(e) hiérarchique</v>
      </c>
      <c r="B1057" s="11"/>
      <c r="C1057" s="12" t="s">
        <v>1578</v>
      </c>
      <c r="D1057" s="12" t="s">
        <v>3165</v>
      </c>
      <c r="E1057" s="12"/>
      <c r="F1057" s="11"/>
      <c r="G1057" s="33" t="s">
        <v>17</v>
      </c>
      <c r="H1057" s="8"/>
      <c r="J1057" s="8"/>
    </row>
    <row r="1058" spans="1:10" x14ac:dyDescent="0.25">
      <c r="A1058" s="32" t="str">
        <f t="shared" ca="1" si="19"/>
        <v>Adjoint(e)</v>
      </c>
      <c r="B1058" s="11"/>
      <c r="C1058" s="12" t="s">
        <v>1650</v>
      </c>
      <c r="D1058" s="12" t="s">
        <v>3228</v>
      </c>
      <c r="E1058" s="12"/>
      <c r="F1058" s="11"/>
      <c r="G1058" s="33" t="s">
        <v>17</v>
      </c>
      <c r="H1058" s="8"/>
      <c r="J1058" s="8"/>
    </row>
    <row r="1059" spans="1:10" x14ac:dyDescent="0.25">
      <c r="A1059" s="32" t="str">
        <f t="shared" ca="1" si="19"/>
        <v>Échelon de salaire</v>
      </c>
      <c r="B1059" s="11"/>
      <c r="C1059" s="12" t="s">
        <v>1651</v>
      </c>
      <c r="D1059" s="12" t="s">
        <v>3229</v>
      </c>
      <c r="E1059" s="12"/>
      <c r="F1059" s="11"/>
      <c r="G1059" s="33" t="s">
        <v>17</v>
      </c>
      <c r="H1059" s="8"/>
      <c r="J1059" s="8"/>
    </row>
    <row r="1060" spans="1:10" x14ac:dyDescent="0.25">
      <c r="A1060" s="32" t="str">
        <f t="shared" ca="1" si="19"/>
        <v>Total Personnel subordonné</v>
      </c>
      <c r="B1060" s="11"/>
      <c r="C1060" s="12" t="s">
        <v>1652</v>
      </c>
      <c r="D1060" s="12" t="s">
        <v>3230</v>
      </c>
      <c r="E1060" s="12"/>
      <c r="F1060" s="11"/>
      <c r="G1060" s="33" t="s">
        <v>17</v>
      </c>
      <c r="H1060" s="8"/>
      <c r="J1060" s="8"/>
    </row>
    <row r="1061" spans="1:10" x14ac:dyDescent="0.25">
      <c r="A1061" s="32" t="str">
        <f t="shared" ca="1" si="19"/>
        <v>N° de salarié</v>
      </c>
      <c r="B1061" s="11"/>
      <c r="C1061" s="12" t="s">
        <v>1653</v>
      </c>
      <c r="D1061" s="12" t="s">
        <v>3231</v>
      </c>
      <c r="E1061" s="12"/>
      <c r="F1061" s="11"/>
      <c r="G1061" s="33" t="s">
        <v>17</v>
      </c>
      <c r="H1061" s="8"/>
      <c r="J1061" s="8"/>
    </row>
    <row r="1062" spans="1:10" x14ac:dyDescent="0.25">
      <c r="A1062" s="32" t="str">
        <f t="shared" ca="1" si="19"/>
        <v>Modifié le</v>
      </c>
      <c r="B1062" s="11"/>
      <c r="C1062" s="12" t="s">
        <v>1655</v>
      </c>
      <c r="D1062" s="12" t="s">
        <v>3232</v>
      </c>
      <c r="E1062" s="12"/>
      <c r="F1062" s="11"/>
      <c r="G1062" s="33" t="s">
        <v>17</v>
      </c>
      <c r="H1062" s="8"/>
      <c r="J1062" s="8"/>
    </row>
    <row r="1063" spans="1:10" ht="26.4" x14ac:dyDescent="0.25">
      <c r="A1063" s="32" t="str">
        <f t="shared" ca="1" si="19"/>
        <v>Finalité &amp; 
objectif du poste</v>
      </c>
      <c r="B1063" s="11"/>
      <c r="C1063" s="12" t="s">
        <v>1664</v>
      </c>
      <c r="D1063" s="12" t="s">
        <v>3233</v>
      </c>
      <c r="E1063" s="12"/>
      <c r="F1063" s="11"/>
      <c r="G1063" s="33" t="s">
        <v>17</v>
      </c>
      <c r="H1063" s="8"/>
      <c r="J1063" s="8"/>
    </row>
    <row r="1064" spans="1:10" ht="26.4" x14ac:dyDescent="0.25">
      <c r="A1064" s="32" t="str">
        <f t="shared" ca="1" si="19"/>
        <v>Lien avec les
objectifs de l’entreprise</v>
      </c>
      <c r="B1064" s="11"/>
      <c r="C1064" s="12" t="s">
        <v>1656</v>
      </c>
      <c r="D1064" s="12" t="s">
        <v>3234</v>
      </c>
      <c r="E1064" s="12"/>
      <c r="F1064" s="11"/>
      <c r="G1064" s="33" t="s">
        <v>17</v>
      </c>
      <c r="H1064" s="8"/>
      <c r="J1064" s="8"/>
    </row>
    <row r="1065" spans="1:10" ht="26.4" x14ac:dyDescent="0.25">
      <c r="A1065" s="32" t="str">
        <f t="shared" ca="1" si="19"/>
        <v>Pouvoirs de décision &amp;
procurations</v>
      </c>
      <c r="B1065" s="11"/>
      <c r="C1065" s="12" t="s">
        <v>1665</v>
      </c>
      <c r="D1065" s="12" t="s">
        <v>3235</v>
      </c>
      <c r="E1065" s="12"/>
      <c r="F1065" s="11"/>
      <c r="G1065" s="33" t="s">
        <v>17</v>
      </c>
      <c r="H1065" s="8"/>
      <c r="J1065" s="8"/>
    </row>
    <row r="1066" spans="1:10" x14ac:dyDescent="0.25">
      <c r="A1066" s="32" t="str">
        <f t="shared" ca="1" si="19"/>
        <v>Tâches principales</v>
      </c>
      <c r="B1066" s="11"/>
      <c r="C1066" s="12" t="s">
        <v>1657</v>
      </c>
      <c r="D1066" s="12" t="s">
        <v>3236</v>
      </c>
      <c r="E1066" s="12"/>
      <c r="F1066" s="11"/>
      <c r="G1066" s="33" t="s">
        <v>17</v>
      </c>
      <c r="H1066" s="8"/>
      <c r="J1066" s="8"/>
    </row>
    <row r="1067" spans="1:10" x14ac:dyDescent="0.25">
      <c r="A1067" s="32" t="str">
        <f t="shared" ca="1" si="19"/>
        <v>N°</v>
      </c>
      <c r="B1067" s="11"/>
      <c r="C1067" s="12" t="s">
        <v>26</v>
      </c>
      <c r="D1067" s="12" t="s">
        <v>2973</v>
      </c>
      <c r="E1067" s="12"/>
      <c r="F1067" s="11"/>
      <c r="G1067" s="33" t="s">
        <v>17</v>
      </c>
      <c r="H1067" s="8"/>
      <c r="J1067" s="8"/>
    </row>
    <row r="1068" spans="1:10" x14ac:dyDescent="0.25">
      <c r="A1068" s="32" t="str">
        <f t="shared" ca="1" si="19"/>
        <v>[%]</v>
      </c>
      <c r="B1068" s="11"/>
      <c r="C1068" s="12" t="s">
        <v>1658</v>
      </c>
      <c r="D1068" s="12" t="s">
        <v>1658</v>
      </c>
      <c r="E1068" s="12"/>
      <c r="F1068" s="11"/>
      <c r="G1068" s="33" t="s">
        <v>17</v>
      </c>
      <c r="H1068" s="8"/>
      <c r="J1068" s="8"/>
    </row>
    <row r="1069" spans="1:10" x14ac:dyDescent="0.25">
      <c r="A1069" s="32" t="str">
        <f t="shared" ca="1" si="19"/>
        <v>Tâches secondaires</v>
      </c>
      <c r="B1069" s="11"/>
      <c r="C1069" s="12" t="s">
        <v>1659</v>
      </c>
      <c r="D1069" s="12" t="s">
        <v>3237</v>
      </c>
      <c r="E1069" s="12"/>
      <c r="F1069" s="11"/>
      <c r="G1069" s="33" t="s">
        <v>17</v>
      </c>
      <c r="H1069" s="8"/>
      <c r="J1069" s="8"/>
    </row>
    <row r="1070" spans="1:10" x14ac:dyDescent="0.25">
      <c r="A1070" s="32" t="str">
        <f t="shared" ca="1" si="19"/>
        <v xml:space="preserve">Fonctions de direction </v>
      </c>
      <c r="B1070" s="11"/>
      <c r="C1070" s="12" t="s">
        <v>1660</v>
      </c>
      <c r="D1070" s="12" t="s">
        <v>3238</v>
      </c>
      <c r="E1070" s="12"/>
      <c r="F1070" s="11"/>
      <c r="G1070" s="33" t="s">
        <v>17</v>
      </c>
      <c r="H1070" s="8"/>
      <c r="J1070" s="8"/>
    </row>
    <row r="1071" spans="1:10" x14ac:dyDescent="0.25">
      <c r="A1071" s="32" t="str">
        <f t="shared" ca="1" si="19"/>
        <v xml:space="preserve">Autre type de participation </v>
      </c>
      <c r="B1071" s="11"/>
      <c r="C1071" s="12" t="s">
        <v>1661</v>
      </c>
      <c r="D1071" s="12" t="s">
        <v>3239</v>
      </c>
      <c r="E1071" s="12"/>
      <c r="F1071" s="11"/>
      <c r="G1071" s="33" t="s">
        <v>17</v>
      </c>
      <c r="H1071" s="8"/>
      <c r="J1071" s="8"/>
    </row>
    <row r="1072" spans="1:10" x14ac:dyDescent="0.25">
      <c r="A1072" s="32" t="str">
        <f t="shared" ca="1" si="19"/>
        <v>Date</v>
      </c>
      <c r="B1072" s="11"/>
      <c r="C1072" s="11" t="s">
        <v>428</v>
      </c>
      <c r="D1072" s="11" t="s">
        <v>429</v>
      </c>
      <c r="E1072" s="69" t="s">
        <v>429</v>
      </c>
      <c r="F1072" s="12" t="s">
        <v>1591</v>
      </c>
      <c r="G1072" s="33" t="s">
        <v>17</v>
      </c>
      <c r="H1072" s="8"/>
      <c r="J1072" s="8"/>
    </row>
    <row r="1073" spans="1:10" ht="26.4" x14ac:dyDescent="0.25">
      <c r="A1073" s="32" t="str">
        <f t="shared" ca="1" si="19"/>
        <v>Signature du (de la) 
collaborateur(trice)</v>
      </c>
      <c r="B1073" s="11"/>
      <c r="C1073" s="12" t="s">
        <v>1592</v>
      </c>
      <c r="D1073" s="12" t="s">
        <v>3793</v>
      </c>
      <c r="E1073" s="12"/>
      <c r="F1073" s="11"/>
      <c r="G1073" s="33" t="s">
        <v>17</v>
      </c>
      <c r="H1073" s="8"/>
      <c r="J1073" s="8"/>
    </row>
    <row r="1074" spans="1:10" ht="26.4" x14ac:dyDescent="0.25">
      <c r="A1074" s="32" t="str">
        <f t="shared" ca="1" si="19"/>
        <v>Signature du (de la) 
supérieur(e) hiérarchique</v>
      </c>
      <c r="B1074" s="11"/>
      <c r="C1074" s="12" t="s">
        <v>1593</v>
      </c>
      <c r="D1074" s="12" t="s">
        <v>3794</v>
      </c>
      <c r="E1074" s="12"/>
      <c r="F1074" s="11"/>
      <c r="G1074" s="33" t="s">
        <v>17</v>
      </c>
      <c r="H1074" s="8"/>
      <c r="J1074" s="8"/>
    </row>
    <row r="1075" spans="1:10" x14ac:dyDescent="0.25">
      <c r="A1075" s="32" t="str">
        <f t="shared" ca="1" si="19"/>
        <v>Signature du (de la) DRH</v>
      </c>
      <c r="B1075" s="11"/>
      <c r="C1075" s="12" t="s">
        <v>1662</v>
      </c>
      <c r="D1075" s="12" t="s">
        <v>3240</v>
      </c>
      <c r="E1075" s="12"/>
      <c r="F1075" s="11"/>
      <c r="G1075" s="33" t="s">
        <v>17</v>
      </c>
      <c r="H1075" s="8"/>
      <c r="J1075" s="8"/>
    </row>
    <row r="1076" spans="1:10" x14ac:dyDescent="0.25">
      <c r="A1076" s="32" t="str">
        <f t="shared" ca="1" si="19"/>
        <v>Liens vers documents supplémentaires</v>
      </c>
      <c r="B1076" s="11"/>
      <c r="C1076" s="12" t="s">
        <v>1594</v>
      </c>
      <c r="D1076" s="12" t="s">
        <v>3241</v>
      </c>
      <c r="E1076" s="12"/>
      <c r="F1076" s="11"/>
      <c r="G1076" s="33" t="s">
        <v>17</v>
      </c>
      <c r="H1076" s="8"/>
      <c r="J1076" s="8"/>
    </row>
    <row r="1077" spans="1:10" x14ac:dyDescent="0.25">
      <c r="A1077" s="32" t="str">
        <f t="shared" ca="1" si="19"/>
        <v>Description</v>
      </c>
      <c r="B1077" s="11"/>
      <c r="C1077" s="12" t="s">
        <v>1595</v>
      </c>
      <c r="D1077" s="12" t="s">
        <v>509</v>
      </c>
      <c r="E1077" s="12"/>
      <c r="F1077" s="11"/>
      <c r="G1077" s="33" t="s">
        <v>17</v>
      </c>
      <c r="H1077" s="8"/>
      <c r="J1077" s="8"/>
    </row>
    <row r="1078" spans="1:10" x14ac:dyDescent="0.25">
      <c r="A1078" s="32" t="str">
        <f t="shared" ca="1" si="19"/>
        <v>Remarques/Annexes</v>
      </c>
      <c r="B1078" s="11"/>
      <c r="C1078" s="12" t="s">
        <v>1590</v>
      </c>
      <c r="D1078" s="12" t="s">
        <v>3175</v>
      </c>
      <c r="E1078" s="12"/>
      <c r="F1078" s="11"/>
      <c r="G1078" s="33" t="s">
        <v>17</v>
      </c>
      <c r="H1078" s="8"/>
      <c r="J1078" s="8"/>
    </row>
    <row r="1079" spans="1:10" x14ac:dyDescent="0.25">
      <c r="A1079" s="32" t="str">
        <f t="shared" ca="1" si="19"/>
        <v>Profil requis</v>
      </c>
      <c r="B1079" s="11"/>
      <c r="C1079" s="12" t="s">
        <v>1596</v>
      </c>
      <c r="D1079" s="12" t="s">
        <v>2680</v>
      </c>
      <c r="E1079" s="12"/>
      <c r="F1079" s="11"/>
      <c r="G1079" s="33" t="s">
        <v>17</v>
      </c>
      <c r="H1079" s="8"/>
      <c r="J1079" s="8"/>
    </row>
    <row r="1080" spans="1:10" x14ac:dyDescent="0.25">
      <c r="A1080" s="34" t="str">
        <f t="shared" ca="1" si="19"/>
        <v>Remarques/Annexes</v>
      </c>
      <c r="B1080" s="11"/>
      <c r="C1080" s="35" t="s">
        <v>1590</v>
      </c>
      <c r="D1080" s="35" t="s">
        <v>3175</v>
      </c>
      <c r="E1080" s="35"/>
      <c r="F1080" s="36"/>
      <c r="G1080" s="37" t="s">
        <v>17</v>
      </c>
      <c r="H1080" s="8"/>
      <c r="J1080" s="8"/>
    </row>
    <row r="1081" spans="1:10" s="28" customFormat="1" x14ac:dyDescent="0.25">
      <c r="A1081" s="38" t="str">
        <f t="shared" ca="1" si="19"/>
        <v>Checkliste Entretiens d'évaluation</v>
      </c>
      <c r="B1081" s="43"/>
      <c r="C1081" s="23" t="s">
        <v>3888</v>
      </c>
      <c r="D1081" s="24" t="s">
        <v>3889</v>
      </c>
      <c r="E1081" s="24"/>
      <c r="F1081" s="24"/>
      <c r="G1081" s="26" t="s">
        <v>17</v>
      </c>
      <c r="H1081" s="7"/>
      <c r="J1081" s="7"/>
    </row>
    <row r="1082" spans="1:10" x14ac:dyDescent="0.25">
      <c r="A1082" s="29" t="str">
        <f t="shared" ca="1" si="19"/>
        <v>Objectifs de l'entretien d'évaluation</v>
      </c>
      <c r="B1082" s="11"/>
      <c r="C1082" s="39" t="s">
        <v>1783</v>
      </c>
      <c r="D1082" s="39" t="s">
        <v>3242</v>
      </c>
      <c r="E1082" s="39"/>
      <c r="F1082" s="30"/>
      <c r="G1082" s="31" t="s">
        <v>17</v>
      </c>
      <c r="H1082" s="8"/>
      <c r="J1082" s="8"/>
    </row>
    <row r="1083" spans="1:10" x14ac:dyDescent="0.25">
      <c r="A1083" s="32" t="str">
        <f t="shared" ca="1" si="19"/>
        <v>0. Objectifs de l'entretien d'évaluation</v>
      </c>
      <c r="B1083" s="11"/>
      <c r="C1083" s="12" t="s">
        <v>1703</v>
      </c>
      <c r="D1083" s="12" t="s">
        <v>3243</v>
      </c>
      <c r="E1083" s="12"/>
      <c r="F1083" s="11"/>
      <c r="G1083" s="33" t="s">
        <v>17</v>
      </c>
      <c r="H1083" s="8"/>
      <c r="J1083" s="8"/>
    </row>
    <row r="1084" spans="1:10" ht="39.6" x14ac:dyDescent="0.25">
      <c r="A1084" s="32" t="str">
        <f t="shared" ca="1" si="19"/>
        <v>L'entretien devrait être marqué par les caractéristiques suivantes : la sincérité, l'ouverture d'esprit, le courage d'exprimer et de défendre ses opinions.</v>
      </c>
      <c r="B1084" s="11"/>
      <c r="C1084" s="12" t="s">
        <v>1712</v>
      </c>
      <c r="D1084" s="12" t="s">
        <v>3244</v>
      </c>
      <c r="E1084" s="12"/>
      <c r="F1084" s="11"/>
      <c r="G1084" s="33" t="s">
        <v>17</v>
      </c>
      <c r="H1084" s="8"/>
      <c r="J1084" s="8"/>
    </row>
    <row r="1085" spans="1:10" x14ac:dyDescent="0.25">
      <c r="A1085" s="32" t="str">
        <f t="shared" ca="1" si="19"/>
        <v xml:space="preserve">Discuter du sentiment du collaborateur </v>
      </c>
      <c r="B1085" s="11"/>
      <c r="C1085" s="12" t="s">
        <v>1713</v>
      </c>
      <c r="D1085" s="12" t="s">
        <v>3245</v>
      </c>
      <c r="E1085" s="12"/>
      <c r="F1085" s="11"/>
      <c r="G1085" s="33" t="s">
        <v>17</v>
      </c>
      <c r="H1085" s="8"/>
      <c r="J1085" s="8"/>
    </row>
    <row r="1086" spans="1:10" ht="52.8" x14ac:dyDescent="0.25">
      <c r="A1086" s="32" t="str">
        <f t="shared" ref="A1086:A1149" ca="1" si="20">OFFSET($C1086,0,$Z$5-1)</f>
        <v>Donner au collaborateur un retour d'information sur ses performances, les résultats de son travail et son comportement afin qu'il puisse avoir ses propres points de repère.</v>
      </c>
      <c r="B1086" s="11"/>
      <c r="C1086" s="12" t="s">
        <v>1714</v>
      </c>
      <c r="D1086" s="12" t="s">
        <v>3246</v>
      </c>
      <c r="E1086" s="12"/>
      <c r="F1086" s="11"/>
      <c r="G1086" s="33" t="s">
        <v>17</v>
      </c>
      <c r="H1086" s="8"/>
      <c r="J1086" s="8"/>
    </row>
    <row r="1087" spans="1:10" x14ac:dyDescent="0.25">
      <c r="A1087" s="32" t="str">
        <f t="shared" ca="1" si="20"/>
        <v>Identifier les forces et faiblesses du collaborateur.</v>
      </c>
      <c r="B1087" s="11"/>
      <c r="C1087" s="12" t="s">
        <v>1715</v>
      </c>
      <c r="D1087" s="12" t="s">
        <v>3247</v>
      </c>
      <c r="E1087" s="12"/>
      <c r="F1087" s="11"/>
      <c r="G1087" s="33" t="s">
        <v>17</v>
      </c>
      <c r="H1087" s="8"/>
      <c r="J1087" s="8"/>
    </row>
    <row r="1088" spans="1:10" ht="52.8" x14ac:dyDescent="0.25">
      <c r="A1088" s="32" t="str">
        <f t="shared" ca="1" si="20"/>
        <v>S'entendre sur l'évaluation, vérifier si le collaborateur et le supérieur hiérarchique évaluent les prestations de la même manière, identifier les points sur lesquels les opinions divergent et comprendre pourquoi.</v>
      </c>
      <c r="B1088" s="11"/>
      <c r="C1088" s="12" t="s">
        <v>1716</v>
      </c>
      <c r="D1088" s="12" t="s">
        <v>3248</v>
      </c>
      <c r="E1088" s="12"/>
      <c r="F1088" s="11"/>
      <c r="G1088" s="33" t="s">
        <v>17</v>
      </c>
      <c r="H1088" s="8"/>
      <c r="J1088" s="8"/>
    </row>
    <row r="1089" spans="1:10" ht="52.8" x14ac:dyDescent="0.25">
      <c r="A1089" s="32" t="str">
        <f t="shared" ca="1" si="20"/>
        <v>Discuter et convenir des prochaines étapes afin d'améliorer, le cas échéant, les performances du collaborateur, ou bien envisager des mesures de développement et de promotion.</v>
      </c>
      <c r="B1089" s="11"/>
      <c r="C1089" s="12" t="s">
        <v>1717</v>
      </c>
      <c r="D1089" s="12" t="s">
        <v>3249</v>
      </c>
      <c r="E1089" s="12"/>
      <c r="F1089" s="11"/>
      <c r="G1089" s="33" t="s">
        <v>17</v>
      </c>
      <c r="H1089" s="8"/>
      <c r="J1089" s="8"/>
    </row>
    <row r="1090" spans="1:10" ht="26.4" x14ac:dyDescent="0.25">
      <c r="A1090" s="32" t="str">
        <f t="shared" ca="1" si="20"/>
        <v>Recevoir un feed-back sur ses propres compétences d'encadrement.</v>
      </c>
      <c r="B1090" s="11"/>
      <c r="C1090" s="12" t="s">
        <v>1718</v>
      </c>
      <c r="D1090" s="12" t="s">
        <v>3250</v>
      </c>
      <c r="E1090" s="12"/>
      <c r="F1090" s="11"/>
      <c r="G1090" s="33" t="s">
        <v>17</v>
      </c>
      <c r="H1090" s="8"/>
      <c r="J1090" s="8"/>
    </row>
    <row r="1091" spans="1:10" ht="264" x14ac:dyDescent="0.25">
      <c r="A1091" s="32" t="str">
        <f t="shared" ca="1" si="20"/>
        <v>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v>
      </c>
      <c r="B1091" s="11"/>
      <c r="C1091" s="12" t="s">
        <v>1719</v>
      </c>
      <c r="D1091" s="12" t="s">
        <v>3251</v>
      </c>
      <c r="E1091" s="12"/>
      <c r="F1091" s="11"/>
      <c r="G1091" s="33" t="s">
        <v>17</v>
      </c>
      <c r="H1091" s="8"/>
      <c r="J1091" s="8"/>
    </row>
    <row r="1092" spans="1:10" ht="39.6" x14ac:dyDescent="0.25">
      <c r="A1092" s="32" t="str">
        <f t="shared" ca="1" si="20"/>
        <v>Éviter d'aborder l'évaluation des performances et la négociation du salaire lors d'un seul et même rendez-vous</v>
      </c>
      <c r="B1092" s="11"/>
      <c r="C1092" s="12" t="s">
        <v>1720</v>
      </c>
      <c r="D1092" s="12" t="s">
        <v>3252</v>
      </c>
      <c r="E1092" s="12"/>
      <c r="F1092" s="11"/>
      <c r="G1092" s="33" t="s">
        <v>17</v>
      </c>
      <c r="H1092" s="8"/>
      <c r="J1092" s="8"/>
    </row>
    <row r="1093" spans="1:10" x14ac:dyDescent="0.25">
      <c r="A1093" s="32" t="str">
        <f t="shared" ca="1" si="20"/>
        <v>Préparation et déroulement - les étapes centrales</v>
      </c>
      <c r="B1093" s="11"/>
      <c r="C1093" s="73" t="s">
        <v>1667</v>
      </c>
      <c r="D1093" s="12" t="s">
        <v>3253</v>
      </c>
      <c r="E1093" s="12"/>
      <c r="F1093" s="11"/>
      <c r="G1093" s="33" t="s">
        <v>17</v>
      </c>
      <c r="H1093" s="8"/>
      <c r="J1093" s="8"/>
    </row>
    <row r="1094" spans="1:10" x14ac:dyDescent="0.25">
      <c r="A1094" s="32" t="str">
        <f t="shared" ca="1" si="20"/>
        <v>1. Préparation et déroulement - les étapes centrales</v>
      </c>
      <c r="B1094" s="11"/>
      <c r="C1094" s="12" t="s">
        <v>1668</v>
      </c>
      <c r="D1094" s="12" t="s">
        <v>3254</v>
      </c>
      <c r="E1094" s="12"/>
      <c r="F1094" s="11"/>
      <c r="G1094" s="33" t="s">
        <v>17</v>
      </c>
      <c r="H1094" s="8"/>
      <c r="J1094" s="8"/>
    </row>
    <row r="1095" spans="1:10" ht="26.4" x14ac:dyDescent="0.25">
      <c r="A1095" s="32" t="str">
        <f t="shared" ca="1" si="20"/>
        <v>S'accorder sur les exigences, les attentes, les objectifs et les niveaux d'exigence</v>
      </c>
      <c r="B1095" s="11"/>
      <c r="C1095" s="12" t="s">
        <v>1669</v>
      </c>
      <c r="D1095" s="12" t="s">
        <v>3255</v>
      </c>
      <c r="E1095" s="12"/>
      <c r="F1095" s="11"/>
      <c r="G1095" s="33" t="s">
        <v>17</v>
      </c>
      <c r="H1095" s="8"/>
      <c r="J1095" s="8"/>
    </row>
    <row r="1096" spans="1:10" ht="26.4" x14ac:dyDescent="0.25">
      <c r="A1096" s="32" t="str">
        <f t="shared" ca="1" si="20"/>
        <v>Observer et mesurer ; prendre des notes sur les performances du collaborateur</v>
      </c>
      <c r="B1096" s="11"/>
      <c r="C1096" s="12" t="s">
        <v>1670</v>
      </c>
      <c r="D1096" s="12" t="s">
        <v>3256</v>
      </c>
      <c r="E1096" s="12"/>
      <c r="F1096" s="11"/>
      <c r="G1096" s="33" t="s">
        <v>17</v>
      </c>
      <c r="H1096" s="8"/>
      <c r="J1096" s="8"/>
    </row>
    <row r="1097" spans="1:10" x14ac:dyDescent="0.25">
      <c r="A1097" s="32" t="str">
        <f t="shared" ca="1" si="20"/>
        <v>Fixer un rendez-vous pour l'entretien</v>
      </c>
      <c r="B1097" s="11"/>
      <c r="C1097" s="12" t="s">
        <v>1671</v>
      </c>
      <c r="D1097" s="12" t="s">
        <v>3257</v>
      </c>
      <c r="E1097" s="12"/>
      <c r="F1097" s="11"/>
      <c r="G1097" s="33" t="s">
        <v>17</v>
      </c>
      <c r="H1097" s="8"/>
      <c r="J1097" s="8"/>
    </row>
    <row r="1098" spans="1:10" x14ac:dyDescent="0.25">
      <c r="A1098" s="32" t="str">
        <f t="shared" ca="1" si="20"/>
        <v>Préparer l'entretien d'évaluation des performances</v>
      </c>
      <c r="B1098" s="11"/>
      <c r="C1098" s="12" t="s">
        <v>1672</v>
      </c>
      <c r="D1098" s="12" t="s">
        <v>3258</v>
      </c>
      <c r="E1098" s="12"/>
      <c r="F1098" s="11"/>
      <c r="G1098" s="33" t="s">
        <v>17</v>
      </c>
      <c r="H1098" s="8"/>
      <c r="J1098" s="8"/>
    </row>
    <row r="1099" spans="1:10" x14ac:dyDescent="0.25">
      <c r="A1099" s="32" t="str">
        <f t="shared" ca="1" si="20"/>
        <v>Mener l'entretien</v>
      </c>
      <c r="B1099" s="11"/>
      <c r="C1099" s="12" t="s">
        <v>1673</v>
      </c>
      <c r="D1099" s="12" t="s">
        <v>3259</v>
      </c>
      <c r="E1099" s="12"/>
      <c r="F1099" s="11"/>
      <c r="G1099" s="33" t="s">
        <v>17</v>
      </c>
      <c r="H1099" s="8"/>
      <c r="J1099" s="8"/>
    </row>
    <row r="1100" spans="1:10" x14ac:dyDescent="0.25">
      <c r="A1100" s="32" t="str">
        <f t="shared" ca="1" si="20"/>
        <v>Conserver des traces écrites de l'entretien</v>
      </c>
      <c r="B1100" s="11"/>
      <c r="C1100" s="12" t="s">
        <v>1674</v>
      </c>
      <c r="D1100" s="12" t="s">
        <v>3260</v>
      </c>
      <c r="E1100" s="12"/>
      <c r="F1100" s="11"/>
      <c r="G1100" s="33" t="s">
        <v>17</v>
      </c>
      <c r="H1100" s="8"/>
      <c r="J1100" s="8"/>
    </row>
    <row r="1101" spans="1:10" x14ac:dyDescent="0.25">
      <c r="A1101" s="32" t="str">
        <f t="shared" ca="1" si="20"/>
        <v>Élaborer un plan de mesures</v>
      </c>
      <c r="B1101" s="11"/>
      <c r="C1101" s="12" t="s">
        <v>1675</v>
      </c>
      <c r="D1101" s="12" t="s">
        <v>3261</v>
      </c>
      <c r="E1101" s="12"/>
      <c r="F1101" s="11"/>
      <c r="G1101" s="33" t="s">
        <v>17</v>
      </c>
      <c r="H1101" s="8"/>
      <c r="J1101" s="8"/>
    </row>
    <row r="1102" spans="1:10" x14ac:dyDescent="0.25">
      <c r="A1102" s="32" t="str">
        <f t="shared" ca="1" si="20"/>
        <v>Accueil</v>
      </c>
      <c r="B1102" s="11"/>
      <c r="C1102" s="73" t="s">
        <v>1676</v>
      </c>
      <c r="D1102" s="12" t="s">
        <v>3262</v>
      </c>
      <c r="E1102" s="12"/>
      <c r="F1102" s="11"/>
      <c r="G1102" s="33" t="s">
        <v>17</v>
      </c>
      <c r="H1102" s="8"/>
      <c r="J1102" s="8"/>
    </row>
    <row r="1103" spans="1:10" x14ac:dyDescent="0.25">
      <c r="A1103" s="32" t="str">
        <f t="shared" ca="1" si="20"/>
        <v>2. Accueil</v>
      </c>
      <c r="B1103" s="11"/>
      <c r="C1103" s="73" t="s">
        <v>1691</v>
      </c>
      <c r="D1103" s="12" t="s">
        <v>3263</v>
      </c>
      <c r="E1103" s="12"/>
      <c r="F1103" s="11"/>
      <c r="G1103" s="33" t="s">
        <v>17</v>
      </c>
      <c r="H1103" s="8"/>
      <c r="J1103" s="8"/>
    </row>
    <row r="1104" spans="1:10" ht="26.4" x14ac:dyDescent="0.25">
      <c r="A1104" s="32" t="str">
        <f t="shared" ca="1" si="20"/>
        <v>Accueillir, remercier d'être venu, expliquer le déroulement de l'entretien</v>
      </c>
      <c r="B1104" s="11"/>
      <c r="C1104" s="12" t="s">
        <v>1677</v>
      </c>
      <c r="D1104" s="12" t="s">
        <v>3264</v>
      </c>
      <c r="E1104" s="12"/>
      <c r="F1104" s="11"/>
      <c r="G1104" s="33" t="s">
        <v>17</v>
      </c>
      <c r="H1104" s="8"/>
      <c r="J1104" s="8"/>
    </row>
    <row r="1105" spans="1:10" ht="26.4" x14ac:dyDescent="0.25">
      <c r="A1105" s="32" t="str">
        <f t="shared" ca="1" si="20"/>
        <v>Le cas échéant, commencer par une brève discussion informelle pour détendre l'atmosphère</v>
      </c>
      <c r="B1105" s="11"/>
      <c r="C1105" s="12" t="s">
        <v>1678</v>
      </c>
      <c r="D1105" s="12" t="s">
        <v>3265</v>
      </c>
      <c r="E1105" s="12"/>
      <c r="F1105" s="11"/>
      <c r="G1105" s="33" t="s">
        <v>17</v>
      </c>
      <c r="H1105" s="8"/>
      <c r="J1105" s="8"/>
    </row>
    <row r="1106" spans="1:10" x14ac:dyDescent="0.25">
      <c r="A1106" s="32" t="str">
        <f t="shared" ca="1" si="20"/>
        <v>Entrée en matière</v>
      </c>
      <c r="B1106" s="11"/>
      <c r="C1106" s="73" t="s">
        <v>1679</v>
      </c>
      <c r="D1106" s="12" t="s">
        <v>3266</v>
      </c>
      <c r="E1106" s="12"/>
      <c r="F1106" s="11"/>
      <c r="G1106" s="33" t="s">
        <v>17</v>
      </c>
      <c r="H1106" s="8"/>
      <c r="J1106" s="8"/>
    </row>
    <row r="1107" spans="1:10" x14ac:dyDescent="0.25">
      <c r="A1107" s="32" t="str">
        <f t="shared" ca="1" si="20"/>
        <v>3. Entrée en matière</v>
      </c>
      <c r="B1107" s="11"/>
      <c r="C1107" s="73" t="s">
        <v>1692</v>
      </c>
      <c r="D1107" s="12" t="s">
        <v>3267</v>
      </c>
      <c r="E1107" s="12"/>
      <c r="F1107" s="11"/>
      <c r="G1107" s="33" t="s">
        <v>17</v>
      </c>
      <c r="H1107" s="8"/>
      <c r="J1107" s="8"/>
    </row>
    <row r="1108" spans="1:10" x14ac:dyDescent="0.25">
      <c r="A1108" s="32" t="str">
        <f t="shared" ca="1" si="20"/>
        <v>Exposer le sujet et le but de l'entretien</v>
      </c>
      <c r="B1108" s="11"/>
      <c r="C1108" s="12" t="s">
        <v>1680</v>
      </c>
      <c r="D1108" s="12" t="s">
        <v>3268</v>
      </c>
      <c r="E1108" s="12"/>
      <c r="F1108" s="11"/>
      <c r="G1108" s="33" t="s">
        <v>17</v>
      </c>
      <c r="H1108" s="8"/>
      <c r="J1108" s="8"/>
    </row>
    <row r="1109" spans="1:10" x14ac:dyDescent="0.25">
      <c r="A1109" s="32" t="str">
        <f t="shared" ca="1" si="20"/>
        <v>Bien comprendre la relation et les rôles</v>
      </c>
      <c r="B1109" s="11"/>
      <c r="C1109" s="12" t="s">
        <v>1681</v>
      </c>
      <c r="D1109" s="12" t="s">
        <v>3269</v>
      </c>
      <c r="E1109" s="12"/>
      <c r="F1109" s="11"/>
      <c r="G1109" s="33" t="s">
        <v>17</v>
      </c>
      <c r="H1109" s="8"/>
      <c r="J1109" s="8"/>
    </row>
    <row r="1110" spans="1:10" ht="26.4" x14ac:dyDescent="0.25">
      <c r="A1110" s="32" t="str">
        <f t="shared" ca="1" si="20"/>
        <v>Définir l'approche adoptée pendant l'entretien et les objectifs communs</v>
      </c>
      <c r="B1110" s="11"/>
      <c r="C1110" s="12" t="s">
        <v>1682</v>
      </c>
      <c r="D1110" s="12" t="s">
        <v>3270</v>
      </c>
      <c r="E1110" s="12"/>
      <c r="F1110" s="11"/>
      <c r="G1110" s="33" t="s">
        <v>17</v>
      </c>
      <c r="H1110" s="8"/>
      <c r="J1110" s="8"/>
    </row>
    <row r="1111" spans="1:10" x14ac:dyDescent="0.25">
      <c r="A1111" s="32" t="str">
        <f t="shared" ca="1" si="20"/>
        <v xml:space="preserve">Entretien </v>
      </c>
      <c r="B1111" s="11"/>
      <c r="C1111" s="73" t="s">
        <v>1683</v>
      </c>
      <c r="D1111" s="12" t="s">
        <v>3271</v>
      </c>
      <c r="E1111" s="12"/>
      <c r="F1111" s="11"/>
      <c r="G1111" s="33" t="s">
        <v>17</v>
      </c>
      <c r="H1111" s="8"/>
      <c r="J1111" s="8"/>
    </row>
    <row r="1112" spans="1:10" x14ac:dyDescent="0.25">
      <c r="A1112" s="32" t="str">
        <f t="shared" ca="1" si="20"/>
        <v>4. Entretien</v>
      </c>
      <c r="B1112" s="11"/>
      <c r="C1112" s="73" t="s">
        <v>1693</v>
      </c>
      <c r="D1112" s="12" t="s">
        <v>3272</v>
      </c>
      <c r="E1112" s="12"/>
      <c r="F1112" s="11"/>
      <c r="G1112" s="33" t="s">
        <v>17</v>
      </c>
      <c r="H1112" s="8"/>
      <c r="J1112" s="8"/>
    </row>
    <row r="1113" spans="1:10" ht="26.4" x14ac:dyDescent="0.25">
      <c r="A1113" s="32" t="str">
        <f t="shared" ca="1" si="20"/>
        <v>Aborder les exigences, les attentes, les objectifs et les niveaux d'exigence dont il a été convenu</v>
      </c>
      <c r="B1113" s="11"/>
      <c r="C1113" s="12" t="s">
        <v>1684</v>
      </c>
      <c r="D1113" s="12" t="s">
        <v>3273</v>
      </c>
      <c r="E1113" s="12"/>
      <c r="F1113" s="11"/>
      <c r="G1113" s="33" t="s">
        <v>17</v>
      </c>
      <c r="H1113" s="8"/>
      <c r="J1113" s="8"/>
    </row>
    <row r="1114" spans="1:10" ht="26.4" x14ac:dyDescent="0.25">
      <c r="A1114" s="32" t="str">
        <f t="shared" ca="1" si="20"/>
        <v>Évaluation générale des performances par le supérieur hiérarchique</v>
      </c>
      <c r="B1114" s="11"/>
      <c r="C1114" s="12" t="s">
        <v>1698</v>
      </c>
      <c r="D1114" s="12" t="s">
        <v>3274</v>
      </c>
      <c r="E1114" s="12"/>
      <c r="F1114" s="11"/>
      <c r="G1114" s="33" t="s">
        <v>17</v>
      </c>
      <c r="H1114" s="8"/>
      <c r="J1114" s="8"/>
    </row>
    <row r="1115" spans="1:10" ht="39.6" x14ac:dyDescent="0.25">
      <c r="A1115" s="32" t="str">
        <f t="shared" ca="1" si="20"/>
        <v>Aborder de manière concrète les différents critères de performance et les différents indicateurs ; exposer ce qui a été constaté</v>
      </c>
      <c r="B1115" s="11"/>
      <c r="C1115" s="12" t="s">
        <v>1699</v>
      </c>
      <c r="D1115" s="12" t="s">
        <v>3275</v>
      </c>
      <c r="E1115" s="12"/>
      <c r="F1115" s="11"/>
      <c r="G1115" s="33" t="s">
        <v>17</v>
      </c>
      <c r="H1115" s="8"/>
      <c r="J1115" s="8"/>
    </row>
    <row r="1116" spans="1:10" x14ac:dyDescent="0.25">
      <c r="A1116" s="32" t="str">
        <f t="shared" ca="1" si="20"/>
        <v>Évaluation par le supérieur hiérarchique</v>
      </c>
      <c r="B1116" s="11"/>
      <c r="C1116" s="12" t="s">
        <v>1685</v>
      </c>
      <c r="D1116" s="12" t="s">
        <v>3276</v>
      </c>
      <c r="E1116" s="12"/>
      <c r="F1116" s="11"/>
      <c r="G1116" s="33" t="s">
        <v>17</v>
      </c>
      <c r="H1116" s="8"/>
      <c r="J1116" s="8"/>
    </row>
    <row r="1117" spans="1:10" x14ac:dyDescent="0.25">
      <c r="A1117" s="32" t="str">
        <f t="shared" ca="1" si="20"/>
        <v>Évaluation par le collaborateur</v>
      </c>
      <c r="B1117" s="11"/>
      <c r="C1117" s="12" t="s">
        <v>1686</v>
      </c>
      <c r="D1117" s="12" t="s">
        <v>3277</v>
      </c>
      <c r="E1117" s="12"/>
      <c r="F1117" s="11"/>
      <c r="G1117" s="33" t="s">
        <v>17</v>
      </c>
      <c r="H1117" s="8"/>
      <c r="J1117" s="8"/>
    </row>
    <row r="1118" spans="1:10" x14ac:dyDescent="0.25">
      <c r="A1118" s="32" t="str">
        <f t="shared" ca="1" si="20"/>
        <v>Discuter des divergences de vues</v>
      </c>
      <c r="B1118" s="11"/>
      <c r="C1118" s="12" t="s">
        <v>1700</v>
      </c>
      <c r="D1118" s="12" t="s">
        <v>3278</v>
      </c>
      <c r="E1118" s="12"/>
      <c r="F1118" s="11"/>
      <c r="G1118" s="33" t="s">
        <v>17</v>
      </c>
      <c r="H1118" s="8"/>
      <c r="J1118" s="8"/>
    </row>
    <row r="1119" spans="1:10" ht="39.6" x14ac:dyDescent="0.25">
      <c r="A1119" s="32" t="str">
        <f t="shared" ca="1" si="20"/>
        <v>Tirer des conclusions (l'évaluation finale revient au supérieur hiérarchique ; le collaborateur peut consigner toute objection par écrit)</v>
      </c>
      <c r="B1119" s="11"/>
      <c r="C1119" s="12" t="s">
        <v>1687</v>
      </c>
      <c r="D1119" s="12" t="s">
        <v>3279</v>
      </c>
      <c r="E1119" s="12"/>
      <c r="F1119" s="11"/>
      <c r="G1119" s="33" t="s">
        <v>17</v>
      </c>
      <c r="H1119" s="8"/>
      <c r="J1119" s="8"/>
    </row>
    <row r="1120" spans="1:10" ht="26.4" x14ac:dyDescent="0.25">
      <c r="A1120" s="32" t="str">
        <f t="shared" ca="1" si="20"/>
        <v xml:space="preserve">Discuter des mesures d'amélioration et de leur mise en œuvre </v>
      </c>
      <c r="B1120" s="11"/>
      <c r="C1120" s="12" t="s">
        <v>1696</v>
      </c>
      <c r="D1120" s="12" t="s">
        <v>3280</v>
      </c>
      <c r="E1120" s="12"/>
      <c r="F1120" s="11"/>
      <c r="G1120" s="33" t="s">
        <v>17</v>
      </c>
      <c r="H1120" s="8"/>
      <c r="J1120" s="8"/>
    </row>
    <row r="1121" spans="1:10" x14ac:dyDescent="0.25">
      <c r="A1121" s="32" t="str">
        <f t="shared" ca="1" si="20"/>
        <v>Résumé &amp; clôture</v>
      </c>
      <c r="B1121" s="11"/>
      <c r="C1121" s="73" t="s">
        <v>1694</v>
      </c>
      <c r="D1121" s="12" t="s">
        <v>3281</v>
      </c>
      <c r="E1121" s="12"/>
      <c r="F1121" s="11"/>
      <c r="G1121" s="33" t="s">
        <v>17</v>
      </c>
      <c r="H1121" s="8"/>
      <c r="J1121" s="8"/>
    </row>
    <row r="1122" spans="1:10" x14ac:dyDescent="0.25">
      <c r="A1122" s="32" t="str">
        <f t="shared" ca="1" si="20"/>
        <v>5. Résumé &amp; clôture</v>
      </c>
      <c r="B1122" s="11"/>
      <c r="C1122" s="73" t="s">
        <v>1695</v>
      </c>
      <c r="D1122" s="12" t="s">
        <v>3282</v>
      </c>
      <c r="E1122" s="12"/>
      <c r="F1122" s="11"/>
      <c r="G1122" s="33" t="s">
        <v>17</v>
      </c>
      <c r="H1122" s="8"/>
      <c r="J1122" s="8"/>
    </row>
    <row r="1123" spans="1:10" x14ac:dyDescent="0.25">
      <c r="A1123" s="32" t="str">
        <f t="shared" ca="1" si="20"/>
        <v>Récapituler les résultats</v>
      </c>
      <c r="B1123" s="11"/>
      <c r="C1123" s="12" t="s">
        <v>1688</v>
      </c>
      <c r="D1123" s="12" t="s">
        <v>3283</v>
      </c>
      <c r="E1123" s="12"/>
      <c r="F1123" s="11"/>
      <c r="G1123" s="33" t="s">
        <v>17</v>
      </c>
      <c r="H1123" s="8"/>
      <c r="J1123" s="8"/>
    </row>
    <row r="1124" spans="1:10" x14ac:dyDescent="0.25">
      <c r="A1124" s="32" t="str">
        <f t="shared" ca="1" si="20"/>
        <v>Définir un plan de mesures et répartir les tâches</v>
      </c>
      <c r="B1124" s="11"/>
      <c r="C1124" s="12" t="s">
        <v>1697</v>
      </c>
      <c r="D1124" s="12" t="s">
        <v>3284</v>
      </c>
      <c r="E1124" s="12"/>
      <c r="F1124" s="11"/>
      <c r="G1124" s="33" t="s">
        <v>17</v>
      </c>
      <c r="H1124" s="8"/>
      <c r="J1124" s="8"/>
    </row>
    <row r="1125" spans="1:10" x14ac:dyDescent="0.25">
      <c r="A1125" s="32" t="str">
        <f t="shared" ca="1" si="20"/>
        <v>Conclure des accords</v>
      </c>
      <c r="B1125" s="11"/>
      <c r="C1125" s="12" t="s">
        <v>1689</v>
      </c>
      <c r="D1125" s="12" t="s">
        <v>3285</v>
      </c>
      <c r="E1125" s="12"/>
      <c r="F1125" s="11"/>
      <c r="G1125" s="33" t="s">
        <v>17</v>
      </c>
      <c r="H1125" s="8"/>
      <c r="J1125" s="8"/>
    </row>
    <row r="1126" spans="1:10" x14ac:dyDescent="0.25">
      <c r="A1126" s="32" t="str">
        <f t="shared" ca="1" si="20"/>
        <v>Marche à suivre, prochaines étapes</v>
      </c>
      <c r="B1126" s="11"/>
      <c r="C1126" s="12" t="s">
        <v>1701</v>
      </c>
      <c r="D1126" s="12" t="s">
        <v>3286</v>
      </c>
      <c r="E1126" s="12"/>
      <c r="F1126" s="11"/>
      <c r="G1126" s="33" t="s">
        <v>17</v>
      </c>
      <c r="H1126" s="8"/>
      <c r="J1126" s="8"/>
    </row>
    <row r="1127" spans="1:10" x14ac:dyDescent="0.25">
      <c r="A1127" s="32" t="str">
        <f t="shared" ca="1" si="20"/>
        <v>Évaluation personnelle (constructive)</v>
      </c>
      <c r="B1127" s="11"/>
      <c r="C1127" s="12" t="s">
        <v>1702</v>
      </c>
      <c r="D1127" s="12" t="s">
        <v>3287</v>
      </c>
      <c r="E1127" s="12"/>
      <c r="F1127" s="11"/>
      <c r="G1127" s="33" t="s">
        <v>17</v>
      </c>
      <c r="H1127" s="8"/>
      <c r="J1127" s="8"/>
    </row>
    <row r="1128" spans="1:10" x14ac:dyDescent="0.25">
      <c r="A1128" s="32" t="str">
        <f t="shared" ca="1" si="20"/>
        <v>Remerciements et clôture</v>
      </c>
      <c r="B1128" s="11"/>
      <c r="C1128" s="12" t="s">
        <v>1690</v>
      </c>
      <c r="D1128" s="12" t="s">
        <v>3288</v>
      </c>
      <c r="E1128" s="12"/>
      <c r="F1128" s="11"/>
      <c r="G1128" s="33" t="s">
        <v>17</v>
      </c>
      <c r="H1128" s="8"/>
      <c r="J1128" s="8"/>
    </row>
    <row r="1129" spans="1:10" x14ac:dyDescent="0.25">
      <c r="A1129" s="32" t="str">
        <f t="shared" ca="1" si="20"/>
        <v>Erreurs d'évaluation possibles</v>
      </c>
      <c r="B1129" s="11"/>
      <c r="C1129" s="73" t="s">
        <v>1704</v>
      </c>
      <c r="D1129" s="12" t="s">
        <v>3289</v>
      </c>
      <c r="E1129" s="12"/>
      <c r="F1129" s="11"/>
      <c r="G1129" s="33" t="s">
        <v>17</v>
      </c>
      <c r="H1129" s="8"/>
      <c r="J1129" s="8"/>
    </row>
    <row r="1130" spans="1:10" x14ac:dyDescent="0.25">
      <c r="A1130" s="32" t="str">
        <f t="shared" ca="1" si="20"/>
        <v>6. Erreurs d'évaluation possibles</v>
      </c>
      <c r="B1130" s="11"/>
      <c r="C1130" s="12" t="s">
        <v>1705</v>
      </c>
      <c r="D1130" s="12" t="s">
        <v>3290</v>
      </c>
      <c r="E1130" s="12"/>
      <c r="F1130" s="11"/>
      <c r="G1130" s="33" t="s">
        <v>17</v>
      </c>
      <c r="H1130" s="8"/>
      <c r="J1130" s="8"/>
    </row>
    <row r="1131" spans="1:10" ht="26.4" x14ac:dyDescent="0.25">
      <c r="A1131" s="32" t="str">
        <f t="shared" ca="1" si="20"/>
        <v>Effet de halo : un élément ou un incident particulier l'emportent largement sur le reste</v>
      </c>
      <c r="B1131" s="11"/>
      <c r="C1131" s="12" t="s">
        <v>1706</v>
      </c>
      <c r="D1131" s="12" t="s">
        <v>3291</v>
      </c>
      <c r="E1131" s="12"/>
      <c r="F1131" s="11"/>
      <c r="G1131" s="33" t="s">
        <v>17</v>
      </c>
      <c r="H1131" s="8"/>
      <c r="J1131" s="8"/>
    </row>
    <row r="1132" spans="1:10" ht="52.8" x14ac:dyDescent="0.25">
      <c r="A1132" s="32" t="str">
        <f t="shared" ca="1" si="20"/>
        <v>Erreur d'attribution : certaines performances positives ou négatives ne sont pas imputées aux bonnes causes (elles sont par ex. imputées au contexte au lieu des compétences du collaborateur)</v>
      </c>
      <c r="B1132" s="11"/>
      <c r="C1132" s="12" t="s">
        <v>1707</v>
      </c>
      <c r="D1132" s="12" t="s">
        <v>3292</v>
      </c>
      <c r="E1132" s="12"/>
      <c r="F1132" s="11"/>
      <c r="G1132" s="33" t="s">
        <v>17</v>
      </c>
      <c r="H1132" s="8"/>
      <c r="J1132" s="8"/>
    </row>
    <row r="1133" spans="1:10" ht="26.4" x14ac:dyDescent="0.25">
      <c r="A1133" s="32" t="str">
        <f t="shared" ca="1" si="20"/>
        <v>Perception sélective : seuls les exemples corroborant une opinion (préconçue) sont pris en compte.</v>
      </c>
      <c r="B1133" s="11"/>
      <c r="C1133" s="12" t="s">
        <v>1711</v>
      </c>
      <c r="D1133" s="12" t="s">
        <v>3293</v>
      </c>
      <c r="E1133" s="12"/>
      <c r="F1133" s="11"/>
      <c r="G1133" s="33" t="s">
        <v>17</v>
      </c>
      <c r="H1133" s="8"/>
      <c r="J1133" s="8"/>
    </row>
    <row r="1134" spans="1:10" ht="66" x14ac:dyDescent="0.25">
      <c r="A1134" s="32" t="str">
        <f t="shared" ca="1" si="20"/>
        <v>Perception relative : les personnes sont évaluées en comparaison avec d'autres ou avec une situation antérieure ; les niveaux de départ ou les niveaux de comparaison utilisés dans l'évaluation des performances ne sont pas définis de la même manière.</v>
      </c>
      <c r="B1134" s="11"/>
      <c r="C1134" s="12" t="s">
        <v>1708</v>
      </c>
      <c r="D1134" s="12" t="s">
        <v>3294</v>
      </c>
      <c r="E1134" s="12"/>
      <c r="F1134" s="11"/>
      <c r="G1134" s="33" t="s">
        <v>17</v>
      </c>
      <c r="H1134" s="8"/>
      <c r="J1134" s="8"/>
    </row>
    <row r="1135" spans="1:10" ht="39.6" x14ac:dyDescent="0.25">
      <c r="A1135" s="32" t="str">
        <f t="shared" ca="1" si="20"/>
        <v>Préjugés reposant soit sur une première impression antérieure, soit sur des sympathies ou antipathies personnelles</v>
      </c>
      <c r="B1135" s="11"/>
      <c r="C1135" s="12" t="s">
        <v>1709</v>
      </c>
      <c r="D1135" s="12" t="s">
        <v>3295</v>
      </c>
      <c r="E1135" s="12"/>
      <c r="F1135" s="11"/>
      <c r="G1135" s="33" t="s">
        <v>17</v>
      </c>
      <c r="H1135" s="8"/>
      <c r="J1135" s="8"/>
    </row>
    <row r="1136" spans="1:10" ht="52.8" x14ac:dyDescent="0.25">
      <c r="A1136" s="34" t="str">
        <f t="shared" ca="1" si="20"/>
        <v xml:space="preserve">Différenciation des jugements de valeur : une personne évitant les conflits évaluera ses collaborateurs de manière très semblable afin de ne pas peiner à justifier une évaluation différenciée </v>
      </c>
      <c r="B1136" s="11"/>
      <c r="C1136" s="35" t="s">
        <v>1710</v>
      </c>
      <c r="D1136" s="35" t="s">
        <v>3296</v>
      </c>
      <c r="E1136" s="35"/>
      <c r="F1136" s="36"/>
      <c r="G1136" s="37" t="s">
        <v>17</v>
      </c>
      <c r="H1136" s="8"/>
      <c r="J1136" s="8"/>
    </row>
    <row r="1137" spans="1:10" s="28" customFormat="1" x14ac:dyDescent="0.25">
      <c r="A1137" s="38" t="str">
        <f t="shared" ca="1" si="20"/>
        <v xml:space="preserve">R È G L E S   D U   F E E D - B A C K </v>
      </c>
      <c r="B1137" s="43"/>
      <c r="C1137" s="23" t="s">
        <v>1721</v>
      </c>
      <c r="D1137" s="24" t="s">
        <v>3315</v>
      </c>
      <c r="E1137" s="24"/>
      <c r="F1137" s="24"/>
      <c r="G1137" s="26" t="s">
        <v>17</v>
      </c>
      <c r="H1137" s="7"/>
      <c r="J1137" s="7"/>
    </row>
    <row r="1138" spans="1:10" x14ac:dyDescent="0.25">
      <c r="A1138" s="29" t="str">
        <f t="shared" ca="1" si="20"/>
        <v>Donner son feed-back sans être blessant</v>
      </c>
      <c r="B1138" s="11"/>
      <c r="C1138" s="39" t="s">
        <v>1738</v>
      </c>
      <c r="D1138" s="39" t="s">
        <v>3297</v>
      </c>
      <c r="E1138" s="39"/>
      <c r="F1138" s="30"/>
      <c r="G1138" s="31" t="s">
        <v>17</v>
      </c>
      <c r="H1138" s="8"/>
      <c r="J1138" s="8"/>
    </row>
    <row r="1139" spans="1:10" x14ac:dyDescent="0.25">
      <c r="A1139" s="32" t="str">
        <f t="shared" ca="1" si="20"/>
        <v xml:space="preserve">Je suis o.k. - tu es o.k. </v>
      </c>
      <c r="B1139" s="11"/>
      <c r="C1139" s="12" t="s">
        <v>1722</v>
      </c>
      <c r="D1139" s="12" t="s">
        <v>3316</v>
      </c>
      <c r="E1139" s="12"/>
      <c r="F1139" s="11"/>
      <c r="G1139" s="33" t="s">
        <v>17</v>
      </c>
      <c r="H1139" s="8"/>
      <c r="J1139" s="8"/>
    </row>
    <row r="1140" spans="1:10" ht="105.6" x14ac:dyDescent="0.25">
      <c r="A1140" s="32" t="str">
        <f t="shared" ca="1" si="20"/>
        <v>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v>
      </c>
      <c r="B1140" s="11"/>
      <c r="C1140" s="12" t="s">
        <v>1723</v>
      </c>
      <c r="D1140" s="12" t="s">
        <v>3298</v>
      </c>
      <c r="E1140" s="12"/>
      <c r="F1140" s="11"/>
      <c r="G1140" s="33" t="s">
        <v>17</v>
      </c>
      <c r="H1140" s="8"/>
      <c r="J1140" s="8"/>
    </row>
    <row r="1141" spans="1:10" x14ac:dyDescent="0.25">
      <c r="A1141" s="32" t="str">
        <f t="shared" ca="1" si="20"/>
        <v>Décrire - ne pas évaluer</v>
      </c>
      <c r="B1141" s="11"/>
      <c r="C1141" s="12" t="s">
        <v>1724</v>
      </c>
      <c r="D1141" s="12" t="s">
        <v>3299</v>
      </c>
      <c r="E1141" s="12"/>
      <c r="F1141" s="11"/>
      <c r="G1141" s="33" t="s">
        <v>17</v>
      </c>
      <c r="H1141" s="8"/>
      <c r="J1141" s="8"/>
    </row>
    <row r="1142" spans="1:10" ht="66" x14ac:dyDescent="0.25">
      <c r="A1142" s="32" t="str">
        <f t="shared" ca="1" si="20"/>
        <v>Celui qui donne un feed-back décrit ses perceptions et ses observations ainsi que ce qu'elles déclenchent en lui : des sentiments, des sensations, des questions, des réflexions. Il ne porte aucun jugement de valeur, ne fait aucun reproche et ne fait pas la morale.</v>
      </c>
      <c r="B1142" s="11"/>
      <c r="C1142" s="12" t="s">
        <v>1725</v>
      </c>
      <c r="D1142" s="12" t="s">
        <v>3300</v>
      </c>
      <c r="E1142" s="12"/>
      <c r="F1142" s="11"/>
      <c r="G1142" s="33" t="s">
        <v>17</v>
      </c>
      <c r="H1142" s="8"/>
      <c r="J1142" s="8"/>
    </row>
    <row r="1143" spans="1:10" x14ac:dyDescent="0.25">
      <c r="A1143" s="32" t="str">
        <f t="shared" ca="1" si="20"/>
        <v>Retours positifs et critiques</v>
      </c>
      <c r="B1143" s="11"/>
      <c r="C1143" s="12" t="s">
        <v>1726</v>
      </c>
      <c r="D1143" s="12" t="s">
        <v>3301</v>
      </c>
      <c r="E1143" s="12"/>
      <c r="F1143" s="11"/>
      <c r="G1143" s="33" t="s">
        <v>17</v>
      </c>
      <c r="H1143" s="8"/>
      <c r="J1143" s="8"/>
    </row>
    <row r="1144" spans="1:10" ht="39.6" x14ac:dyDescent="0.25">
      <c r="A1144" s="32" t="str">
        <f t="shared" ca="1" si="20"/>
        <v>Un feed-back doit comporter des retours positifs et critiques. Une approche unilatérale entraîne des distorsions.</v>
      </c>
      <c r="B1144" s="11"/>
      <c r="C1144" s="12" t="s">
        <v>1727</v>
      </c>
      <c r="D1144" s="12" t="s">
        <v>3302</v>
      </c>
      <c r="E1144" s="12"/>
      <c r="F1144" s="11"/>
      <c r="G1144" s="33" t="s">
        <v>17</v>
      </c>
      <c r="H1144" s="8"/>
      <c r="J1144" s="8"/>
    </row>
    <row r="1145" spans="1:10" x14ac:dyDescent="0.25">
      <c r="A1145" s="32" t="str">
        <f t="shared" ca="1" si="20"/>
        <v>Retour aussi concret que possible</v>
      </c>
      <c r="B1145" s="11"/>
      <c r="C1145" s="12" t="s">
        <v>1728</v>
      </c>
      <c r="D1145" s="12" t="s">
        <v>3303</v>
      </c>
      <c r="E1145" s="12"/>
      <c r="F1145" s="11"/>
      <c r="G1145" s="33" t="s">
        <v>17</v>
      </c>
      <c r="H1145" s="8"/>
      <c r="J1145" s="8"/>
    </row>
    <row r="1146" spans="1:10" ht="39.6" x14ac:dyDescent="0.25">
      <c r="A1146" s="32" t="str">
        <f t="shared" ca="1" si="20"/>
        <v>Les généralités ne sont d'aucune utilité pour le destinataire. Le feed-back doit être concret et doit s'appuyer, autant que possible, sur un exemple précis.</v>
      </c>
      <c r="B1146" s="11"/>
      <c r="C1146" s="12" t="s">
        <v>1729</v>
      </c>
      <c r="D1146" s="12" t="s">
        <v>3304</v>
      </c>
      <c r="E1146" s="12"/>
      <c r="F1146" s="11"/>
      <c r="G1146" s="33" t="s">
        <v>17</v>
      </c>
      <c r="H1146" s="8"/>
      <c r="J1146" s="8"/>
    </row>
    <row r="1147" spans="1:10" x14ac:dyDescent="0.25">
      <c r="A1147" s="32" t="str">
        <f t="shared" ca="1" si="20"/>
        <v>Chacun parle pour soi-même</v>
      </c>
      <c r="B1147" s="11"/>
      <c r="C1147" s="12" t="s">
        <v>1730</v>
      </c>
      <c r="D1147" s="12" t="s">
        <v>3305</v>
      </c>
      <c r="E1147" s="12"/>
      <c r="F1147" s="11"/>
      <c r="G1147" s="33" t="s">
        <v>17</v>
      </c>
      <c r="H1147" s="8"/>
      <c r="J1147" s="8"/>
    </row>
    <row r="1148" spans="1:10" ht="52.8" x14ac:dyDescent="0.25">
      <c r="A1148" s="32" t="str">
        <f t="shared" ca="1" si="20"/>
        <v>Chacun s'exprime à la 1re personne du singulier, sans utiliser le " on ". Le feed-back passe, autant que possible, par des messages formulés à la 1re personne du singulier.</v>
      </c>
      <c r="B1148" s="11"/>
      <c r="C1148" s="12" t="s">
        <v>1731</v>
      </c>
      <c r="D1148" s="12" t="s">
        <v>3306</v>
      </c>
      <c r="E1148" s="12"/>
      <c r="F1148" s="11"/>
      <c r="G1148" s="33" t="s">
        <v>17</v>
      </c>
      <c r="H1148" s="8"/>
      <c r="J1148" s="8"/>
    </row>
    <row r="1149" spans="1:10" x14ac:dyDescent="0.25">
      <c r="A1149" s="32" t="str">
        <f t="shared" ca="1" si="20"/>
        <v xml:space="preserve">Réagir en cas de malaise </v>
      </c>
      <c r="B1149" s="11"/>
      <c r="C1149" s="12" t="s">
        <v>1732</v>
      </c>
      <c r="D1149" s="12" t="s">
        <v>3307</v>
      </c>
      <c r="E1149" s="12"/>
      <c r="F1149" s="11"/>
      <c r="G1149" s="33" t="s">
        <v>17</v>
      </c>
      <c r="H1149" s="8"/>
      <c r="J1149" s="8"/>
    </row>
    <row r="1150" spans="1:10" ht="26.4" x14ac:dyDescent="0.25">
      <c r="A1150" s="32" t="str">
        <f t="shared" ref="A1150:A1214" ca="1" si="21">OFFSET($C1150,0,$Z$5-1)</f>
        <v>Celui qui se sent blessé ou déstabilisé par la situation en présence en fait part à l'autre.</v>
      </c>
      <c r="B1150" s="11"/>
      <c r="C1150" s="12" t="s">
        <v>1733</v>
      </c>
      <c r="D1150" s="12" t="s">
        <v>3308</v>
      </c>
      <c r="E1150" s="12"/>
      <c r="F1150" s="11"/>
      <c r="G1150" s="33" t="s">
        <v>17</v>
      </c>
      <c r="H1150" s="8"/>
      <c r="J1150" s="8"/>
    </row>
    <row r="1151" spans="1:10" x14ac:dyDescent="0.25">
      <c r="A1151" s="32" t="str">
        <f t="shared" ca="1" si="21"/>
        <v>Chacun est responsable de lui-même</v>
      </c>
      <c r="B1151" s="11"/>
      <c r="C1151" s="12" t="s">
        <v>1734</v>
      </c>
      <c r="D1151" s="12" t="s">
        <v>3309</v>
      </c>
      <c r="E1151" s="12"/>
      <c r="F1151" s="11"/>
      <c r="G1151" s="33" t="s">
        <v>17</v>
      </c>
      <c r="H1151" s="8"/>
      <c r="J1151" s="8"/>
    </row>
    <row r="1152" spans="1:10" ht="79.2" x14ac:dyDescent="0.25">
      <c r="A1152" s="32" t="str">
        <f t="shared" ca="1" si="21"/>
        <v>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v>
      </c>
      <c r="B1152" s="11"/>
      <c r="C1152" s="12" t="s">
        <v>1735</v>
      </c>
      <c r="D1152" s="12" t="s">
        <v>3310</v>
      </c>
      <c r="E1152" s="12"/>
      <c r="F1152" s="11"/>
      <c r="G1152" s="33" t="s">
        <v>17</v>
      </c>
      <c r="H1152" s="8"/>
      <c r="J1152" s="8"/>
    </row>
    <row r="1153" spans="1:10" x14ac:dyDescent="0.25">
      <c r="A1153" s="32" t="str">
        <f t="shared" ca="1" si="21"/>
        <v>Stricte confidentialité</v>
      </c>
      <c r="B1153" s="11"/>
      <c r="C1153" s="12" t="s">
        <v>1736</v>
      </c>
      <c r="D1153" s="12" t="s">
        <v>3311</v>
      </c>
      <c r="E1153" s="12"/>
      <c r="F1153" s="11"/>
      <c r="G1153" s="33" t="s">
        <v>17</v>
      </c>
      <c r="H1153" s="8"/>
      <c r="J1153" s="8"/>
    </row>
    <row r="1154" spans="1:10" ht="39.6" x14ac:dyDescent="0.25">
      <c r="A1154" s="32" t="str">
        <f t="shared" ca="1" si="21"/>
        <v>Tout ce qui est abordé dans le cadre d'un feed-back individuel reste exclusivement à la connaissance des personnes présentes et n'est pas divulgué à l'extérieur.</v>
      </c>
      <c r="B1154" s="11"/>
      <c r="C1154" s="12" t="s">
        <v>1737</v>
      </c>
      <c r="D1154" s="12" t="s">
        <v>3312</v>
      </c>
      <c r="E1154" s="12"/>
      <c r="F1154" s="11"/>
      <c r="G1154" s="33" t="s">
        <v>17</v>
      </c>
      <c r="H1154" s="8"/>
      <c r="J1154" s="8"/>
    </row>
    <row r="1155" spans="1:10" x14ac:dyDescent="0.25">
      <c r="A1155" s="32" t="str">
        <f t="shared" ca="1" si="21"/>
        <v>Donner</v>
      </c>
      <c r="B1155" s="11"/>
      <c r="C1155" s="12" t="s">
        <v>1817</v>
      </c>
      <c r="D1155" s="12" t="s">
        <v>3313</v>
      </c>
      <c r="E1155" s="12"/>
      <c r="F1155" s="11"/>
      <c r="G1155" s="33" t="s">
        <v>17</v>
      </c>
      <c r="H1155" s="8"/>
      <c r="J1155" s="8"/>
    </row>
    <row r="1156" spans="1:10" x14ac:dyDescent="0.25">
      <c r="A1156" s="34" t="str">
        <f t="shared" ca="1" si="21"/>
        <v>Recevoir</v>
      </c>
      <c r="B1156" s="11"/>
      <c r="C1156" s="35" t="s">
        <v>1818</v>
      </c>
      <c r="D1156" s="35" t="s">
        <v>3314</v>
      </c>
      <c r="E1156" s="35"/>
      <c r="F1156" s="36"/>
      <c r="G1156" s="37" t="s">
        <v>17</v>
      </c>
      <c r="H1156" s="8"/>
      <c r="J1156" s="8"/>
    </row>
    <row r="1157" spans="1:10" s="28" customFormat="1" x14ac:dyDescent="0.25">
      <c r="A1157" s="38" t="str">
        <f t="shared" ca="1" si="21"/>
        <v>Les 10 commandements pour DONNER un feed-back</v>
      </c>
      <c r="B1157" s="43"/>
      <c r="C1157" s="23" t="s">
        <v>1740</v>
      </c>
      <c r="D1157" s="24" t="s">
        <v>3317</v>
      </c>
      <c r="E1157" s="24"/>
      <c r="F1157" s="24"/>
      <c r="G1157" s="26" t="s">
        <v>17</v>
      </c>
      <c r="H1157" s="7"/>
      <c r="J1157" s="7"/>
    </row>
    <row r="1158" spans="1:10" x14ac:dyDescent="0.25">
      <c r="A1158" s="29" t="str">
        <f t="shared" ca="1" si="21"/>
        <v>Donner un feed-back pour motiver.</v>
      </c>
      <c r="B1158" s="11"/>
      <c r="C1158" s="39" t="s">
        <v>1762</v>
      </c>
      <c r="D1158" s="39" t="s">
        <v>3318</v>
      </c>
      <c r="E1158" s="39"/>
      <c r="F1158" s="30"/>
      <c r="G1158" s="31" t="s">
        <v>17</v>
      </c>
      <c r="H1158" s="8"/>
      <c r="J1158" s="8"/>
    </row>
    <row r="1159" spans="1:10" ht="26.4" x14ac:dyDescent="0.25">
      <c r="A1159" s="32" t="str">
        <f t="shared" ca="1" si="21"/>
        <v>Assurez-vous que le destinataire y est disposé ! Demandez son autorisation !</v>
      </c>
      <c r="B1159" s="11"/>
      <c r="C1159" s="12" t="s">
        <v>1741</v>
      </c>
      <c r="D1159" s="12" t="s">
        <v>3319</v>
      </c>
      <c r="E1159" s="12"/>
      <c r="F1159" s="11"/>
      <c r="G1159" s="33" t="s">
        <v>17</v>
      </c>
      <c r="H1159" s="8"/>
      <c r="J1159" s="8"/>
    </row>
    <row r="1160" spans="1:10" ht="26.4" x14ac:dyDescent="0.25">
      <c r="A1160" s="32" t="str">
        <f t="shared" ca="1" si="21"/>
        <v>Demandez-vous si vous poursuivez des intentions positives en voulant donner votre feed-back.</v>
      </c>
      <c r="B1160" s="11"/>
      <c r="C1160" s="12" t="s">
        <v>1742</v>
      </c>
      <c r="D1160" s="12" t="s">
        <v>3320</v>
      </c>
      <c r="E1160" s="12"/>
      <c r="F1160" s="11"/>
      <c r="G1160" s="33" t="s">
        <v>17</v>
      </c>
      <c r="H1160" s="8"/>
      <c r="J1160" s="8"/>
    </row>
    <row r="1161" spans="1:10" ht="26.4" x14ac:dyDescent="0.25">
      <c r="A1161" s="32" t="str">
        <f t="shared" ca="1" si="21"/>
        <v>Choisissez un moment propice pour livrer votre feed-back.</v>
      </c>
      <c r="B1161" s="11"/>
      <c r="C1161" s="12" t="s">
        <v>1743</v>
      </c>
      <c r="D1161" s="12" t="s">
        <v>3321</v>
      </c>
      <c r="E1161" s="12"/>
      <c r="F1161" s="11"/>
      <c r="G1161" s="33" t="s">
        <v>17</v>
      </c>
      <c r="H1161" s="8"/>
      <c r="J1161" s="8"/>
    </row>
    <row r="1162" spans="1:10" ht="26.4" x14ac:dyDescent="0.25">
      <c r="A1162" s="32" t="str">
        <f t="shared" ca="1" si="21"/>
        <v>Commencez par donner un retour positif avant de formuler une critique constructive.</v>
      </c>
      <c r="B1162" s="11"/>
      <c r="C1162" s="12" t="s">
        <v>1744</v>
      </c>
      <c r="D1162" s="12" t="s">
        <v>3322</v>
      </c>
      <c r="E1162" s="12"/>
      <c r="F1162" s="11"/>
      <c r="G1162" s="33" t="s">
        <v>17</v>
      </c>
      <c r="H1162" s="8"/>
      <c r="J1162" s="8"/>
    </row>
    <row r="1163" spans="1:10" ht="26.4" x14ac:dyDescent="0.25">
      <c r="A1163" s="32" t="str">
        <f t="shared" ca="1" si="21"/>
        <v>Assurez-vous que le destinataire comprend bien votre feed-back.</v>
      </c>
      <c r="B1163" s="11"/>
      <c r="C1163" s="12" t="s">
        <v>1745</v>
      </c>
      <c r="D1163" s="12" t="s">
        <v>3323</v>
      </c>
      <c r="E1163" s="12"/>
      <c r="F1163" s="11"/>
      <c r="G1163" s="33" t="s">
        <v>17</v>
      </c>
      <c r="H1163" s="8"/>
      <c r="J1163" s="8"/>
    </row>
    <row r="1164" spans="1:10" x14ac:dyDescent="0.25">
      <c r="A1164" s="32" t="str">
        <f t="shared" ca="1" si="21"/>
        <v>Soyez concret dans votre feed-back.</v>
      </c>
      <c r="B1164" s="11"/>
      <c r="C1164" s="12" t="s">
        <v>1746</v>
      </c>
      <c r="D1164" s="12" t="s">
        <v>3324</v>
      </c>
      <c r="E1164" s="12"/>
      <c r="F1164" s="11"/>
      <c r="G1164" s="33" t="s">
        <v>17</v>
      </c>
      <c r="H1164" s="8"/>
      <c r="J1164" s="8"/>
    </row>
    <row r="1165" spans="1:10" ht="26.4" x14ac:dyDescent="0.25">
      <c r="A1165" s="32" t="str">
        <f t="shared" ca="1" si="21"/>
        <v>Soyez descriptif dans votre feed-back, ne portez pas de jugements de valeur.</v>
      </c>
      <c r="B1165" s="11"/>
      <c r="C1165" s="12" t="s">
        <v>1747</v>
      </c>
      <c r="D1165" s="12" t="s">
        <v>3325</v>
      </c>
      <c r="E1165" s="12"/>
      <c r="F1165" s="11"/>
      <c r="G1165" s="33" t="s">
        <v>17</v>
      </c>
      <c r="H1165" s="8"/>
      <c r="J1165" s="8"/>
    </row>
    <row r="1166" spans="1:10" ht="26.4" x14ac:dyDescent="0.25">
      <c r="A1166" s="32" t="str">
        <f t="shared" ca="1" si="21"/>
        <v>Dites les choses comme vous-même seriez prêt à les entendre.</v>
      </c>
      <c r="B1166" s="11"/>
      <c r="C1166" s="12" t="s">
        <v>1748</v>
      </c>
      <c r="D1166" s="12" t="s">
        <v>3326</v>
      </c>
      <c r="E1166" s="12"/>
      <c r="F1166" s="11"/>
      <c r="G1166" s="33" t="s">
        <v>17</v>
      </c>
      <c r="H1166" s="8"/>
      <c r="J1166" s="8"/>
    </row>
    <row r="1167" spans="1:10" ht="26.4" x14ac:dyDescent="0.25">
      <c r="A1167" s="32" t="str">
        <f t="shared" ca="1" si="21"/>
        <v>Demandez-vous si votre feed-back a des effets secondaires indésirables.</v>
      </c>
      <c r="B1167" s="11"/>
      <c r="C1167" s="12" t="s">
        <v>1749</v>
      </c>
      <c r="D1167" s="12" t="s">
        <v>3327</v>
      </c>
      <c r="E1167" s="12"/>
      <c r="F1167" s="11"/>
      <c r="G1167" s="33" t="s">
        <v>17</v>
      </c>
      <c r="H1167" s="8"/>
      <c r="J1167" s="8"/>
    </row>
    <row r="1168" spans="1:10" x14ac:dyDescent="0.25">
      <c r="A1168" s="34" t="str">
        <f t="shared" ca="1" si="21"/>
        <v>Clarifiez immédiatement les malentendus.</v>
      </c>
      <c r="B1168" s="11"/>
      <c r="C1168" s="35" t="s">
        <v>1750</v>
      </c>
      <c r="D1168" s="35" t="s">
        <v>3328</v>
      </c>
      <c r="E1168" s="35"/>
      <c r="F1168" s="36"/>
      <c r="G1168" s="37" t="s">
        <v>17</v>
      </c>
      <c r="H1168" s="8"/>
      <c r="J1168" s="8"/>
    </row>
    <row r="1169" spans="1:10" s="28" customFormat="1" x14ac:dyDescent="0.25">
      <c r="A1169" s="38" t="str">
        <f t="shared" ca="1" si="21"/>
        <v>Les 10 commandements pour RECEVOIR un feed-back</v>
      </c>
      <c r="B1169" s="43"/>
      <c r="C1169" s="23" t="s">
        <v>1751</v>
      </c>
      <c r="D1169" s="24" t="s">
        <v>3329</v>
      </c>
      <c r="E1169" s="24"/>
      <c r="F1169" s="24"/>
      <c r="G1169" s="26" t="s">
        <v>17</v>
      </c>
      <c r="H1169" s="7"/>
      <c r="J1169" s="7"/>
    </row>
    <row r="1170" spans="1:10" x14ac:dyDescent="0.25">
      <c r="A1170" s="29" t="str">
        <f t="shared" ca="1" si="21"/>
        <v>Recevoir le feed-back sans justification.</v>
      </c>
      <c r="B1170" s="11"/>
      <c r="C1170" s="39" t="s">
        <v>1761</v>
      </c>
      <c r="D1170" s="39" t="s">
        <v>3330</v>
      </c>
      <c r="E1170" s="39"/>
      <c r="F1170" s="30"/>
      <c r="G1170" s="31" t="s">
        <v>17</v>
      </c>
      <c r="H1170" s="8"/>
      <c r="J1170" s="8"/>
    </row>
    <row r="1171" spans="1:10" ht="26.4" x14ac:dyDescent="0.25">
      <c r="A1171" s="32" t="str">
        <f t="shared" ca="1" si="21"/>
        <v>Demandez un feed-back aux autres aussi souvent que possible.</v>
      </c>
      <c r="B1171" s="11"/>
      <c r="C1171" s="12" t="s">
        <v>1752</v>
      </c>
      <c r="D1171" s="12" t="s">
        <v>3331</v>
      </c>
      <c r="E1171" s="12"/>
      <c r="F1171" s="11"/>
      <c r="G1171" s="33" t="s">
        <v>17</v>
      </c>
      <c r="H1171" s="8"/>
      <c r="J1171" s="8"/>
    </row>
    <row r="1172" spans="1:10" ht="26.4" x14ac:dyDescent="0.25">
      <c r="A1172" s="32" t="str">
        <f t="shared" ca="1" si="21"/>
        <v>Assurez-vous que vous êtes vraiment prêt à recevoir un retour.</v>
      </c>
      <c r="B1172" s="11"/>
      <c r="C1172" s="12" t="s">
        <v>3848</v>
      </c>
      <c r="D1172" s="12" t="s">
        <v>3332</v>
      </c>
      <c r="E1172" s="12"/>
      <c r="F1172" s="11"/>
      <c r="G1172" s="33" t="s">
        <v>17</v>
      </c>
      <c r="H1172" s="8"/>
      <c r="J1172" s="8"/>
    </row>
    <row r="1173" spans="1:10" ht="26.4" x14ac:dyDescent="0.25">
      <c r="A1173" s="32" t="str">
        <f t="shared" ca="1" si="21"/>
        <v>Dites concrètement quelles informations vous souhaitez recevoir.</v>
      </c>
      <c r="B1173" s="11"/>
      <c r="C1173" s="12" t="s">
        <v>1753</v>
      </c>
      <c r="D1173" s="12" t="s">
        <v>3333</v>
      </c>
      <c r="E1173" s="12"/>
      <c r="F1173" s="11"/>
      <c r="G1173" s="33" t="s">
        <v>17</v>
      </c>
      <c r="H1173" s="8"/>
      <c r="J1173" s="8"/>
    </row>
    <row r="1174" spans="1:10" ht="26.4" x14ac:dyDescent="0.25">
      <c r="A1174" s="32" t="str">
        <f t="shared" ca="1" si="21"/>
        <v>Écoutez attentivement le retour.</v>
      </c>
      <c r="B1174" s="11"/>
      <c r="C1174" s="12" t="s">
        <v>1754</v>
      </c>
      <c r="D1174" s="12" t="s">
        <v>3334</v>
      </c>
      <c r="E1174" s="12"/>
      <c r="F1174" s="11"/>
      <c r="G1174" s="33" t="s">
        <v>17</v>
      </c>
      <c r="H1174" s="8"/>
      <c r="J1174" s="8"/>
    </row>
    <row r="1175" spans="1:10" x14ac:dyDescent="0.25">
      <c r="A1175" s="32" t="str">
        <f t="shared" ca="1" si="21"/>
        <v>Évitez d'argumenter ou de vous défendre.</v>
      </c>
      <c r="B1175" s="11"/>
      <c r="C1175" s="12" t="s">
        <v>1755</v>
      </c>
      <c r="D1175" s="12" t="s">
        <v>3335</v>
      </c>
      <c r="E1175" s="12"/>
      <c r="F1175" s="11"/>
      <c r="G1175" s="33" t="s">
        <v>17</v>
      </c>
      <c r="H1175" s="8"/>
      <c r="J1175" s="8"/>
    </row>
    <row r="1176" spans="1:10" ht="26.4" x14ac:dyDescent="0.25">
      <c r="A1176" s="32" t="str">
        <f t="shared" ca="1" si="21"/>
        <v>Répétez de quelle manière vous avez compris le feed-back.</v>
      </c>
      <c r="B1176" s="11"/>
      <c r="C1176" s="12" t="s">
        <v>1756</v>
      </c>
      <c r="D1176" s="12" t="s">
        <v>3336</v>
      </c>
      <c r="E1176" s="12"/>
      <c r="F1176" s="11"/>
      <c r="G1176" s="33" t="s">
        <v>17</v>
      </c>
      <c r="H1176" s="8"/>
      <c r="J1176" s="8"/>
    </row>
    <row r="1177" spans="1:10" x14ac:dyDescent="0.25">
      <c r="A1177" s="32" t="str">
        <f t="shared" ca="1" si="21"/>
        <v>Vérifiez la signification des informations.</v>
      </c>
      <c r="B1177" s="11"/>
      <c r="C1177" s="12" t="s">
        <v>1757</v>
      </c>
      <c r="D1177" s="12" t="s">
        <v>3337</v>
      </c>
      <c r="E1177" s="12"/>
      <c r="F1177" s="11"/>
      <c r="G1177" s="33" t="s">
        <v>17</v>
      </c>
      <c r="H1177" s="8"/>
      <c r="J1177" s="8"/>
    </row>
    <row r="1178" spans="1:10" ht="26.4" x14ac:dyDescent="0.25">
      <c r="A1178" s="32" t="str">
        <f t="shared" ca="1" si="21"/>
        <v>Demandez quels autres comportements possibles seraient adaptés.</v>
      </c>
      <c r="B1178" s="11"/>
      <c r="C1178" s="12" t="s">
        <v>1758</v>
      </c>
      <c r="D1178" s="12" t="s">
        <v>3338</v>
      </c>
      <c r="E1178" s="12"/>
      <c r="F1178" s="11"/>
      <c r="G1178" s="33" t="s">
        <v>17</v>
      </c>
      <c r="H1178" s="8"/>
      <c r="J1178" s="8"/>
    </row>
    <row r="1179" spans="1:10" x14ac:dyDescent="0.25">
      <c r="A1179" s="32" t="str">
        <f t="shared" ca="1" si="21"/>
        <v>Faites part de vos réactions.</v>
      </c>
      <c r="B1179" s="11"/>
      <c r="C1179" s="12" t="s">
        <v>1759</v>
      </c>
      <c r="D1179" s="12" t="s">
        <v>3339</v>
      </c>
      <c r="E1179" s="12"/>
      <c r="F1179" s="11"/>
      <c r="G1179" s="33" t="s">
        <v>17</v>
      </c>
      <c r="H1179" s="8"/>
      <c r="J1179" s="8"/>
    </row>
    <row r="1180" spans="1:10" ht="26.4" x14ac:dyDescent="0.25">
      <c r="A1180" s="34" t="str">
        <f t="shared" ca="1" si="21"/>
        <v>Adressez vos remerciements pour les retours d'information livrés.</v>
      </c>
      <c r="B1180" s="11"/>
      <c r="C1180" s="35" t="s">
        <v>1760</v>
      </c>
      <c r="D1180" s="35" t="s">
        <v>3340</v>
      </c>
      <c r="E1180" s="35"/>
      <c r="F1180" s="36"/>
      <c r="G1180" s="37" t="s">
        <v>17</v>
      </c>
      <c r="H1180" s="8"/>
      <c r="J1180" s="8"/>
    </row>
    <row r="1181" spans="1:10" s="28" customFormat="1" x14ac:dyDescent="0.25">
      <c r="A1181" s="38" t="str">
        <f t="shared" ca="1" si="21"/>
        <v>F E E D B A C K   360   D E G R É S</v>
      </c>
      <c r="B1181" s="43"/>
      <c r="C1181" s="23" t="s">
        <v>1771</v>
      </c>
      <c r="D1181" s="24" t="s">
        <v>3341</v>
      </c>
      <c r="E1181" s="24"/>
      <c r="F1181" s="24"/>
      <c r="G1181" s="26" t="s">
        <v>17</v>
      </c>
      <c r="H1181" s="7"/>
      <c r="J1181" s="7"/>
    </row>
    <row r="1182" spans="1:10" x14ac:dyDescent="0.25">
      <c r="A1182" s="29" t="str">
        <f t="shared" ca="1" si="21"/>
        <v>1. Définition des objectifs</v>
      </c>
      <c r="B1182" s="11"/>
      <c r="C1182" s="39" t="s">
        <v>1782</v>
      </c>
      <c r="D1182" s="39" t="s">
        <v>3342</v>
      </c>
      <c r="E1182" s="39"/>
      <c r="F1182" s="30"/>
      <c r="G1182" s="31" t="s">
        <v>17</v>
      </c>
      <c r="H1182" s="8"/>
      <c r="J1182" s="8"/>
    </row>
    <row r="1183" spans="1:10" ht="26.4" x14ac:dyDescent="0.25">
      <c r="A1183" s="32" t="str">
        <f t="shared" ca="1" si="21"/>
        <v xml:space="preserve">2. Établissement d’un 
questionnaire </v>
      </c>
      <c r="B1183" s="11"/>
      <c r="C1183" s="12" t="s">
        <v>1765</v>
      </c>
      <c r="D1183" s="12" t="s">
        <v>3343</v>
      </c>
      <c r="E1183" s="12"/>
      <c r="F1183" s="11"/>
      <c r="G1183" s="33" t="s">
        <v>17</v>
      </c>
      <c r="H1183" s="8"/>
      <c r="J1183" s="8"/>
    </row>
    <row r="1184" spans="1:10" ht="26.4" x14ac:dyDescent="0.25">
      <c r="A1184" s="32" t="str">
        <f t="shared" ca="1" si="21"/>
        <v xml:space="preserve">3. Sélection des 
participants à l’évaluation </v>
      </c>
      <c r="B1184" s="11"/>
      <c r="C1184" s="12" t="s">
        <v>1766</v>
      </c>
      <c r="D1184" s="12" t="s">
        <v>3344</v>
      </c>
      <c r="E1184" s="12"/>
      <c r="F1184" s="11"/>
      <c r="G1184" s="33" t="s">
        <v>17</v>
      </c>
      <c r="H1184" s="8"/>
      <c r="J1184" s="8"/>
    </row>
    <row r="1185" spans="1:10" x14ac:dyDescent="0.25">
      <c r="A1185" s="32" t="str">
        <f t="shared" ca="1" si="21"/>
        <v>4. Évaluation</v>
      </c>
      <c r="B1185" s="11"/>
      <c r="C1185" s="12" t="s">
        <v>1763</v>
      </c>
      <c r="D1185" s="12" t="s">
        <v>3345</v>
      </c>
      <c r="E1185" s="12"/>
      <c r="F1185" s="11"/>
      <c r="G1185" s="33" t="s">
        <v>17</v>
      </c>
      <c r="H1185" s="8"/>
      <c r="J1185" s="8"/>
    </row>
    <row r="1186" spans="1:10" ht="26.4" x14ac:dyDescent="0.25">
      <c r="A1186" s="32" t="str">
        <f t="shared" ca="1" si="21"/>
        <v>5. Mesures de 
développement</v>
      </c>
      <c r="B1186" s="11"/>
      <c r="C1186" s="12" t="s">
        <v>1764</v>
      </c>
      <c r="D1186" s="12" t="s">
        <v>3346</v>
      </c>
      <c r="E1186" s="12"/>
      <c r="F1186" s="11"/>
      <c r="G1186" s="33" t="s">
        <v>17</v>
      </c>
      <c r="H1186" s="8"/>
      <c r="J1186" s="8"/>
    </row>
    <row r="1187" spans="1:10" ht="26.4" x14ac:dyDescent="0.25">
      <c r="A1187" s="32" t="str">
        <f t="shared" ca="1" si="21"/>
        <v>(Supérieurs hiérarchiques, collaborateurs, 
clients)</v>
      </c>
      <c r="B1187" s="11"/>
      <c r="C1187" s="12" t="s">
        <v>1767</v>
      </c>
      <c r="D1187" s="12" t="s">
        <v>3347</v>
      </c>
      <c r="E1187" s="12"/>
      <c r="F1187" s="11"/>
      <c r="G1187" s="33" t="s">
        <v>17</v>
      </c>
      <c r="H1187" s="8"/>
      <c r="J1187" s="8"/>
    </row>
    <row r="1188" spans="1:10" x14ac:dyDescent="0.25">
      <c r="A1188" s="32" t="str">
        <f t="shared" ca="1" si="21"/>
        <v>(Anonyme)</v>
      </c>
      <c r="B1188" s="11"/>
      <c r="C1188" s="12" t="s">
        <v>1768</v>
      </c>
      <c r="D1188" s="12" t="s">
        <v>3348</v>
      </c>
      <c r="E1188" s="12"/>
      <c r="F1188" s="11"/>
      <c r="G1188" s="33" t="s">
        <v>17</v>
      </c>
      <c r="H1188" s="8"/>
      <c r="J1188" s="8"/>
    </row>
    <row r="1189" spans="1:10" x14ac:dyDescent="0.25">
      <c r="A1189" s="32" t="str">
        <f t="shared" ca="1" si="21"/>
        <v>(Coaching)</v>
      </c>
      <c r="B1189" s="11"/>
      <c r="C1189" s="12" t="s">
        <v>1769</v>
      </c>
      <c r="D1189" s="12" t="s">
        <v>1769</v>
      </c>
      <c r="E1189" s="12"/>
      <c r="F1189" s="11"/>
      <c r="G1189" s="33" t="s">
        <v>17</v>
      </c>
      <c r="H1189" s="8"/>
      <c r="J1189" s="8"/>
    </row>
    <row r="1190" spans="1:10" x14ac:dyDescent="0.25">
      <c r="A1190" s="32" t="str">
        <f t="shared" ca="1" si="21"/>
        <v>Questionnaire 360 degrés</v>
      </c>
      <c r="B1190" s="11"/>
      <c r="C1190" s="12" t="s">
        <v>1770</v>
      </c>
      <c r="D1190" s="12" t="s">
        <v>3349</v>
      </c>
      <c r="E1190" s="12"/>
      <c r="F1190" s="11"/>
      <c r="G1190" s="33" t="s">
        <v>17</v>
      </c>
      <c r="H1190" s="8"/>
      <c r="J1190" s="8"/>
    </row>
    <row r="1191" spans="1:10" x14ac:dyDescent="0.25">
      <c r="A1191" s="32" t="str">
        <f t="shared" ca="1" si="21"/>
        <v>Nom du destinataire du feed-back</v>
      </c>
      <c r="B1191" s="11"/>
      <c r="C1191" s="12" t="s">
        <v>1772</v>
      </c>
      <c r="D1191" s="12" t="s">
        <v>3350</v>
      </c>
      <c r="E1191" s="12"/>
      <c r="F1191" s="11"/>
      <c r="G1191" s="33" t="s">
        <v>17</v>
      </c>
      <c r="H1191" s="8"/>
      <c r="J1191" s="8"/>
    </row>
    <row r="1192" spans="1:10" x14ac:dyDescent="0.25">
      <c r="A1192" s="32" t="str">
        <f t="shared" ca="1" si="21"/>
        <v>Date</v>
      </c>
      <c r="B1192" s="11"/>
      <c r="C1192" s="12" t="s">
        <v>428</v>
      </c>
      <c r="D1192" s="12" t="s">
        <v>429</v>
      </c>
      <c r="E1192" s="12"/>
      <c r="F1192" s="11"/>
      <c r="G1192" s="33" t="s">
        <v>17</v>
      </c>
      <c r="H1192" s="8"/>
      <c r="J1192" s="8"/>
    </row>
    <row r="1193" spans="1:10" x14ac:dyDescent="0.25">
      <c r="A1193" s="32" t="str">
        <f t="shared" ca="1" si="21"/>
        <v xml:space="preserve">Merci pour la franchise de votre feed-back </v>
      </c>
      <c r="B1193" s="11"/>
      <c r="C1193" s="12" t="s">
        <v>1774</v>
      </c>
      <c r="D1193" s="12" t="s">
        <v>3351</v>
      </c>
      <c r="E1193" s="12"/>
      <c r="F1193" s="11"/>
      <c r="G1193" s="33" t="s">
        <v>17</v>
      </c>
      <c r="H1193" s="8"/>
      <c r="J1193" s="8"/>
    </row>
    <row r="1194" spans="1:10" x14ac:dyDescent="0.25">
      <c r="A1194" s="32" t="str">
        <f t="shared" ca="1" si="21"/>
        <v>Prière de respecter l'anonymat</v>
      </c>
      <c r="B1194" s="11"/>
      <c r="C1194" s="12" t="s">
        <v>1773</v>
      </c>
      <c r="D1194" s="12" t="s">
        <v>3352</v>
      </c>
      <c r="E1194" s="12"/>
      <c r="F1194" s="11"/>
      <c r="G1194" s="33" t="s">
        <v>17</v>
      </c>
      <c r="H1194" s="8"/>
      <c r="J1194" s="8"/>
    </row>
    <row r="1195" spans="1:10" x14ac:dyDescent="0.25">
      <c r="A1195" s="32" t="str">
        <f t="shared" ca="1" si="21"/>
        <v>Questions :</v>
      </c>
      <c r="B1195" s="11"/>
      <c r="C1195" s="12" t="s">
        <v>99</v>
      </c>
      <c r="D1195" s="12" t="s">
        <v>3353</v>
      </c>
      <c r="E1195" s="12"/>
      <c r="F1195" s="11"/>
      <c r="G1195" s="33" t="s">
        <v>17</v>
      </c>
      <c r="H1195" s="8"/>
      <c r="J1195" s="8"/>
    </row>
    <row r="1196" spans="1:10" x14ac:dyDescent="0.25">
      <c r="A1196" s="32" t="str">
        <f t="shared" ca="1" si="21"/>
        <v>Points :</v>
      </c>
      <c r="B1196" s="11"/>
      <c r="C1196" s="12" t="s">
        <v>1775</v>
      </c>
      <c r="D1196" s="12" t="s">
        <v>3354</v>
      </c>
      <c r="E1196" s="12"/>
      <c r="F1196" s="11"/>
      <c r="G1196" s="33" t="s">
        <v>17</v>
      </c>
      <c r="H1196" s="8"/>
      <c r="J1196" s="8"/>
    </row>
    <row r="1197" spans="1:10" x14ac:dyDescent="0.25">
      <c r="A1197" s="34" t="str">
        <f t="shared" ca="1" si="21"/>
        <v>Règles</v>
      </c>
      <c r="B1197" s="11"/>
      <c r="C1197" s="48" t="s">
        <v>1816</v>
      </c>
      <c r="D1197" s="48" t="s">
        <v>3355</v>
      </c>
      <c r="E1197" s="48"/>
      <c r="G1197" s="37" t="s">
        <v>17</v>
      </c>
      <c r="H1197" s="8"/>
      <c r="J1197" s="8"/>
    </row>
    <row r="1198" spans="1:10" s="28" customFormat="1" x14ac:dyDescent="0.25">
      <c r="A1198" s="38" t="str">
        <f t="shared" ca="1" si="21"/>
        <v>F O R M U L A I R E  D' E N T R E T I E N</v>
      </c>
      <c r="B1198" s="43"/>
      <c r="C1198" s="23" t="s">
        <v>1784</v>
      </c>
      <c r="D1198" s="24" t="s">
        <v>3812</v>
      </c>
      <c r="E1198" s="24"/>
      <c r="F1198" s="24"/>
      <c r="G1198" s="26" t="s">
        <v>17</v>
      </c>
      <c r="H1198" s="7"/>
      <c r="J1198" s="7"/>
    </row>
    <row r="1199" spans="1:10" x14ac:dyDescent="0.25">
      <c r="A1199" s="29" t="str">
        <f t="shared" ca="1" si="21"/>
        <v>Prépara-tion</v>
      </c>
      <c r="B1199" s="11"/>
      <c r="C1199" s="39" t="s">
        <v>2577</v>
      </c>
      <c r="D1199" s="39" t="s">
        <v>3813</v>
      </c>
      <c r="E1199" s="39"/>
      <c r="F1199" s="30"/>
      <c r="G1199" s="31" t="s">
        <v>17</v>
      </c>
      <c r="H1199" s="8"/>
      <c r="J1199" s="8"/>
    </row>
    <row r="1200" spans="1:10" x14ac:dyDescent="0.25">
      <c r="A1200" s="32" t="str">
        <f t="shared" ca="1" si="21"/>
        <v>Collaborateur(trice)</v>
      </c>
      <c r="B1200" s="11"/>
      <c r="C1200" s="12" t="s">
        <v>1577</v>
      </c>
      <c r="D1200" s="12" t="s">
        <v>3357</v>
      </c>
      <c r="E1200" s="12"/>
      <c r="F1200" s="11"/>
      <c r="G1200" s="33" t="s">
        <v>17</v>
      </c>
      <c r="H1200" s="8"/>
      <c r="J1200" s="8"/>
    </row>
    <row r="1201" spans="1:10" x14ac:dyDescent="0.25">
      <c r="A1201" s="32" t="str">
        <f t="shared" ca="1" si="21"/>
        <v>Supérieur(e) hiérarchique</v>
      </c>
      <c r="B1201" s="11"/>
      <c r="C1201" s="12" t="s">
        <v>1578</v>
      </c>
      <c r="D1201" s="12" t="s">
        <v>3165</v>
      </c>
      <c r="E1201" s="12"/>
      <c r="F1201" s="11"/>
      <c r="G1201" s="33" t="s">
        <v>17</v>
      </c>
      <c r="H1201" s="8"/>
      <c r="J1201" s="8"/>
    </row>
    <row r="1202" spans="1:10" x14ac:dyDescent="0.25">
      <c r="A1202" s="32" t="str">
        <f t="shared" ca="1" si="21"/>
        <v>Motif de l'entretien</v>
      </c>
      <c r="B1202" s="11"/>
      <c r="C1202" s="12" t="s">
        <v>1788</v>
      </c>
      <c r="D1202" s="12" t="s">
        <v>3358</v>
      </c>
      <c r="E1202" s="12"/>
      <c r="F1202" s="11"/>
      <c r="G1202" s="33" t="s">
        <v>17</v>
      </c>
      <c r="H1202" s="8"/>
      <c r="J1202" s="8"/>
    </row>
    <row r="1203" spans="1:10" x14ac:dyDescent="0.25">
      <c r="A1203" s="32" t="str">
        <f t="shared" ca="1" si="21"/>
        <v>Date (&amp; év. signatures)</v>
      </c>
      <c r="B1203" s="11"/>
      <c r="C1203" s="12" t="s">
        <v>1811</v>
      </c>
      <c r="D1203" s="12" t="s">
        <v>3359</v>
      </c>
      <c r="E1203" s="12"/>
      <c r="F1203" s="11"/>
      <c r="G1203" s="33" t="s">
        <v>17</v>
      </c>
      <c r="H1203" s="8"/>
      <c r="J1203" s="8"/>
    </row>
    <row r="1204" spans="1:10" x14ac:dyDescent="0.25">
      <c r="A1204" s="32" t="str">
        <f t="shared" ca="1" si="21"/>
        <v>Fonction</v>
      </c>
      <c r="B1204" s="11"/>
      <c r="C1204" s="12" t="s">
        <v>1579</v>
      </c>
      <c r="D1204" s="12" t="s">
        <v>3168</v>
      </c>
      <c r="E1204" s="12"/>
      <c r="F1204" s="11"/>
      <c r="G1204" s="33" t="s">
        <v>17</v>
      </c>
      <c r="H1204" s="8"/>
      <c r="J1204" s="8"/>
    </row>
    <row r="1205" spans="1:10" x14ac:dyDescent="0.25">
      <c r="A1205" s="32" t="str">
        <f t="shared" ca="1" si="21"/>
        <v>Mis à jour le</v>
      </c>
      <c r="B1205" s="11"/>
      <c r="C1205" s="12" t="s">
        <v>1580</v>
      </c>
      <c r="D1205" s="12" t="s">
        <v>3169</v>
      </c>
      <c r="E1205" s="12"/>
      <c r="F1205" s="11"/>
      <c r="G1205" s="33" t="s">
        <v>17</v>
      </c>
      <c r="H1205" s="8"/>
      <c r="J1205" s="8"/>
    </row>
    <row r="1206" spans="1:10" x14ac:dyDescent="0.25">
      <c r="A1206" s="32" t="str">
        <f t="shared" ca="1" si="21"/>
        <v>Remarques</v>
      </c>
      <c r="B1206" s="11"/>
      <c r="C1206" s="12" t="s">
        <v>41</v>
      </c>
      <c r="D1206" s="12" t="s">
        <v>42</v>
      </c>
      <c r="E1206" s="12"/>
      <c r="F1206" s="11"/>
      <c r="G1206" s="33" t="s">
        <v>17</v>
      </c>
      <c r="H1206" s="8"/>
      <c r="J1206" s="8"/>
    </row>
    <row r="1207" spans="1:10" x14ac:dyDescent="0.25">
      <c r="A1207" s="32" t="str">
        <f t="shared" ca="1" si="21"/>
        <v>Feedback</v>
      </c>
      <c r="B1207" s="11"/>
      <c r="C1207" s="12" t="s">
        <v>1108</v>
      </c>
      <c r="D1207" s="12" t="s">
        <v>1108</v>
      </c>
      <c r="E1207" s="12"/>
      <c r="F1207" s="11"/>
      <c r="G1207" s="33" t="s">
        <v>17</v>
      </c>
      <c r="H1207" s="8"/>
      <c r="J1207" s="8"/>
    </row>
    <row r="1208" spans="1:10" x14ac:dyDescent="0.25">
      <c r="A1208" s="32" t="str">
        <f t="shared" ca="1" si="21"/>
        <v>Communication</v>
      </c>
      <c r="B1208" s="11"/>
      <c r="C1208" s="12" t="s">
        <v>1793</v>
      </c>
      <c r="D1208" s="12" t="s">
        <v>919</v>
      </c>
      <c r="E1208" s="12"/>
      <c r="F1208" s="11"/>
      <c r="G1208" s="33" t="s">
        <v>17</v>
      </c>
      <c r="H1208" s="8"/>
      <c r="J1208" s="8"/>
    </row>
    <row r="1209" spans="1:10" x14ac:dyDescent="0.25">
      <c r="A1209" s="32" t="str">
        <f t="shared" ca="1" si="21"/>
        <v>Critique</v>
      </c>
      <c r="B1209" s="11"/>
      <c r="C1209" s="12" t="s">
        <v>1785</v>
      </c>
      <c r="D1209" s="12" t="s">
        <v>3360</v>
      </c>
      <c r="E1209" s="12"/>
      <c r="F1209" s="11"/>
      <c r="G1209" s="33" t="s">
        <v>17</v>
      </c>
      <c r="H1209" s="8"/>
      <c r="J1209" s="8"/>
    </row>
    <row r="1210" spans="1:10" x14ac:dyDescent="0.25">
      <c r="A1210" s="32" t="str">
        <f t="shared" ca="1" si="21"/>
        <v>Délégation</v>
      </c>
      <c r="B1210" s="11"/>
      <c r="C1210" s="12" t="s">
        <v>1786</v>
      </c>
      <c r="D1210" s="12" t="s">
        <v>3107</v>
      </c>
      <c r="E1210" s="12"/>
      <c r="F1210" s="11"/>
      <c r="G1210" s="33" t="s">
        <v>17</v>
      </c>
      <c r="H1210" s="8"/>
      <c r="J1210" s="8"/>
    </row>
    <row r="1211" spans="1:10" x14ac:dyDescent="0.25">
      <c r="A1211" s="32" t="str">
        <f t="shared" ca="1" si="21"/>
        <v>Conflit</v>
      </c>
      <c r="B1211" s="11"/>
      <c r="C1211" s="12" t="s">
        <v>1787</v>
      </c>
      <c r="D1211" s="12" t="s">
        <v>3361</v>
      </c>
      <c r="E1211" s="12"/>
      <c r="F1211" s="11"/>
      <c r="G1211" s="33" t="s">
        <v>17</v>
      </c>
      <c r="H1211" s="8"/>
      <c r="J1211" s="8"/>
    </row>
    <row r="1212" spans="1:10" x14ac:dyDescent="0.25">
      <c r="A1212" s="32" t="str">
        <f t="shared" ca="1" si="21"/>
        <v xml:space="preserve">Préparation </v>
      </c>
      <c r="B1212" s="11"/>
      <c r="C1212" s="12" t="s">
        <v>1789</v>
      </c>
      <c r="D1212" s="12" t="s">
        <v>3362</v>
      </c>
      <c r="E1212" s="12"/>
      <c r="F1212" s="11"/>
      <c r="G1212" s="33" t="s">
        <v>17</v>
      </c>
      <c r="H1212" s="8"/>
      <c r="J1212" s="8"/>
    </row>
    <row r="1213" spans="1:10" x14ac:dyDescent="0.25">
      <c r="A1213" s="32" t="str">
        <f t="shared" ca="1" si="21"/>
        <v>Caractéristiques</v>
      </c>
      <c r="B1213" s="11"/>
      <c r="C1213" s="12" t="s">
        <v>1791</v>
      </c>
      <c r="D1213" s="12" t="s">
        <v>2399</v>
      </c>
      <c r="E1213" s="12"/>
      <c r="F1213" s="11"/>
      <c r="G1213" s="33" t="s">
        <v>17</v>
      </c>
      <c r="H1213" s="8"/>
      <c r="J1213" s="8"/>
    </row>
    <row r="1214" spans="1:10" ht="26.4" x14ac:dyDescent="0.25">
      <c r="A1214" s="32" t="str">
        <f t="shared" ca="1" si="21"/>
        <v>(veuillez choisir un élement de la liste "Motif de l'entretien")</v>
      </c>
      <c r="B1214" s="11"/>
      <c r="C1214" s="12" t="s">
        <v>3826</v>
      </c>
      <c r="D1214" s="12" t="s">
        <v>3827</v>
      </c>
      <c r="E1214" s="12"/>
      <c r="F1214" s="11"/>
      <c r="G1214" s="33"/>
      <c r="H1214" s="8"/>
      <c r="J1214" s="8"/>
    </row>
    <row r="1215" spans="1:10" ht="145.19999999999999" x14ac:dyDescent="0.25">
      <c r="A1215" s="32" t="str">
        <f t="shared" ref="A1215:A1279" ca="1" si="22">OFFSET($C1215,0,$Z$5-1)</f>
        <v>-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v>
      </c>
      <c r="B1215" s="11"/>
      <c r="C1215" s="74" t="s">
        <v>1796</v>
      </c>
      <c r="D1215" s="44" t="s">
        <v>3363</v>
      </c>
      <c r="E1215" s="12"/>
      <c r="F1215" s="11"/>
      <c r="G1215" s="33" t="s">
        <v>17</v>
      </c>
      <c r="H1215" s="8"/>
      <c r="J1215" s="8"/>
    </row>
    <row r="1216" spans="1:10" ht="66" x14ac:dyDescent="0.25">
      <c r="A1216" s="32" t="str">
        <f t="shared" ca="1" si="22"/>
        <v>- Communiquer immédiatement sa décision
- Autoriser une phase de lamentations
- Ne pas revenir sur sa décision
- Trouver ensemble des modalités de mise en œuvre</v>
      </c>
      <c r="B1216" s="11"/>
      <c r="C1216" s="44" t="s">
        <v>1794</v>
      </c>
      <c r="D1216" s="44" t="s">
        <v>3364</v>
      </c>
      <c r="E1216" s="12"/>
      <c r="F1216" s="11"/>
      <c r="G1216" s="33" t="s">
        <v>17</v>
      </c>
      <c r="H1216" s="8"/>
      <c r="J1216" s="8"/>
    </row>
    <row r="1217" spans="1:10" ht="92.4" x14ac:dyDescent="0.25">
      <c r="A1217" s="32" t="str">
        <f t="shared" ca="1" si="22"/>
        <v>- Parler du problème sans détour 
- Fournir une description détaillée de l’état des choses
- Laisser le collaborateur s’exprimer 
- Évaluer l’état des choses, notamment sur le plan émotionnel 
- Chercher des solutions et œuvrer pour la réussite 
- Terminer sur une note positive</v>
      </c>
      <c r="B1217" s="11"/>
      <c r="C1217" s="44" t="s">
        <v>1801</v>
      </c>
      <c r="D1217" s="44" t="s">
        <v>3365</v>
      </c>
      <c r="E1217" s="12"/>
      <c r="F1217" s="11"/>
      <c r="G1217" s="33" t="s">
        <v>17</v>
      </c>
      <c r="H1217" s="8"/>
      <c r="J1217" s="8"/>
    </row>
    <row r="1218" spans="1:10" ht="52.8" x14ac:dyDescent="0.25">
      <c r="A1218" s="32" t="str">
        <f t="shared" ca="1" si="22"/>
        <v>- Description aussi exhaustive que possible de la mission, des attributions et de la responsabilité 
- Qui, quand, quoi, pourquoi, comment, avec quoi ?
- Exprimer ses remerciements !</v>
      </c>
      <c r="B1218" s="11"/>
      <c r="C1218" s="44" t="s">
        <v>1795</v>
      </c>
      <c r="D1218" s="44" t="s">
        <v>3366</v>
      </c>
      <c r="E1218" s="12"/>
      <c r="F1218" s="11"/>
      <c r="G1218" s="33" t="s">
        <v>17</v>
      </c>
      <c r="H1218" s="8"/>
      <c r="J1218" s="8"/>
    </row>
    <row r="1219" spans="1:10" ht="132" x14ac:dyDescent="0.25">
      <c r="A1219" s="32" t="str">
        <f t="shared" ca="1" si="22"/>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B1219" s="11"/>
      <c r="C1219" s="44" t="s">
        <v>1792</v>
      </c>
      <c r="D1219" s="44" t="s">
        <v>3367</v>
      </c>
      <c r="E1219" s="12"/>
      <c r="F1219" s="11"/>
      <c r="G1219" s="33" t="s">
        <v>17</v>
      </c>
      <c r="H1219" s="8"/>
      <c r="J1219" s="8"/>
    </row>
    <row r="1220" spans="1:10" x14ac:dyDescent="0.25">
      <c r="A1220" s="32" t="str">
        <f t="shared" ca="1" si="22"/>
        <v>Préparation</v>
      </c>
      <c r="B1220" s="11"/>
      <c r="C1220" s="12" t="s">
        <v>1789</v>
      </c>
      <c r="D1220" s="12" t="s">
        <v>3356</v>
      </c>
      <c r="E1220" s="12"/>
      <c r="F1220" s="11"/>
      <c r="G1220" s="33" t="s">
        <v>17</v>
      </c>
      <c r="H1220" s="8"/>
      <c r="J1220" s="8"/>
    </row>
    <row r="1221" spans="1:10" x14ac:dyDescent="0.25">
      <c r="A1221" s="32" t="str">
        <f t="shared" ca="1" si="22"/>
        <v>Objectif de l'entretien</v>
      </c>
      <c r="B1221" s="11"/>
      <c r="C1221" s="12" t="s">
        <v>1790</v>
      </c>
      <c r="D1221" s="12" t="s">
        <v>3368</v>
      </c>
      <c r="E1221" s="12"/>
      <c r="F1221" s="11"/>
      <c r="G1221" s="33" t="s">
        <v>17</v>
      </c>
      <c r="H1221" s="8"/>
      <c r="J1221" s="8"/>
    </row>
    <row r="1222" spans="1:10" x14ac:dyDescent="0.25">
      <c r="A1222" s="32" t="str">
        <f t="shared" ca="1" si="22"/>
        <v>Contenus/problèmes</v>
      </c>
      <c r="B1222" s="11"/>
      <c r="C1222" s="12" t="s">
        <v>1798</v>
      </c>
      <c r="D1222" s="12" t="s">
        <v>3369</v>
      </c>
      <c r="E1222" s="12"/>
      <c r="F1222" s="11"/>
      <c r="G1222" s="33" t="s">
        <v>17</v>
      </c>
      <c r="H1222" s="8"/>
      <c r="J1222" s="8"/>
    </row>
    <row r="1223" spans="1:10" x14ac:dyDescent="0.25">
      <c r="A1223" s="32" t="str">
        <f t="shared" ca="1" si="22"/>
        <v>Circonstances et contexte</v>
      </c>
      <c r="B1223" s="11"/>
      <c r="C1223" s="12" t="s">
        <v>1797</v>
      </c>
      <c r="D1223" s="12" t="s">
        <v>3370</v>
      </c>
      <c r="E1223" s="12"/>
      <c r="F1223" s="11"/>
      <c r="G1223" s="33" t="s">
        <v>17</v>
      </c>
      <c r="H1223" s="8"/>
      <c r="J1223" s="8"/>
    </row>
    <row r="1224" spans="1:10" x14ac:dyDescent="0.25">
      <c r="A1224" s="32" t="str">
        <f t="shared" ca="1" si="22"/>
        <v>Introduction</v>
      </c>
      <c r="B1224" s="11"/>
      <c r="C1224" s="12" t="s">
        <v>1800</v>
      </c>
      <c r="D1224" s="12" t="s">
        <v>3371</v>
      </c>
      <c r="E1224" s="12"/>
      <c r="F1224" s="11"/>
      <c r="G1224" s="33" t="s">
        <v>17</v>
      </c>
      <c r="H1224" s="8"/>
      <c r="J1224" s="8"/>
    </row>
    <row r="1225" spans="1:10" x14ac:dyDescent="0.25">
      <c r="A1225" s="32" t="str">
        <f t="shared" ca="1" si="22"/>
        <v>Accueil, objectif et déroulement</v>
      </c>
      <c r="B1225" s="11"/>
      <c r="C1225" s="12" t="s">
        <v>1804</v>
      </c>
      <c r="D1225" s="12" t="s">
        <v>3372</v>
      </c>
      <c r="E1225" s="12"/>
      <c r="F1225" s="11"/>
      <c r="G1225" s="33" t="s">
        <v>17</v>
      </c>
      <c r="H1225" s="8"/>
      <c r="J1225" s="8"/>
    </row>
    <row r="1226" spans="1:10" x14ac:dyDescent="0.25">
      <c r="A1226" s="32" t="str">
        <f t="shared" ca="1" si="22"/>
        <v>Créer une atmosphère positive et mettre en confiance</v>
      </c>
      <c r="B1226" s="11"/>
      <c r="C1226" s="12" t="s">
        <v>1802</v>
      </c>
      <c r="D1226" s="12" t="s">
        <v>3373</v>
      </c>
      <c r="E1226" s="12"/>
      <c r="F1226" s="11"/>
      <c r="G1226" s="33" t="s">
        <v>17</v>
      </c>
      <c r="H1226" s="8"/>
      <c r="J1226" s="8"/>
    </row>
    <row r="1227" spans="1:10" x14ac:dyDescent="0.25">
      <c r="A1227" s="32" t="str">
        <f t="shared" ca="1" si="22"/>
        <v>Entretien</v>
      </c>
      <c r="B1227" s="11"/>
      <c r="C1227" s="12" t="s">
        <v>1803</v>
      </c>
      <c r="D1227" s="12" t="s">
        <v>3374</v>
      </c>
      <c r="E1227" s="12"/>
      <c r="F1227" s="11"/>
      <c r="G1227" s="33" t="s">
        <v>17</v>
      </c>
      <c r="H1227" s="8"/>
      <c r="J1227" s="8"/>
    </row>
    <row r="1228" spans="1:10" x14ac:dyDescent="0.25">
      <c r="A1228" s="32" t="str">
        <f t="shared" ca="1" si="22"/>
        <v>Finalité (de quoi s'agit-il ?)</v>
      </c>
      <c r="B1228" s="11"/>
      <c r="C1228" s="12" t="s">
        <v>1805</v>
      </c>
      <c r="D1228" s="12" t="s">
        <v>3375</v>
      </c>
      <c r="E1228" s="12"/>
      <c r="F1228" s="11"/>
      <c r="G1228" s="33" t="s">
        <v>17</v>
      </c>
      <c r="H1228" s="8"/>
      <c r="J1228" s="8"/>
    </row>
    <row r="1229" spans="1:10" x14ac:dyDescent="0.25">
      <c r="A1229" s="32" t="str">
        <f t="shared" ca="1" si="22"/>
        <v>Faits</v>
      </c>
      <c r="B1229" s="11"/>
      <c r="C1229" s="12" t="s">
        <v>1806</v>
      </c>
      <c r="D1229" s="12" t="s">
        <v>3376</v>
      </c>
      <c r="E1229" s="12"/>
      <c r="F1229" s="11"/>
      <c r="G1229" s="33" t="s">
        <v>17</v>
      </c>
      <c r="H1229" s="8"/>
      <c r="J1229" s="8"/>
    </row>
    <row r="1230" spans="1:10" x14ac:dyDescent="0.25">
      <c r="A1230" s="32" t="str">
        <f t="shared" ca="1" si="22"/>
        <v>Notes d'entretien</v>
      </c>
      <c r="B1230" s="11"/>
      <c r="C1230" s="12" t="s">
        <v>1807</v>
      </c>
      <c r="D1230" s="12" t="s">
        <v>3377</v>
      </c>
      <c r="E1230" s="12"/>
      <c r="F1230" s="11"/>
      <c r="G1230" s="33" t="s">
        <v>17</v>
      </c>
      <c r="H1230" s="8"/>
      <c r="J1230" s="8"/>
    </row>
    <row r="1231" spans="1:10" x14ac:dyDescent="0.25">
      <c r="A1231" s="32" t="str">
        <f t="shared" ca="1" si="22"/>
        <v>Clôture</v>
      </c>
      <c r="B1231" s="11"/>
      <c r="C1231" s="12" t="s">
        <v>1808</v>
      </c>
      <c r="D1231" s="12" t="s">
        <v>3378</v>
      </c>
      <c r="E1231" s="12"/>
      <c r="F1231" s="11"/>
      <c r="G1231" s="33" t="s">
        <v>17</v>
      </c>
      <c r="H1231" s="8"/>
      <c r="J1231" s="8"/>
    </row>
    <row r="1232" spans="1:10" x14ac:dyDescent="0.25">
      <c r="A1232" s="32" t="str">
        <f t="shared" ca="1" si="22"/>
        <v>Résultats, accords, mesures de développement</v>
      </c>
      <c r="B1232" s="11"/>
      <c r="C1232" s="12" t="s">
        <v>1809</v>
      </c>
      <c r="D1232" s="12" t="s">
        <v>3379</v>
      </c>
      <c r="E1232" s="12"/>
      <c r="F1232" s="11"/>
      <c r="G1232" s="33" t="s">
        <v>17</v>
      </c>
      <c r="H1232" s="8"/>
      <c r="J1232" s="8"/>
    </row>
    <row r="1233" spans="1:10" x14ac:dyDescent="0.25">
      <c r="A1233" s="32" t="str">
        <f t="shared" ca="1" si="22"/>
        <v>Autres remarques</v>
      </c>
      <c r="B1233" s="11"/>
      <c r="C1233" s="12" t="s">
        <v>1810</v>
      </c>
      <c r="D1233" s="12" t="s">
        <v>3380</v>
      </c>
      <c r="E1233" s="12"/>
      <c r="F1233" s="11"/>
      <c r="G1233" s="33" t="s">
        <v>17</v>
      </c>
      <c r="H1233" s="8"/>
      <c r="J1233" s="8"/>
    </row>
    <row r="1234" spans="1:10" x14ac:dyDescent="0.25">
      <c r="A1234" s="34" t="str">
        <f t="shared" ca="1" si="22"/>
        <v>Règles de l'entretien</v>
      </c>
      <c r="B1234" s="11"/>
      <c r="C1234" s="35" t="s">
        <v>1815</v>
      </c>
      <c r="D1234" s="35" t="s">
        <v>3381</v>
      </c>
      <c r="E1234" s="35"/>
      <c r="F1234" s="36"/>
      <c r="G1234" s="37" t="s">
        <v>17</v>
      </c>
      <c r="H1234" s="8"/>
      <c r="J1234" s="8"/>
    </row>
    <row r="1235" spans="1:10" s="28" customFormat="1" x14ac:dyDescent="0.25">
      <c r="A1235" s="38" t="str">
        <f t="shared" ca="1" si="22"/>
        <v>C O N C E P T   D E   S O I</v>
      </c>
      <c r="B1235" s="43"/>
      <c r="C1235" s="23" t="s">
        <v>1866</v>
      </c>
      <c r="D1235" s="24" t="s">
        <v>3382</v>
      </c>
      <c r="E1235" s="24" t="s">
        <v>1867</v>
      </c>
      <c r="F1235" s="24"/>
      <c r="G1235" s="26" t="s">
        <v>17</v>
      </c>
      <c r="H1235" s="7"/>
      <c r="J1235" s="7"/>
    </row>
    <row r="1236" spans="1:10" x14ac:dyDescent="0.25">
      <c r="A1236" s="29" t="str">
        <f t="shared" ca="1" si="22"/>
        <v>Image idéale</v>
      </c>
      <c r="B1236" s="11"/>
      <c r="C1236" s="39" t="s">
        <v>1868</v>
      </c>
      <c r="D1236" s="39" t="s">
        <v>3383</v>
      </c>
      <c r="E1236" s="39"/>
      <c r="F1236" s="30"/>
      <c r="G1236" s="31" t="s">
        <v>17</v>
      </c>
      <c r="H1236" s="8"/>
      <c r="J1236" s="8"/>
    </row>
    <row r="1237" spans="1:10" ht="26.4" x14ac:dyDescent="0.25">
      <c r="A1237" s="32" t="str">
        <f t="shared" ca="1" si="22"/>
        <v>Image de 
l'autre</v>
      </c>
      <c r="B1237" s="11"/>
      <c r="C1237" s="12" t="s">
        <v>1548</v>
      </c>
      <c r="D1237" s="12" t="s">
        <v>3811</v>
      </c>
      <c r="E1237" s="12" t="s">
        <v>1556</v>
      </c>
      <c r="F1237" s="11"/>
      <c r="G1237" s="33" t="s">
        <v>17</v>
      </c>
      <c r="H1237" s="8"/>
      <c r="J1237" s="8"/>
    </row>
    <row r="1238" spans="1:10" x14ac:dyDescent="0.25">
      <c r="A1238" s="32" t="str">
        <f t="shared" ca="1" si="22"/>
        <v>Image de soi</v>
      </c>
      <c r="B1238" s="11"/>
      <c r="C1238" s="12" t="s">
        <v>1856</v>
      </c>
      <c r="D1238" s="12" t="s">
        <v>1554</v>
      </c>
      <c r="E1238" s="12"/>
      <c r="F1238" s="11"/>
      <c r="G1238" s="33" t="s">
        <v>17</v>
      </c>
      <c r="H1238" s="8"/>
      <c r="J1238" s="8"/>
    </row>
    <row r="1239" spans="1:10" x14ac:dyDescent="0.25">
      <c r="A1239" s="32" t="str">
        <f t="shared" ca="1" si="22"/>
        <v>Moi</v>
      </c>
      <c r="B1239" s="11"/>
      <c r="C1239" s="12" t="s">
        <v>1870</v>
      </c>
      <c r="D1239" s="12" t="s">
        <v>3384</v>
      </c>
      <c r="E1239" s="12"/>
      <c r="F1239" s="11"/>
      <c r="G1239" s="33" t="s">
        <v>17</v>
      </c>
      <c r="H1239" s="8"/>
      <c r="J1239" s="8"/>
    </row>
    <row r="1240" spans="1:10" ht="39.6" x14ac:dyDescent="0.25">
      <c r="A1240" s="32" t="str">
        <f t="shared" ca="1" si="22"/>
        <v>Comment j'aimerais être ou comment les autres aimeraient que je sois</v>
      </c>
      <c r="B1240" s="11"/>
      <c r="C1240" s="12" t="s">
        <v>1873</v>
      </c>
      <c r="D1240" s="12" t="s">
        <v>3385</v>
      </c>
      <c r="E1240" s="12"/>
      <c r="F1240" s="11"/>
      <c r="G1240" s="33" t="s">
        <v>17</v>
      </c>
      <c r="H1240" s="8"/>
      <c r="J1240" s="8"/>
    </row>
    <row r="1241" spans="1:10" x14ac:dyDescent="0.25">
      <c r="A1241" s="32" t="str">
        <f t="shared" ca="1" si="22"/>
        <v>Comment je me vois</v>
      </c>
      <c r="B1241" s="11"/>
      <c r="C1241" s="12" t="s">
        <v>1858</v>
      </c>
      <c r="D1241" s="12" t="s">
        <v>3386</v>
      </c>
      <c r="E1241" s="12"/>
      <c r="F1241" s="11"/>
      <c r="G1241" s="33" t="s">
        <v>17</v>
      </c>
      <c r="H1241" s="8"/>
      <c r="J1241" s="8"/>
    </row>
    <row r="1242" spans="1:10" x14ac:dyDescent="0.25">
      <c r="A1242" s="32" t="str">
        <f t="shared" ca="1" si="22"/>
        <v>Comment les autres me voient</v>
      </c>
      <c r="B1242" s="11"/>
      <c r="C1242" s="12" t="s">
        <v>1857</v>
      </c>
      <c r="D1242" s="12" t="s">
        <v>3387</v>
      </c>
      <c r="E1242" s="12"/>
      <c r="F1242" s="11"/>
      <c r="G1242" s="33" t="s">
        <v>17</v>
      </c>
      <c r="H1242" s="8"/>
      <c r="J1242" s="8"/>
    </row>
    <row r="1243" spans="1:10" x14ac:dyDescent="0.25">
      <c r="A1243" s="32" t="str">
        <f t="shared" ca="1" si="22"/>
        <v>Vie privée</v>
      </c>
      <c r="B1243" s="11"/>
      <c r="C1243" s="12" t="s">
        <v>1859</v>
      </c>
      <c r="D1243" s="12" t="s">
        <v>3388</v>
      </c>
      <c r="E1243" s="12"/>
      <c r="F1243" s="11"/>
      <c r="G1243" s="33" t="s">
        <v>17</v>
      </c>
      <c r="H1243" s="8"/>
      <c r="J1243" s="8"/>
    </row>
    <row r="1244" spans="1:10" x14ac:dyDescent="0.25">
      <c r="A1244" s="32" t="str">
        <f t="shared" ca="1" si="22"/>
        <v>Image réelle - image de soi</v>
      </c>
      <c r="B1244" s="11"/>
      <c r="C1244" s="12" t="s">
        <v>1863</v>
      </c>
      <c r="D1244" s="12" t="s">
        <v>3389</v>
      </c>
      <c r="E1244" s="12"/>
      <c r="F1244" s="11"/>
      <c r="G1244" s="33" t="s">
        <v>17</v>
      </c>
      <c r="H1244" s="8"/>
      <c r="J1244" s="8"/>
    </row>
    <row r="1245" spans="1:10" ht="26.4" x14ac:dyDescent="0.25">
      <c r="A1245" s="32" t="str">
        <f t="shared" ca="1" si="22"/>
        <v>Le domaine dans lequel je suis en accord avec moi-même, mais que je ne partage pas avec les autres.</v>
      </c>
      <c r="B1245" s="11"/>
      <c r="C1245" s="12" t="s">
        <v>1860</v>
      </c>
      <c r="D1245" s="12" t="s">
        <v>3390</v>
      </c>
      <c r="E1245" s="12"/>
      <c r="F1245" s="11"/>
      <c r="G1245" s="33" t="s">
        <v>17</v>
      </c>
      <c r="H1245" s="8"/>
      <c r="J1245" s="8"/>
    </row>
    <row r="1246" spans="1:10" x14ac:dyDescent="0.25">
      <c r="A1246" s="32" t="str">
        <f t="shared" ca="1" si="22"/>
        <v>Image de soi - image de l'autre</v>
      </c>
      <c r="B1246" s="11"/>
      <c r="C1246" s="12" t="s">
        <v>1864</v>
      </c>
      <c r="D1246" s="12" t="s">
        <v>3391</v>
      </c>
      <c r="E1246" s="12"/>
      <c r="F1246" s="11"/>
      <c r="G1246" s="33" t="s">
        <v>17</v>
      </c>
      <c r="H1246" s="8"/>
      <c r="J1246" s="8"/>
    </row>
    <row r="1247" spans="1:10" ht="66" x14ac:dyDescent="0.25">
      <c r="A1247" s="32" t="str">
        <f t="shared" ca="1" si="22"/>
        <v>Je crois être comme cela. Mais certaines personnes me voient différemment. Cela peut être la cause de malentendus. Opportunités : découvrir des aptitudes et des talents. Risques : on peut être blessé par les autres.</v>
      </c>
      <c r="B1247" s="11"/>
      <c r="C1247" s="12" t="s">
        <v>1871</v>
      </c>
      <c r="D1247" s="12" t="s">
        <v>3392</v>
      </c>
      <c r="E1247" s="12"/>
      <c r="F1247" s="11"/>
      <c r="G1247" s="33" t="s">
        <v>17</v>
      </c>
      <c r="H1247" s="8"/>
      <c r="J1247" s="8"/>
    </row>
    <row r="1248" spans="1:10" x14ac:dyDescent="0.25">
      <c r="A1248" s="32" t="str">
        <f t="shared" ca="1" si="22"/>
        <v>Zone aveugle / point sensible</v>
      </c>
      <c r="B1248" s="11"/>
      <c r="C1248" s="12" t="s">
        <v>1865</v>
      </c>
      <c r="D1248" s="12" t="s">
        <v>3393</v>
      </c>
      <c r="E1248" s="12"/>
      <c r="F1248" s="11"/>
      <c r="G1248" s="33" t="s">
        <v>17</v>
      </c>
      <c r="H1248" s="8"/>
      <c r="J1248" s="8"/>
    </row>
    <row r="1249" spans="1:10" x14ac:dyDescent="0.25">
      <c r="A1249" s="32" t="str">
        <f t="shared" ca="1" si="22"/>
        <v>Façade, rôle</v>
      </c>
      <c r="B1249" s="11"/>
      <c r="C1249" s="12" t="s">
        <v>1861</v>
      </c>
      <c r="D1249" s="12" t="s">
        <v>3394</v>
      </c>
      <c r="E1249" s="12"/>
      <c r="F1249" s="11"/>
      <c r="G1249" s="33" t="s">
        <v>17</v>
      </c>
      <c r="H1249" s="8"/>
      <c r="J1249" s="8"/>
    </row>
    <row r="1250" spans="1:10" x14ac:dyDescent="0.25">
      <c r="A1250" s="32" t="str">
        <f t="shared" ca="1" si="22"/>
        <v>Image de l'autre - image idéale</v>
      </c>
      <c r="B1250" s="11"/>
      <c r="C1250" s="12" t="s">
        <v>1872</v>
      </c>
      <c r="D1250" s="12" t="s">
        <v>3395</v>
      </c>
      <c r="E1250" s="12"/>
      <c r="F1250" s="11"/>
      <c r="G1250" s="33" t="s">
        <v>17</v>
      </c>
      <c r="H1250" s="8"/>
      <c r="J1250" s="8"/>
    </row>
    <row r="1251" spans="1:10" ht="52.8" x14ac:dyDescent="0.25">
      <c r="A1251" s="32" t="str">
        <f t="shared" ca="1" si="22"/>
        <v>Je me dissimule derrière une façade pour être comme je le souhaite ou comme les autres le souhaitent. Opportunités : motivation extrinsèque. Risques : surmenage, stress.</v>
      </c>
      <c r="B1251" s="11"/>
      <c r="C1251" s="12" t="s">
        <v>1879</v>
      </c>
      <c r="D1251" s="12" t="s">
        <v>3396</v>
      </c>
      <c r="E1251" s="12"/>
      <c r="F1251" s="11"/>
      <c r="G1251" s="33" t="s">
        <v>17</v>
      </c>
      <c r="H1251" s="8"/>
      <c r="J1251" s="8"/>
    </row>
    <row r="1252" spans="1:10" x14ac:dyDescent="0.25">
      <c r="A1252" s="32" t="str">
        <f t="shared" ca="1" si="22"/>
        <v>Source de motivation</v>
      </c>
      <c r="B1252" s="11"/>
      <c r="C1252" s="12" t="s">
        <v>1862</v>
      </c>
      <c r="D1252" s="12" t="s">
        <v>3397</v>
      </c>
      <c r="E1252" s="12"/>
      <c r="F1252" s="11"/>
      <c r="G1252" s="33" t="s">
        <v>17</v>
      </c>
      <c r="H1252" s="8"/>
      <c r="J1252" s="8"/>
    </row>
    <row r="1253" spans="1:10" x14ac:dyDescent="0.25">
      <c r="A1253" s="32" t="str">
        <f t="shared" ca="1" si="22"/>
        <v>Image de soi - image idéale</v>
      </c>
      <c r="B1253" s="11"/>
      <c r="C1253" s="12" t="s">
        <v>1869</v>
      </c>
      <c r="D1253" s="12" t="s">
        <v>3398</v>
      </c>
      <c r="E1253" s="12"/>
      <c r="F1253" s="11"/>
      <c r="G1253" s="33" t="s">
        <v>17</v>
      </c>
      <c r="H1253" s="8"/>
      <c r="J1253" s="8"/>
    </row>
    <row r="1254" spans="1:10" ht="39.6" x14ac:dyDescent="0.25">
      <c r="A1254" s="32" t="str">
        <f t="shared" ca="1" si="22"/>
        <v>Je crois être ainsi, et sais comment j'aimerais être. Opportunités : source de motivation intrinsèque. Risques : peut mener à de mauvais objectifs.</v>
      </c>
      <c r="B1254" s="11"/>
      <c r="C1254" s="12" t="s">
        <v>1878</v>
      </c>
      <c r="D1254" s="12" t="s">
        <v>3399</v>
      </c>
      <c r="E1254" s="12"/>
      <c r="F1254" s="11"/>
      <c r="G1254" s="33" t="s">
        <v>17</v>
      </c>
      <c r="H1254" s="8"/>
      <c r="J1254" s="8"/>
    </row>
    <row r="1255" spans="1:10" x14ac:dyDescent="0.25">
      <c r="A1255" s="32" t="str">
        <f t="shared" ca="1" si="22"/>
        <v>(connu de moi)</v>
      </c>
      <c r="B1255" s="11"/>
      <c r="C1255" s="12" t="s">
        <v>1876</v>
      </c>
      <c r="D1255" s="12" t="s">
        <v>3400</v>
      </c>
      <c r="E1255" s="12"/>
      <c r="F1255" s="11"/>
      <c r="G1255" s="33" t="s">
        <v>17</v>
      </c>
      <c r="H1255" s="8"/>
      <c r="J1255" s="8"/>
    </row>
    <row r="1256" spans="1:10" x14ac:dyDescent="0.25">
      <c r="A1256" s="32" t="str">
        <f t="shared" ca="1" si="22"/>
        <v>(inconnu de moi)</v>
      </c>
      <c r="B1256" s="11"/>
      <c r="C1256" s="12" t="s">
        <v>1877</v>
      </c>
      <c r="D1256" s="12" t="s">
        <v>3401</v>
      </c>
      <c r="E1256" s="12"/>
      <c r="F1256" s="11"/>
      <c r="G1256" s="33" t="s">
        <v>17</v>
      </c>
      <c r="H1256" s="8"/>
      <c r="J1256" s="8"/>
    </row>
    <row r="1257" spans="1:10" x14ac:dyDescent="0.25">
      <c r="A1257" s="34" t="str">
        <f t="shared" ca="1" si="22"/>
        <v>Formulaire</v>
      </c>
      <c r="B1257" s="11"/>
      <c r="C1257" s="48" t="s">
        <v>2601</v>
      </c>
      <c r="D1257" s="48" t="s">
        <v>3402</v>
      </c>
      <c r="E1257" s="48"/>
      <c r="G1257" s="37" t="s">
        <v>17</v>
      </c>
      <c r="H1257" s="8"/>
      <c r="J1257" s="8"/>
    </row>
    <row r="1258" spans="1:10" s="28" customFormat="1" x14ac:dyDescent="0.25">
      <c r="A1258" s="38" t="str">
        <f t="shared" ca="1" si="22"/>
        <v>F E N Ê T R E  D E  J O H A R I</v>
      </c>
      <c r="B1258" s="43"/>
      <c r="C1258" s="23" t="s">
        <v>1887</v>
      </c>
      <c r="D1258" s="24" t="s">
        <v>3412</v>
      </c>
      <c r="E1258" s="24"/>
      <c r="F1258" s="24"/>
      <c r="G1258" s="26" t="s">
        <v>17</v>
      </c>
      <c r="H1258" s="7"/>
      <c r="J1258" s="7"/>
    </row>
    <row r="1259" spans="1:10" x14ac:dyDescent="0.25">
      <c r="A1259" s="29" t="str">
        <f t="shared" ca="1" si="22"/>
        <v>Connu de moi</v>
      </c>
      <c r="B1259" s="11"/>
      <c r="C1259" s="39" t="s">
        <v>1875</v>
      </c>
      <c r="D1259" s="39" t="s">
        <v>3403</v>
      </c>
      <c r="E1259" s="39"/>
      <c r="F1259" s="30"/>
      <c r="G1259" s="31" t="s">
        <v>17</v>
      </c>
      <c r="H1259" s="8"/>
      <c r="J1259" s="8"/>
    </row>
    <row r="1260" spans="1:10" x14ac:dyDescent="0.25">
      <c r="A1260" s="32" t="str">
        <f t="shared" ca="1" si="22"/>
        <v>Inconnu de moi</v>
      </c>
      <c r="B1260" s="11"/>
      <c r="C1260" s="12" t="s">
        <v>1874</v>
      </c>
      <c r="D1260" s="12" t="s">
        <v>3404</v>
      </c>
      <c r="E1260" s="12"/>
      <c r="F1260" s="11"/>
      <c r="G1260" s="33" t="s">
        <v>17</v>
      </c>
      <c r="H1260" s="8"/>
      <c r="J1260" s="8"/>
    </row>
    <row r="1261" spans="1:10" x14ac:dyDescent="0.25">
      <c r="A1261" s="32" t="str">
        <f t="shared" ca="1" si="22"/>
        <v>Connu des autres</v>
      </c>
      <c r="B1261" s="11"/>
      <c r="C1261" s="12" t="s">
        <v>1880</v>
      </c>
      <c r="D1261" s="12" t="s">
        <v>3405</v>
      </c>
      <c r="E1261" s="12"/>
      <c r="F1261" s="11"/>
      <c r="G1261" s="33" t="s">
        <v>17</v>
      </c>
      <c r="H1261" s="8"/>
      <c r="J1261" s="8"/>
    </row>
    <row r="1262" spans="1:10" x14ac:dyDescent="0.25">
      <c r="A1262" s="32" t="str">
        <f t="shared" ca="1" si="22"/>
        <v>Inconnu des autres</v>
      </c>
      <c r="B1262" s="11"/>
      <c r="C1262" s="12" t="s">
        <v>1881</v>
      </c>
      <c r="D1262" s="12" t="s">
        <v>3406</v>
      </c>
      <c r="E1262" s="12"/>
      <c r="F1262" s="11"/>
      <c r="G1262" s="33" t="s">
        <v>17</v>
      </c>
      <c r="H1262" s="8"/>
      <c r="J1262" s="8"/>
    </row>
    <row r="1263" spans="1:10" x14ac:dyDescent="0.25">
      <c r="A1263" s="32" t="str">
        <f t="shared" ca="1" si="22"/>
        <v>Personne publique</v>
      </c>
      <c r="B1263" s="11"/>
      <c r="C1263" s="12" t="s">
        <v>1882</v>
      </c>
      <c r="D1263" s="12" t="s">
        <v>3407</v>
      </c>
      <c r="E1263" s="12"/>
      <c r="F1263" s="11"/>
      <c r="G1263" s="33" t="s">
        <v>17</v>
      </c>
      <c r="H1263" s="8"/>
      <c r="J1263" s="8"/>
    </row>
    <row r="1264" spans="1:10" x14ac:dyDescent="0.25">
      <c r="A1264" s="32" t="str">
        <f t="shared" ca="1" si="22"/>
        <v>Zone aveugle</v>
      </c>
      <c r="B1264" s="11"/>
      <c r="C1264" s="12" t="s">
        <v>1883</v>
      </c>
      <c r="D1264" s="12" t="s">
        <v>3408</v>
      </c>
      <c r="E1264" s="12"/>
      <c r="F1264" s="11"/>
      <c r="G1264" s="33" t="s">
        <v>17</v>
      </c>
      <c r="H1264" s="8"/>
      <c r="J1264" s="8"/>
    </row>
    <row r="1265" spans="1:10" x14ac:dyDescent="0.25">
      <c r="A1265" s="32" t="str">
        <f t="shared" ca="1" si="22"/>
        <v>Inconnu</v>
      </c>
      <c r="B1265" s="11"/>
      <c r="C1265" s="12" t="s">
        <v>1884</v>
      </c>
      <c r="D1265" s="12" t="s">
        <v>3409</v>
      </c>
      <c r="E1265" s="12"/>
      <c r="F1265" s="11"/>
      <c r="G1265" s="33" t="s">
        <v>17</v>
      </c>
      <c r="H1265" s="8"/>
      <c r="J1265" s="8"/>
    </row>
    <row r="1266" spans="1:10" x14ac:dyDescent="0.25">
      <c r="A1266" s="32" t="str">
        <f t="shared" ca="1" si="22"/>
        <v>Mon secret</v>
      </c>
      <c r="B1266" s="11"/>
      <c r="C1266" s="12" t="s">
        <v>1885</v>
      </c>
      <c r="D1266" s="12" t="s">
        <v>3410</v>
      </c>
      <c r="E1266" s="12"/>
      <c r="F1266" s="11"/>
      <c r="G1266" s="33" t="s">
        <v>17</v>
      </c>
      <c r="H1266" s="8"/>
      <c r="J1266" s="8"/>
    </row>
    <row r="1267" spans="1:10" x14ac:dyDescent="0.25">
      <c r="A1267" s="34" t="str">
        <f t="shared" ca="1" si="22"/>
        <v>Je divulgue</v>
      </c>
      <c r="B1267" s="11"/>
      <c r="C1267" s="35" t="s">
        <v>1886</v>
      </c>
      <c r="D1267" s="35" t="s">
        <v>3411</v>
      </c>
      <c r="E1267" s="35"/>
      <c r="F1267" s="36"/>
      <c r="G1267" s="37" t="s">
        <v>17</v>
      </c>
      <c r="H1267" s="8"/>
      <c r="J1267" s="8"/>
    </row>
    <row r="1268" spans="1:10" s="28" customFormat="1" x14ac:dyDescent="0.25">
      <c r="A1268" s="38" t="str">
        <f t="shared" ca="1" si="22"/>
        <v>Rôles en équipe selon Belbin - autoévaluation</v>
      </c>
      <c r="B1268" s="43"/>
      <c r="C1268" s="23" t="s">
        <v>1893</v>
      </c>
      <c r="D1268" s="24" t="s">
        <v>3413</v>
      </c>
      <c r="E1268" s="24"/>
      <c r="F1268" s="24"/>
      <c r="G1268" s="26" t="s">
        <v>17</v>
      </c>
      <c r="H1268" s="7"/>
      <c r="J1268" s="7"/>
    </row>
    <row r="1269" spans="1:10" ht="26.4" x14ac:dyDescent="0.25">
      <c r="A1269" s="29" t="str">
        <f t="shared" ca="1" si="22"/>
        <v>Commencez par lire soigneusement chaque question avec les réponses possibles.</v>
      </c>
      <c r="B1269" s="11"/>
      <c r="C1269" s="39" t="s">
        <v>2023</v>
      </c>
      <c r="D1269" s="39" t="s">
        <v>3414</v>
      </c>
      <c r="E1269" s="39"/>
      <c r="F1269" s="30"/>
      <c r="G1269" s="31" t="s">
        <v>17</v>
      </c>
      <c r="H1269" s="8"/>
      <c r="J1269" s="8"/>
    </row>
    <row r="1270" spans="1:10" ht="26.4" x14ac:dyDescent="0.25">
      <c r="A1270" s="32" t="str">
        <f t="shared" ca="1" si="22"/>
        <v>Revenez à " A " et cochez toutes les phrases qui correspondent à votre cas.</v>
      </c>
      <c r="B1270" s="11"/>
      <c r="C1270" s="12" t="s">
        <v>3415</v>
      </c>
      <c r="D1270" s="12" t="s">
        <v>3416</v>
      </c>
      <c r="E1270" s="12"/>
      <c r="F1270" s="11"/>
      <c r="G1270" s="33" t="s">
        <v>17</v>
      </c>
      <c r="H1270" s="8"/>
      <c r="J1270" s="8"/>
    </row>
    <row r="1271" spans="1:10" ht="118.8" x14ac:dyDescent="0.25">
      <c r="A1271" s="32" t="str">
        <f t="shared" ca="1" si="22"/>
        <v>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v>
      </c>
      <c r="B1271" s="11"/>
      <c r="C1271" s="12" t="s">
        <v>1895</v>
      </c>
      <c r="D1271" s="12" t="s">
        <v>3417</v>
      </c>
      <c r="E1271" s="12"/>
      <c r="F1271" s="11"/>
      <c r="G1271" s="33" t="s">
        <v>17</v>
      </c>
      <c r="H1271" s="8"/>
      <c r="J1271" s="8"/>
    </row>
    <row r="1272" spans="1:10" ht="26.4" x14ac:dyDescent="0.25">
      <c r="A1272" s="32" t="str">
        <f t="shared" ca="1" si="22"/>
        <v>À la fin, il faut que 10 points soient répartis dans chaque thématique.</v>
      </c>
      <c r="B1272" s="11"/>
      <c r="C1272" s="12" t="s">
        <v>1894</v>
      </c>
      <c r="D1272" s="12" t="s">
        <v>3418</v>
      </c>
      <c r="E1272" s="12"/>
      <c r="F1272" s="11"/>
      <c r="G1272" s="33" t="s">
        <v>17</v>
      </c>
      <c r="H1272" s="8"/>
      <c r="J1272" s="8"/>
    </row>
    <row r="1273" spans="1:10" x14ac:dyDescent="0.25">
      <c r="A1273" s="32" t="str">
        <f t="shared" ca="1" si="22"/>
        <v>points</v>
      </c>
      <c r="B1273" s="11"/>
      <c r="C1273" s="12" t="s">
        <v>1409</v>
      </c>
      <c r="D1273" s="12" t="s">
        <v>3829</v>
      </c>
      <c r="E1273" s="12"/>
      <c r="F1273" s="11"/>
      <c r="G1273" s="33" t="s">
        <v>17</v>
      </c>
      <c r="H1273" s="8"/>
      <c r="J1273" s="8"/>
    </row>
    <row r="1274" spans="1:10" x14ac:dyDescent="0.25">
      <c r="A1274" s="32" t="str">
        <f t="shared" ca="1" si="22"/>
        <v>Erreur !  Max. 10 points !</v>
      </c>
      <c r="B1274" s="11"/>
      <c r="C1274" s="12" t="s">
        <v>3830</v>
      </c>
      <c r="D1274" s="12" t="s">
        <v>3831</v>
      </c>
      <c r="E1274" s="12"/>
      <c r="F1274" s="11"/>
      <c r="G1274" s="33"/>
      <c r="H1274" s="8"/>
      <c r="J1274" s="8"/>
    </row>
    <row r="1275" spans="1:10" x14ac:dyDescent="0.25">
      <c r="A1275" s="32" t="str">
        <f t="shared" ca="1" si="22"/>
        <v>J'aime mon travail parce que…</v>
      </c>
      <c r="B1275" s="11"/>
      <c r="C1275" s="73" t="s">
        <v>1896</v>
      </c>
      <c r="D1275" s="12" t="s">
        <v>3419</v>
      </c>
      <c r="E1275" s="12"/>
      <c r="F1275" s="11"/>
      <c r="G1275" s="33" t="s">
        <v>17</v>
      </c>
      <c r="H1275" s="8"/>
      <c r="J1275" s="8"/>
    </row>
    <row r="1276" spans="1:10" ht="26.4" x14ac:dyDescent="0.25">
      <c r="A1276" s="32" t="str">
        <f t="shared" ca="1" si="22"/>
        <v>J'apprécie les situations nouvelles, qui me permettent d'inventer un maximum de solutions possibles.</v>
      </c>
      <c r="B1276" s="11"/>
      <c r="C1276" s="12" t="s">
        <v>1906</v>
      </c>
      <c r="D1276" s="12" t="s">
        <v>3420</v>
      </c>
      <c r="E1276" s="12"/>
      <c r="F1276" s="11"/>
      <c r="G1276" s="33" t="s">
        <v>17</v>
      </c>
      <c r="H1276" s="8"/>
      <c r="J1276" s="8"/>
    </row>
    <row r="1277" spans="1:10" ht="39.6" x14ac:dyDescent="0.25">
      <c r="A1277" s="32" t="str">
        <f t="shared" ca="1" si="22"/>
        <v>Ce qui m'intéresse en premier lieu, c'est de trouver des solutions pratiques, des solutions qui fonctionnent vraiment.</v>
      </c>
      <c r="B1277" s="11"/>
      <c r="C1277" s="12" t="s">
        <v>1907</v>
      </c>
      <c r="D1277" s="12" t="s">
        <v>3421</v>
      </c>
      <c r="E1277" s="12"/>
      <c r="F1277" s="11"/>
      <c r="G1277" s="33" t="s">
        <v>17</v>
      </c>
      <c r="H1277" s="8"/>
      <c r="J1277" s="8"/>
    </row>
    <row r="1278" spans="1:10" ht="26.4" x14ac:dyDescent="0.25">
      <c r="A1278" s="32" t="str">
        <f t="shared" ca="1" si="22"/>
        <v>J'aime mettre à profit mes connaissances professionnelles en accomplissant une tâche exigeante.</v>
      </c>
      <c r="B1278" s="11"/>
      <c r="C1278" s="12" t="s">
        <v>1908</v>
      </c>
      <c r="D1278" s="12" t="s">
        <v>3422</v>
      </c>
      <c r="E1278" s="12"/>
      <c r="F1278" s="11"/>
      <c r="G1278" s="33" t="s">
        <v>17</v>
      </c>
      <c r="H1278" s="8"/>
      <c r="J1278" s="8"/>
    </row>
    <row r="1279" spans="1:10" ht="26.4" x14ac:dyDescent="0.25">
      <c r="A1279" s="32" t="str">
        <f t="shared" ca="1" si="22"/>
        <v>J'aime avoir le sentiment de créer de bonnes relations entre les gens.</v>
      </c>
      <c r="B1279" s="11"/>
      <c r="C1279" s="12" t="s">
        <v>1909</v>
      </c>
      <c r="D1279" s="12" t="s">
        <v>3423</v>
      </c>
      <c r="E1279" s="12"/>
      <c r="F1279" s="11"/>
      <c r="G1279" s="33" t="s">
        <v>17</v>
      </c>
      <c r="H1279" s="8"/>
      <c r="J1279" s="8"/>
    </row>
    <row r="1280" spans="1:10" ht="26.4" x14ac:dyDescent="0.25">
      <c r="A1280" s="32" t="str">
        <f t="shared" ref="A1280:A1343" ca="1" si="23">OFFSET($C1280,0,$Z$5-1)</f>
        <v>J'exerce une forte influence sur les processus décisionnels.</v>
      </c>
      <c r="B1280" s="11"/>
      <c r="C1280" s="12" t="s">
        <v>1910</v>
      </c>
      <c r="D1280" s="12" t="s">
        <v>3424</v>
      </c>
      <c r="E1280" s="12"/>
      <c r="F1280" s="11"/>
      <c r="G1280" s="33" t="s">
        <v>17</v>
      </c>
      <c r="H1280" s="8"/>
      <c r="J1280" s="8"/>
    </row>
    <row r="1281" spans="1:10" ht="26.4" x14ac:dyDescent="0.25">
      <c r="A1281" s="32" t="str">
        <f t="shared" ca="1" si="23"/>
        <v>Au travail, je rencontre beaucoup de gens qui ont des choses intéressantes à offrir.</v>
      </c>
      <c r="B1281" s="11"/>
      <c r="C1281" s="12" t="s">
        <v>1911</v>
      </c>
      <c r="D1281" s="12" t="s">
        <v>3425</v>
      </c>
      <c r="E1281" s="12"/>
      <c r="F1281" s="11"/>
      <c r="G1281" s="33" t="s">
        <v>17</v>
      </c>
      <c r="H1281" s="8"/>
      <c r="J1281" s="8"/>
    </row>
    <row r="1282" spans="1:10" ht="26.4" x14ac:dyDescent="0.25">
      <c r="A1282" s="32" t="str">
        <f t="shared" ca="1" si="23"/>
        <v>J'aime amener les gens à s'accorder sur les mesures qui doivent être mises en œuvre.</v>
      </c>
      <c r="B1282" s="11"/>
      <c r="C1282" s="12" t="s">
        <v>2015</v>
      </c>
      <c r="D1282" s="12" t="s">
        <v>3426</v>
      </c>
      <c r="E1282" s="12"/>
      <c r="F1282" s="11"/>
      <c r="G1282" s="33" t="s">
        <v>17</v>
      </c>
      <c r="H1282" s="8"/>
      <c r="J1282" s="8"/>
    </row>
    <row r="1283" spans="1:10" ht="26.4" x14ac:dyDescent="0.25">
      <c r="A1283" s="32" t="str">
        <f t="shared" ca="1" si="23"/>
        <v>Je me sens toujours parfaitement bien lorsque je peux me consacrer entièrement à une mission.</v>
      </c>
      <c r="B1283" s="11"/>
      <c r="C1283" s="12" t="s">
        <v>1912</v>
      </c>
      <c r="D1283" s="12" t="s">
        <v>3427</v>
      </c>
      <c r="E1283" s="12"/>
      <c r="F1283" s="11"/>
      <c r="G1283" s="33" t="s">
        <v>17</v>
      </c>
      <c r="H1283" s="8"/>
      <c r="J1283" s="8"/>
    </row>
    <row r="1284" spans="1:10" ht="26.4" x14ac:dyDescent="0.25">
      <c r="A1284" s="32" t="str">
        <f t="shared" ca="1" si="23"/>
        <v>J'aime les occasions qui me permettent de stimuler mon imagination.</v>
      </c>
      <c r="B1284" s="11"/>
      <c r="C1284" s="12" t="s">
        <v>1913</v>
      </c>
      <c r="D1284" s="12" t="s">
        <v>3428</v>
      </c>
      <c r="E1284" s="12"/>
      <c r="F1284" s="11"/>
      <c r="G1284" s="33" t="s">
        <v>17</v>
      </c>
      <c r="H1284" s="8"/>
      <c r="J1284" s="8"/>
    </row>
    <row r="1285" spans="1:10" ht="26.4" x14ac:dyDescent="0.25">
      <c r="A1285" s="32" t="str">
        <f t="shared" ca="1" si="23"/>
        <v>Ce qui est caractéristique dans ma manière de travailler en groupe…</v>
      </c>
      <c r="B1285" s="11"/>
      <c r="C1285" s="12" t="s">
        <v>1914</v>
      </c>
      <c r="D1285" s="12" t="s">
        <v>3429</v>
      </c>
      <c r="E1285" s="12"/>
      <c r="F1285" s="11"/>
      <c r="G1285" s="33" t="s">
        <v>17</v>
      </c>
      <c r="H1285" s="8"/>
      <c r="J1285" s="8"/>
    </row>
    <row r="1286" spans="1:10" ht="26.4" x14ac:dyDescent="0.25">
      <c r="A1286" s="32" t="str">
        <f t="shared" ca="1" si="23"/>
        <v>Je trouve intéressant de faire plus ample connaissance avec mes collègues afin de mieux m'entendre avec eux.</v>
      </c>
      <c r="B1286" s="11"/>
      <c r="C1286" s="12" t="s">
        <v>1915</v>
      </c>
      <c r="D1286" s="12" t="s">
        <v>3430</v>
      </c>
      <c r="E1286" s="12"/>
      <c r="F1286" s="11"/>
      <c r="G1286" s="33" t="s">
        <v>17</v>
      </c>
      <c r="H1286" s="8"/>
      <c r="J1286" s="8"/>
    </row>
    <row r="1287" spans="1:10" ht="39.6" x14ac:dyDescent="0.25">
      <c r="A1287" s="32" t="str">
        <f t="shared" ca="1" si="23"/>
        <v>Je n'ai pas peur de ne pas abonder dans le sens des autres, ni de défendre une position minoritaire.</v>
      </c>
      <c r="B1287" s="11"/>
      <c r="C1287" s="12" t="s">
        <v>1916</v>
      </c>
      <c r="D1287" s="12" t="s">
        <v>3431</v>
      </c>
      <c r="E1287" s="12"/>
      <c r="F1287" s="11"/>
      <c r="G1287" s="33" t="s">
        <v>17</v>
      </c>
      <c r="H1287" s="8"/>
      <c r="J1287" s="8"/>
    </row>
    <row r="1288" spans="1:10" ht="26.4" x14ac:dyDescent="0.25">
      <c r="A1288" s="32" t="str">
        <f t="shared" ca="1" si="23"/>
        <v>J'ai l'habitude d'avancer les arguments qui permettront de réfuter les propositions inopportunes.</v>
      </c>
      <c r="B1288" s="11"/>
      <c r="C1288" s="12" t="s">
        <v>1917</v>
      </c>
      <c r="D1288" s="12" t="s">
        <v>3432</v>
      </c>
      <c r="E1288" s="12"/>
      <c r="F1288" s="11"/>
      <c r="G1288" s="33" t="s">
        <v>17</v>
      </c>
      <c r="H1288" s="8"/>
      <c r="J1288" s="8"/>
    </row>
    <row r="1289" spans="1:10" ht="39.6" x14ac:dyDescent="0.25">
      <c r="A1289" s="32" t="str">
        <f t="shared" ca="1" si="23"/>
        <v>J'estime être capable d'élaborer des plans de mesures attractifs, qui débouchent ultérieurement sur des actions.</v>
      </c>
      <c r="B1289" s="11"/>
      <c r="C1289" s="12" t="s">
        <v>3433</v>
      </c>
      <c r="D1289" s="12" t="s">
        <v>3434</v>
      </c>
      <c r="E1289" s="12"/>
      <c r="F1289" s="11"/>
      <c r="G1289" s="33" t="s">
        <v>17</v>
      </c>
      <c r="H1289" s="8"/>
      <c r="J1289" s="8"/>
    </row>
    <row r="1290" spans="1:10" ht="39.6" x14ac:dyDescent="0.25">
      <c r="A1290" s="32" t="str">
        <f t="shared" ca="1" si="23"/>
        <v>J'ai le don de proposer des alternatives de façon inattendue, plutôt que de vendre du " vieux vin dans de nouvelles bouteilles " (de faire du neuf avec du vieux).</v>
      </c>
      <c r="B1290" s="11"/>
      <c r="C1290" s="12" t="s">
        <v>3435</v>
      </c>
      <c r="D1290" s="12" t="s">
        <v>3436</v>
      </c>
      <c r="E1290" s="12"/>
      <c r="F1290" s="11"/>
      <c r="G1290" s="33" t="s">
        <v>17</v>
      </c>
      <c r="H1290" s="8"/>
      <c r="J1290" s="8"/>
    </row>
    <row r="1291" spans="1:10" ht="26.4" x14ac:dyDescent="0.25">
      <c r="A1291" s="32" t="str">
        <f t="shared" ca="1" si="23"/>
        <v>Lorsqu'il s'agit de résoudre des tâches en équipe, il faut plutôt me considérer comme un perfectionniste.</v>
      </c>
      <c r="B1291" s="11"/>
      <c r="C1291" s="12" t="s">
        <v>1918</v>
      </c>
      <c r="D1291" s="12" t="s">
        <v>3437</v>
      </c>
      <c r="E1291" s="12"/>
      <c r="F1291" s="11"/>
      <c r="G1291" s="33" t="s">
        <v>17</v>
      </c>
      <c r="H1291" s="8"/>
      <c r="J1291" s="8"/>
    </row>
    <row r="1292" spans="1:10" ht="26.4" x14ac:dyDescent="0.25">
      <c r="A1292" s="32" t="str">
        <f t="shared" ca="1" si="23"/>
        <v>J'aime avoir des contacts utiles, même en dehors du groupe de travail du moment.</v>
      </c>
      <c r="B1292" s="11"/>
      <c r="C1292" s="12" t="s">
        <v>2016</v>
      </c>
      <c r="D1292" s="12" t="s">
        <v>3438</v>
      </c>
      <c r="E1292" s="12"/>
      <c r="F1292" s="11"/>
      <c r="G1292" s="33" t="s">
        <v>17</v>
      </c>
      <c r="H1292" s="8"/>
      <c r="J1292" s="8"/>
    </row>
    <row r="1293" spans="1:10" ht="26.4" x14ac:dyDescent="0.25">
      <c r="A1293" s="32" t="str">
        <f t="shared" ca="1" si="23"/>
        <v>Lorsqu'il s'agit de résoudre une mission, j'aime m'y consacrer avec minutie.</v>
      </c>
      <c r="B1293" s="11"/>
      <c r="C1293" s="12" t="s">
        <v>1919</v>
      </c>
      <c r="D1293" s="12" t="s">
        <v>3439</v>
      </c>
      <c r="E1293" s="12"/>
      <c r="F1293" s="11"/>
      <c r="G1293" s="33" t="s">
        <v>17</v>
      </c>
      <c r="H1293" s="8"/>
      <c r="J1293" s="8"/>
    </row>
    <row r="1294" spans="1:10" ht="39.6" x14ac:dyDescent="0.25">
      <c r="A1294" s="32" t="str">
        <f t="shared" ca="1" si="23"/>
        <v>Lorsqu'il faut s'atteler à quelque chose, je suis immédiatement en mesure de décider ce qu'il faut faire, même si l'opinion de tous les autres m'intéresse.</v>
      </c>
      <c r="B1294" s="11"/>
      <c r="C1294" s="12" t="s">
        <v>2017</v>
      </c>
      <c r="D1294" s="12" t="s">
        <v>3440</v>
      </c>
      <c r="E1294" s="12"/>
      <c r="F1294" s="11"/>
      <c r="G1294" s="33" t="s">
        <v>17</v>
      </c>
      <c r="H1294" s="8"/>
      <c r="J1294" s="8"/>
    </row>
    <row r="1295" spans="1:10" ht="26.4" x14ac:dyDescent="0.25">
      <c r="A1295" s="32" t="str">
        <f t="shared" ca="1" si="23"/>
        <v>Lorsque je travaille avec d'autres personnes dans le cadre d'un projet…</v>
      </c>
      <c r="B1295" s="11"/>
      <c r="C1295" s="12" t="s">
        <v>1920</v>
      </c>
      <c r="D1295" s="12" t="s">
        <v>3441</v>
      </c>
      <c r="E1295" s="12"/>
      <c r="F1295" s="11"/>
      <c r="G1295" s="33" t="s">
        <v>17</v>
      </c>
      <c r="H1295" s="8"/>
      <c r="J1295" s="8"/>
    </row>
    <row r="1296" spans="1:10" ht="26.4" x14ac:dyDescent="0.25">
      <c r="A1296" s="32" t="str">
        <f t="shared" ca="1" si="23"/>
        <v>Je réussis à encadrer les gens, sans les pousser dans une direction donnée.</v>
      </c>
      <c r="B1296" s="11"/>
      <c r="C1296" s="12" t="s">
        <v>1921</v>
      </c>
      <c r="D1296" s="12" t="s">
        <v>3442</v>
      </c>
      <c r="E1296" s="12"/>
      <c r="F1296" s="11"/>
      <c r="G1296" s="33" t="s">
        <v>17</v>
      </c>
      <c r="H1296" s="8"/>
      <c r="J1296" s="8"/>
    </row>
    <row r="1297" spans="1:10" ht="26.4" x14ac:dyDescent="0.25">
      <c r="A1297" s="32" t="str">
        <f t="shared" ca="1" si="23"/>
        <v>Ma vigilance nous protège contre l'inexactitude et les oublis.</v>
      </c>
      <c r="B1297" s="11"/>
      <c r="C1297" s="12" t="s">
        <v>1922</v>
      </c>
      <c r="D1297" s="12" t="s">
        <v>3443</v>
      </c>
      <c r="E1297" s="12"/>
      <c r="F1297" s="11"/>
      <c r="G1297" s="33" t="s">
        <v>17</v>
      </c>
      <c r="H1297" s="8"/>
      <c r="J1297" s="8"/>
    </row>
    <row r="1298" spans="1:10" ht="52.8" x14ac:dyDescent="0.25">
      <c r="A1298" s="32" t="str">
        <f t="shared" ca="1" si="23"/>
        <v>J'insiste pour engager des actes concrets, afin d'être certain de ne pas perdre de temps en réunion et de bien différencier les choses importantes des choses futiles.</v>
      </c>
      <c r="B1298" s="11"/>
      <c r="C1298" s="12" t="s">
        <v>1923</v>
      </c>
      <c r="D1298" s="12" t="s">
        <v>3444</v>
      </c>
      <c r="E1298" s="12"/>
      <c r="F1298" s="11"/>
      <c r="G1298" s="33" t="s">
        <v>17</v>
      </c>
      <c r="H1298" s="8"/>
      <c r="J1298" s="8"/>
    </row>
    <row r="1299" spans="1:10" ht="26.4" x14ac:dyDescent="0.25">
      <c r="A1299" s="32" t="str">
        <f t="shared" ca="1" si="23"/>
        <v>On peut être certain que je vais apporter des idées nouvelles et fondamentales.</v>
      </c>
      <c r="B1299" s="11"/>
      <c r="C1299" s="12" t="s">
        <v>1924</v>
      </c>
      <c r="D1299" s="12" t="s">
        <v>3445</v>
      </c>
      <c r="E1299" s="12"/>
      <c r="F1299" s="11"/>
      <c r="G1299" s="33" t="s">
        <v>17</v>
      </c>
      <c r="H1299" s="8"/>
      <c r="J1299" s="8"/>
    </row>
    <row r="1300" spans="1:10" ht="26.4" x14ac:dyDescent="0.25">
      <c r="A1300" s="32" t="str">
        <f t="shared" ca="1" si="23"/>
        <v>Je suis toujours prêt à apporter une idée nouvelle si cela permet à tout le monde d'avancer.</v>
      </c>
      <c r="B1300" s="11"/>
      <c r="C1300" s="12" t="s">
        <v>1925</v>
      </c>
      <c r="D1300" s="12" t="s">
        <v>3446</v>
      </c>
      <c r="E1300" s="12"/>
      <c r="F1300" s="11"/>
      <c r="G1300" s="33" t="s">
        <v>17</v>
      </c>
      <c r="H1300" s="8"/>
      <c r="J1300" s="8"/>
    </row>
    <row r="1301" spans="1:10" ht="26.4" x14ac:dyDescent="0.25">
      <c r="A1301" s="32" t="str">
        <f t="shared" ca="1" si="23"/>
        <v>Je suis toujours à l'affût de nouvelles idées et de nouveaux développements.</v>
      </c>
      <c r="B1301" s="11"/>
      <c r="C1301" s="12" t="s">
        <v>1926</v>
      </c>
      <c r="D1301" s="12" t="s">
        <v>3447</v>
      </c>
      <c r="E1301" s="12"/>
      <c r="F1301" s="11"/>
      <c r="G1301" s="33" t="s">
        <v>17</v>
      </c>
      <c r="H1301" s="8"/>
      <c r="J1301" s="8"/>
    </row>
    <row r="1302" spans="1:10" ht="39.6" x14ac:dyDescent="0.25">
      <c r="A1302" s="32" t="str">
        <f t="shared" ca="1" si="23"/>
        <v>Avec mon vaste éventail de connaissances et mes compétences, je suis convaincu d'aider les autres à progresser considérablement vers une solution.</v>
      </c>
      <c r="B1302" s="11"/>
      <c r="C1302" s="12" t="s">
        <v>1927</v>
      </c>
      <c r="D1302" s="12" t="s">
        <v>3448</v>
      </c>
      <c r="E1302" s="12"/>
      <c r="F1302" s="11"/>
      <c r="G1302" s="33" t="s">
        <v>17</v>
      </c>
      <c r="H1302" s="8"/>
      <c r="J1302" s="8"/>
    </row>
    <row r="1303" spans="1:10" ht="39.6" x14ac:dyDescent="0.25">
      <c r="A1303" s="32" t="str">
        <f t="shared" ca="1" si="23"/>
        <v>Tout particulièrement grâce à ma capacité de jugement, je suis convaincu d'apporter une contribution importante au processus décisionnel.</v>
      </c>
      <c r="B1303" s="11"/>
      <c r="C1303" s="12" t="s">
        <v>1928</v>
      </c>
      <c r="D1303" s="12" t="s">
        <v>3449</v>
      </c>
      <c r="E1303" s="12"/>
      <c r="F1303" s="11"/>
      <c r="G1303" s="33" t="s">
        <v>17</v>
      </c>
      <c r="H1303" s="8"/>
      <c r="J1303" s="8"/>
    </row>
    <row r="1304" spans="1:10" ht="26.4" x14ac:dyDescent="0.25">
      <c r="A1304" s="32" t="str">
        <f t="shared" ca="1" si="23"/>
        <v>Les autres peuvent me faire confiance pour traiter toutes les questions importantes.</v>
      </c>
      <c r="B1304" s="11"/>
      <c r="C1304" s="12" t="s">
        <v>1929</v>
      </c>
      <c r="D1304" s="12" t="s">
        <v>3450</v>
      </c>
      <c r="E1304" s="12"/>
      <c r="F1304" s="11"/>
      <c r="G1304" s="33" t="s">
        <v>17</v>
      </c>
      <c r="H1304" s="8"/>
      <c r="J1304" s="8"/>
    </row>
    <row r="1305" spans="1:10" x14ac:dyDescent="0.25">
      <c r="A1305" s="32" t="str">
        <f t="shared" ca="1" si="23"/>
        <v>Ce que je peux apporter à une équipe…</v>
      </c>
      <c r="B1305" s="11"/>
      <c r="C1305" s="12" t="s">
        <v>1930</v>
      </c>
      <c r="D1305" s="12" t="s">
        <v>3451</v>
      </c>
      <c r="E1305" s="12"/>
      <c r="F1305" s="11"/>
      <c r="G1305" s="33" t="s">
        <v>17</v>
      </c>
      <c r="H1305" s="8"/>
      <c r="J1305" s="8"/>
    </row>
    <row r="1306" spans="1:10" ht="26.4" x14ac:dyDescent="0.25">
      <c r="A1306" s="32" t="str">
        <f t="shared" ca="1" si="23"/>
        <v>Je pense être en mesure de découvrir et d'appliquer de nouvelles alternatives.</v>
      </c>
      <c r="B1306" s="11"/>
      <c r="C1306" s="12" t="s">
        <v>1931</v>
      </c>
      <c r="D1306" s="12" t="s">
        <v>3452</v>
      </c>
      <c r="E1306" s="12"/>
      <c r="F1306" s="11"/>
      <c r="G1306" s="33" t="s">
        <v>17</v>
      </c>
      <c r="H1306" s="8"/>
      <c r="J1306" s="8"/>
    </row>
    <row r="1307" spans="1:10" ht="39.6" x14ac:dyDescent="0.25">
      <c r="A1307" s="32" t="str">
        <f t="shared" ca="1" si="23"/>
        <v>Ma compétence réside dans mes connaissances professionnelles, que j'aime mettre à profit pour faire avancer la mission.</v>
      </c>
      <c r="B1307" s="11"/>
      <c r="C1307" s="12" t="s">
        <v>1932</v>
      </c>
      <c r="D1307" s="12" t="s">
        <v>3453</v>
      </c>
      <c r="E1307" s="12"/>
      <c r="F1307" s="11"/>
      <c r="G1307" s="33" t="s">
        <v>17</v>
      </c>
      <c r="H1307" s="8"/>
      <c r="J1307" s="8"/>
    </row>
    <row r="1308" spans="1:10" x14ac:dyDescent="0.25">
      <c r="A1308" s="32" t="str">
        <f t="shared" ca="1" si="23"/>
        <v>Je réussis à m'entendre avec tout le monde.</v>
      </c>
      <c r="B1308" s="11"/>
      <c r="C1308" s="12" t="s">
        <v>1933</v>
      </c>
      <c r="D1308" s="12" t="s">
        <v>3454</v>
      </c>
      <c r="E1308" s="12"/>
      <c r="F1308" s="11"/>
      <c r="G1308" s="33" t="s">
        <v>17</v>
      </c>
      <c r="H1308" s="8"/>
      <c r="J1308" s="8"/>
    </row>
    <row r="1309" spans="1:10" x14ac:dyDescent="0.25">
      <c r="A1309" s="32" t="str">
        <f t="shared" ca="1" si="23"/>
        <v>Lancer des idées fait partie de mes dons naturels.</v>
      </c>
      <c r="B1309" s="11"/>
      <c r="C1309" s="12" t="s">
        <v>1934</v>
      </c>
      <c r="D1309" s="12" t="s">
        <v>3455</v>
      </c>
      <c r="E1309" s="12"/>
      <c r="F1309" s="11"/>
      <c r="G1309" s="33" t="s">
        <v>17</v>
      </c>
      <c r="H1309" s="8"/>
      <c r="J1309" s="8"/>
    </row>
    <row r="1310" spans="1:10" ht="39.6" x14ac:dyDescent="0.25">
      <c r="A1310" s="32" t="str">
        <f t="shared" ca="1" si="23"/>
        <v>Mon talent consiste à encourager et à stimuler les gens lorsque je remarque qu'ils peuvent apporter une contribution essentielle.</v>
      </c>
      <c r="B1310" s="11"/>
      <c r="C1310" s="12" t="s">
        <v>1935</v>
      </c>
      <c r="D1310" s="12" t="s">
        <v>3456</v>
      </c>
      <c r="E1310" s="12"/>
      <c r="F1310" s="11"/>
      <c r="G1310" s="33" t="s">
        <v>17</v>
      </c>
      <c r="H1310" s="8"/>
      <c r="J1310" s="8"/>
    </row>
    <row r="1311" spans="1:10" ht="26.4" x14ac:dyDescent="0.25">
      <c r="A1311" s="32" t="str">
        <f t="shared" ca="1" si="23"/>
        <v>Grâce à mon travail efficace, je réussis à mener les choses à bien (par ex. les projets).</v>
      </c>
      <c r="B1311" s="11"/>
      <c r="C1311" s="12" t="s">
        <v>2018</v>
      </c>
      <c r="D1311" s="12" t="s">
        <v>3457</v>
      </c>
      <c r="E1311" s="12"/>
      <c r="F1311" s="11"/>
      <c r="G1311" s="33" t="s">
        <v>17</v>
      </c>
      <c r="H1311" s="8"/>
      <c r="J1311" s="8"/>
    </row>
    <row r="1312" spans="1:10" ht="39.6" x14ac:dyDescent="0.25">
      <c r="A1312" s="32" t="str">
        <f t="shared" ca="1" si="23"/>
        <v>Je suis prêt à être impopulaire pendant un certain temps si cela permet d'atteindre des résultats présentant un grand intérêt.</v>
      </c>
      <c r="B1312" s="11"/>
      <c r="C1312" s="12" t="s">
        <v>1936</v>
      </c>
      <c r="D1312" s="12" t="s">
        <v>3458</v>
      </c>
      <c r="E1312" s="12"/>
      <c r="F1312" s="11"/>
      <c r="G1312" s="33" t="s">
        <v>17</v>
      </c>
      <c r="H1312" s="8"/>
      <c r="J1312" s="8"/>
    </row>
    <row r="1313" spans="1:10" ht="26.4" x14ac:dyDescent="0.25">
      <c r="A1313" s="32" t="str">
        <f t="shared" ca="1" si="23"/>
        <v>Normalement, je mène à bien ce qui est réalisable et réaliste.</v>
      </c>
      <c r="B1313" s="11"/>
      <c r="C1313" s="12" t="s">
        <v>1937</v>
      </c>
      <c r="D1313" s="12" t="s">
        <v>3459</v>
      </c>
      <c r="E1313" s="12"/>
      <c r="F1313" s="11"/>
      <c r="G1313" s="33" t="s">
        <v>17</v>
      </c>
      <c r="H1313" s="8"/>
      <c r="J1313" s="8"/>
    </row>
    <row r="1314" spans="1:10" ht="26.4" x14ac:dyDescent="0.25">
      <c r="A1314" s="32" t="str">
        <f t="shared" ca="1" si="23"/>
        <v>Je peux avancer des arguments en faveur d'autres approches, sans perdre de vue mon objectif véritable.</v>
      </c>
      <c r="B1314" s="11"/>
      <c r="C1314" s="12" t="s">
        <v>1938</v>
      </c>
      <c r="D1314" s="12" t="s">
        <v>3460</v>
      </c>
      <c r="E1314" s="12"/>
      <c r="F1314" s="11"/>
      <c r="G1314" s="33" t="s">
        <v>17</v>
      </c>
      <c r="H1314" s="8"/>
      <c r="J1314" s="8"/>
    </row>
    <row r="1315" spans="1:10" ht="26.4" x14ac:dyDescent="0.25">
      <c r="A1315" s="32" t="str">
        <f t="shared" ca="1" si="23"/>
        <v>Dans le cadre d'un travail en équipe, mes faiblesses pourraient être les suivantes...</v>
      </c>
      <c r="B1315" s="11"/>
      <c r="C1315" s="12" t="s">
        <v>1939</v>
      </c>
      <c r="D1315" s="12" t="s">
        <v>3461</v>
      </c>
      <c r="E1315" s="12"/>
      <c r="F1315" s="11"/>
      <c r="G1315" s="33" t="s">
        <v>17</v>
      </c>
      <c r="H1315" s="8"/>
      <c r="J1315" s="8"/>
    </row>
    <row r="1316" spans="1:10" ht="39.6" x14ac:dyDescent="0.25">
      <c r="A1316" s="32" t="str">
        <f t="shared" ca="1" si="23"/>
        <v>Je ne suis à l'aise que lorsque les réunions sont bien structurées, c.-à-d. sous contrôle et bien dirigées.</v>
      </c>
      <c r="B1316" s="11"/>
      <c r="C1316" s="12" t="s">
        <v>1940</v>
      </c>
      <c r="D1316" s="12" t="s">
        <v>3462</v>
      </c>
      <c r="E1316" s="12"/>
      <c r="F1316" s="11"/>
      <c r="G1316" s="33" t="s">
        <v>17</v>
      </c>
      <c r="H1316" s="8"/>
      <c r="J1316" s="8"/>
    </row>
    <row r="1317" spans="1:10" ht="39.6" x14ac:dyDescent="0.25">
      <c r="A1317" s="32" t="str">
        <f t="shared" ca="1" si="23"/>
        <v>Lorsque les gens ont de bonnes idées à propos d'un sujet donné, je les approuve trop vite, sans avoir discuté de l'affaire de manière approfondie.</v>
      </c>
      <c r="B1317" s="11"/>
      <c r="C1317" s="12" t="s">
        <v>1941</v>
      </c>
      <c r="D1317" s="12" t="s">
        <v>3463</v>
      </c>
      <c r="E1317" s="12"/>
      <c r="F1317" s="11"/>
      <c r="G1317" s="33" t="s">
        <v>17</v>
      </c>
      <c r="H1317" s="8"/>
      <c r="J1317" s="8"/>
    </row>
    <row r="1318" spans="1:10" ht="26.4" x14ac:dyDescent="0.25">
      <c r="A1318" s="32" t="str">
        <f t="shared" ca="1" si="23"/>
        <v>J'ai tendance à trop parler lorsque j'ai de nouvelles idées.</v>
      </c>
      <c r="B1318" s="11"/>
      <c r="C1318" s="12" t="s">
        <v>1942</v>
      </c>
      <c r="D1318" s="12" t="s">
        <v>3464</v>
      </c>
      <c r="E1318" s="12"/>
      <c r="F1318" s="11"/>
      <c r="G1318" s="33" t="s">
        <v>17</v>
      </c>
      <c r="H1318" s="8"/>
      <c r="J1318" s="8"/>
    </row>
    <row r="1319" spans="1:10" ht="39.6" x14ac:dyDescent="0.25">
      <c r="A1319" s="32" t="str">
        <f t="shared" ca="1" si="23"/>
        <v>Je n'ai généralement pas d'opinion très arrêtée. En conséquence, je me rallie trop vite à d'autres personnes.</v>
      </c>
      <c r="B1319" s="11"/>
      <c r="C1319" s="12" t="s">
        <v>1943</v>
      </c>
      <c r="D1319" s="12" t="s">
        <v>3465</v>
      </c>
      <c r="E1319" s="12"/>
      <c r="F1319" s="11"/>
      <c r="G1319" s="33" t="s">
        <v>17</v>
      </c>
      <c r="H1319" s="8"/>
      <c r="J1319" s="8"/>
    </row>
    <row r="1320" spans="1:10" ht="26.4" x14ac:dyDescent="0.25">
      <c r="A1320" s="32" t="str">
        <f t="shared" ca="1" si="23"/>
        <v>Quand il faut que la situation avance, il arrive qu'on me trouve pressant et autoritaire.</v>
      </c>
      <c r="B1320" s="11"/>
      <c r="C1320" s="12" t="s">
        <v>1944</v>
      </c>
      <c r="D1320" s="12" t="s">
        <v>3466</v>
      </c>
      <c r="E1320" s="12"/>
      <c r="F1320" s="11"/>
      <c r="G1320" s="33" t="s">
        <v>17</v>
      </c>
      <c r="H1320" s="8"/>
      <c r="J1320" s="8"/>
    </row>
    <row r="1321" spans="1:10" ht="39.6" x14ac:dyDescent="0.25">
      <c r="A1321" s="32" t="str">
        <f t="shared" ca="1" si="23"/>
        <v>Je trouve difficile de prendre rapidement la direction des évènements - peut-être parce que je suis très sensible aux humeurs au sein du groupe.</v>
      </c>
      <c r="B1321" s="11"/>
      <c r="C1321" s="12" t="s">
        <v>1945</v>
      </c>
      <c r="D1321" s="12" t="s">
        <v>3467</v>
      </c>
      <c r="E1321" s="12"/>
      <c r="F1321" s="11"/>
      <c r="G1321" s="33" t="s">
        <v>17</v>
      </c>
      <c r="H1321" s="8"/>
      <c r="J1321" s="8"/>
    </row>
    <row r="1322" spans="1:10" ht="39.6" x14ac:dyDescent="0.25">
      <c r="A1322" s="32" t="str">
        <f t="shared" ca="1" si="23"/>
        <v>Avec mes idées, j'ai un peu tendance à " planer ", et à perdre le contact avec ce qui se passe réellement.</v>
      </c>
      <c r="B1322" s="11"/>
      <c r="C1322" s="12" t="s">
        <v>3468</v>
      </c>
      <c r="D1322" s="12" t="s">
        <v>3469</v>
      </c>
      <c r="E1322" s="12"/>
      <c r="F1322" s="11"/>
      <c r="G1322" s="33" t="s">
        <v>17</v>
      </c>
      <c r="H1322" s="8"/>
      <c r="J1322" s="8"/>
    </row>
    <row r="1323" spans="1:10" ht="26.4" x14ac:dyDescent="0.25">
      <c r="A1323" s="32" t="str">
        <f t="shared" ca="1" si="23"/>
        <v>Mes collègues estiment que je m'arrête trop longtemps sur ce qui pourrait échouer.</v>
      </c>
      <c r="B1323" s="11"/>
      <c r="C1323" s="12" t="s">
        <v>1946</v>
      </c>
      <c r="D1323" s="12" t="s">
        <v>3470</v>
      </c>
      <c r="E1323" s="12"/>
      <c r="F1323" s="11"/>
      <c r="G1323" s="33" t="s">
        <v>17</v>
      </c>
      <c r="H1323" s="8"/>
      <c r="J1323" s="8"/>
    </row>
    <row r="1324" spans="1:10" ht="26.4" x14ac:dyDescent="0.25">
      <c r="A1324" s="32" t="str">
        <f t="shared" ca="1" si="23"/>
        <v>Je suis à l'aise lorsque je peux me consacrer à ma tâche jusque dans les moindres détails.</v>
      </c>
      <c r="B1324" s="11"/>
      <c r="C1324" s="12" t="s">
        <v>1947</v>
      </c>
      <c r="D1324" s="12" t="s">
        <v>3471</v>
      </c>
      <c r="E1324" s="12"/>
      <c r="F1324" s="11"/>
      <c r="G1324" s="33" t="s">
        <v>17</v>
      </c>
      <c r="H1324" s="8"/>
      <c r="J1324" s="8"/>
    </row>
    <row r="1325" spans="1:10" ht="39.6" x14ac:dyDescent="0.25">
      <c r="A1325" s="32" t="str">
        <f t="shared" ca="1" si="23"/>
        <v>Lorsqu'on me confie soudainement une mission difficile, à accomplir dans l'urgence, avec des personnes nouvelles que je ne connais pas…</v>
      </c>
      <c r="B1325" s="11"/>
      <c r="C1325" s="12" t="s">
        <v>1948</v>
      </c>
      <c r="D1325" s="12" t="s">
        <v>3472</v>
      </c>
      <c r="E1325" s="12"/>
      <c r="F1325" s="11"/>
      <c r="G1325" s="33" t="s">
        <v>17</v>
      </c>
      <c r="H1325" s="8"/>
      <c r="J1325" s="8"/>
    </row>
    <row r="1326" spans="1:10" ht="26.4" x14ac:dyDescent="0.25">
      <c r="A1326" s="32" t="str">
        <f t="shared" ca="1" si="23"/>
        <v xml:space="preserve">Je préfère rester sur la réserve afin de commencer par évaluer la situation avant d'avancer des propositions. </v>
      </c>
      <c r="B1326" s="11"/>
      <c r="C1326" s="12" t="s">
        <v>1949</v>
      </c>
      <c r="D1326" s="12" t="s">
        <v>3473</v>
      </c>
      <c r="E1326" s="12"/>
      <c r="F1326" s="11"/>
      <c r="G1326" s="33" t="s">
        <v>17</v>
      </c>
      <c r="H1326" s="8"/>
      <c r="J1326" s="8"/>
    </row>
    <row r="1327" spans="1:10" ht="26.4" x14ac:dyDescent="0.25">
      <c r="A1327" s="32" t="str">
        <f t="shared" ca="1" si="23"/>
        <v>Je cherche immédiatement à travailler en collaboration avec les personnes qui me conviennent le plus.</v>
      </c>
      <c r="B1327" s="11"/>
      <c r="C1327" s="12" t="s">
        <v>1950</v>
      </c>
      <c r="D1327" s="12" t="s">
        <v>3474</v>
      </c>
      <c r="E1327" s="12"/>
      <c r="F1327" s="11"/>
      <c r="G1327" s="33" t="s">
        <v>17</v>
      </c>
      <c r="H1327" s="8"/>
      <c r="J1327" s="8"/>
    </row>
    <row r="1328" spans="1:10" ht="39.6" x14ac:dyDescent="0.25">
      <c r="A1328" s="32" t="str">
        <f t="shared" ca="1" si="23"/>
        <v>Je cherche immédiatement à m'atteler à la tâche en déterminant quelles personnes sont le mieux à même d'apporter tel ou tel type de contribution.</v>
      </c>
      <c r="B1328" s="11"/>
      <c r="C1328" s="12" t="s">
        <v>1951</v>
      </c>
      <c r="D1328" s="12" t="s">
        <v>3475</v>
      </c>
      <c r="E1328" s="12"/>
      <c r="F1328" s="11"/>
      <c r="G1328" s="33" t="s">
        <v>17</v>
      </c>
      <c r="H1328" s="8"/>
      <c r="J1328" s="8"/>
    </row>
    <row r="1329" spans="1:10" ht="26.4" x14ac:dyDescent="0.25">
      <c r="A1329" s="32" t="str">
        <f t="shared" ca="1" si="23"/>
        <v>Mon intuition me dicte ce qui est plus ou moins urgent et m'aide à définir le calendrier.</v>
      </c>
      <c r="B1329" s="11"/>
      <c r="C1329" s="12" t="s">
        <v>1952</v>
      </c>
      <c r="D1329" s="12" t="s">
        <v>3476</v>
      </c>
      <c r="E1329" s="12"/>
      <c r="F1329" s="11"/>
      <c r="G1329" s="33" t="s">
        <v>17</v>
      </c>
      <c r="H1329" s="8"/>
      <c r="J1329" s="8"/>
    </row>
    <row r="1330" spans="1:10" ht="26.4" x14ac:dyDescent="0.25">
      <c r="A1330" s="32" t="str">
        <f t="shared" ca="1" si="23"/>
        <v>Je reste calme et rassemble mes compétences pour pouvoir réfléchir de manière objective.</v>
      </c>
      <c r="B1330" s="11"/>
      <c r="C1330" s="12" t="s">
        <v>1953</v>
      </c>
      <c r="D1330" s="12" t="s">
        <v>3477</v>
      </c>
      <c r="E1330" s="12"/>
      <c r="F1330" s="11"/>
      <c r="G1330" s="33" t="s">
        <v>17</v>
      </c>
      <c r="H1330" s="8"/>
      <c r="J1330" s="8"/>
    </row>
    <row r="1331" spans="1:10" ht="26.4" x14ac:dyDescent="0.25">
      <c r="A1331" s="32" t="str">
        <f t="shared" ca="1" si="23"/>
        <v>J'œuvre toujours dans le sens de l'objectif poursuivi - même si je n'avance parfois qu'à petits pas.</v>
      </c>
      <c r="B1331" s="11"/>
      <c r="C1331" s="12" t="s">
        <v>1954</v>
      </c>
      <c r="D1331" s="12" t="s">
        <v>3478</v>
      </c>
      <c r="E1331" s="12"/>
      <c r="F1331" s="11"/>
      <c r="G1331" s="33" t="s">
        <v>17</v>
      </c>
      <c r="H1331" s="8"/>
      <c r="J1331" s="8"/>
    </row>
    <row r="1332" spans="1:10" ht="26.4" x14ac:dyDescent="0.25">
      <c r="A1332" s="32" t="str">
        <f t="shared" ca="1" si="23"/>
        <v xml:space="preserve">Si je devais constater que le groupe ne fait aucun progrès, je prendrai la direction des évènements. </v>
      </c>
      <c r="B1332" s="11"/>
      <c r="C1332" s="12" t="s">
        <v>1955</v>
      </c>
      <c r="D1332" s="12" t="s">
        <v>3479</v>
      </c>
      <c r="E1332" s="12"/>
      <c r="F1332" s="11"/>
      <c r="G1332" s="33" t="s">
        <v>17</v>
      </c>
      <c r="H1332" s="8"/>
      <c r="J1332" s="8"/>
    </row>
    <row r="1333" spans="1:10" ht="39.6" x14ac:dyDescent="0.25">
      <c r="A1333" s="32" t="str">
        <f t="shared" ca="1" si="23"/>
        <v>J'initie immédiatement des discussions pour faire naître de nouveaux points de vue et lancer le processus qui conduira à une solution.</v>
      </c>
      <c r="B1333" s="11"/>
      <c r="C1333" s="12" t="s">
        <v>1956</v>
      </c>
      <c r="D1333" s="12" t="s">
        <v>3480</v>
      </c>
      <c r="E1333" s="12"/>
      <c r="F1333" s="11"/>
      <c r="G1333" s="33" t="s">
        <v>17</v>
      </c>
      <c r="H1333" s="8"/>
      <c r="J1333" s="8"/>
    </row>
    <row r="1334" spans="1:10" ht="39.6" x14ac:dyDescent="0.25">
      <c r="A1334" s="32" t="str">
        <f t="shared" ca="1" si="23"/>
        <v>Je m'insère immédiatement dans le groupe et attends qu'on me confie une tâche à laquelle je pourrai me consacrer.</v>
      </c>
      <c r="B1334" s="11"/>
      <c r="C1334" s="12" t="s">
        <v>1957</v>
      </c>
      <c r="D1334" s="12" t="s">
        <v>3481</v>
      </c>
      <c r="E1334" s="12"/>
      <c r="F1334" s="11"/>
      <c r="G1334" s="33" t="s">
        <v>17</v>
      </c>
      <c r="H1334" s="8"/>
      <c r="J1334" s="8"/>
    </row>
    <row r="1335" spans="1:10" ht="26.4" x14ac:dyDescent="0.25">
      <c r="A1335" s="32" t="str">
        <f t="shared" ca="1" si="23"/>
        <v>Lorsque je travaille en groupe, je suis confronté aux problèmes suivants…</v>
      </c>
      <c r="B1335" s="11"/>
      <c r="C1335" s="12" t="s">
        <v>1958</v>
      </c>
      <c r="D1335" s="12" t="s">
        <v>3482</v>
      </c>
      <c r="E1335" s="12"/>
      <c r="F1335" s="11"/>
      <c r="G1335" s="33" t="s">
        <v>17</v>
      </c>
      <c r="H1335" s="8"/>
      <c r="J1335" s="8"/>
    </row>
    <row r="1336" spans="1:10" ht="26.4" x14ac:dyDescent="0.25">
      <c r="A1336" s="32" t="str">
        <f t="shared" ca="1" si="23"/>
        <v>Je me montre souvent impatient face à ceux qui empêchent les choses d'avancer.</v>
      </c>
      <c r="B1336" s="11"/>
      <c r="C1336" s="12" t="s">
        <v>1959</v>
      </c>
      <c r="D1336" s="12" t="s">
        <v>3483</v>
      </c>
      <c r="E1336" s="12"/>
      <c r="F1336" s="11"/>
      <c r="G1336" s="33" t="s">
        <v>17</v>
      </c>
      <c r="H1336" s="8"/>
      <c r="J1336" s="8"/>
    </row>
    <row r="1337" spans="1:10" ht="39.6" x14ac:dyDescent="0.25">
      <c r="A1337" s="32" t="str">
        <f t="shared" ca="1" si="23"/>
        <v>Certaines personnes me critiquent parce que je procède de manière trop analytique et ne fais pas confiance à mon intuition.</v>
      </c>
      <c r="B1337" s="11"/>
      <c r="C1337" s="12" t="s">
        <v>1960</v>
      </c>
      <c r="D1337" s="12" t="s">
        <v>3484</v>
      </c>
      <c r="E1337" s="12"/>
      <c r="F1337" s="11"/>
      <c r="G1337" s="33" t="s">
        <v>17</v>
      </c>
      <c r="H1337" s="8"/>
      <c r="J1337" s="8"/>
    </row>
    <row r="1338" spans="1:10" ht="39.6" x14ac:dyDescent="0.25">
      <c r="A1338" s="32" t="str">
        <f t="shared" ca="1" si="23"/>
        <v>Sur-préoccupé par l'idée que les choses puissent ne pas être mises en œuvre avec suffisamment de minutie, je risque de freiner la bonne progression du projet.</v>
      </c>
      <c r="B1338" s="11"/>
      <c r="C1338" s="12" t="s">
        <v>3533</v>
      </c>
      <c r="D1338" s="12" t="s">
        <v>3485</v>
      </c>
      <c r="E1338" s="12"/>
      <c r="F1338" s="11"/>
      <c r="G1338" s="33" t="s">
        <v>17</v>
      </c>
      <c r="H1338" s="8"/>
      <c r="J1338" s="8"/>
    </row>
    <row r="1339" spans="1:10" ht="39.6" x14ac:dyDescent="0.25">
      <c r="A1339" s="32" t="str">
        <f t="shared" ca="1" si="23"/>
        <v>J'ai du mal à garder à l'esprit l'objectif global, je préfère me consacrer à la réalisation des objectifs intermédiaires.</v>
      </c>
      <c r="B1339" s="11"/>
      <c r="C1339" s="12" t="s">
        <v>1961</v>
      </c>
      <c r="D1339" s="12" t="s">
        <v>3486</v>
      </c>
      <c r="E1339" s="12"/>
      <c r="F1339" s="11"/>
      <c r="G1339" s="33" t="s">
        <v>17</v>
      </c>
      <c r="H1339" s="8"/>
      <c r="J1339" s="8"/>
    </row>
    <row r="1340" spans="1:10" ht="26.4" x14ac:dyDescent="0.25">
      <c r="A1340" s="32" t="str">
        <f t="shared" ca="1" si="23"/>
        <v>Je m'ennuie vite - et quand c'est le cas, j'ai besoin d'une forte incitation pour redevenir actif.</v>
      </c>
      <c r="B1340" s="11"/>
      <c r="C1340" s="12" t="s">
        <v>2019</v>
      </c>
      <c r="D1340" s="12" t="s">
        <v>3487</v>
      </c>
      <c r="E1340" s="12"/>
      <c r="F1340" s="11"/>
      <c r="G1340" s="33" t="s">
        <v>17</v>
      </c>
      <c r="H1340" s="8"/>
      <c r="J1340" s="8"/>
    </row>
    <row r="1341" spans="1:10" ht="26.4" x14ac:dyDescent="0.25">
      <c r="A1341" s="32" t="str">
        <f t="shared" ca="1" si="23"/>
        <v>J'ai du mal à démarrer lorsque les objectifs ne sont pas encore bien définis.</v>
      </c>
      <c r="B1341" s="11"/>
      <c r="C1341" s="12" t="s">
        <v>1962</v>
      </c>
      <c r="D1341" s="12" t="s">
        <v>3488</v>
      </c>
      <c r="E1341" s="12"/>
      <c r="F1341" s="11"/>
      <c r="G1341" s="33" t="s">
        <v>17</v>
      </c>
      <c r="H1341" s="8"/>
      <c r="J1341" s="8"/>
    </row>
    <row r="1342" spans="1:10" ht="26.4" x14ac:dyDescent="0.25">
      <c r="A1342" s="32" t="str">
        <f t="shared" ca="1" si="23"/>
        <v>J'ai beaucoup de mal à mettre de l'ordre dans ma profusion d'idées et de réflexions.</v>
      </c>
      <c r="B1342" s="11"/>
      <c r="C1342" s="12" t="s">
        <v>1963</v>
      </c>
      <c r="D1342" s="12" t="s">
        <v>3489</v>
      </c>
      <c r="E1342" s="12"/>
      <c r="F1342" s="11"/>
      <c r="G1342" s="33" t="s">
        <v>17</v>
      </c>
      <c r="H1342" s="8"/>
      <c r="J1342" s="8"/>
    </row>
    <row r="1343" spans="1:10" ht="39.6" x14ac:dyDescent="0.25">
      <c r="A1343" s="32" t="str">
        <f t="shared" ca="1" si="23"/>
        <v>J'ai souvent tendance à demander aux autres de s'acquitter de ce que je n'ai pas envie de faire moi-même.</v>
      </c>
      <c r="B1343" s="11"/>
      <c r="C1343" s="12" t="s">
        <v>1964</v>
      </c>
      <c r="D1343" s="12" t="s">
        <v>3490</v>
      </c>
      <c r="E1343" s="12"/>
      <c r="F1343" s="11"/>
      <c r="G1343" s="33" t="s">
        <v>17</v>
      </c>
      <c r="H1343" s="8"/>
      <c r="J1343" s="8"/>
    </row>
    <row r="1344" spans="1:10" ht="39.6" x14ac:dyDescent="0.25">
      <c r="A1344" s="32" t="str">
        <f t="shared" ref="A1344:A1407" ca="1" si="24">OFFSET($C1344,0,$Z$5-1)</f>
        <v>J'hésite toujours beaucoup à exprimer mes pensées lorsque je crains qu'elles ne suscitent une assez forte opposition.</v>
      </c>
      <c r="B1344" s="11"/>
      <c r="C1344" s="12" t="s">
        <v>2020</v>
      </c>
      <c r="D1344" s="12" t="s">
        <v>3491</v>
      </c>
      <c r="E1344" s="12"/>
      <c r="F1344" s="11"/>
      <c r="G1344" s="33" t="s">
        <v>17</v>
      </c>
      <c r="H1344" s="8"/>
      <c r="J1344" s="8"/>
    </row>
    <row r="1345" spans="1:10" x14ac:dyDescent="0.25">
      <c r="A1345" s="32" t="str">
        <f t="shared" ca="1" si="24"/>
        <v>Rôle en équipe</v>
      </c>
      <c r="B1345" s="11"/>
      <c r="C1345" s="12" t="s">
        <v>1982</v>
      </c>
      <c r="D1345" s="12" t="s">
        <v>3492</v>
      </c>
      <c r="E1345" s="12"/>
      <c r="F1345" s="11"/>
      <c r="G1345" s="33" t="s">
        <v>17</v>
      </c>
      <c r="H1345" s="8"/>
      <c r="J1345" s="8"/>
    </row>
    <row r="1346" spans="1:10" x14ac:dyDescent="0.25">
      <c r="A1346" s="32" t="str">
        <f t="shared" ca="1" si="24"/>
        <v>Contribution au rôle</v>
      </c>
      <c r="B1346" s="11"/>
      <c r="C1346" s="12" t="s">
        <v>1983</v>
      </c>
      <c r="D1346" s="12" t="s">
        <v>3493</v>
      </c>
      <c r="E1346" s="12"/>
      <c r="F1346" s="11"/>
      <c r="G1346" s="33" t="s">
        <v>17</v>
      </c>
      <c r="H1346" s="8"/>
      <c r="J1346" s="8"/>
    </row>
    <row r="1347" spans="1:10" x14ac:dyDescent="0.25">
      <c r="A1347" s="32" t="str">
        <f t="shared" ca="1" si="24"/>
        <v>Caractéristiques</v>
      </c>
      <c r="B1347" s="11"/>
      <c r="C1347" s="12" t="s">
        <v>1984</v>
      </c>
      <c r="D1347" s="12" t="s">
        <v>2399</v>
      </c>
      <c r="E1347" s="12"/>
      <c r="F1347" s="11"/>
      <c r="G1347" s="33" t="s">
        <v>17</v>
      </c>
      <c r="H1347" s="8"/>
      <c r="J1347" s="8"/>
    </row>
    <row r="1348" spans="1:10" x14ac:dyDescent="0.25">
      <c r="A1348" s="32" t="str">
        <f t="shared" ca="1" si="24"/>
        <v>Faiblesses acceptables</v>
      </c>
      <c r="B1348" s="11"/>
      <c r="C1348" s="12" t="s">
        <v>1985</v>
      </c>
      <c r="D1348" s="12" t="s">
        <v>3494</v>
      </c>
      <c r="E1348" s="12"/>
      <c r="F1348" s="11"/>
      <c r="G1348" s="33" t="s">
        <v>17</v>
      </c>
      <c r="H1348" s="8"/>
      <c r="J1348" s="8"/>
    </row>
    <row r="1349" spans="1:10" x14ac:dyDescent="0.25">
      <c r="A1349" s="32" t="str">
        <f t="shared" ca="1" si="24"/>
        <v>Novateur/Inventeur</v>
      </c>
      <c r="B1349" s="11"/>
      <c r="C1349" s="55" t="s">
        <v>1978</v>
      </c>
      <c r="D1349" s="12" t="s">
        <v>3495</v>
      </c>
      <c r="E1349" s="12"/>
      <c r="F1349" s="11"/>
      <c r="G1349" s="33" t="s">
        <v>17</v>
      </c>
      <c r="H1349" s="8"/>
      <c r="J1349" s="8"/>
    </row>
    <row r="1350" spans="1:10" x14ac:dyDescent="0.25">
      <c r="A1350" s="32" t="str">
        <f t="shared" ca="1" si="24"/>
        <v>apporte de nouvelles idées</v>
      </c>
      <c r="B1350" s="11"/>
      <c r="C1350" s="12" t="s">
        <v>1979</v>
      </c>
      <c r="D1350" s="13" t="s">
        <v>3496</v>
      </c>
      <c r="F1350" s="11"/>
      <c r="G1350" s="33" t="s">
        <v>17</v>
      </c>
      <c r="H1350" s="8"/>
      <c r="J1350" s="8"/>
    </row>
    <row r="1351" spans="1:10" x14ac:dyDescent="0.25">
      <c r="A1351" s="32" t="str">
        <f t="shared" ca="1" si="24"/>
        <v>façon de penser non-conformiste</v>
      </c>
      <c r="B1351" s="11"/>
      <c r="C1351" s="12" t="s">
        <v>1980</v>
      </c>
      <c r="D1351" s="12" t="s">
        <v>3497</v>
      </c>
      <c r="E1351" s="12"/>
      <c r="F1351" s="11"/>
      <c r="G1351" s="33" t="s">
        <v>17</v>
      </c>
      <c r="H1351" s="8"/>
      <c r="J1351" s="8"/>
    </row>
    <row r="1352" spans="1:10" x14ac:dyDescent="0.25">
      <c r="A1352" s="32" t="str">
        <f t="shared" ca="1" si="24"/>
        <v>souvent perdu dans ses pensées</v>
      </c>
      <c r="B1352" s="11"/>
      <c r="C1352" s="12" t="s">
        <v>1981</v>
      </c>
      <c r="D1352" s="12" t="s">
        <v>3498</v>
      </c>
      <c r="E1352" s="12"/>
      <c r="F1352" s="11"/>
      <c r="G1352" s="33" t="s">
        <v>17</v>
      </c>
      <c r="H1352" s="8"/>
      <c r="J1352" s="8"/>
    </row>
    <row r="1353" spans="1:10" x14ac:dyDescent="0.25">
      <c r="A1353" s="32" t="str">
        <f t="shared" ca="1" si="24"/>
        <v>Pionnier / Poseur de jalons</v>
      </c>
      <c r="B1353" s="11"/>
      <c r="C1353" s="55" t="s">
        <v>2012</v>
      </c>
      <c r="D1353" s="12" t="s">
        <v>3499</v>
      </c>
      <c r="E1353" s="12"/>
      <c r="F1353" s="11"/>
      <c r="G1353" s="33" t="s">
        <v>17</v>
      </c>
      <c r="H1353" s="8"/>
      <c r="J1353" s="8"/>
    </row>
    <row r="1354" spans="1:10" x14ac:dyDescent="0.25">
      <c r="A1354" s="32" t="str">
        <f t="shared" ca="1" si="24"/>
        <v>noue des contacts</v>
      </c>
      <c r="B1354" s="11"/>
      <c r="C1354" s="12" t="s">
        <v>1986</v>
      </c>
      <c r="D1354" s="12" t="s">
        <v>3500</v>
      </c>
      <c r="E1354" s="12"/>
      <c r="F1354" s="11"/>
      <c r="G1354" s="33" t="s">
        <v>17</v>
      </c>
      <c r="H1354" s="8"/>
      <c r="J1354" s="8"/>
    </row>
    <row r="1355" spans="1:10" x14ac:dyDescent="0.25">
      <c r="A1355" s="32" t="str">
        <f t="shared" ca="1" si="24"/>
        <v>communicatif, extraverti</v>
      </c>
      <c r="B1355" s="11"/>
      <c r="C1355" s="12" t="s">
        <v>1987</v>
      </c>
      <c r="D1355" s="12" t="s">
        <v>3501</v>
      </c>
      <c r="E1355" s="12"/>
      <c r="F1355" s="11"/>
      <c r="G1355" s="33" t="s">
        <v>17</v>
      </c>
      <c r="H1355" s="8"/>
      <c r="J1355" s="8"/>
    </row>
    <row r="1356" spans="1:10" x14ac:dyDescent="0.25">
      <c r="A1356" s="32" t="str">
        <f t="shared" ca="1" si="24"/>
        <v>fréquemment trop optimiste</v>
      </c>
      <c r="B1356" s="11"/>
      <c r="C1356" s="12" t="s">
        <v>1988</v>
      </c>
      <c r="D1356" s="12" t="s">
        <v>3502</v>
      </c>
      <c r="E1356" s="12"/>
      <c r="F1356" s="11"/>
      <c r="G1356" s="33" t="s">
        <v>17</v>
      </c>
      <c r="H1356" s="8"/>
      <c r="J1356" s="8"/>
    </row>
    <row r="1357" spans="1:10" x14ac:dyDescent="0.25">
      <c r="A1357" s="32" t="str">
        <f t="shared" ca="1" si="24"/>
        <v>Coordinateur / Intégrateur</v>
      </c>
      <c r="B1357" s="11"/>
      <c r="C1357" s="55" t="s">
        <v>2011</v>
      </c>
      <c r="D1357" s="12" t="s">
        <v>3503</v>
      </c>
      <c r="E1357" s="12"/>
      <c r="F1357" s="11"/>
      <c r="G1357" s="33" t="s">
        <v>17</v>
      </c>
      <c r="H1357" s="8"/>
      <c r="J1357" s="8"/>
    </row>
    <row r="1358" spans="1:10" x14ac:dyDescent="0.25">
      <c r="A1358" s="32" t="str">
        <f t="shared" ca="1" si="24"/>
        <v>stimule les processus décisionnels</v>
      </c>
      <c r="B1358" s="11"/>
      <c r="C1358" s="12" t="s">
        <v>1989</v>
      </c>
      <c r="D1358" s="12" t="s">
        <v>3504</v>
      </c>
      <c r="E1358" s="12"/>
      <c r="F1358" s="11"/>
      <c r="G1358" s="33" t="s">
        <v>17</v>
      </c>
      <c r="H1358" s="8"/>
      <c r="J1358" s="8"/>
    </row>
    <row r="1359" spans="1:10" x14ac:dyDescent="0.25">
      <c r="A1359" s="32" t="str">
        <f t="shared" ca="1" si="24"/>
        <v>sûr de lui, confiant</v>
      </c>
      <c r="B1359" s="11"/>
      <c r="C1359" s="12" t="s">
        <v>1990</v>
      </c>
      <c r="D1359" s="12" t="s">
        <v>3505</v>
      </c>
      <c r="E1359" s="12"/>
      <c r="F1359" s="11"/>
      <c r="G1359" s="33" t="s">
        <v>17</v>
      </c>
      <c r="H1359" s="8"/>
      <c r="J1359" s="8"/>
    </row>
    <row r="1360" spans="1:10" x14ac:dyDescent="0.25">
      <c r="A1360" s="32" t="str">
        <f t="shared" ca="1" si="24"/>
        <v>peut être perçu comme manipulateur</v>
      </c>
      <c r="B1360" s="11"/>
      <c r="C1360" s="12" t="s">
        <v>1991</v>
      </c>
      <c r="D1360" s="12" t="s">
        <v>3506</v>
      </c>
      <c r="E1360" s="12"/>
      <c r="F1360" s="11"/>
      <c r="G1360" s="33" t="s">
        <v>17</v>
      </c>
      <c r="H1360" s="8"/>
      <c r="J1360" s="8"/>
    </row>
    <row r="1361" spans="1:10" x14ac:dyDescent="0.25">
      <c r="A1361" s="32" t="str">
        <f t="shared" ca="1" si="24"/>
        <v>Fonceur</v>
      </c>
      <c r="B1361" s="11"/>
      <c r="C1361" s="55" t="s">
        <v>1973</v>
      </c>
      <c r="D1361" s="12" t="s">
        <v>3507</v>
      </c>
      <c r="E1361" s="12"/>
      <c r="F1361" s="11"/>
      <c r="G1361" s="33" t="s">
        <v>17</v>
      </c>
      <c r="H1361" s="8"/>
      <c r="J1361" s="8"/>
    </row>
    <row r="1362" spans="1:10" x14ac:dyDescent="0.25">
      <c r="A1362" s="32" t="str">
        <f t="shared" ca="1" si="24"/>
        <v>a le courage de surmonter les obstacles</v>
      </c>
      <c r="B1362" s="11"/>
      <c r="C1362" s="1" t="s">
        <v>1992</v>
      </c>
      <c r="D1362" s="12" t="s">
        <v>3508</v>
      </c>
      <c r="E1362" s="12"/>
      <c r="F1362" s="11"/>
      <c r="G1362" s="33" t="s">
        <v>17</v>
      </c>
      <c r="H1362" s="8"/>
      <c r="J1362" s="8"/>
    </row>
    <row r="1363" spans="1:10" x14ac:dyDescent="0.25">
      <c r="A1363" s="32" t="str">
        <f t="shared" ca="1" si="24"/>
        <v>dynamique, travaille bien sous pression</v>
      </c>
      <c r="B1363" s="11"/>
      <c r="C1363" s="12" t="s">
        <v>1993</v>
      </c>
      <c r="D1363" s="12" t="s">
        <v>3509</v>
      </c>
      <c r="E1363" s="12"/>
      <c r="F1363" s="11"/>
      <c r="G1363" s="33" t="s">
        <v>17</v>
      </c>
      <c r="H1363" s="8"/>
      <c r="J1363" s="8"/>
    </row>
    <row r="1364" spans="1:10" x14ac:dyDescent="0.25">
      <c r="A1364" s="32" t="str">
        <f t="shared" ca="1" si="24"/>
        <v>Impatient, tend à provoquer</v>
      </c>
      <c r="B1364" s="11"/>
      <c r="C1364" s="12" t="s">
        <v>1994</v>
      </c>
      <c r="D1364" s="12" t="s">
        <v>3510</v>
      </c>
      <c r="E1364" s="12"/>
      <c r="F1364" s="11"/>
      <c r="G1364" s="33" t="s">
        <v>17</v>
      </c>
      <c r="H1364" s="8"/>
      <c r="J1364" s="8"/>
    </row>
    <row r="1365" spans="1:10" x14ac:dyDescent="0.25">
      <c r="A1365" s="32" t="str">
        <f t="shared" ca="1" si="24"/>
        <v>Observateur</v>
      </c>
      <c r="B1365" s="11"/>
      <c r="C1365" s="55" t="s">
        <v>1972</v>
      </c>
      <c r="D1365" s="12" t="s">
        <v>3511</v>
      </c>
      <c r="E1365" s="12"/>
      <c r="F1365" s="11"/>
      <c r="G1365" s="33" t="s">
        <v>17</v>
      </c>
      <c r="H1365" s="8"/>
      <c r="J1365" s="8"/>
    </row>
    <row r="1366" spans="1:10" x14ac:dyDescent="0.25">
      <c r="A1366" s="32" t="str">
        <f t="shared" ca="1" si="24"/>
        <v>examine la faisabilité des propositions</v>
      </c>
      <c r="B1366" s="11"/>
      <c r="C1366" s="12" t="s">
        <v>1995</v>
      </c>
      <c r="D1366" s="12" t="s">
        <v>3512</v>
      </c>
      <c r="E1366" s="12"/>
      <c r="F1366" s="11"/>
      <c r="G1366" s="33" t="s">
        <v>17</v>
      </c>
      <c r="H1366" s="8"/>
      <c r="J1366" s="8"/>
    </row>
    <row r="1367" spans="1:10" x14ac:dyDescent="0.25">
      <c r="A1367" s="32" t="str">
        <f t="shared" ca="1" si="24"/>
        <v>lucide, stratégique, critique</v>
      </c>
      <c r="B1367" s="11"/>
      <c r="C1367" s="12" t="s">
        <v>1996</v>
      </c>
      <c r="D1367" s="12" t="s">
        <v>3513</v>
      </c>
      <c r="E1367" s="12"/>
      <c r="F1367" s="11"/>
      <c r="G1367" s="33" t="s">
        <v>17</v>
      </c>
      <c r="H1367" s="8"/>
      <c r="J1367" s="8"/>
    </row>
    <row r="1368" spans="1:10" x14ac:dyDescent="0.25">
      <c r="A1368" s="32" t="str">
        <f t="shared" ca="1" si="24"/>
        <v>manque de faculté d'inspiration</v>
      </c>
      <c r="B1368" s="11"/>
      <c r="C1368" s="12" t="s">
        <v>1997</v>
      </c>
      <c r="D1368" s="12" t="s">
        <v>3514</v>
      </c>
      <c r="E1368" s="12"/>
      <c r="F1368" s="11"/>
      <c r="G1368" s="33" t="s">
        <v>17</v>
      </c>
      <c r="H1368" s="8"/>
      <c r="J1368" s="8"/>
    </row>
    <row r="1369" spans="1:10" x14ac:dyDescent="0.25">
      <c r="A1369" s="32" t="str">
        <f t="shared" ca="1" si="24"/>
        <v>Coéquipier/Participant</v>
      </c>
      <c r="B1369" s="11"/>
      <c r="C1369" s="55" t="s">
        <v>2013</v>
      </c>
      <c r="D1369" s="12" t="s">
        <v>3515</v>
      </c>
      <c r="E1369" s="12"/>
      <c r="F1369" s="11"/>
      <c r="G1369" s="33" t="s">
        <v>17</v>
      </c>
      <c r="H1369" s="8"/>
      <c r="J1369" s="8"/>
    </row>
    <row r="1370" spans="1:10" ht="26.4" x14ac:dyDescent="0.25">
      <c r="A1370" s="32" t="str">
        <f t="shared" ca="1" si="24"/>
        <v>améliore la communication, réduit le gaspillage d'énergie résultant des frictions</v>
      </c>
      <c r="B1370" s="11"/>
      <c r="C1370" s="12" t="s">
        <v>1998</v>
      </c>
      <c r="D1370" s="12" t="s">
        <v>3516</v>
      </c>
      <c r="E1370" s="12"/>
      <c r="F1370" s="11"/>
      <c r="G1370" s="33" t="s">
        <v>17</v>
      </c>
      <c r="H1370" s="8"/>
      <c r="J1370" s="8"/>
    </row>
    <row r="1371" spans="1:10" x14ac:dyDescent="0.25">
      <c r="A1371" s="32" t="str">
        <f t="shared" ca="1" si="24"/>
        <v>coopératif, diplomate</v>
      </c>
      <c r="B1371" s="11"/>
      <c r="C1371" s="12" t="s">
        <v>1999</v>
      </c>
      <c r="D1371" s="12" t="s">
        <v>3517</v>
      </c>
      <c r="E1371" s="12"/>
      <c r="F1371" s="11"/>
      <c r="G1371" s="33" t="s">
        <v>17</v>
      </c>
      <c r="H1371" s="8"/>
      <c r="J1371" s="8"/>
    </row>
    <row r="1372" spans="1:10" x14ac:dyDescent="0.25">
      <c r="A1372" s="32" t="str">
        <f t="shared" ca="1" si="24"/>
        <v>indécis dans les situations critiques</v>
      </c>
      <c r="B1372" s="11"/>
      <c r="C1372" s="12" t="s">
        <v>2000</v>
      </c>
      <c r="D1372" s="12" t="s">
        <v>3518</v>
      </c>
      <c r="E1372" s="12"/>
      <c r="F1372" s="11"/>
      <c r="G1372" s="33" t="s">
        <v>17</v>
      </c>
      <c r="H1372" s="8"/>
      <c r="J1372" s="8"/>
    </row>
    <row r="1373" spans="1:10" x14ac:dyDescent="0.25">
      <c r="A1373" s="32" t="str">
        <f t="shared" ca="1" si="24"/>
        <v>Exécutant</v>
      </c>
      <c r="B1373" s="11"/>
      <c r="C1373" s="55" t="s">
        <v>1970</v>
      </c>
      <c r="D1373" s="12" t="s">
        <v>3519</v>
      </c>
      <c r="E1373" s="12"/>
      <c r="F1373" s="11"/>
      <c r="G1373" s="33" t="s">
        <v>17</v>
      </c>
      <c r="H1373" s="8"/>
      <c r="J1373" s="8"/>
    </row>
    <row r="1374" spans="1:10" x14ac:dyDescent="0.25">
      <c r="A1374" s="32" t="str">
        <f t="shared" ca="1" si="24"/>
        <v>met en œuvre les plans</v>
      </c>
      <c r="B1374" s="11"/>
      <c r="C1374" s="12" t="s">
        <v>2001</v>
      </c>
      <c r="D1374" s="12" t="s">
        <v>3520</v>
      </c>
      <c r="E1374" s="12"/>
      <c r="F1374" s="11"/>
      <c r="G1374" s="33" t="s">
        <v>17</v>
      </c>
      <c r="H1374" s="8"/>
      <c r="J1374" s="8"/>
    </row>
    <row r="1375" spans="1:10" x14ac:dyDescent="0.25">
      <c r="A1375" s="32" t="str">
        <f t="shared" ca="1" si="24"/>
        <v>discipliné, fiable, efficace</v>
      </c>
      <c r="B1375" s="11"/>
      <c r="C1375" s="12" t="s">
        <v>2002</v>
      </c>
      <c r="D1375" s="12" t="s">
        <v>3521</v>
      </c>
      <c r="E1375" s="12"/>
      <c r="F1375" s="11"/>
      <c r="G1375" s="33" t="s">
        <v>17</v>
      </c>
      <c r="H1375" s="8"/>
      <c r="J1375" s="8"/>
    </row>
    <row r="1376" spans="1:10" x14ac:dyDescent="0.25">
      <c r="A1376" s="32" t="str">
        <f t="shared" ca="1" si="24"/>
        <v>manque de souplesse</v>
      </c>
      <c r="B1376" s="11"/>
      <c r="C1376" s="12" t="s">
        <v>2003</v>
      </c>
      <c r="D1376" s="12" t="s">
        <v>3522</v>
      </c>
      <c r="E1376" s="12"/>
      <c r="F1376" s="11"/>
      <c r="G1376" s="33" t="s">
        <v>17</v>
      </c>
      <c r="H1376" s="8"/>
      <c r="J1376" s="8"/>
    </row>
    <row r="1377" spans="1:10" x14ac:dyDescent="0.25">
      <c r="A1377" s="32" t="str">
        <f t="shared" ca="1" si="24"/>
        <v>Perfectionniste</v>
      </c>
      <c r="B1377" s="11"/>
      <c r="C1377" s="55" t="s">
        <v>2004</v>
      </c>
      <c r="D1377" s="12" t="s">
        <v>3523</v>
      </c>
      <c r="E1377" s="12"/>
      <c r="F1377" s="11"/>
      <c r="G1377" s="33" t="s">
        <v>17</v>
      </c>
      <c r="H1377" s="8"/>
      <c r="J1377" s="8"/>
    </row>
    <row r="1378" spans="1:10" ht="26.4" x14ac:dyDescent="0.25">
      <c r="A1378" s="32" t="str">
        <f t="shared" ca="1" si="24"/>
        <v>évite les erreurs, garantit les meilleurs résultats possibles</v>
      </c>
      <c r="B1378" s="11"/>
      <c r="C1378" s="12" t="s">
        <v>2005</v>
      </c>
      <c r="D1378" s="12" t="s">
        <v>3524</v>
      </c>
      <c r="E1378" s="12"/>
      <c r="F1378" s="11"/>
      <c r="G1378" s="33" t="s">
        <v>17</v>
      </c>
      <c r="H1378" s="8"/>
      <c r="J1378" s="8"/>
    </row>
    <row r="1379" spans="1:10" x14ac:dyDescent="0.25">
      <c r="A1379" s="32" t="str">
        <f t="shared" ca="1" si="24"/>
        <v>consciencieux, ponctuel</v>
      </c>
      <c r="B1379" s="11"/>
      <c r="C1379" s="12" t="s">
        <v>2006</v>
      </c>
      <c r="D1379" s="12" t="s">
        <v>3525</v>
      </c>
      <c r="E1379" s="12"/>
      <c r="F1379" s="11"/>
      <c r="G1379" s="33" t="s">
        <v>17</v>
      </c>
      <c r="H1379" s="8"/>
      <c r="J1379" s="8"/>
    </row>
    <row r="1380" spans="1:10" x14ac:dyDescent="0.25">
      <c r="A1380" s="32" t="str">
        <f t="shared" ca="1" si="24"/>
        <v>hyper-anxieux, n'aime pas déléguer</v>
      </c>
      <c r="B1380" s="11"/>
      <c r="C1380" s="12" t="s">
        <v>2007</v>
      </c>
      <c r="D1380" s="12" t="s">
        <v>3526</v>
      </c>
      <c r="E1380" s="12"/>
      <c r="F1380" s="11"/>
      <c r="G1380" s="33" t="s">
        <v>17</v>
      </c>
      <c r="H1380" s="8"/>
      <c r="J1380" s="8"/>
    </row>
    <row r="1381" spans="1:10" x14ac:dyDescent="0.25">
      <c r="A1381" s="32" t="str">
        <f t="shared" ca="1" si="24"/>
        <v>Spécialiste</v>
      </c>
      <c r="B1381" s="11"/>
      <c r="C1381" s="55" t="s">
        <v>1976</v>
      </c>
      <c r="D1381" s="12" t="s">
        <v>3527</v>
      </c>
      <c r="E1381" s="12"/>
      <c r="F1381" s="11"/>
      <c r="G1381" s="33" t="s">
        <v>17</v>
      </c>
      <c r="H1381" s="8"/>
      <c r="J1381" s="8"/>
    </row>
    <row r="1382" spans="1:10" ht="26.4" x14ac:dyDescent="0.25">
      <c r="A1382" s="32" t="str">
        <f t="shared" ca="1" si="24"/>
        <v>apporte des connaissances spécialisées et des informations</v>
      </c>
      <c r="B1382" s="11"/>
      <c r="C1382" s="12" t="s">
        <v>2008</v>
      </c>
      <c r="D1382" s="12" t="s">
        <v>3528</v>
      </c>
      <c r="E1382" s="12"/>
      <c r="F1382" s="11"/>
      <c r="G1382" s="33" t="s">
        <v>17</v>
      </c>
      <c r="H1382" s="8"/>
      <c r="J1382" s="8"/>
    </row>
    <row r="1383" spans="1:10" ht="26.4" x14ac:dyDescent="0.25">
      <c r="A1383" s="32" t="str">
        <f t="shared" ca="1" si="24"/>
        <v>centré sur lui-même, s'investit beaucoup ; ce qui compte, c'est l'expertise</v>
      </c>
      <c r="B1383" s="11"/>
      <c r="C1383" s="12" t="s">
        <v>2009</v>
      </c>
      <c r="D1383" s="12" t="s">
        <v>3529</v>
      </c>
      <c r="E1383" s="12"/>
      <c r="F1383" s="11"/>
      <c r="G1383" s="33" t="s">
        <v>17</v>
      </c>
      <c r="H1383" s="8"/>
      <c r="J1383" s="8"/>
    </row>
    <row r="1384" spans="1:10" x14ac:dyDescent="0.25">
      <c r="A1384" s="32" t="str">
        <f t="shared" ca="1" si="24"/>
        <v>se perd souvent dans des détails techniques</v>
      </c>
      <c r="B1384" s="11"/>
      <c r="C1384" s="12" t="s">
        <v>2010</v>
      </c>
      <c r="D1384" s="12" t="s">
        <v>3530</v>
      </c>
      <c r="E1384" s="12"/>
      <c r="F1384" s="11"/>
      <c r="G1384" s="33" t="s">
        <v>17</v>
      </c>
      <c r="H1384" s="8"/>
      <c r="J1384" s="8"/>
    </row>
    <row r="1385" spans="1:10" x14ac:dyDescent="0.25">
      <c r="A1385" s="32" t="str">
        <f t="shared" ca="1" si="24"/>
        <v>Évaluation</v>
      </c>
      <c r="B1385" s="11"/>
      <c r="C1385" s="12" t="s">
        <v>2014</v>
      </c>
      <c r="D1385" s="12" t="s">
        <v>3531</v>
      </c>
      <c r="E1385" s="12"/>
      <c r="F1385" s="11"/>
      <c r="G1385" s="33" t="s">
        <v>17</v>
      </c>
      <c r="H1385" s="8"/>
      <c r="J1385" s="8"/>
    </row>
    <row r="1386" spans="1:10" ht="26.4" x14ac:dyDescent="0.25">
      <c r="A1386" s="34" t="str">
        <f t="shared" ca="1" si="24"/>
        <v>ERREUR !  Contrôlez le nombre de points de chaque question (10 points)</v>
      </c>
      <c r="B1386" s="11"/>
      <c r="C1386" s="35" t="s">
        <v>2022</v>
      </c>
      <c r="D1386" s="35" t="s">
        <v>3532</v>
      </c>
      <c r="E1386" s="35"/>
      <c r="F1386" s="36"/>
      <c r="G1386" s="37" t="s">
        <v>17</v>
      </c>
      <c r="H1386" s="8"/>
      <c r="J1386" s="8"/>
    </row>
    <row r="1387" spans="1:10" s="28" customFormat="1" x14ac:dyDescent="0.25">
      <c r="A1387" s="38" t="str">
        <f t="shared" ca="1" si="24"/>
        <v>DÉVELOPPEMENT DE L'ÉQUIPE</v>
      </c>
      <c r="B1387" s="43"/>
      <c r="C1387" s="23" t="s">
        <v>2021</v>
      </c>
      <c r="D1387" s="24" t="s">
        <v>3534</v>
      </c>
      <c r="E1387" s="24"/>
      <c r="F1387" s="24"/>
      <c r="G1387" s="26" t="s">
        <v>17</v>
      </c>
      <c r="H1387" s="7"/>
      <c r="J1387" s="7"/>
    </row>
    <row r="1388" spans="1:10" x14ac:dyDescent="0.25">
      <c r="A1388" s="29" t="str">
        <f t="shared" ca="1" si="24"/>
        <v>Bien cerner les conditions-cadres</v>
      </c>
      <c r="B1388" s="11"/>
      <c r="C1388" s="39" t="s">
        <v>2062</v>
      </c>
      <c r="D1388" s="39" t="s">
        <v>3535</v>
      </c>
      <c r="E1388" s="39"/>
      <c r="F1388" s="30"/>
      <c r="G1388" s="31" t="s">
        <v>17</v>
      </c>
      <c r="H1388" s="8"/>
      <c r="J1388" s="8"/>
    </row>
    <row r="1389" spans="1:10" x14ac:dyDescent="0.25">
      <c r="A1389" s="32" t="str">
        <f t="shared" ca="1" si="24"/>
        <v>Rôles au sein de l'équipe</v>
      </c>
      <c r="B1389" s="11"/>
      <c r="C1389" s="12" t="s">
        <v>2063</v>
      </c>
      <c r="D1389" s="12" t="s">
        <v>3536</v>
      </c>
      <c r="E1389" s="12"/>
      <c r="F1389" s="11"/>
      <c r="G1389" s="33" t="s">
        <v>17</v>
      </c>
      <c r="H1389" s="8"/>
      <c r="J1389" s="8"/>
    </row>
    <row r="1390" spans="1:10" x14ac:dyDescent="0.25">
      <c r="A1390" s="32" t="str">
        <f t="shared" ca="1" si="24"/>
        <v>Teambuilding</v>
      </c>
      <c r="B1390" s="11"/>
      <c r="C1390" s="12" t="s">
        <v>2076</v>
      </c>
      <c r="D1390" s="12" t="s">
        <v>2076</v>
      </c>
      <c r="E1390" s="12"/>
      <c r="F1390" s="11"/>
      <c r="G1390" s="33" t="s">
        <v>17</v>
      </c>
      <c r="H1390" s="8"/>
      <c r="J1390" s="8"/>
    </row>
    <row r="1391" spans="1:10" x14ac:dyDescent="0.25">
      <c r="A1391" s="32" t="str">
        <f t="shared" ca="1" si="24"/>
        <v>Motivation</v>
      </c>
      <c r="B1391" s="11"/>
      <c r="C1391" s="12" t="s">
        <v>609</v>
      </c>
      <c r="D1391" s="12" t="s">
        <v>609</v>
      </c>
      <c r="E1391" s="12"/>
      <c r="F1391" s="11"/>
      <c r="G1391" s="33" t="s">
        <v>17</v>
      </c>
      <c r="H1391" s="8"/>
      <c r="J1391" s="8"/>
    </row>
    <row r="1392" spans="1:10" x14ac:dyDescent="0.25">
      <c r="A1392" s="32" t="str">
        <f t="shared" ca="1" si="24"/>
        <v>Conflits</v>
      </c>
      <c r="B1392" s="11"/>
      <c r="C1392" s="12" t="s">
        <v>2078</v>
      </c>
      <c r="D1392" s="12" t="s">
        <v>3537</v>
      </c>
      <c r="E1392" s="12"/>
      <c r="F1392" s="11"/>
      <c r="G1392" s="33" t="s">
        <v>17</v>
      </c>
      <c r="H1392" s="8"/>
      <c r="J1392" s="8"/>
    </row>
    <row r="1393" spans="1:10" x14ac:dyDescent="0.25">
      <c r="A1393" s="32" t="str">
        <f t="shared" ca="1" si="24"/>
        <v>Encadrement</v>
      </c>
      <c r="B1393" s="11"/>
      <c r="C1393" s="12" t="s">
        <v>929</v>
      </c>
      <c r="D1393" s="12" t="s">
        <v>3538</v>
      </c>
      <c r="E1393" s="12"/>
      <c r="F1393" s="11"/>
      <c r="G1393" s="33" t="s">
        <v>17</v>
      </c>
      <c r="H1393" s="8"/>
      <c r="J1393" s="8"/>
    </row>
    <row r="1394" spans="1:10" x14ac:dyDescent="0.25">
      <c r="A1394" s="34" t="str">
        <f t="shared" ca="1" si="24"/>
        <v>Changement</v>
      </c>
      <c r="B1394" s="11"/>
      <c r="C1394" s="35" t="s">
        <v>955</v>
      </c>
      <c r="D1394" s="35" t="s">
        <v>954</v>
      </c>
      <c r="E1394" s="35"/>
      <c r="F1394" s="36"/>
      <c r="G1394" s="37" t="s">
        <v>17</v>
      </c>
      <c r="H1394" s="8"/>
      <c r="J1394" s="8"/>
    </row>
    <row r="1395" spans="1:10" s="28" customFormat="1" x14ac:dyDescent="0.25">
      <c r="A1395" s="38" t="str">
        <f t="shared" ca="1" si="24"/>
        <v>Check-list Cadre du travail en équipe</v>
      </c>
      <c r="B1395" s="43"/>
      <c r="C1395" s="23" t="s">
        <v>3893</v>
      </c>
      <c r="D1395" s="24" t="s">
        <v>3894</v>
      </c>
      <c r="E1395" s="24"/>
      <c r="F1395" s="24"/>
      <c r="G1395" s="26" t="s">
        <v>17</v>
      </c>
      <c r="H1395" s="7"/>
      <c r="J1395" s="7"/>
    </row>
    <row r="1396" spans="1:10" x14ac:dyDescent="0.25">
      <c r="A1396" s="29" t="str">
        <f t="shared" ca="1" si="24"/>
        <v>Questions d'ordre général</v>
      </c>
      <c r="B1396" s="11"/>
      <c r="C1396" s="75" t="s">
        <v>2025</v>
      </c>
      <c r="D1396" s="39" t="s">
        <v>3539</v>
      </c>
      <c r="E1396" s="39"/>
      <c r="F1396" s="30"/>
      <c r="G1396" s="31" t="s">
        <v>17</v>
      </c>
      <c r="H1396" s="8"/>
      <c r="J1396" s="8"/>
    </row>
    <row r="1397" spans="1:10" x14ac:dyDescent="0.25">
      <c r="A1397" s="32" t="str">
        <f t="shared" ca="1" si="24"/>
        <v>Que m'apporte une équipe et comment travaille-t-elle ?</v>
      </c>
      <c r="B1397" s="11"/>
      <c r="C1397" s="12" t="s">
        <v>2026</v>
      </c>
      <c r="D1397" s="12" t="s">
        <v>3540</v>
      </c>
      <c r="E1397" s="12"/>
      <c r="F1397" s="11"/>
      <c r="G1397" s="33" t="s">
        <v>17</v>
      </c>
      <c r="H1397" s="8"/>
      <c r="J1397" s="8"/>
    </row>
    <row r="1398" spans="1:10" ht="26.4" x14ac:dyDescent="0.25">
      <c r="A1398" s="32" t="str">
        <f t="shared" ca="1" si="24"/>
        <v>Quel est le bénéfice économique d'une équipe pour notre entreprise ?</v>
      </c>
      <c r="B1398" s="11"/>
      <c r="C1398" s="12" t="s">
        <v>2027</v>
      </c>
      <c r="D1398" s="12" t="s">
        <v>3541</v>
      </c>
      <c r="E1398" s="12"/>
      <c r="F1398" s="11"/>
      <c r="G1398" s="33" t="s">
        <v>17</v>
      </c>
      <c r="H1398" s="8"/>
      <c r="J1398" s="8"/>
    </row>
    <row r="1399" spans="1:10" ht="26.4" x14ac:dyDescent="0.25">
      <c r="A1399" s="32" t="str">
        <f t="shared" ca="1" si="24"/>
        <v>A-t-on besoin d'un chef d'équipe ou bien les équipes sont-elles libres de leurs décisions ?</v>
      </c>
      <c r="B1399" s="11"/>
      <c r="C1399" s="12" t="s">
        <v>2028</v>
      </c>
      <c r="D1399" s="12" t="s">
        <v>3542</v>
      </c>
      <c r="E1399" s="12"/>
      <c r="F1399" s="11"/>
      <c r="G1399" s="33" t="s">
        <v>17</v>
      </c>
      <c r="H1399" s="8"/>
      <c r="J1399" s="8"/>
    </row>
    <row r="1400" spans="1:10" ht="26.4" x14ac:dyDescent="0.25">
      <c r="A1400" s="32" t="str">
        <f t="shared" ca="1" si="24"/>
        <v>Quels rôles doivent être occupés et remplis ?</v>
      </c>
      <c r="B1400" s="11"/>
      <c r="C1400" s="12" t="s">
        <v>2029</v>
      </c>
      <c r="D1400" s="12" t="s">
        <v>3543</v>
      </c>
      <c r="E1400" s="12"/>
      <c r="F1400" s="11"/>
      <c r="G1400" s="33" t="s">
        <v>17</v>
      </c>
      <c r="H1400" s="8"/>
      <c r="J1400" s="8"/>
    </row>
    <row r="1401" spans="1:10" ht="39.6" x14ac:dyDescent="0.25">
      <c r="A1401" s="32" t="str">
        <f t="shared" ca="1" si="24"/>
        <v>Le travail en équipe permet-il vraiment de prendre en compte les désirs et objectifs des collaborateurs, de l'entreprise, et des clients ?</v>
      </c>
      <c r="B1401" s="11"/>
      <c r="C1401" s="12" t="s">
        <v>2030</v>
      </c>
      <c r="D1401" s="12" t="s">
        <v>3544</v>
      </c>
      <c r="E1401" s="12"/>
      <c r="F1401" s="11"/>
      <c r="G1401" s="33" t="s">
        <v>17</v>
      </c>
      <c r="H1401" s="8"/>
      <c r="J1401" s="8"/>
    </row>
    <row r="1402" spans="1:10" ht="26.4" x14ac:dyDescent="0.25">
      <c r="A1402" s="32" t="str">
        <f t="shared" ca="1" si="24"/>
        <v>Comment empêcher les équipes de mener une existence isolée au sein de l'entreprise ?</v>
      </c>
      <c r="B1402" s="11"/>
      <c r="C1402" s="12" t="s">
        <v>2031</v>
      </c>
      <c r="D1402" s="12" t="s">
        <v>3545</v>
      </c>
      <c r="E1402" s="12"/>
      <c r="F1402" s="11"/>
      <c r="G1402" s="33" t="s">
        <v>17</v>
      </c>
      <c r="H1402" s="8"/>
      <c r="J1402" s="8"/>
    </row>
    <row r="1403" spans="1:10" ht="26.4" x14ac:dyDescent="0.25">
      <c r="A1403" s="32" t="str">
        <f t="shared" ca="1" si="24"/>
        <v>Comment empêcher une équipe de ne plus s'occuper que d'elle-même ?</v>
      </c>
      <c r="B1403" s="11"/>
      <c r="C1403" s="12" t="s">
        <v>2032</v>
      </c>
      <c r="D1403" s="12" t="s">
        <v>3546</v>
      </c>
      <c r="E1403" s="12"/>
      <c r="F1403" s="11"/>
      <c r="G1403" s="33" t="s">
        <v>17</v>
      </c>
      <c r="H1403" s="8"/>
      <c r="J1403" s="8"/>
    </row>
    <row r="1404" spans="1:10" x14ac:dyDescent="0.25">
      <c r="A1404" s="32" t="str">
        <f t="shared" ca="1" si="24"/>
        <v>Avantages du travail en équipe</v>
      </c>
      <c r="B1404" s="11"/>
      <c r="C1404" s="55" t="s">
        <v>2033</v>
      </c>
      <c r="D1404" s="12" t="s">
        <v>3547</v>
      </c>
      <c r="E1404" s="12"/>
      <c r="F1404" s="11"/>
      <c r="G1404" s="33" t="s">
        <v>17</v>
      </c>
      <c r="H1404" s="8"/>
      <c r="J1404" s="8"/>
    </row>
    <row r="1405" spans="1:10" ht="26.4" x14ac:dyDescent="0.25">
      <c r="A1405" s="32" t="str">
        <f t="shared" ca="1" si="24"/>
        <v>Le chef d'équipe a moins de travail de planification et de contrôle à accomplir</v>
      </c>
      <c r="B1405" s="11"/>
      <c r="C1405" s="12" t="s">
        <v>2034</v>
      </c>
      <c r="D1405" s="12" t="s">
        <v>3548</v>
      </c>
      <c r="E1405" s="12"/>
      <c r="F1405" s="11"/>
      <c r="G1405" s="33" t="s">
        <v>17</v>
      </c>
      <c r="H1405" s="8"/>
      <c r="J1405" s="8"/>
    </row>
    <row r="1406" spans="1:10" ht="26.4" x14ac:dyDescent="0.25">
      <c r="A1406" s="32" t="str">
        <f t="shared" ca="1" si="24"/>
        <v>Les équipes réagissent avec davantage de souplesse aux exigences dynamiques</v>
      </c>
      <c r="B1406" s="11"/>
      <c r="C1406" s="12" t="s">
        <v>2035</v>
      </c>
      <c r="D1406" s="12" t="s">
        <v>3549</v>
      </c>
      <c r="E1406" s="12"/>
      <c r="F1406" s="11"/>
      <c r="G1406" s="33" t="s">
        <v>17</v>
      </c>
      <c r="H1406" s="8"/>
      <c r="J1406" s="8"/>
    </row>
    <row r="1407" spans="1:10" ht="26.4" x14ac:dyDescent="0.25">
      <c r="A1407" s="32" t="str">
        <f t="shared" ca="1" si="24"/>
        <v>Les connaissances et les expériences des différents collaborateurs sont mieux mises à profit.</v>
      </c>
      <c r="B1407" s="11"/>
      <c r="C1407" s="12" t="s">
        <v>2036</v>
      </c>
      <c r="D1407" s="12" t="s">
        <v>3550</v>
      </c>
      <c r="E1407" s="12"/>
      <c r="F1407" s="11"/>
      <c r="G1407" s="33" t="s">
        <v>17</v>
      </c>
      <c r="H1407" s="8"/>
      <c r="J1407" s="8"/>
    </row>
    <row r="1408" spans="1:10" ht="26.4" x14ac:dyDescent="0.25">
      <c r="A1408" s="32" t="str">
        <f t="shared" ref="A1408:A1471" ca="1" si="25">OFFSET($C1408,0,$Z$5-1)</f>
        <v>Meilleure compétence en matière de résolution des problèmes</v>
      </c>
      <c r="B1408" s="11"/>
      <c r="C1408" s="12" t="s">
        <v>2037</v>
      </c>
      <c r="D1408" s="12" t="s">
        <v>3551</v>
      </c>
      <c r="E1408" s="12"/>
      <c r="F1408" s="11"/>
      <c r="G1408" s="33" t="s">
        <v>17</v>
      </c>
      <c r="H1408" s="8"/>
      <c r="J1408" s="8"/>
    </row>
    <row r="1409" spans="1:10" ht="26.4" x14ac:dyDescent="0.25">
      <c r="A1409" s="32" t="str">
        <f t="shared" ca="1" si="25"/>
        <v>Au sein de l'équipe, les flux d'informations et la communication fonctionnent mieux</v>
      </c>
      <c r="B1409" s="11"/>
      <c r="C1409" s="12" t="s">
        <v>2038</v>
      </c>
      <c r="D1409" s="12" t="s">
        <v>3552</v>
      </c>
      <c r="E1409" s="12"/>
      <c r="F1409" s="11"/>
      <c r="G1409" s="33" t="s">
        <v>17</v>
      </c>
      <c r="H1409" s="8"/>
      <c r="J1409" s="8"/>
    </row>
    <row r="1410" spans="1:10" ht="26.4" x14ac:dyDescent="0.25">
      <c r="A1410" s="32" t="str">
        <f t="shared" ca="1" si="25"/>
        <v>Meilleure intégration des collaborateurs dans les processus décisionnels</v>
      </c>
      <c r="B1410" s="11"/>
      <c r="C1410" s="12" t="s">
        <v>2039</v>
      </c>
      <c r="D1410" s="12" t="s">
        <v>3553</v>
      </c>
      <c r="E1410" s="12"/>
      <c r="F1410" s="11"/>
      <c r="G1410" s="33" t="s">
        <v>17</v>
      </c>
      <c r="H1410" s="8"/>
      <c r="J1410" s="8"/>
    </row>
    <row r="1411" spans="1:10" x14ac:dyDescent="0.25">
      <c r="A1411" s="32" t="str">
        <f t="shared" ca="1" si="25"/>
        <v>Les collaborateurs ont plus de marge de manœuvre</v>
      </c>
      <c r="B1411" s="11"/>
      <c r="C1411" s="12" t="s">
        <v>2040</v>
      </c>
      <c r="D1411" s="12" t="s">
        <v>3554</v>
      </c>
      <c r="E1411" s="12"/>
      <c r="F1411" s="11"/>
      <c r="G1411" s="33" t="s">
        <v>17</v>
      </c>
      <c r="H1411" s="8"/>
      <c r="J1411" s="8"/>
    </row>
    <row r="1412" spans="1:10" x14ac:dyDescent="0.25">
      <c r="A1412" s="32" t="str">
        <f t="shared" ca="1" si="25"/>
        <v>Les collaborateurs s'identifient plus à l'entreprise</v>
      </c>
      <c r="B1412" s="11"/>
      <c r="C1412" s="12" t="s">
        <v>2041</v>
      </c>
      <c r="D1412" s="12" t="s">
        <v>3555</v>
      </c>
      <c r="E1412" s="12"/>
      <c r="F1412" s="11"/>
      <c r="G1412" s="33" t="s">
        <v>17</v>
      </c>
      <c r="H1412" s="8"/>
      <c r="J1412" s="8"/>
    </row>
    <row r="1413" spans="1:10" x14ac:dyDescent="0.25">
      <c r="A1413" s="32" t="str">
        <f t="shared" ca="1" si="25"/>
        <v>Les membres de l'équipe se soutiennent mutuellement</v>
      </c>
      <c r="B1413" s="11"/>
      <c r="C1413" s="12" t="s">
        <v>2042</v>
      </c>
      <c r="D1413" s="12" t="s">
        <v>3556</v>
      </c>
      <c r="E1413" s="12"/>
      <c r="F1413" s="11"/>
      <c r="G1413" s="33" t="s">
        <v>17</v>
      </c>
      <c r="H1413" s="8"/>
      <c r="J1413" s="8"/>
    </row>
    <row r="1414" spans="1:10" ht="26.4" x14ac:dyDescent="0.25">
      <c r="A1414" s="32" t="str">
        <f t="shared" ca="1" si="25"/>
        <v>Avec le temps, les objectifs des équipes sont de plus en plus ambitieux</v>
      </c>
      <c r="B1414" s="11"/>
      <c r="C1414" s="12" t="s">
        <v>2043</v>
      </c>
      <c r="D1414" s="12" t="s">
        <v>3557</v>
      </c>
      <c r="E1414" s="12"/>
      <c r="F1414" s="11"/>
      <c r="G1414" s="33" t="s">
        <v>17</v>
      </c>
      <c r="H1414" s="8"/>
      <c r="J1414" s="8"/>
    </row>
    <row r="1415" spans="1:10" ht="26.4" x14ac:dyDescent="0.25">
      <c r="A1415" s="32" t="str">
        <f t="shared" ca="1" si="25"/>
        <v>Satisfaction professionnelle et motivation accrues chez les collaborateurs</v>
      </c>
      <c r="B1415" s="11"/>
      <c r="C1415" s="12" t="s">
        <v>2044</v>
      </c>
      <c r="D1415" s="12" t="s">
        <v>3558</v>
      </c>
      <c r="E1415" s="12"/>
      <c r="F1415" s="11"/>
      <c r="G1415" s="33" t="s">
        <v>17</v>
      </c>
      <c r="H1415" s="8"/>
      <c r="J1415" s="8"/>
    </row>
    <row r="1416" spans="1:10" x14ac:dyDescent="0.25">
      <c r="A1416" s="32" t="str">
        <f t="shared" ca="1" si="25"/>
        <v>Les activités deviennent plus variées</v>
      </c>
      <c r="B1416" s="11"/>
      <c r="C1416" s="12" t="s">
        <v>2045</v>
      </c>
      <c r="D1416" s="12" t="s">
        <v>3559</v>
      </c>
      <c r="E1416" s="12"/>
      <c r="F1416" s="11"/>
      <c r="G1416" s="33" t="s">
        <v>17</v>
      </c>
      <c r="H1416" s="8"/>
      <c r="J1416" s="8"/>
    </row>
    <row r="1417" spans="1:10" x14ac:dyDescent="0.25">
      <c r="A1417" s="32" t="str">
        <f t="shared" ca="1" si="25"/>
        <v>Perception plus différenciée des problèmes</v>
      </c>
      <c r="B1417" s="11"/>
      <c r="C1417" s="12" t="s">
        <v>2046</v>
      </c>
      <c r="D1417" s="12" t="s">
        <v>3560</v>
      </c>
      <c r="E1417" s="12"/>
      <c r="F1417" s="11"/>
      <c r="G1417" s="33" t="s">
        <v>17</v>
      </c>
      <c r="H1417" s="8"/>
      <c r="J1417" s="8"/>
    </row>
    <row r="1418" spans="1:10" ht="26.4" x14ac:dyDescent="0.25">
      <c r="A1418" s="32" t="str">
        <f t="shared" ca="1" si="25"/>
        <v>Les positions ne sont pas juxtaposées, mais plutôt confrontées les unes aux autres et mises en lien</v>
      </c>
      <c r="B1418" s="11"/>
      <c r="C1418" s="12" t="s">
        <v>2047</v>
      </c>
      <c r="D1418" s="12" t="s">
        <v>3561</v>
      </c>
      <c r="E1418" s="12"/>
      <c r="F1418" s="11"/>
      <c r="G1418" s="33" t="s">
        <v>17</v>
      </c>
      <c r="H1418" s="8"/>
      <c r="J1418" s="8"/>
    </row>
    <row r="1419" spans="1:10" x14ac:dyDescent="0.25">
      <c r="A1419" s="32" t="str">
        <f t="shared" ca="1" si="25"/>
        <v>Le travail en équipe est utile lorsque …</v>
      </c>
      <c r="B1419" s="11"/>
      <c r="C1419" s="55" t="s">
        <v>2048</v>
      </c>
      <c r="D1419" s="12" t="s">
        <v>3562</v>
      </c>
      <c r="E1419" s="12"/>
      <c r="F1419" s="11"/>
      <c r="G1419" s="33" t="s">
        <v>17</v>
      </c>
      <c r="H1419" s="8"/>
      <c r="J1419" s="8"/>
    </row>
    <row r="1420" spans="1:10" ht="26.4" x14ac:dyDescent="0.25">
      <c r="A1420" s="32" t="str">
        <f t="shared" ca="1" si="25"/>
        <v>les tâches ne peuvent être résolues de manière ni trop simple, ni trop difficile</v>
      </c>
      <c r="B1420" s="11"/>
      <c r="C1420" s="12" t="s">
        <v>2049</v>
      </c>
      <c r="D1420" s="12" t="s">
        <v>3563</v>
      </c>
      <c r="E1420" s="12"/>
      <c r="F1420" s="11"/>
      <c r="G1420" s="33" t="s">
        <v>17</v>
      </c>
      <c r="H1420" s="8"/>
      <c r="J1420" s="8"/>
    </row>
    <row r="1421" spans="1:10" x14ac:dyDescent="0.25">
      <c r="A1421" s="32" t="str">
        <f t="shared" ca="1" si="25"/>
        <v>les objectifs peuvent être atteints</v>
      </c>
      <c r="B1421" s="11"/>
      <c r="C1421" s="12" t="s">
        <v>2050</v>
      </c>
      <c r="D1421" s="12" t="s">
        <v>3564</v>
      </c>
      <c r="E1421" s="12"/>
      <c r="F1421" s="11"/>
      <c r="G1421" s="33" t="s">
        <v>17</v>
      </c>
      <c r="H1421" s="8"/>
      <c r="J1421" s="8"/>
    </row>
    <row r="1422" spans="1:10" ht="26.4" x14ac:dyDescent="0.25">
      <c r="A1422" s="32" t="str">
        <f t="shared" ca="1" si="25"/>
        <v>il est possible de résoudre les tâches en plusieurs étapes</v>
      </c>
      <c r="B1422" s="11"/>
      <c r="C1422" s="12" t="s">
        <v>2051</v>
      </c>
      <c r="D1422" s="12" t="s">
        <v>3565</v>
      </c>
      <c r="E1422" s="12"/>
      <c r="F1422" s="11"/>
      <c r="G1422" s="33" t="s">
        <v>17</v>
      </c>
      <c r="H1422" s="8"/>
      <c r="J1422" s="8"/>
    </row>
    <row r="1423" spans="1:10" ht="26.4" x14ac:dyDescent="0.25">
      <c r="A1423" s="32" t="str">
        <f t="shared" ca="1" si="25"/>
        <v>il est possible de subdiviser les tâches en tâches partielles</v>
      </c>
      <c r="B1423" s="11"/>
      <c r="C1423" s="12" t="s">
        <v>2052</v>
      </c>
      <c r="D1423" s="12" t="s">
        <v>3566</v>
      </c>
      <c r="E1423" s="12"/>
      <c r="F1423" s="11"/>
      <c r="G1423" s="33" t="s">
        <v>17</v>
      </c>
      <c r="H1423" s="8"/>
      <c r="J1423" s="8"/>
    </row>
    <row r="1424" spans="1:10" ht="26.4" x14ac:dyDescent="0.25">
      <c r="A1424" s="32" t="str">
        <f t="shared" ca="1" si="25"/>
        <v>les membres de l'équipe sont tournés vers la performance</v>
      </c>
      <c r="B1424" s="11"/>
      <c r="C1424" s="12" t="s">
        <v>2053</v>
      </c>
      <c r="D1424" s="12" t="s">
        <v>3567</v>
      </c>
      <c r="E1424" s="12"/>
      <c r="F1424" s="11"/>
      <c r="G1424" s="33" t="s">
        <v>17</v>
      </c>
      <c r="H1424" s="8"/>
      <c r="J1424" s="8"/>
    </row>
    <row r="1425" spans="1:10" x14ac:dyDescent="0.25">
      <c r="A1425" s="32" t="str">
        <f t="shared" ca="1" si="25"/>
        <v>les membres de l'équipe positivent</v>
      </c>
      <c r="B1425" s="11"/>
      <c r="C1425" s="12" t="s">
        <v>2054</v>
      </c>
      <c r="D1425" s="12" t="s">
        <v>3568</v>
      </c>
      <c r="E1425" s="12"/>
      <c r="F1425" s="11"/>
      <c r="G1425" s="33" t="s">
        <v>17</v>
      </c>
      <c r="H1425" s="8"/>
      <c r="J1425" s="8"/>
    </row>
    <row r="1426" spans="1:10" ht="26.4" x14ac:dyDescent="0.25">
      <c r="A1426" s="32" t="str">
        <f t="shared" ca="1" si="25"/>
        <v xml:space="preserve">les membres de l'équipe ont une bonne discipline de travail </v>
      </c>
      <c r="B1426" s="11"/>
      <c r="C1426" s="12" t="s">
        <v>2055</v>
      </c>
      <c r="D1426" s="12" t="s">
        <v>3569</v>
      </c>
      <c r="E1426" s="12"/>
      <c r="F1426" s="11"/>
      <c r="G1426" s="33" t="s">
        <v>17</v>
      </c>
      <c r="H1426" s="8"/>
      <c r="J1426" s="8"/>
    </row>
    <row r="1427" spans="1:10" ht="26.4" x14ac:dyDescent="0.25">
      <c r="A1427" s="32" t="str">
        <f t="shared" ca="1" si="25"/>
        <v>les membres de l'équipe ont des compétences sociales (et interculturelles)</v>
      </c>
      <c r="B1427" s="11"/>
      <c r="C1427" s="12" t="s">
        <v>2056</v>
      </c>
      <c r="D1427" s="12" t="s">
        <v>3570</v>
      </c>
      <c r="E1427" s="12"/>
      <c r="F1427" s="11"/>
      <c r="G1427" s="33" t="s">
        <v>17</v>
      </c>
      <c r="H1427" s="8"/>
      <c r="J1427" s="8"/>
    </row>
    <row r="1428" spans="1:10" ht="26.4" x14ac:dyDescent="0.25">
      <c r="A1428" s="32" t="str">
        <f t="shared" ca="1" si="25"/>
        <v>les membres de l'équipe ont des compétences communicationnelles</v>
      </c>
      <c r="B1428" s="11"/>
      <c r="C1428" s="12" t="s">
        <v>2057</v>
      </c>
      <c r="D1428" s="12" t="s">
        <v>3571</v>
      </c>
      <c r="E1428" s="12"/>
      <c r="F1428" s="11"/>
      <c r="G1428" s="33" t="s">
        <v>17</v>
      </c>
      <c r="H1428" s="8"/>
      <c r="J1428" s="8"/>
    </row>
    <row r="1429" spans="1:10" ht="26.4" x14ac:dyDescent="0.25">
      <c r="A1429" s="32" t="str">
        <f t="shared" ca="1" si="25"/>
        <v>les membres de l'équipe ont des compétences méthodologiques</v>
      </c>
      <c r="B1429" s="11"/>
      <c r="C1429" s="12" t="s">
        <v>2058</v>
      </c>
      <c r="D1429" s="12" t="s">
        <v>3572</v>
      </c>
      <c r="E1429" s="12"/>
      <c r="F1429" s="11"/>
      <c r="G1429" s="33" t="s">
        <v>17</v>
      </c>
      <c r="H1429" s="8"/>
      <c r="J1429" s="8"/>
    </row>
    <row r="1430" spans="1:10" ht="26.4" x14ac:dyDescent="0.25">
      <c r="A1430" s="32" t="str">
        <f t="shared" ca="1" si="25"/>
        <v>les membres de l'équipe sont capables d'accepter la critique</v>
      </c>
      <c r="B1430" s="11"/>
      <c r="C1430" s="12" t="s">
        <v>2059</v>
      </c>
      <c r="D1430" s="12" t="s">
        <v>3573</v>
      </c>
      <c r="E1430" s="12"/>
      <c r="F1430" s="11"/>
      <c r="G1430" s="33" t="s">
        <v>17</v>
      </c>
      <c r="H1430" s="8"/>
      <c r="J1430" s="8"/>
    </row>
    <row r="1431" spans="1:10" x14ac:dyDescent="0.25">
      <c r="A1431" s="32" t="str">
        <f t="shared" ca="1" si="25"/>
        <v xml:space="preserve">les membres de l'équipe sont sur un pied d'égalité </v>
      </c>
      <c r="B1431" s="11"/>
      <c r="C1431" s="12" t="s">
        <v>2060</v>
      </c>
      <c r="D1431" s="12" t="s">
        <v>3574</v>
      </c>
      <c r="E1431" s="12"/>
      <c r="F1431" s="11"/>
      <c r="G1431" s="33" t="s">
        <v>17</v>
      </c>
      <c r="H1431" s="8"/>
      <c r="J1431" s="8"/>
    </row>
    <row r="1432" spans="1:10" ht="26.4" x14ac:dyDescent="0.25">
      <c r="A1432" s="32" t="str">
        <f t="shared" ca="1" si="25"/>
        <v>les membres de l'équipe sont soit homogènes, soit hétérogènes - en fonction de la tâche traitée</v>
      </c>
      <c r="B1432" s="11"/>
      <c r="C1432" s="12" t="s">
        <v>2061</v>
      </c>
      <c r="D1432" s="12" t="s">
        <v>3575</v>
      </c>
      <c r="E1432" s="12"/>
      <c r="F1432" s="11"/>
      <c r="G1432" s="33" t="s">
        <v>17</v>
      </c>
      <c r="H1432" s="8"/>
      <c r="J1432" s="8"/>
    </row>
    <row r="1433" spans="1:10" x14ac:dyDescent="0.25">
      <c r="A1433" s="34" t="str">
        <f t="shared" ca="1" si="25"/>
        <v>Divers</v>
      </c>
      <c r="B1433" s="11"/>
      <c r="C1433" s="35" t="s">
        <v>1172</v>
      </c>
      <c r="D1433" s="35" t="s">
        <v>143</v>
      </c>
      <c r="E1433" s="35"/>
      <c r="F1433" s="36"/>
      <c r="G1433" s="37" t="s">
        <v>17</v>
      </c>
      <c r="H1433" s="8"/>
      <c r="J1433" s="8"/>
    </row>
    <row r="1434" spans="1:10" s="28" customFormat="1" x14ac:dyDescent="0.25">
      <c r="A1434" s="38" t="str">
        <f t="shared" ca="1" si="25"/>
        <v>O B J E C T I F S   D U  T E A M B U I L D I N G</v>
      </c>
      <c r="B1434" s="43"/>
      <c r="C1434" s="23" t="s">
        <v>3590</v>
      </c>
      <c r="D1434" s="24" t="s">
        <v>3589</v>
      </c>
      <c r="E1434" s="24"/>
      <c r="F1434" s="24"/>
      <c r="G1434" s="26" t="s">
        <v>17</v>
      </c>
      <c r="H1434" s="7"/>
      <c r="J1434" s="7"/>
    </row>
    <row r="1435" spans="1:10" x14ac:dyDescent="0.25">
      <c r="A1435" s="29" t="str">
        <f t="shared" ca="1" si="25"/>
        <v>Objectifs principaux</v>
      </c>
      <c r="B1435" s="11"/>
      <c r="C1435" s="39" t="s">
        <v>2074</v>
      </c>
      <c r="D1435" s="39" t="s">
        <v>3576</v>
      </c>
      <c r="E1435" s="39"/>
      <c r="F1435" s="30"/>
      <c r="G1435" s="31" t="s">
        <v>17</v>
      </c>
      <c r="H1435" s="8"/>
      <c r="J1435" s="8"/>
    </row>
    <row r="1436" spans="1:10" ht="26.4" x14ac:dyDescent="0.25">
      <c r="A1436" s="32" t="str">
        <f t="shared" ca="1" si="25"/>
        <v>Faire en sorte que les rôles des différents membres de l'équipe soient mieux compris.</v>
      </c>
      <c r="B1436" s="11"/>
      <c r="C1436" s="12" t="s">
        <v>2064</v>
      </c>
      <c r="D1436" s="12" t="s">
        <v>3577</v>
      </c>
      <c r="E1436" s="12"/>
      <c r="F1436" s="11"/>
      <c r="G1436" s="33" t="s">
        <v>17</v>
      </c>
      <c r="H1436" s="8"/>
      <c r="J1436" s="8"/>
    </row>
    <row r="1437" spans="1:10" ht="39.6" x14ac:dyDescent="0.25">
      <c r="A1437" s="32" t="str">
        <f t="shared" ca="1" si="25"/>
        <v>Faire en sorte que la singularité de la composition de l'équipe et son rôle dans l'entreprise soient mieux compris.</v>
      </c>
      <c r="B1437" s="11"/>
      <c r="C1437" s="12" t="s">
        <v>2065</v>
      </c>
      <c r="D1437" s="12" t="s">
        <v>3578</v>
      </c>
      <c r="E1437" s="12"/>
      <c r="F1437" s="11"/>
      <c r="G1437" s="33" t="s">
        <v>17</v>
      </c>
      <c r="H1437" s="8"/>
      <c r="J1437" s="8"/>
    </row>
    <row r="1438" spans="1:10" ht="26.4" x14ac:dyDescent="0.25">
      <c r="A1438" s="32" t="str">
        <f t="shared" ca="1" si="25"/>
        <v>Améliorer la communication entre les membres de l'équipe pour renforcer l'efficacité de la collaboration.</v>
      </c>
      <c r="B1438" s="11"/>
      <c r="C1438" s="12" t="s">
        <v>2066</v>
      </c>
      <c r="D1438" s="12" t="s">
        <v>3579</v>
      </c>
      <c r="E1438" s="12"/>
      <c r="F1438" s="11"/>
      <c r="G1438" s="33" t="s">
        <v>17</v>
      </c>
      <c r="H1438" s="8"/>
      <c r="J1438" s="8"/>
    </row>
    <row r="1439" spans="1:10" x14ac:dyDescent="0.25">
      <c r="A1439" s="32" t="str">
        <f t="shared" ca="1" si="25"/>
        <v>Renforcer le sentiment d'appartenance.</v>
      </c>
      <c r="B1439" s="11"/>
      <c r="C1439" s="12" t="s">
        <v>2067</v>
      </c>
      <c r="D1439" s="12" t="s">
        <v>3580</v>
      </c>
      <c r="E1439" s="12"/>
      <c r="F1439" s="11"/>
      <c r="G1439" s="33" t="s">
        <v>17</v>
      </c>
      <c r="H1439" s="8"/>
      <c r="J1439" s="8"/>
    </row>
    <row r="1440" spans="1:10" ht="26.4" x14ac:dyDescent="0.25">
      <c r="A1440" s="32" t="str">
        <f t="shared" ca="1" si="25"/>
        <v>Faire en sorte que la dynamique de groupe soit mieux comprise dans le travail en équipe.</v>
      </c>
      <c r="B1440" s="11"/>
      <c r="C1440" s="12" t="s">
        <v>2068</v>
      </c>
      <c r="D1440" s="12" t="s">
        <v>3581</v>
      </c>
      <c r="E1440" s="12"/>
      <c r="F1440" s="11"/>
      <c r="G1440" s="33" t="s">
        <v>17</v>
      </c>
      <c r="H1440" s="8"/>
      <c r="J1440" s="8"/>
    </row>
    <row r="1441" spans="1:10" ht="26.4" x14ac:dyDescent="0.25">
      <c r="A1441" s="32" t="str">
        <f t="shared" ca="1" si="25"/>
        <v>Trouver des solutions aux problèmes aux niveaux technique et relationnel.</v>
      </c>
      <c r="B1441" s="11"/>
      <c r="C1441" s="12" t="s">
        <v>2069</v>
      </c>
      <c r="D1441" s="12" t="s">
        <v>3582</v>
      </c>
      <c r="E1441" s="12"/>
      <c r="F1441" s="11"/>
      <c r="G1441" s="33" t="s">
        <v>17</v>
      </c>
      <c r="H1441" s="8"/>
      <c r="J1441" s="8"/>
    </row>
    <row r="1442" spans="1:10" ht="39.6" x14ac:dyDescent="0.25">
      <c r="A1442" s="32" t="str">
        <f t="shared" ca="1" si="25"/>
        <v xml:space="preserve">Appréhender les conflits de manière constructive et tirer profit de la critique, comprise comme une opportunité d'optimisation. </v>
      </c>
      <c r="B1442" s="11"/>
      <c r="C1442" s="12" t="s">
        <v>2070</v>
      </c>
      <c r="D1442" s="12" t="s">
        <v>3583</v>
      </c>
      <c r="E1442" s="12"/>
      <c r="F1442" s="11"/>
      <c r="G1442" s="33" t="s">
        <v>17</v>
      </c>
      <c r="H1442" s="8"/>
      <c r="J1442" s="8"/>
    </row>
    <row r="1443" spans="1:10" ht="39.6" x14ac:dyDescent="0.25">
      <c r="A1443" s="32" t="str">
        <f t="shared" ca="1" si="25"/>
        <v>Renforcer la coopération entre les membres de l'équipe et réduire la concurrence entre certains d'entre eux.</v>
      </c>
      <c r="B1443" s="11"/>
      <c r="C1443" s="12" t="s">
        <v>2071</v>
      </c>
      <c r="D1443" s="12" t="s">
        <v>3584</v>
      </c>
      <c r="E1443" s="12"/>
      <c r="F1443" s="11"/>
      <c r="G1443" s="33" t="s">
        <v>17</v>
      </c>
      <c r="H1443" s="8"/>
      <c r="J1443" s="8"/>
    </row>
    <row r="1444" spans="1:10" ht="26.4" x14ac:dyDescent="0.25">
      <c r="A1444" s="32" t="str">
        <f t="shared" ca="1" si="25"/>
        <v>Améliorer la capacité à coopérer avec d'autres équipes.</v>
      </c>
      <c r="B1444" s="11"/>
      <c r="C1444" s="12" t="s">
        <v>2072</v>
      </c>
      <c r="D1444" s="12" t="s">
        <v>3585</v>
      </c>
      <c r="E1444" s="12"/>
      <c r="F1444" s="11"/>
      <c r="G1444" s="33" t="s">
        <v>17</v>
      </c>
      <c r="H1444" s="8"/>
      <c r="J1444" s="8"/>
    </row>
    <row r="1445" spans="1:10" ht="39.6" x14ac:dyDescent="0.25">
      <c r="A1445" s="32" t="str">
        <f t="shared" ca="1" si="25"/>
        <v>Faire prendre conscience aux membres de l'équipe de leur interdépendance mutuelle, apprendre à la saisir comme une opportunité</v>
      </c>
      <c r="B1445" s="11"/>
      <c r="C1445" s="12" t="s">
        <v>2073</v>
      </c>
      <c r="D1445" s="12" t="s">
        <v>3586</v>
      </c>
      <c r="E1445" s="12"/>
      <c r="F1445" s="11"/>
      <c r="G1445" s="33" t="s">
        <v>17</v>
      </c>
      <c r="H1445" s="8"/>
      <c r="J1445" s="8"/>
    </row>
    <row r="1446" spans="1:10" x14ac:dyDescent="0.25">
      <c r="A1446" s="32" t="str">
        <f t="shared" ca="1" si="25"/>
        <v>Possibilités d'amélioration</v>
      </c>
      <c r="B1446" s="11"/>
      <c r="C1446" s="12" t="s">
        <v>2075</v>
      </c>
      <c r="D1446" s="12" t="s">
        <v>3587</v>
      </c>
      <c r="E1446" s="12"/>
      <c r="F1446" s="11"/>
      <c r="G1446" s="33" t="s">
        <v>17</v>
      </c>
      <c r="H1446" s="8"/>
      <c r="J1446" s="8"/>
    </row>
    <row r="1447" spans="1:10" x14ac:dyDescent="0.25">
      <c r="A1447" s="34" t="str">
        <f t="shared" ca="1" si="25"/>
        <v>Objectifs</v>
      </c>
      <c r="B1447" s="11"/>
      <c r="C1447" s="35" t="s">
        <v>580</v>
      </c>
      <c r="D1447" s="35" t="s">
        <v>3588</v>
      </c>
      <c r="E1447" s="35"/>
      <c r="F1447" s="36"/>
      <c r="G1447" s="37" t="s">
        <v>17</v>
      </c>
      <c r="H1447" s="8"/>
      <c r="J1447" s="8"/>
    </row>
    <row r="1448" spans="1:10" s="28" customFormat="1" x14ac:dyDescent="0.25">
      <c r="A1448" s="38" t="str">
        <f t="shared" ca="1" si="25"/>
        <v xml:space="preserve">Les quatre chambres du changement </v>
      </c>
      <c r="B1448" s="43"/>
      <c r="C1448" s="23" t="s">
        <v>3825</v>
      </c>
      <c r="D1448" s="24" t="s">
        <v>3892</v>
      </c>
      <c r="E1448" s="24"/>
      <c r="F1448" s="24"/>
      <c r="G1448" s="26" t="s">
        <v>17</v>
      </c>
      <c r="H1448" s="7"/>
      <c r="J1448" s="7"/>
    </row>
    <row r="1449" spans="1:10" x14ac:dyDescent="0.25">
      <c r="A1449" s="29" t="str">
        <f t="shared" ca="1" si="25"/>
        <v>satisfaction</v>
      </c>
      <c r="B1449" s="11"/>
      <c r="C1449" s="39" t="s">
        <v>604</v>
      </c>
      <c r="D1449" s="39" t="s">
        <v>3591</v>
      </c>
      <c r="E1449" s="39"/>
      <c r="F1449" s="30"/>
      <c r="G1449" s="31" t="s">
        <v>17</v>
      </c>
      <c r="H1449" s="8"/>
      <c r="J1449" s="8"/>
    </row>
    <row r="1450" spans="1:10" x14ac:dyDescent="0.25">
      <c r="A1450" s="32" t="str">
        <f t="shared" ca="1" si="25"/>
        <v>déni</v>
      </c>
      <c r="B1450" s="11"/>
      <c r="C1450" s="12" t="s">
        <v>608</v>
      </c>
      <c r="D1450" s="12" t="s">
        <v>3592</v>
      </c>
      <c r="E1450" s="12"/>
      <c r="F1450" s="11"/>
      <c r="G1450" s="33" t="s">
        <v>17</v>
      </c>
      <c r="H1450" s="8"/>
      <c r="J1450" s="8"/>
    </row>
    <row r="1451" spans="1:10" x14ac:dyDescent="0.25">
      <c r="A1451" s="32" t="str">
        <f t="shared" ca="1" si="25"/>
        <v>confusion</v>
      </c>
      <c r="B1451" s="11"/>
      <c r="C1451" s="12" t="s">
        <v>607</v>
      </c>
      <c r="D1451" s="12" t="s">
        <v>3593</v>
      </c>
      <c r="E1451" s="12"/>
      <c r="F1451" s="11"/>
      <c r="G1451" s="33" t="s">
        <v>17</v>
      </c>
      <c r="H1451" s="8"/>
      <c r="J1451" s="8"/>
    </row>
    <row r="1452" spans="1:10" x14ac:dyDescent="0.25">
      <c r="A1452" s="32" t="str">
        <f t="shared" ca="1" si="25"/>
        <v>renouvèlement</v>
      </c>
      <c r="B1452" s="11"/>
      <c r="C1452" s="12" t="s">
        <v>606</v>
      </c>
      <c r="D1452" s="12" t="s">
        <v>3594</v>
      </c>
      <c r="E1452" s="12"/>
      <c r="F1452" s="11"/>
      <c r="G1452" s="33" t="s">
        <v>17</v>
      </c>
      <c r="H1452" s="8"/>
      <c r="J1452" s="8"/>
    </row>
    <row r="1453" spans="1:10" x14ac:dyDescent="0.25">
      <c r="A1453" s="32" t="str">
        <f t="shared" ca="1" si="25"/>
        <v>savourer</v>
      </c>
      <c r="B1453" s="11"/>
      <c r="C1453" s="12" t="s">
        <v>2079</v>
      </c>
      <c r="D1453" s="12" t="s">
        <v>3595</v>
      </c>
      <c r="E1453" s="12"/>
      <c r="F1453" s="11"/>
      <c r="G1453" s="33" t="s">
        <v>17</v>
      </c>
      <c r="H1453" s="8"/>
      <c r="J1453" s="8"/>
    </row>
    <row r="1454" spans="1:10" x14ac:dyDescent="0.25">
      <c r="A1454" s="32" t="str">
        <f t="shared" ca="1" si="25"/>
        <v>s'accrocher</v>
      </c>
      <c r="B1454" s="11"/>
      <c r="C1454" s="12" t="s">
        <v>2080</v>
      </c>
      <c r="D1454" s="12" t="s">
        <v>3596</v>
      </c>
      <c r="E1454" s="12"/>
      <c r="F1454" s="11"/>
      <c r="G1454" s="33" t="s">
        <v>17</v>
      </c>
      <c r="H1454" s="8"/>
      <c r="J1454" s="8"/>
    </row>
    <row r="1455" spans="1:10" x14ac:dyDescent="0.25">
      <c r="A1455" s="32" t="str">
        <f t="shared" ca="1" si="25"/>
        <v>lâcher prise</v>
      </c>
      <c r="B1455" s="11"/>
      <c r="C1455" s="12" t="s">
        <v>2081</v>
      </c>
      <c r="D1455" s="12" t="s">
        <v>3597</v>
      </c>
      <c r="E1455" s="12"/>
      <c r="F1455" s="11"/>
      <c r="G1455" s="33" t="s">
        <v>17</v>
      </c>
      <c r="H1455" s="8"/>
      <c r="J1455" s="8"/>
    </row>
    <row r="1456" spans="1:10" x14ac:dyDescent="0.25">
      <c r="A1456" s="32" t="str">
        <f t="shared" ca="1" si="25"/>
        <v>relever le défi</v>
      </c>
      <c r="B1456" s="11"/>
      <c r="C1456" s="12" t="s">
        <v>2082</v>
      </c>
      <c r="D1456" s="12" t="s">
        <v>3598</v>
      </c>
      <c r="E1456" s="12"/>
      <c r="F1456" s="11"/>
      <c r="G1456" s="33" t="s">
        <v>17</v>
      </c>
      <c r="H1456" s="8"/>
      <c r="J1456" s="8"/>
    </row>
    <row r="1457" spans="1:10" x14ac:dyDescent="0.25">
      <c r="A1457" s="32" t="str">
        <f t="shared" ca="1" si="25"/>
        <v>fierté &amp; joie</v>
      </c>
      <c r="B1457" s="11"/>
      <c r="C1457" s="12" t="s">
        <v>2083</v>
      </c>
      <c r="D1457" s="12" t="s">
        <v>3599</v>
      </c>
      <c r="E1457" s="12"/>
      <c r="F1457" s="11"/>
      <c r="G1457" s="33" t="s">
        <v>17</v>
      </c>
      <c r="H1457" s="8"/>
      <c r="J1457" s="8"/>
    </row>
    <row r="1458" spans="1:10" x14ac:dyDescent="0.25">
      <c r="A1458" s="32" t="str">
        <f t="shared" ca="1" si="25"/>
        <v>routine &amp; sécurité</v>
      </c>
      <c r="B1458" s="11"/>
      <c r="C1458" s="12" t="s">
        <v>2084</v>
      </c>
      <c r="D1458" s="12" t="s">
        <v>3600</v>
      </c>
      <c r="E1458" s="12"/>
      <c r="F1458" s="11"/>
      <c r="G1458" s="33" t="s">
        <v>17</v>
      </c>
      <c r="H1458" s="8"/>
      <c r="J1458" s="8"/>
    </row>
    <row r="1459" spans="1:10" x14ac:dyDescent="0.25">
      <c r="A1459" s="32" t="str">
        <f t="shared" ca="1" si="25"/>
        <v>assurance</v>
      </c>
      <c r="B1459" s="11"/>
      <c r="C1459" s="12" t="s">
        <v>2085</v>
      </c>
      <c r="D1459" s="12" t="s">
        <v>3601</v>
      </c>
      <c r="E1459" s="12"/>
      <c r="F1459" s="11"/>
      <c r="G1459" s="33" t="s">
        <v>17</v>
      </c>
      <c r="H1459" s="8"/>
      <c r="J1459" s="8"/>
    </row>
    <row r="1460" spans="1:10" x14ac:dyDescent="0.25">
      <c r="A1460" s="32" t="str">
        <f t="shared" ca="1" si="25"/>
        <v>suffisance</v>
      </c>
      <c r="B1460" s="11"/>
      <c r="C1460" s="12" t="s">
        <v>2086</v>
      </c>
      <c r="D1460" s="12" t="s">
        <v>3602</v>
      </c>
      <c r="E1460" s="12"/>
      <c r="F1460" s="11"/>
      <c r="G1460" s="33" t="s">
        <v>17</v>
      </c>
      <c r="H1460" s="8"/>
      <c r="J1460" s="8"/>
    </row>
    <row r="1461" spans="1:10" x14ac:dyDescent="0.25">
      <c r="A1461" s="32" t="str">
        <f t="shared" ca="1" si="25"/>
        <v>inquiétude &amp; stupeur</v>
      </c>
      <c r="B1461" s="11"/>
      <c r="C1461" s="12" t="s">
        <v>2087</v>
      </c>
      <c r="D1461" s="12" t="s">
        <v>3603</v>
      </c>
      <c r="E1461" s="12"/>
      <c r="F1461" s="11"/>
      <c r="G1461" s="33" t="s">
        <v>17</v>
      </c>
      <c r="H1461" s="8"/>
      <c r="J1461" s="8"/>
    </row>
    <row r="1462" spans="1:10" x14ac:dyDescent="0.25">
      <c r="A1462" s="32" t="str">
        <f t="shared" ca="1" si="25"/>
        <v>résistance &amp; contrariété</v>
      </c>
      <c r="B1462" s="11"/>
      <c r="C1462" s="12" t="s">
        <v>2088</v>
      </c>
      <c r="D1462" s="12" t="s">
        <v>3604</v>
      </c>
      <c r="E1462" s="12"/>
      <c r="F1462" s="11"/>
      <c r="G1462" s="33" t="s">
        <v>17</v>
      </c>
      <c r="H1462" s="8"/>
      <c r="J1462" s="8"/>
    </row>
    <row r="1463" spans="1:10" x14ac:dyDescent="0.25">
      <c r="A1463" s="32" t="str">
        <f t="shared" ca="1" si="25"/>
        <v>mépris &amp; colère</v>
      </c>
      <c r="B1463" s="11"/>
      <c r="C1463" s="12" t="s">
        <v>2089</v>
      </c>
      <c r="D1463" s="12" t="s">
        <v>3605</v>
      </c>
      <c r="E1463" s="12"/>
      <c r="F1463" s="11"/>
      <c r="G1463" s="33" t="s">
        <v>17</v>
      </c>
      <c r="H1463" s="8"/>
      <c r="J1463" s="8"/>
    </row>
    <row r="1464" spans="1:10" x14ac:dyDescent="0.25">
      <c r="A1464" s="32" t="str">
        <f t="shared" ca="1" si="25"/>
        <v>paralysie &amp; frustration</v>
      </c>
      <c r="B1464" s="11"/>
      <c r="C1464" s="12" t="s">
        <v>2092</v>
      </c>
      <c r="D1464" s="12" t="s">
        <v>3606</v>
      </c>
      <c r="E1464" s="12"/>
      <c r="F1464" s="11"/>
      <c r="G1464" s="33" t="s">
        <v>17</v>
      </c>
      <c r="H1464" s="8"/>
      <c r="J1464" s="8"/>
    </row>
    <row r="1465" spans="1:10" x14ac:dyDescent="0.25">
      <c r="A1465" s="32" t="str">
        <f t="shared" ca="1" si="25"/>
        <v>angoisse &amp; insomnies</v>
      </c>
      <c r="B1465" s="11"/>
      <c r="C1465" s="12" t="s">
        <v>2090</v>
      </c>
      <c r="D1465" s="12" t="s">
        <v>3607</v>
      </c>
      <c r="E1465" s="12"/>
      <c r="F1465" s="11"/>
      <c r="G1465" s="33" t="s">
        <v>17</v>
      </c>
      <c r="H1465" s="8"/>
      <c r="J1465" s="8"/>
    </row>
    <row r="1466" spans="1:10" x14ac:dyDescent="0.25">
      <c r="A1466" s="32" t="str">
        <f t="shared" ca="1" si="25"/>
        <v>nostalgie &amp; affliction</v>
      </c>
      <c r="B1466" s="11"/>
      <c r="C1466" s="12" t="s">
        <v>2091</v>
      </c>
      <c r="D1466" s="12" t="s">
        <v>3608</v>
      </c>
      <c r="E1466" s="12"/>
      <c r="F1466" s="11"/>
      <c r="G1466" s="33" t="s">
        <v>17</v>
      </c>
      <c r="H1466" s="8"/>
      <c r="J1466" s="8"/>
    </row>
    <row r="1467" spans="1:10" x14ac:dyDescent="0.25">
      <c r="A1467" s="32" t="str">
        <f t="shared" ca="1" si="25"/>
        <v>curiosité &amp; plaisir</v>
      </c>
      <c r="B1467" s="11"/>
      <c r="C1467" s="12" t="s">
        <v>2093</v>
      </c>
      <c r="D1467" s="12" t="s">
        <v>3609</v>
      </c>
      <c r="E1467" s="12"/>
      <c r="F1467" s="11"/>
      <c r="G1467" s="33" t="s">
        <v>17</v>
      </c>
      <c r="H1467" s="8"/>
      <c r="J1467" s="8"/>
    </row>
    <row r="1468" spans="1:10" x14ac:dyDescent="0.25">
      <c r="A1468" s="32" t="str">
        <f t="shared" ca="1" si="25"/>
        <v>esprit de découverte</v>
      </c>
      <c r="B1468" s="11"/>
      <c r="C1468" s="12" t="s">
        <v>3610</v>
      </c>
      <c r="D1468" s="12" t="s">
        <v>3611</v>
      </c>
      <c r="E1468" s="12"/>
      <c r="F1468" s="11"/>
      <c r="G1468" s="33" t="s">
        <v>17</v>
      </c>
      <c r="H1468" s="8"/>
      <c r="J1468" s="8"/>
    </row>
    <row r="1469" spans="1:10" x14ac:dyDescent="0.25">
      <c r="A1469" s="32" t="str">
        <f t="shared" ca="1" si="25"/>
        <v>mais aussi revers &amp; frustration</v>
      </c>
      <c r="B1469" s="11"/>
      <c r="C1469" s="12" t="s">
        <v>2094</v>
      </c>
      <c r="D1469" s="12" t="s">
        <v>3612</v>
      </c>
      <c r="E1469" s="12"/>
      <c r="F1469" s="11"/>
      <c r="G1469" s="33" t="s">
        <v>17</v>
      </c>
      <c r="H1469" s="8"/>
      <c r="J1469" s="8"/>
    </row>
    <row r="1470" spans="1:10" x14ac:dyDescent="0.25">
      <c r="A1470" s="34" t="str">
        <f t="shared" ca="1" si="25"/>
        <v>Motivation</v>
      </c>
      <c r="B1470" s="11"/>
      <c r="C1470" s="48" t="s">
        <v>609</v>
      </c>
      <c r="D1470" s="35" t="s">
        <v>609</v>
      </c>
      <c r="E1470" s="48"/>
      <c r="G1470" s="37" t="s">
        <v>17</v>
      </c>
      <c r="H1470" s="8"/>
      <c r="J1470" s="8"/>
    </row>
    <row r="1471" spans="1:10" s="28" customFormat="1" x14ac:dyDescent="0.25">
      <c r="A1471" s="38" t="str">
        <f t="shared" ca="1" si="25"/>
        <v>T E A M B U I L D I N G</v>
      </c>
      <c r="B1471" s="43"/>
      <c r="C1471" s="23" t="s">
        <v>2077</v>
      </c>
      <c r="D1471" s="24" t="s">
        <v>2077</v>
      </c>
      <c r="E1471" s="24"/>
      <c r="F1471" s="24"/>
      <c r="G1471" s="26" t="s">
        <v>17</v>
      </c>
      <c r="H1471" s="7"/>
      <c r="J1471" s="7"/>
    </row>
    <row r="1472" spans="1:10" x14ac:dyDescent="0.25">
      <c r="A1472" s="29" t="str">
        <f t="shared" ref="A1472:A1535" ca="1" si="26">OFFSET($C1472,0,$Z$5-1)</f>
        <v>Phase d'orientation</v>
      </c>
      <c r="B1472" s="11"/>
      <c r="C1472" s="39" t="s">
        <v>2095</v>
      </c>
      <c r="D1472" s="39" t="s">
        <v>3613</v>
      </c>
      <c r="E1472" s="39"/>
      <c r="F1472" s="30"/>
      <c r="G1472" s="31" t="s">
        <v>17</v>
      </c>
      <c r="H1472" s="8"/>
      <c r="J1472" s="8"/>
    </row>
    <row r="1473" spans="1:10" x14ac:dyDescent="0.25">
      <c r="A1473" s="32" t="str">
        <f t="shared" ca="1" si="26"/>
        <v>Nouer des contacts</v>
      </c>
      <c r="B1473" s="11"/>
      <c r="C1473" s="12" t="s">
        <v>2096</v>
      </c>
      <c r="D1473" s="12" t="s">
        <v>3614</v>
      </c>
      <c r="E1473" s="12"/>
      <c r="F1473" s="11"/>
      <c r="G1473" s="33" t="s">
        <v>17</v>
      </c>
      <c r="H1473" s="8"/>
      <c r="J1473" s="8"/>
    </row>
    <row r="1474" spans="1:10" x14ac:dyDescent="0.25">
      <c r="A1474" s="32" t="str">
        <f t="shared" ca="1" si="26"/>
        <v>Consolider l'appartenance au groupe</v>
      </c>
      <c r="B1474" s="11"/>
      <c r="C1474" s="12" t="s">
        <v>2097</v>
      </c>
      <c r="D1474" s="12" t="s">
        <v>3615</v>
      </c>
      <c r="E1474" s="12"/>
      <c r="F1474" s="11"/>
      <c r="G1474" s="33" t="s">
        <v>17</v>
      </c>
      <c r="H1474" s="8"/>
      <c r="J1474" s="8"/>
    </row>
    <row r="1475" spans="1:10" x14ac:dyDescent="0.25">
      <c r="A1475" s="32" t="str">
        <f t="shared" ca="1" si="26"/>
        <v>Incertitude</v>
      </c>
      <c r="B1475" s="11"/>
      <c r="C1475" s="12" t="s">
        <v>2098</v>
      </c>
      <c r="D1475" s="12" t="s">
        <v>3616</v>
      </c>
      <c r="E1475" s="12"/>
      <c r="F1475" s="11"/>
      <c r="G1475" s="33" t="s">
        <v>17</v>
      </c>
      <c r="H1475" s="8"/>
      <c r="J1475" s="8"/>
    </row>
    <row r="1476" spans="1:10" x14ac:dyDescent="0.25">
      <c r="A1476" s="32" t="str">
        <f t="shared" ca="1" si="26"/>
        <v>Phase de conflit</v>
      </c>
      <c r="B1476" s="11"/>
      <c r="C1476" s="12" t="s">
        <v>2099</v>
      </c>
      <c r="D1476" s="12" t="s">
        <v>3617</v>
      </c>
      <c r="E1476" s="12"/>
      <c r="F1476" s="11"/>
      <c r="G1476" s="33" t="s">
        <v>17</v>
      </c>
      <c r="H1476" s="8"/>
      <c r="J1476" s="8"/>
    </row>
    <row r="1477" spans="1:10" x14ac:dyDescent="0.25">
      <c r="A1477" s="32" t="str">
        <f t="shared" ca="1" si="26"/>
        <v>Formation de clans</v>
      </c>
      <c r="B1477" s="11"/>
      <c r="C1477" s="12" t="s">
        <v>2109</v>
      </c>
      <c r="D1477" s="12" t="s">
        <v>3618</v>
      </c>
      <c r="E1477" s="12"/>
      <c r="F1477" s="11"/>
      <c r="G1477" s="33" t="s">
        <v>17</v>
      </c>
      <c r="H1477" s="8"/>
      <c r="J1477" s="8"/>
    </row>
    <row r="1478" spans="1:10" x14ac:dyDescent="0.25">
      <c r="A1478" s="32" t="str">
        <f t="shared" ca="1" si="26"/>
        <v>Intérêts &amp; objectifs différents</v>
      </c>
      <c r="B1478" s="11"/>
      <c r="C1478" s="12" t="s">
        <v>2100</v>
      </c>
      <c r="D1478" s="12" t="s">
        <v>3619</v>
      </c>
      <c r="E1478" s="12"/>
      <c r="F1478" s="11"/>
      <c r="G1478" s="33" t="s">
        <v>17</v>
      </c>
      <c r="H1478" s="8"/>
      <c r="J1478" s="8"/>
    </row>
    <row r="1479" spans="1:10" x14ac:dyDescent="0.25">
      <c r="A1479" s="32" t="str">
        <f t="shared" ca="1" si="26"/>
        <v>Potentiel conflictuel élevé</v>
      </c>
      <c r="B1479" s="11"/>
      <c r="C1479" s="12" t="s">
        <v>2108</v>
      </c>
      <c r="D1479" s="12" t="s">
        <v>3620</v>
      </c>
      <c r="E1479" s="12"/>
      <c r="F1479" s="11"/>
      <c r="G1479" s="33" t="s">
        <v>17</v>
      </c>
      <c r="H1479" s="8"/>
      <c r="J1479" s="8"/>
    </row>
    <row r="1480" spans="1:10" x14ac:dyDescent="0.25">
      <c r="A1480" s="32" t="str">
        <f t="shared" ca="1" si="26"/>
        <v xml:space="preserve">Phase d'organisation </v>
      </c>
      <c r="B1480" s="11"/>
      <c r="C1480" s="12" t="s">
        <v>2101</v>
      </c>
      <c r="D1480" s="12" t="s">
        <v>3621</v>
      </c>
      <c r="E1480" s="12"/>
      <c r="F1480" s="11"/>
      <c r="G1480" s="33" t="s">
        <v>17</v>
      </c>
      <c r="H1480" s="8"/>
      <c r="J1480" s="8"/>
    </row>
    <row r="1481" spans="1:10" x14ac:dyDescent="0.25">
      <c r="A1481" s="32" t="str">
        <f t="shared" ca="1" si="26"/>
        <v>Rôles et leadership définis</v>
      </c>
      <c r="B1481" s="11"/>
      <c r="C1481" s="12" t="s">
        <v>2102</v>
      </c>
      <c r="D1481" s="12" t="s">
        <v>3622</v>
      </c>
      <c r="E1481" s="12"/>
      <c r="F1481" s="11"/>
      <c r="G1481" s="33" t="s">
        <v>17</v>
      </c>
      <c r="H1481" s="8"/>
      <c r="J1481" s="8"/>
    </row>
    <row r="1482" spans="1:10" x14ac:dyDescent="0.25">
      <c r="A1482" s="32" t="str">
        <f t="shared" ca="1" si="26"/>
        <v>Accord d'objectifs</v>
      </c>
      <c r="B1482" s="11"/>
      <c r="C1482" s="12" t="s">
        <v>797</v>
      </c>
      <c r="D1482" s="12" t="s">
        <v>2822</v>
      </c>
      <c r="E1482" s="12"/>
      <c r="F1482" s="11"/>
      <c r="G1482" s="33" t="s">
        <v>17</v>
      </c>
      <c r="H1482" s="8"/>
      <c r="J1482" s="8"/>
    </row>
    <row r="1483" spans="1:10" x14ac:dyDescent="0.25">
      <c r="A1483" s="32" t="str">
        <f t="shared" ca="1" si="26"/>
        <v>Coopération</v>
      </c>
      <c r="B1483" s="11"/>
      <c r="C1483" s="12" t="s">
        <v>2103</v>
      </c>
      <c r="D1483" s="12" t="s">
        <v>3623</v>
      </c>
      <c r="E1483" s="12"/>
      <c r="F1483" s="11"/>
      <c r="G1483" s="33" t="s">
        <v>17</v>
      </c>
      <c r="H1483" s="8"/>
      <c r="J1483" s="8"/>
    </row>
    <row r="1484" spans="1:10" x14ac:dyDescent="0.25">
      <c r="A1484" s="32" t="str">
        <f t="shared" ca="1" si="26"/>
        <v>Fidélité aux objectifs</v>
      </c>
      <c r="B1484" s="11"/>
      <c r="C1484" s="12" t="s">
        <v>2104</v>
      </c>
      <c r="D1484" s="12" t="s">
        <v>3624</v>
      </c>
      <c r="E1484" s="12"/>
      <c r="F1484" s="11"/>
      <c r="G1484" s="33" t="s">
        <v>17</v>
      </c>
      <c r="H1484" s="8"/>
      <c r="J1484" s="8"/>
    </row>
    <row r="1485" spans="1:10" x14ac:dyDescent="0.25">
      <c r="A1485" s="32" t="str">
        <f t="shared" ca="1" si="26"/>
        <v>Phase d'intégration</v>
      </c>
      <c r="B1485" s="11"/>
      <c r="C1485" s="12" t="s">
        <v>2105</v>
      </c>
      <c r="D1485" s="12" t="s">
        <v>3625</v>
      </c>
      <c r="E1485" s="12"/>
      <c r="F1485" s="11"/>
      <c r="G1485" s="33" t="s">
        <v>17</v>
      </c>
      <c r="H1485" s="8"/>
      <c r="J1485" s="8"/>
    </row>
    <row r="1486" spans="1:10" x14ac:dyDescent="0.25">
      <c r="A1486" s="32" t="str">
        <f t="shared" ca="1" si="26"/>
        <v>Structures consolidées</v>
      </c>
      <c r="B1486" s="11"/>
      <c r="C1486" s="12" t="s">
        <v>2106</v>
      </c>
      <c r="D1486" s="12" t="s">
        <v>3626</v>
      </c>
      <c r="E1486" s="12"/>
      <c r="F1486" s="11"/>
      <c r="G1486" s="33" t="s">
        <v>17</v>
      </c>
      <c r="H1486" s="8"/>
      <c r="J1486" s="8"/>
    </row>
    <row r="1487" spans="1:10" x14ac:dyDescent="0.25">
      <c r="A1487" s="32" t="str">
        <f t="shared" ca="1" si="26"/>
        <v>Les membres de l'équipe s'épanouissent</v>
      </c>
      <c r="B1487" s="11"/>
      <c r="C1487" s="12" t="s">
        <v>2107</v>
      </c>
      <c r="D1487" s="12" t="s">
        <v>3627</v>
      </c>
      <c r="E1487" s="12"/>
      <c r="F1487" s="11"/>
      <c r="G1487" s="33" t="s">
        <v>17</v>
      </c>
      <c r="H1487" s="8"/>
      <c r="J1487" s="8"/>
    </row>
    <row r="1488" spans="1:10" x14ac:dyDescent="0.25">
      <c r="A1488" s="34" t="str">
        <f t="shared" ca="1" si="26"/>
        <v>Motivation</v>
      </c>
      <c r="B1488" s="11"/>
      <c r="C1488" s="35" t="s">
        <v>609</v>
      </c>
      <c r="D1488" s="35" t="s">
        <v>609</v>
      </c>
      <c r="E1488" s="35"/>
      <c r="F1488" s="36"/>
      <c r="G1488" s="37" t="s">
        <v>17</v>
      </c>
      <c r="H1488" s="8"/>
      <c r="J1488" s="8"/>
    </row>
    <row r="1489" spans="1:10" s="28" customFormat="1" x14ac:dyDescent="0.25">
      <c r="A1489" s="38" t="str">
        <f t="shared" ca="1" si="26"/>
        <v>R É S O L U T I O N   D E S   C O N F L I T S</v>
      </c>
      <c r="B1489" s="43"/>
      <c r="C1489" s="23" t="s">
        <v>2110</v>
      </c>
      <c r="D1489" s="24" t="s">
        <v>3643</v>
      </c>
      <c r="E1489" s="24"/>
      <c r="F1489" s="24"/>
      <c r="G1489" s="26" t="s">
        <v>17</v>
      </c>
      <c r="H1489" s="7"/>
      <c r="J1489" s="7"/>
    </row>
    <row r="1490" spans="1:10" x14ac:dyDescent="0.25">
      <c r="A1490" s="29" t="str">
        <f t="shared" ca="1" si="26"/>
        <v>Consensus</v>
      </c>
      <c r="B1490" s="11"/>
      <c r="C1490" s="39" t="s">
        <v>2111</v>
      </c>
      <c r="D1490" s="39" t="s">
        <v>3628</v>
      </c>
      <c r="E1490" s="39"/>
      <c r="F1490" s="30"/>
      <c r="G1490" s="31" t="s">
        <v>17</v>
      </c>
      <c r="H1490" s="8"/>
      <c r="J1490" s="8"/>
    </row>
    <row r="1491" spans="1:10" x14ac:dyDescent="0.25">
      <c r="A1491" s="32" t="str">
        <f t="shared" ca="1" si="26"/>
        <v>Compromis</v>
      </c>
      <c r="B1491" s="11"/>
      <c r="C1491" s="12" t="s">
        <v>2112</v>
      </c>
      <c r="D1491" s="12" t="s">
        <v>3629</v>
      </c>
      <c r="E1491" s="12"/>
      <c r="F1491" s="11"/>
      <c r="G1491" s="33" t="s">
        <v>17</v>
      </c>
      <c r="H1491" s="8"/>
      <c r="J1491" s="8"/>
    </row>
    <row r="1492" spans="1:10" x14ac:dyDescent="0.25">
      <c r="A1492" s="32" t="str">
        <f t="shared" ca="1" si="26"/>
        <v>Aucune solution</v>
      </c>
      <c r="B1492" s="11"/>
      <c r="C1492" s="12" t="s">
        <v>2113</v>
      </c>
      <c r="D1492" s="12" t="s">
        <v>3630</v>
      </c>
      <c r="E1492" s="12"/>
      <c r="F1492" s="11"/>
      <c r="G1492" s="33" t="s">
        <v>17</v>
      </c>
      <c r="H1492" s="8"/>
      <c r="J1492" s="8"/>
    </row>
    <row r="1493" spans="1:10" x14ac:dyDescent="0.25">
      <c r="A1493" s="32" t="str">
        <f t="shared" ca="1" si="26"/>
        <v>Règles de résolution des conflits</v>
      </c>
      <c r="B1493" s="11"/>
      <c r="C1493" s="12" t="s">
        <v>2114</v>
      </c>
      <c r="D1493" s="12" t="s">
        <v>3631</v>
      </c>
      <c r="E1493" s="12"/>
      <c r="F1493" s="11"/>
      <c r="G1493" s="33" t="s">
        <v>17</v>
      </c>
      <c r="H1493" s="8"/>
      <c r="J1493" s="8"/>
    </row>
    <row r="1494" spans="1:10" x14ac:dyDescent="0.25">
      <c r="A1494" s="32" t="str">
        <f t="shared" ca="1" si="26"/>
        <v>Objectif suprême : situation gagnant-gagnant</v>
      </c>
      <c r="B1494" s="11"/>
      <c r="C1494" s="12" t="s">
        <v>2124</v>
      </c>
      <c r="D1494" s="12" t="s">
        <v>3632</v>
      </c>
      <c r="E1494" s="12"/>
      <c r="F1494" s="11"/>
      <c r="G1494" s="33" t="s">
        <v>17</v>
      </c>
      <c r="H1494" s="8"/>
      <c r="J1494" s="8"/>
    </row>
    <row r="1495" spans="1:10" ht="26.4" x14ac:dyDescent="0.25">
      <c r="A1495" s="32" t="str">
        <f t="shared" ca="1" si="26"/>
        <v>Aborder le ou les conflits et inciter le groupe à le/les traiter.</v>
      </c>
      <c r="B1495" s="11"/>
      <c r="C1495" s="12" t="s">
        <v>2115</v>
      </c>
      <c r="D1495" s="12" t="s">
        <v>3633</v>
      </c>
      <c r="E1495" s="12"/>
      <c r="F1495" s="11"/>
      <c r="G1495" s="33" t="s">
        <v>17</v>
      </c>
      <c r="H1495" s="8"/>
      <c r="J1495" s="8"/>
    </row>
    <row r="1496" spans="1:10" ht="26.4" x14ac:dyDescent="0.25">
      <c r="A1496" s="32" t="str">
        <f t="shared" ca="1" si="26"/>
        <v>Commencer par les points sur lesquels il est possible de s'entendre rapidement.</v>
      </c>
      <c r="B1496" s="11"/>
      <c r="C1496" s="12" t="s">
        <v>2116</v>
      </c>
      <c r="D1496" s="12" t="s">
        <v>3634</v>
      </c>
      <c r="E1496" s="12"/>
      <c r="F1496" s="11"/>
      <c r="G1496" s="33" t="s">
        <v>17</v>
      </c>
      <c r="H1496" s="8"/>
      <c r="J1496" s="8"/>
    </row>
    <row r="1497" spans="1:10" ht="26.4" x14ac:dyDescent="0.25">
      <c r="A1497" s="32" t="str">
        <f t="shared" ca="1" si="26"/>
        <v>Énumérer et définir les objectifs communs avant de mettre au point les détails.</v>
      </c>
      <c r="B1497" s="11"/>
      <c r="C1497" s="12" t="s">
        <v>2117</v>
      </c>
      <c r="D1497" s="12" t="s">
        <v>3635</v>
      </c>
      <c r="E1497" s="12"/>
      <c r="F1497" s="11"/>
      <c r="G1497" s="33" t="s">
        <v>17</v>
      </c>
      <c r="H1497" s="8"/>
      <c r="J1497" s="8"/>
    </row>
    <row r="1498" spans="1:10" ht="39.6" x14ac:dyDescent="0.25">
      <c r="A1498" s="32" t="str">
        <f t="shared" ca="1" si="26"/>
        <v>Permettre des débats aussi vastes que possible concernant les thèmes conflictuels, sans chercher à trouver des solutions de manière prématurée.</v>
      </c>
      <c r="B1498" s="11"/>
      <c r="C1498" s="12" t="s">
        <v>2118</v>
      </c>
      <c r="D1498" s="12" t="s">
        <v>3636</v>
      </c>
      <c r="E1498" s="12"/>
      <c r="F1498" s="11"/>
      <c r="G1498" s="33" t="s">
        <v>17</v>
      </c>
      <c r="H1498" s="8"/>
      <c r="J1498" s="8"/>
    </row>
    <row r="1499" spans="1:10" ht="26.4" x14ac:dyDescent="0.25">
      <c r="A1499" s="32" t="str">
        <f t="shared" ca="1" si="26"/>
        <v>Définir le déroulement des négociations avec une limitation de temps.</v>
      </c>
      <c r="B1499" s="11"/>
      <c r="C1499" s="12" t="s">
        <v>2119</v>
      </c>
      <c r="D1499" s="12" t="s">
        <v>3637</v>
      </c>
      <c r="E1499" s="12"/>
      <c r="F1499" s="11"/>
      <c r="G1499" s="33" t="s">
        <v>17</v>
      </c>
      <c r="H1499" s="8"/>
      <c r="J1499" s="8"/>
    </row>
    <row r="1500" spans="1:10" ht="26.4" x14ac:dyDescent="0.25">
      <c r="A1500" s="32" t="str">
        <f t="shared" ca="1" si="26"/>
        <v>Également inclure, dans la mesure du possible, les membres du groupe non impliqués dans le conflit.</v>
      </c>
      <c r="B1500" s="11"/>
      <c r="C1500" s="12" t="s">
        <v>2120</v>
      </c>
      <c r="D1500" s="12" t="s">
        <v>3638</v>
      </c>
      <c r="E1500" s="12"/>
      <c r="F1500" s="11"/>
      <c r="G1500" s="33" t="s">
        <v>17</v>
      </c>
      <c r="H1500" s="8"/>
      <c r="J1500" s="8"/>
    </row>
    <row r="1501" spans="1:10" ht="39.6" x14ac:dyDescent="0.25">
      <c r="A1501" s="32" t="str">
        <f t="shared" ca="1" si="26"/>
        <v>Autoriser ou encourager l'expression des émotions liées au conflit, tant qu'il ne s'agit pas de propos outrageants (réduction de la frustration)</v>
      </c>
      <c r="B1501" s="11"/>
      <c r="C1501" s="12" t="s">
        <v>2125</v>
      </c>
      <c r="D1501" s="12" t="s">
        <v>3639</v>
      </c>
      <c r="E1501" s="12"/>
      <c r="F1501" s="11"/>
      <c r="G1501" s="33" t="s">
        <v>17</v>
      </c>
      <c r="H1501" s="8"/>
      <c r="J1501" s="8"/>
    </row>
    <row r="1502" spans="1:10" x14ac:dyDescent="0.25">
      <c r="A1502" s="32" t="str">
        <f t="shared" ca="1" si="26"/>
        <v>Veiller à une atmosphère détendue, non-anxiogène</v>
      </c>
      <c r="B1502" s="11"/>
      <c r="C1502" s="12" t="s">
        <v>2121</v>
      </c>
      <c r="D1502" s="12" t="s">
        <v>3640</v>
      </c>
      <c r="E1502" s="12"/>
      <c r="F1502" s="11"/>
      <c r="G1502" s="33" t="s">
        <v>17</v>
      </c>
      <c r="H1502" s="8"/>
      <c r="J1502" s="8"/>
    </row>
    <row r="1503" spans="1:10" ht="26.4" x14ac:dyDescent="0.25">
      <c r="A1503" s="32" t="str">
        <f t="shared" ca="1" si="26"/>
        <v>Veiller à échanger les rôles pour empêcher la personnification des arguments factuels.</v>
      </c>
      <c r="B1503" s="11"/>
      <c r="C1503" s="12" t="s">
        <v>2122</v>
      </c>
      <c r="D1503" s="12" t="s">
        <v>3641</v>
      </c>
      <c r="E1503" s="12"/>
      <c r="F1503" s="11"/>
      <c r="G1503" s="33" t="s">
        <v>17</v>
      </c>
      <c r="H1503" s="8"/>
      <c r="J1503" s="8"/>
    </row>
    <row r="1504" spans="1:10" ht="39.6" x14ac:dyDescent="0.25">
      <c r="A1504" s="32" t="str">
        <f t="shared" ca="1" si="26"/>
        <v>Proposer des éclaircissements en opérant la distinction entre le niveau technico-instrumental et le niveau socio-émotionnel</v>
      </c>
      <c r="B1504" s="11"/>
      <c r="C1504" s="12" t="s">
        <v>2123</v>
      </c>
      <c r="D1504" s="12" t="s">
        <v>3642</v>
      </c>
      <c r="E1504" s="12"/>
      <c r="F1504" s="11"/>
      <c r="G1504" s="33" t="s">
        <v>17</v>
      </c>
      <c r="H1504" s="8"/>
      <c r="J1504" s="8"/>
    </row>
    <row r="1505" spans="1:10" x14ac:dyDescent="0.25">
      <c r="A1505" s="34" t="str">
        <f t="shared" ca="1" si="26"/>
        <v>Règles</v>
      </c>
      <c r="B1505" s="11"/>
      <c r="C1505" s="35" t="s">
        <v>1816</v>
      </c>
      <c r="D1505" s="35" t="s">
        <v>3355</v>
      </c>
      <c r="E1505" s="35"/>
      <c r="F1505" s="36"/>
      <c r="G1505" s="37" t="s">
        <v>17</v>
      </c>
      <c r="H1505" s="8"/>
      <c r="J1505" s="8"/>
    </row>
    <row r="1506" spans="1:10" s="28" customFormat="1" x14ac:dyDescent="0.25">
      <c r="A1506" s="38" t="str">
        <f t="shared" ca="1" si="26"/>
        <v>Check-list Marketing RH interne</v>
      </c>
      <c r="B1506" s="43"/>
      <c r="C1506" s="23" t="s">
        <v>3881</v>
      </c>
      <c r="D1506" s="24" t="s">
        <v>3880</v>
      </c>
      <c r="E1506" s="24"/>
      <c r="F1506" s="24"/>
      <c r="G1506" s="26" t="s">
        <v>17</v>
      </c>
      <c r="H1506" s="7"/>
      <c r="J1506" s="7"/>
    </row>
    <row r="1507" spans="1:10" x14ac:dyDescent="0.25">
      <c r="A1507" s="29" t="str">
        <f t="shared" ca="1" si="26"/>
        <v>Objectif : accroître l'attractivité en interne</v>
      </c>
      <c r="B1507" s="11"/>
      <c r="C1507" s="39" t="s">
        <v>2374</v>
      </c>
      <c r="D1507" s="39" t="s">
        <v>3644</v>
      </c>
      <c r="E1507" s="39"/>
      <c r="F1507" s="30"/>
      <c r="G1507" s="31" t="s">
        <v>17</v>
      </c>
      <c r="H1507" s="8"/>
      <c r="J1507" s="8"/>
    </row>
    <row r="1508" spans="1:10" x14ac:dyDescent="0.25">
      <c r="A1508" s="32" t="str">
        <f t="shared" ca="1" si="26"/>
        <v>Charte de l'entreprise (vision, identité)</v>
      </c>
      <c r="B1508" s="11"/>
      <c r="C1508" s="12" t="s">
        <v>2365</v>
      </c>
      <c r="D1508" s="12" t="s">
        <v>3645</v>
      </c>
      <c r="E1508" s="12"/>
      <c r="F1508" s="11"/>
      <c r="G1508" s="33" t="s">
        <v>17</v>
      </c>
      <c r="H1508" s="8"/>
      <c r="J1508" s="8"/>
    </row>
    <row r="1509" spans="1:10" ht="39.6" x14ac:dyDescent="0.25">
      <c r="A1509" s="32" t="str">
        <f t="shared" ca="1" si="26"/>
        <v>Possibilités de perfectionnements et de formations continues (pools de développement)
→ Développement du personnel</v>
      </c>
      <c r="B1509" s="11"/>
      <c r="C1509" s="12" t="s">
        <v>2366</v>
      </c>
      <c r="D1509" s="12" t="s">
        <v>3652</v>
      </c>
      <c r="E1509" s="12"/>
      <c r="F1509" s="11"/>
      <c r="G1509" s="33" t="s">
        <v>17</v>
      </c>
      <c r="H1509" s="8"/>
      <c r="J1509" s="8"/>
    </row>
    <row r="1510" spans="1:10" x14ac:dyDescent="0.25">
      <c r="A1510" s="32" t="str">
        <f t="shared" ca="1" si="26"/>
        <v>Développement de carrière et gestion des compétences</v>
      </c>
      <c r="B1510" s="11"/>
      <c r="C1510" s="12" t="s">
        <v>2367</v>
      </c>
      <c r="D1510" s="12" t="s">
        <v>3646</v>
      </c>
      <c r="E1510" s="12"/>
      <c r="F1510" s="11"/>
      <c r="G1510" s="33" t="s">
        <v>17</v>
      </c>
      <c r="H1510" s="8"/>
      <c r="J1510" s="8"/>
    </row>
    <row r="1511" spans="1:10" x14ac:dyDescent="0.25">
      <c r="A1511" s="32" t="str">
        <f t="shared" ca="1" si="26"/>
        <v xml:space="preserve">Systèmes et modèles de rémunération </v>
      </c>
      <c r="B1511" s="11"/>
      <c r="C1511" s="12" t="s">
        <v>2368</v>
      </c>
      <c r="D1511" s="12" t="s">
        <v>3647</v>
      </c>
      <c r="E1511" s="12"/>
      <c r="F1511" s="11"/>
      <c r="G1511" s="33" t="s">
        <v>17</v>
      </c>
      <c r="H1511" s="8"/>
      <c r="J1511" s="8"/>
    </row>
    <row r="1512" spans="1:10" x14ac:dyDescent="0.25">
      <c r="A1512" s="32" t="str">
        <f t="shared" ca="1" si="26"/>
        <v xml:space="preserve">Incitations à la performance (bonus, intéressement) </v>
      </c>
      <c r="B1512" s="11"/>
      <c r="C1512" s="12" t="s">
        <v>2369</v>
      </c>
      <c r="D1512" s="12" t="s">
        <v>3648</v>
      </c>
      <c r="E1512" s="12"/>
      <c r="F1512" s="11"/>
      <c r="G1512" s="33" t="s">
        <v>17</v>
      </c>
      <c r="H1512" s="8"/>
      <c r="J1512" s="8"/>
    </row>
    <row r="1513" spans="1:10" ht="26.4" x14ac:dyDescent="0.25">
      <c r="A1513" s="32" t="str">
        <f t="shared" ca="1" si="26"/>
        <v>Prestations sociales de l'entreprise (prévoyance vieillesse)</v>
      </c>
      <c r="B1513" s="11"/>
      <c r="C1513" s="12" t="s">
        <v>2370</v>
      </c>
      <c r="D1513" s="12" t="s">
        <v>3649</v>
      </c>
      <c r="E1513" s="12"/>
      <c r="F1513" s="11"/>
      <c r="G1513" s="33" t="s">
        <v>17</v>
      </c>
      <c r="H1513" s="8"/>
      <c r="J1513" s="8"/>
    </row>
    <row r="1514" spans="1:10" x14ac:dyDescent="0.25">
      <c r="A1514" s="32" t="str">
        <f t="shared" ca="1" si="26"/>
        <v>Facteurs d'attractivité (marque employeur)</v>
      </c>
      <c r="B1514" s="11"/>
      <c r="C1514" s="12" t="s">
        <v>2371</v>
      </c>
      <c r="D1514" s="12" t="s">
        <v>3650</v>
      </c>
      <c r="E1514" s="12"/>
      <c r="F1514" s="11"/>
      <c r="G1514" s="33" t="s">
        <v>17</v>
      </c>
      <c r="H1514" s="8"/>
      <c r="J1514" s="8"/>
    </row>
    <row r="1515" spans="1:10" ht="26.4" x14ac:dyDescent="0.25">
      <c r="A1515" s="34" t="str">
        <f t="shared" ca="1" si="26"/>
        <v>Rotation / Jobenrichment (enrichissement des tâches) / Jobenlargement (élargissement des tâches)</v>
      </c>
      <c r="B1515" s="11"/>
      <c r="C1515" s="35" t="s">
        <v>2372</v>
      </c>
      <c r="D1515" s="35" t="s">
        <v>3651</v>
      </c>
      <c r="E1515" s="35"/>
      <c r="F1515" s="36"/>
      <c r="G1515" s="37" t="s">
        <v>17</v>
      </c>
      <c r="H1515" s="8"/>
      <c r="J1515" s="8"/>
    </row>
    <row r="1516" spans="1:10" s="28" customFormat="1" x14ac:dyDescent="0.25">
      <c r="A1516" s="38" t="str">
        <f t="shared" ca="1" si="26"/>
        <v>Check-list Marketing du personnel externe</v>
      </c>
      <c r="B1516" s="43"/>
      <c r="C1516" s="23" t="s">
        <v>3882</v>
      </c>
      <c r="D1516" s="24" t="s">
        <v>3883</v>
      </c>
      <c r="E1516" s="24"/>
      <c r="F1516" s="24"/>
      <c r="G1516" s="26" t="s">
        <v>17</v>
      </c>
      <c r="H1516" s="7"/>
      <c r="J1516" s="7"/>
    </row>
    <row r="1517" spans="1:10" x14ac:dyDescent="0.25">
      <c r="A1517" s="29" t="str">
        <f t="shared" ca="1" si="26"/>
        <v>Objectif : accroître l'attractivité à l'extérieur</v>
      </c>
      <c r="B1517" s="11"/>
      <c r="C1517" s="39" t="s">
        <v>2373</v>
      </c>
      <c r="D1517" s="39" t="s">
        <v>3653</v>
      </c>
      <c r="E1517" s="39"/>
      <c r="F1517" s="30"/>
      <c r="G1517" s="31" t="s">
        <v>17</v>
      </c>
      <c r="H1517" s="8"/>
      <c r="J1517" s="8"/>
    </row>
    <row r="1518" spans="1:10" ht="26.4" x14ac:dyDescent="0.25">
      <c r="A1518" s="32" t="str">
        <f t="shared" ca="1" si="26"/>
        <v>Attribution de stages, mémoires de fin d'études, et travaux de bachelor</v>
      </c>
      <c r="B1518" s="11"/>
      <c r="C1518" s="12" t="s">
        <v>2375</v>
      </c>
      <c r="D1518" s="12" t="s">
        <v>3654</v>
      </c>
      <c r="E1518" s="12"/>
      <c r="F1518" s="11"/>
      <c r="G1518" s="33" t="s">
        <v>17</v>
      </c>
      <c r="H1518" s="8"/>
      <c r="J1518" s="8"/>
    </row>
    <row r="1519" spans="1:10" ht="26.4" x14ac:dyDescent="0.25">
      <c r="A1519" s="32" t="str">
        <f t="shared" ca="1" si="26"/>
        <v>Notoriété / image / facteurs d'attractivité en tant qu'employeur (marque employeur)</v>
      </c>
      <c r="B1519" s="11"/>
      <c r="C1519" s="12" t="s">
        <v>2376</v>
      </c>
      <c r="D1519" s="12" t="s">
        <v>3655</v>
      </c>
      <c r="E1519" s="12"/>
      <c r="F1519" s="11"/>
      <c r="G1519" s="33" t="s">
        <v>17</v>
      </c>
      <c r="H1519" s="8"/>
      <c r="J1519" s="8"/>
    </row>
    <row r="1520" spans="1:10" ht="26.4" x14ac:dyDescent="0.25">
      <c r="A1520" s="32" t="str">
        <f t="shared" ca="1" si="26"/>
        <v>Proposer une formation intéressante / des études / un programme de stages</v>
      </c>
      <c r="B1520" s="11"/>
      <c r="C1520" s="12" t="s">
        <v>2377</v>
      </c>
      <c r="D1520" s="12" t="s">
        <v>3656</v>
      </c>
      <c r="E1520" s="12"/>
      <c r="F1520" s="11"/>
      <c r="G1520" s="33" t="s">
        <v>17</v>
      </c>
      <c r="H1520" s="8"/>
      <c r="J1520" s="8"/>
    </row>
    <row r="1521" spans="1:10" x14ac:dyDescent="0.25">
      <c r="A1521" s="32" t="str">
        <f t="shared" ca="1" si="26"/>
        <v>Présence dans les salons professionnels</v>
      </c>
      <c r="B1521" s="11"/>
      <c r="C1521" s="12" t="s">
        <v>2378</v>
      </c>
      <c r="D1521" s="12" t="s">
        <v>3657</v>
      </c>
      <c r="E1521" s="12"/>
      <c r="F1521" s="11"/>
      <c r="G1521" s="33" t="s">
        <v>17</v>
      </c>
      <c r="H1521" s="8"/>
      <c r="J1521" s="8"/>
    </row>
    <row r="1522" spans="1:10" x14ac:dyDescent="0.25">
      <c r="A1522" s="32" t="str">
        <f t="shared" ca="1" si="26"/>
        <v>Recrutement Hautes Écoles/Universités</v>
      </c>
      <c r="B1522" s="11"/>
      <c r="C1522" s="12" t="s">
        <v>2379</v>
      </c>
      <c r="D1522" s="12" t="s">
        <v>3658</v>
      </c>
      <c r="E1522" s="12"/>
      <c r="F1522" s="11"/>
      <c r="G1522" s="33" t="s">
        <v>17</v>
      </c>
      <c r="H1522" s="8"/>
      <c r="J1522" s="8"/>
    </row>
    <row r="1523" spans="1:10" ht="26.4" x14ac:dyDescent="0.25">
      <c r="A1523" s="32" t="str">
        <f t="shared" ca="1" si="26"/>
        <v>Articles / annonces dans les magazines spécialisés et les quotidiens, ou en ligne</v>
      </c>
      <c r="B1523" s="11"/>
      <c r="C1523" s="12" t="s">
        <v>2380</v>
      </c>
      <c r="D1523" s="12" t="s">
        <v>3659</v>
      </c>
      <c r="E1523" s="12"/>
      <c r="F1523" s="11"/>
      <c r="G1523" s="33" t="s">
        <v>17</v>
      </c>
      <c r="H1523" s="8"/>
      <c r="J1523" s="8"/>
    </row>
    <row r="1524" spans="1:10" x14ac:dyDescent="0.25">
      <c r="A1524" s="32" t="str">
        <f t="shared" ca="1" si="26"/>
        <v>Offres d'emploi</v>
      </c>
      <c r="B1524" s="11"/>
      <c r="C1524" s="12" t="s">
        <v>2381</v>
      </c>
      <c r="D1524" s="12" t="s">
        <v>3660</v>
      </c>
      <c r="E1524" s="12"/>
      <c r="F1524" s="11"/>
      <c r="G1524" s="33" t="s">
        <v>17</v>
      </c>
      <c r="H1524" s="8"/>
      <c r="J1524" s="8"/>
    </row>
    <row r="1525" spans="1:10" ht="26.4" x14ac:dyDescent="0.25">
      <c r="A1525" s="32" t="str">
        <f t="shared" ca="1" si="26"/>
        <v>Rémunération conforme aux usages du marché + X (incitations, bonus, prestations supplémentaires)</v>
      </c>
      <c r="B1525" s="11"/>
      <c r="C1525" s="12" t="s">
        <v>2382</v>
      </c>
      <c r="D1525" s="12" t="s">
        <v>3661</v>
      </c>
      <c r="E1525" s="12"/>
      <c r="F1525" s="11"/>
      <c r="G1525" s="33" t="s">
        <v>17</v>
      </c>
      <c r="H1525" s="8"/>
      <c r="J1525" s="8"/>
    </row>
    <row r="1526" spans="1:10" x14ac:dyDescent="0.25">
      <c r="A1526" s="32" t="str">
        <f t="shared" ca="1" si="26"/>
        <v>Gestion des candidatures</v>
      </c>
      <c r="B1526" s="11"/>
      <c r="C1526" s="12" t="s">
        <v>2383</v>
      </c>
      <c r="D1526" s="12" t="s">
        <v>3662</v>
      </c>
      <c r="E1526" s="12"/>
      <c r="F1526" s="11"/>
      <c r="G1526" s="33" t="s">
        <v>17</v>
      </c>
      <c r="H1526" s="8"/>
      <c r="J1526" s="8"/>
    </row>
    <row r="1527" spans="1:10" x14ac:dyDescent="0.25">
      <c r="A1527" s="32" t="str">
        <f t="shared" ca="1" si="26"/>
        <v>Jeux de simulation en ligne</v>
      </c>
      <c r="B1527" s="11"/>
      <c r="C1527" s="12" t="s">
        <v>2384</v>
      </c>
      <c r="D1527" s="12" t="s">
        <v>3663</v>
      </c>
      <c r="E1527" s="12"/>
      <c r="F1527" s="11"/>
      <c r="G1527" s="33" t="s">
        <v>17</v>
      </c>
      <c r="H1527" s="8"/>
      <c r="J1527" s="8"/>
    </row>
    <row r="1528" spans="1:10" x14ac:dyDescent="0.25">
      <c r="A1528" s="32" t="str">
        <f t="shared" ca="1" si="26"/>
        <v>Journées d'information et candidatures (en interne)</v>
      </c>
      <c r="B1528" s="11"/>
      <c r="C1528" s="12" t="s">
        <v>2385</v>
      </c>
      <c r="D1528" s="12" t="s">
        <v>3664</v>
      </c>
      <c r="E1528" s="12"/>
      <c r="F1528" s="11"/>
      <c r="G1528" s="33" t="s">
        <v>17</v>
      </c>
      <c r="H1528" s="8"/>
      <c r="J1528" s="8"/>
    </row>
    <row r="1529" spans="1:10" x14ac:dyDescent="0.25">
      <c r="A1529" s="34" t="str">
        <f t="shared" ca="1" si="26"/>
        <v>Labels de qualité tels que Investors in People</v>
      </c>
      <c r="B1529" s="11"/>
      <c r="C1529" s="35" t="s">
        <v>2386</v>
      </c>
      <c r="D1529" s="35" t="s">
        <v>3665</v>
      </c>
      <c r="E1529" s="35"/>
      <c r="F1529" s="36"/>
      <c r="G1529" s="37" t="s">
        <v>17</v>
      </c>
      <c r="H1529" s="8"/>
      <c r="J1529" s="8"/>
    </row>
    <row r="1530" spans="1:10" s="28" customFormat="1" x14ac:dyDescent="0.25">
      <c r="A1530" s="38" t="str">
        <f t="shared" ca="1" si="26"/>
        <v>Aperçu du développement du personnel</v>
      </c>
      <c r="B1530" s="43"/>
      <c r="C1530" s="23" t="s">
        <v>2387</v>
      </c>
      <c r="D1530" s="24" t="s">
        <v>3666</v>
      </c>
      <c r="E1530" s="24"/>
      <c r="F1530" s="24"/>
      <c r="G1530" s="26" t="s">
        <v>17</v>
      </c>
      <c r="H1530" s="7"/>
      <c r="J1530" s="7"/>
    </row>
    <row r="1531" spans="1:10" x14ac:dyDescent="0.25">
      <c r="A1531" s="29" t="str">
        <f t="shared" ca="1" si="26"/>
        <v>Stratégies de l'entreprise</v>
      </c>
      <c r="B1531" s="11"/>
      <c r="C1531" s="39" t="s">
        <v>2388</v>
      </c>
      <c r="D1531" s="39" t="s">
        <v>3667</v>
      </c>
      <c r="E1531" s="39"/>
      <c r="F1531" s="30"/>
      <c r="G1531" s="31" t="s">
        <v>17</v>
      </c>
      <c r="H1531" s="8"/>
      <c r="J1531" s="8"/>
    </row>
    <row r="1532" spans="1:10" x14ac:dyDescent="0.25">
      <c r="A1532" s="32" t="str">
        <f t="shared" ca="1" si="26"/>
        <v>Stratégies des ressources humaines</v>
      </c>
      <c r="B1532" s="11"/>
      <c r="C1532" s="12" t="s">
        <v>2389</v>
      </c>
      <c r="D1532" s="12" t="s">
        <v>3668</v>
      </c>
      <c r="E1532" s="12"/>
      <c r="F1532" s="11"/>
      <c r="G1532" s="33" t="s">
        <v>17</v>
      </c>
      <c r="H1532" s="8"/>
      <c r="J1532" s="8"/>
    </row>
    <row r="1533" spans="1:10" x14ac:dyDescent="0.25">
      <c r="A1533" s="32" t="str">
        <f t="shared" ca="1" si="26"/>
        <v>Situation actuelle</v>
      </c>
      <c r="B1533" s="11"/>
      <c r="C1533" s="12" t="s">
        <v>106</v>
      </c>
      <c r="D1533" s="12" t="s">
        <v>3669</v>
      </c>
      <c r="E1533" s="12"/>
      <c r="F1533" s="11"/>
      <c r="G1533" s="33" t="s">
        <v>17</v>
      </c>
      <c r="H1533" s="8"/>
      <c r="J1533" s="8"/>
    </row>
    <row r="1534" spans="1:10" x14ac:dyDescent="0.25">
      <c r="A1534" s="32" t="str">
        <f t="shared" ca="1" si="26"/>
        <v>Situation souhaitée</v>
      </c>
      <c r="B1534" s="11"/>
      <c r="C1534" s="12" t="s">
        <v>108</v>
      </c>
      <c r="D1534" s="12" t="s">
        <v>3670</v>
      </c>
      <c r="E1534" s="12"/>
      <c r="F1534" s="11"/>
      <c r="G1534" s="33" t="s">
        <v>17</v>
      </c>
      <c r="H1534" s="8"/>
      <c r="J1534" s="8"/>
    </row>
    <row r="1535" spans="1:10" x14ac:dyDescent="0.25">
      <c r="A1535" s="32" t="str">
        <f t="shared" ca="1" si="26"/>
        <v>Développement du personnel</v>
      </c>
      <c r="B1535" s="11"/>
      <c r="C1535" s="12" t="s">
        <v>2418</v>
      </c>
      <c r="D1535" s="12" t="s">
        <v>3671</v>
      </c>
      <c r="E1535" s="12"/>
      <c r="F1535" s="11"/>
      <c r="G1535" s="33" t="s">
        <v>17</v>
      </c>
      <c r="H1535" s="8"/>
      <c r="J1535" s="8"/>
    </row>
    <row r="1536" spans="1:10" x14ac:dyDescent="0.25">
      <c r="A1536" s="32" t="str">
        <f t="shared" ref="A1536:A1601" ca="1" si="27">OFFSET($C1536,0,$Z$5-1)</f>
        <v>Objectifs</v>
      </c>
      <c r="B1536" s="11"/>
      <c r="C1536" s="12" t="s">
        <v>580</v>
      </c>
      <c r="D1536" s="12" t="s">
        <v>3588</v>
      </c>
      <c r="E1536" s="12"/>
      <c r="F1536" s="11"/>
      <c r="G1536" s="33" t="s">
        <v>17</v>
      </c>
      <c r="H1536" s="8"/>
      <c r="J1536" s="8"/>
    </row>
    <row r="1537" spans="1:10" x14ac:dyDescent="0.25">
      <c r="A1537" s="34" t="str">
        <f t="shared" ca="1" si="27"/>
        <v xml:space="preserve">Forces - faiblesses </v>
      </c>
      <c r="B1537" s="11"/>
      <c r="C1537" s="35" t="s">
        <v>2419</v>
      </c>
      <c r="D1537" s="35" t="s">
        <v>3672</v>
      </c>
      <c r="E1537" s="35"/>
      <c r="F1537" s="36"/>
      <c r="G1537" s="37" t="s">
        <v>17</v>
      </c>
      <c r="H1537" s="8"/>
      <c r="J1537" s="8"/>
    </row>
    <row r="1538" spans="1:10" s="80" customFormat="1" ht="14.4" x14ac:dyDescent="0.25">
      <c r="A1538" s="76" t="str">
        <f t="shared" ca="1" si="27"/>
        <v>M A R C H É   D U    P E R S O N N E L</v>
      </c>
      <c r="B1538" s="77"/>
      <c r="C1538" s="78" t="s">
        <v>2415</v>
      </c>
      <c r="D1538" s="79" t="s">
        <v>3682</v>
      </c>
      <c r="E1538" s="79"/>
      <c r="F1538" s="79"/>
      <c r="G1538" s="26" t="s">
        <v>17</v>
      </c>
      <c r="J1538" s="9"/>
    </row>
    <row r="1539" spans="1:10" s="85" customFormat="1" ht="14.4" x14ac:dyDescent="0.25">
      <c r="A1539" s="81" t="str">
        <f t="shared" ca="1" si="27"/>
        <v>Marché</v>
      </c>
      <c r="B1539" s="82"/>
      <c r="C1539" s="83" t="s">
        <v>2392</v>
      </c>
      <c r="D1539" s="83" t="s">
        <v>2393</v>
      </c>
      <c r="E1539" s="84"/>
      <c r="F1539" s="84"/>
      <c r="G1539" s="31" t="s">
        <v>17</v>
      </c>
      <c r="J1539" s="10"/>
    </row>
    <row r="1540" spans="1:10" s="85" customFormat="1" ht="14.4" x14ac:dyDescent="0.25">
      <c r="A1540" s="86" t="str">
        <f t="shared" ca="1" si="27"/>
        <v>Potentiel</v>
      </c>
      <c r="B1540" s="82"/>
      <c r="C1540" s="87" t="s">
        <v>2394</v>
      </c>
      <c r="D1540" s="87" t="s">
        <v>2395</v>
      </c>
      <c r="E1540" s="88"/>
      <c r="F1540" s="88"/>
      <c r="G1540" s="33" t="s">
        <v>17</v>
      </c>
      <c r="J1540" s="10"/>
    </row>
    <row r="1541" spans="1:10" s="85" customFormat="1" ht="14.4" x14ac:dyDescent="0.25">
      <c r="A1541" s="86" t="str">
        <f t="shared" ca="1" si="27"/>
        <v>Croissance attendue</v>
      </c>
      <c r="B1541" s="82"/>
      <c r="C1541" s="87" t="s">
        <v>2396</v>
      </c>
      <c r="D1541" s="87" t="s">
        <v>2397</v>
      </c>
      <c r="E1541" s="88"/>
      <c r="F1541" s="88"/>
      <c r="G1541" s="33" t="s">
        <v>17</v>
      </c>
      <c r="J1541" s="10"/>
    </row>
    <row r="1542" spans="1:10" s="85" customFormat="1" ht="14.4" x14ac:dyDescent="0.25">
      <c r="A1542" s="86" t="str">
        <f t="shared" ca="1" si="27"/>
        <v>Volume du marché</v>
      </c>
      <c r="B1542" s="82"/>
      <c r="C1542" s="87" t="s">
        <v>2398</v>
      </c>
      <c r="D1542" s="87" t="s">
        <v>3683</v>
      </c>
      <c r="E1542" s="88"/>
      <c r="F1542" s="88"/>
      <c r="G1542" s="33" t="s">
        <v>17</v>
      </c>
      <c r="J1542" s="10"/>
    </row>
    <row r="1543" spans="1:10" s="85" customFormat="1" ht="14.4" x14ac:dyDescent="0.25">
      <c r="A1543" s="86" t="str">
        <f t="shared" ca="1" si="27"/>
        <v>Caractéristiques</v>
      </c>
      <c r="B1543" s="82"/>
      <c r="C1543" s="87" t="s">
        <v>1791</v>
      </c>
      <c r="D1543" s="87" t="s">
        <v>2399</v>
      </c>
      <c r="E1543" s="88"/>
      <c r="F1543" s="88"/>
      <c r="G1543" s="33" t="s">
        <v>17</v>
      </c>
      <c r="J1543" s="10"/>
    </row>
    <row r="1544" spans="1:10" s="85" customFormat="1" ht="14.4" x14ac:dyDescent="0.25">
      <c r="A1544" s="86" t="str">
        <f t="shared" ca="1" si="27"/>
        <v>Intensité de la demande</v>
      </c>
      <c r="B1544" s="82"/>
      <c r="C1544" s="87" t="s">
        <v>2400</v>
      </c>
      <c r="D1544" s="87" t="s">
        <v>2401</v>
      </c>
      <c r="E1544" s="88"/>
      <c r="F1544" s="88"/>
      <c r="G1544" s="33" t="s">
        <v>17</v>
      </c>
      <c r="J1544" s="10"/>
    </row>
    <row r="1545" spans="1:10" s="85" customFormat="1" ht="14.4" x14ac:dyDescent="0.25">
      <c r="A1545" s="86" t="str">
        <f t="shared" ca="1" si="27"/>
        <v>No.</v>
      </c>
      <c r="B1545" s="82"/>
      <c r="C1545" s="87" t="s">
        <v>26</v>
      </c>
      <c r="D1545" s="87" t="s">
        <v>27</v>
      </c>
      <c r="E1545" s="88"/>
      <c r="F1545" s="88"/>
      <c r="G1545" s="33" t="s">
        <v>17</v>
      </c>
      <c r="J1545" s="10"/>
    </row>
    <row r="1546" spans="1:10" s="85" customFormat="1" ht="14.4" x14ac:dyDescent="0.25">
      <c r="A1546" s="86" t="str">
        <f t="shared" ca="1" si="27"/>
        <v>Part de marché [%]</v>
      </c>
      <c r="B1546" s="82"/>
      <c r="C1546" s="87" t="s">
        <v>2402</v>
      </c>
      <c r="D1546" s="87" t="s">
        <v>3684</v>
      </c>
      <c r="E1546" s="88"/>
      <c r="F1546" s="88"/>
      <c r="G1546" s="33" t="s">
        <v>17</v>
      </c>
      <c r="J1546" s="10"/>
    </row>
    <row r="1547" spans="1:10" s="85" customFormat="1" ht="14.4" x14ac:dyDescent="0.25">
      <c r="A1547" s="86" t="str">
        <f t="shared" ca="1" si="27"/>
        <v>élevée</v>
      </c>
      <c r="B1547" s="82"/>
      <c r="C1547" s="11" t="s">
        <v>24</v>
      </c>
      <c r="D1547" s="11" t="s">
        <v>53</v>
      </c>
      <c r="E1547" s="11" t="s">
        <v>456</v>
      </c>
      <c r="F1547" s="11" t="s">
        <v>457</v>
      </c>
      <c r="G1547" s="33"/>
      <c r="J1547" s="10"/>
    </row>
    <row r="1548" spans="1:10" s="85" customFormat="1" ht="14.4" x14ac:dyDescent="0.25">
      <c r="A1548" s="86" t="str">
        <f t="shared" ca="1" si="27"/>
        <v>faible</v>
      </c>
      <c r="B1548" s="82"/>
      <c r="C1548" s="11" t="s">
        <v>25</v>
      </c>
      <c r="D1548" s="11" t="s">
        <v>56</v>
      </c>
      <c r="E1548" s="11" t="s">
        <v>460</v>
      </c>
      <c r="F1548" s="11" t="s">
        <v>461</v>
      </c>
      <c r="G1548" s="33"/>
      <c r="J1548" s="10"/>
    </row>
    <row r="1549" spans="1:10" s="80" customFormat="1" ht="14.4" x14ac:dyDescent="0.25">
      <c r="A1549" s="76" t="str">
        <f t="shared" ca="1" si="27"/>
        <v>Check-list " Entretiens difficiles "</v>
      </c>
      <c r="B1549" s="77"/>
      <c r="C1549" s="78" t="s">
        <v>2421</v>
      </c>
      <c r="D1549" s="79" t="s">
        <v>3673</v>
      </c>
      <c r="E1549" s="79"/>
      <c r="F1549" s="79"/>
      <c r="G1549" s="26" t="s">
        <v>17</v>
      </c>
      <c r="J1549" s="9"/>
    </row>
    <row r="1550" spans="1:10" s="85" customFormat="1" ht="14.4" x14ac:dyDescent="0.25">
      <c r="A1550" s="81" t="str">
        <f t="shared" ca="1" si="27"/>
        <v>Objectif : limiter les dégâts</v>
      </c>
      <c r="B1550" s="82"/>
      <c r="C1550" s="39" t="s">
        <v>2431</v>
      </c>
      <c r="D1550" s="83" t="s">
        <v>3674</v>
      </c>
      <c r="E1550" s="84"/>
      <c r="F1550" s="84"/>
      <c r="G1550" s="31" t="s">
        <v>17</v>
      </c>
      <c r="J1550" s="10"/>
    </row>
    <row r="1551" spans="1:10" s="85" customFormat="1" ht="43.2" x14ac:dyDescent="0.25">
      <c r="A1551" s="86" t="str">
        <f t="shared" ca="1" si="27"/>
        <v>1re phrase : communiquez la décision le plus vite et le plus clairement possible - souvent dès la première phrase</v>
      </c>
      <c r="B1551" s="82"/>
      <c r="C1551" s="12" t="s">
        <v>2424</v>
      </c>
      <c r="D1551" s="87" t="s">
        <v>3675</v>
      </c>
      <c r="E1551" s="88"/>
      <c r="F1551" s="88"/>
      <c r="G1551" s="33" t="s">
        <v>17</v>
      </c>
      <c r="J1551" s="10"/>
    </row>
    <row r="1552" spans="1:10" s="85" customFormat="1" ht="14.4" x14ac:dyDescent="0.25">
      <c r="A1552" s="86" t="str">
        <f t="shared" ca="1" si="27"/>
        <v>2e phrase : exposez les motifs de la décision</v>
      </c>
      <c r="B1552" s="82"/>
      <c r="C1552" s="12" t="s">
        <v>2425</v>
      </c>
      <c r="D1552" s="87" t="s">
        <v>3676</v>
      </c>
      <c r="E1552" s="88"/>
      <c r="F1552" s="88"/>
      <c r="G1552" s="33" t="s">
        <v>17</v>
      </c>
      <c r="J1552" s="10"/>
    </row>
    <row r="1553" spans="1:10" s="85" customFormat="1" ht="14.4" x14ac:dyDescent="0.25">
      <c r="A1553" s="86" t="str">
        <f t="shared" ca="1" si="27"/>
        <v>3e phrase : citez des faits</v>
      </c>
      <c r="B1553" s="82"/>
      <c r="C1553" s="12" t="s">
        <v>2426</v>
      </c>
      <c r="D1553" s="87" t="s">
        <v>3677</v>
      </c>
      <c r="E1553" s="88"/>
      <c r="F1553" s="88"/>
      <c r="G1553" s="33" t="s">
        <v>17</v>
      </c>
      <c r="J1553" s="10"/>
    </row>
    <row r="1554" spans="1:10" s="85" customFormat="1" ht="14.4" x14ac:dyDescent="0.25">
      <c r="A1554" s="86" t="str">
        <f t="shared" ca="1" si="27"/>
        <v>4e phrase : exprimez vos regrets</v>
      </c>
      <c r="B1554" s="82"/>
      <c r="C1554" s="12" t="s">
        <v>2427</v>
      </c>
      <c r="D1554" s="87" t="s">
        <v>3678</v>
      </c>
      <c r="E1554" s="88"/>
      <c r="F1554" s="88"/>
      <c r="G1554" s="33" t="s">
        <v>17</v>
      </c>
      <c r="J1554" s="10"/>
    </row>
    <row r="1555" spans="1:10" s="85" customFormat="1" ht="57.6" x14ac:dyDescent="0.25">
      <c r="A1555" s="86" t="str">
        <f t="shared" ca="1" si="27"/>
        <v>5e phrase : envisagez l'avenir en avançant des solutions et des propositions aussi concrètes que possible, ou en évoquant les étapes suivantes. Pas d'encouragements de nature générale du type " Ça va aller ! "</v>
      </c>
      <c r="B1555" s="82"/>
      <c r="C1555" s="12" t="s">
        <v>2428</v>
      </c>
      <c r="D1555" s="87" t="s">
        <v>3679</v>
      </c>
      <c r="E1555" s="88"/>
      <c r="F1555" s="88"/>
      <c r="G1555" s="33" t="s">
        <v>17</v>
      </c>
      <c r="J1555" s="10"/>
    </row>
    <row r="1556" spans="1:10" s="85" customFormat="1" ht="14.4" x14ac:dyDescent="0.25">
      <c r="A1556" s="86" t="str">
        <f t="shared" ca="1" si="27"/>
        <v>Permettre à la personne concernée de réagir.</v>
      </c>
      <c r="B1556" s="82"/>
      <c r="C1556" s="87" t="s">
        <v>2422</v>
      </c>
      <c r="D1556" s="87" t="s">
        <v>3680</v>
      </c>
      <c r="E1556" s="88"/>
      <c r="F1556" s="88"/>
      <c r="G1556" s="33" t="s">
        <v>17</v>
      </c>
      <c r="J1556" s="10"/>
    </row>
    <row r="1557" spans="1:10" s="85" customFormat="1" ht="28.8" x14ac:dyDescent="0.25">
      <c r="A1557" s="86" t="str">
        <f t="shared" ca="1" si="27"/>
        <v>Se montrer compréhensif, tout en restant ferme sur le fond</v>
      </c>
      <c r="B1557" s="82"/>
      <c r="C1557" s="87" t="s">
        <v>2423</v>
      </c>
      <c r="D1557" s="87" t="s">
        <v>3681</v>
      </c>
      <c r="E1557" s="88"/>
      <c r="F1557" s="88"/>
      <c r="G1557" s="33" t="s">
        <v>17</v>
      </c>
      <c r="J1557" s="10"/>
    </row>
    <row r="1558" spans="1:10" s="85" customFormat="1" ht="100.8" x14ac:dyDescent="0.25">
      <c r="A1558" s="86" t="str">
        <f t="shared" ca="1" si="27"/>
        <v>Exception : la personne concernée avance un argument qui n’avait effectivement pas été identifié et qui est susceptible de modifier la décision.
Interrompez l’entretien en expliquant que vous allez reconsidérer la situation mais qu’en attendant, votre décision est valable.</v>
      </c>
      <c r="B1558" s="82"/>
      <c r="C1558" s="12" t="s">
        <v>2429</v>
      </c>
      <c r="D1558" s="87" t="s">
        <v>3685</v>
      </c>
      <c r="E1558" s="88"/>
      <c r="F1558" s="88"/>
      <c r="G1558" s="33" t="s">
        <v>17</v>
      </c>
      <c r="J1558" s="10"/>
    </row>
    <row r="1559" spans="1:10" s="85" customFormat="1" ht="144" x14ac:dyDescent="0.25">
      <c r="A1559" s="89" t="str">
        <f t="shared" ca="1" si="27"/>
        <v>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v>
      </c>
      <c r="B1559" s="82"/>
      <c r="C1559" s="35" t="s">
        <v>2430</v>
      </c>
      <c r="D1559" s="90" t="s">
        <v>3686</v>
      </c>
      <c r="E1559" s="91"/>
      <c r="F1559" s="91"/>
      <c r="G1559" s="37" t="s">
        <v>17</v>
      </c>
      <c r="J1559" s="10"/>
    </row>
    <row r="1560" spans="1:10" s="80" customFormat="1" ht="14.4" x14ac:dyDescent="0.25">
      <c r="A1560" s="76" t="str">
        <f t="shared" ca="1" si="27"/>
        <v>Préparer le débriefing</v>
      </c>
      <c r="B1560" s="77"/>
      <c r="C1560" s="78" t="s">
        <v>2434</v>
      </c>
      <c r="D1560" s="79" t="s">
        <v>3687</v>
      </c>
      <c r="E1560" s="79"/>
      <c r="F1560" s="79"/>
      <c r="G1560" s="26" t="s">
        <v>17</v>
      </c>
      <c r="J1560" s="9"/>
    </row>
    <row r="1561" spans="1:10" x14ac:dyDescent="0.25">
      <c r="A1561" s="29" t="str">
        <f t="shared" ca="1" si="27"/>
        <v>Questions</v>
      </c>
      <c r="B1561" s="11"/>
      <c r="C1561" s="39" t="s">
        <v>2435</v>
      </c>
      <c r="D1561" s="39" t="s">
        <v>3688</v>
      </c>
      <c r="E1561" s="39"/>
      <c r="F1561" s="30"/>
      <c r="G1561" s="31" t="s">
        <v>17</v>
      </c>
      <c r="H1561" s="8"/>
      <c r="J1561" s="8"/>
    </row>
    <row r="1562" spans="1:10" x14ac:dyDescent="0.25">
      <c r="A1562" s="32" t="str">
        <f t="shared" ca="1" si="27"/>
        <v>Notes / remarques</v>
      </c>
      <c r="B1562" s="11"/>
      <c r="C1562" s="12" t="s">
        <v>2448</v>
      </c>
      <c r="D1562" s="12" t="s">
        <v>3689</v>
      </c>
      <c r="E1562" s="12"/>
      <c r="F1562" s="11"/>
      <c r="G1562" s="33" t="s">
        <v>17</v>
      </c>
      <c r="H1562" s="8"/>
      <c r="J1562" s="8"/>
    </row>
    <row r="1563" spans="1:10" ht="26.4" x14ac:dyDescent="0.25">
      <c r="A1563" s="32" t="str">
        <f t="shared" ca="1" si="27"/>
        <v>Quel est l'enjeu essentiel du débriefing ? Quels sont mes objectifs principaux pour le débriefing ?</v>
      </c>
      <c r="B1563" s="11"/>
      <c r="C1563" s="12" t="s">
        <v>2436</v>
      </c>
      <c r="D1563" s="12" t="s">
        <v>3690</v>
      </c>
      <c r="E1563" s="12"/>
      <c r="F1563" s="11"/>
      <c r="G1563" s="33" t="s">
        <v>17</v>
      </c>
      <c r="H1563" s="8"/>
      <c r="J1563" s="8"/>
    </row>
    <row r="1564" spans="1:10" ht="26.4" x14ac:dyDescent="0.25">
      <c r="A1564" s="32" t="str">
        <f t="shared" ca="1" si="27"/>
        <v>Calendrier du débriefing (rendez-vous) ? Qui doit être présent ?</v>
      </c>
      <c r="B1564" s="11"/>
      <c r="C1564" s="12" t="s">
        <v>2437</v>
      </c>
      <c r="D1564" s="12" t="s">
        <v>3691</v>
      </c>
      <c r="E1564" s="12"/>
      <c r="F1564" s="11"/>
      <c r="G1564" s="33" t="s">
        <v>17</v>
      </c>
      <c r="H1564" s="8"/>
      <c r="J1564" s="8"/>
    </row>
    <row r="1565" spans="1:10" ht="39.6" x14ac:dyDescent="0.25">
      <c r="A1565" s="32" t="str">
        <f t="shared" ca="1" si="27"/>
        <v>Quelle position le collaborateur concerné a-t-il occupée au sein de l'entreprise (cadre, expert, etc…)</v>
      </c>
      <c r="B1565" s="11"/>
      <c r="C1565" s="12" t="s">
        <v>2438</v>
      </c>
      <c r="D1565" s="12" t="s">
        <v>3692</v>
      </c>
      <c r="E1565" s="12"/>
      <c r="F1565" s="11"/>
      <c r="G1565" s="33" t="s">
        <v>17</v>
      </c>
      <c r="H1565" s="8"/>
      <c r="J1565" s="8"/>
    </row>
    <row r="1566" spans="1:10" ht="39.6" x14ac:dyDescent="0.25">
      <c r="A1566" s="32" t="str">
        <f t="shared" ca="1" si="27"/>
        <v>Combien de temps le collaborateur a-t-il passé
- dans l’entreprise et
- dans cette position ?</v>
      </c>
      <c r="B1566" s="11"/>
      <c r="C1566" s="12" t="s">
        <v>2444</v>
      </c>
      <c r="D1566" s="12" t="s">
        <v>3702</v>
      </c>
      <c r="E1566" s="12"/>
      <c r="F1566" s="11"/>
      <c r="G1566" s="33" t="s">
        <v>17</v>
      </c>
      <c r="H1566" s="8"/>
      <c r="J1566" s="8"/>
    </row>
    <row r="1567" spans="1:10" x14ac:dyDescent="0.25">
      <c r="A1567" s="32" t="str">
        <f t="shared" ca="1" si="27"/>
        <v>Quelles expériences pourrait-il avoir acquises ?</v>
      </c>
      <c r="B1567" s="11"/>
      <c r="C1567" s="12" t="s">
        <v>2439</v>
      </c>
      <c r="D1567" s="12" t="s">
        <v>3693</v>
      </c>
      <c r="E1567" s="12"/>
      <c r="F1567" s="11"/>
      <c r="G1567" s="33" t="s">
        <v>17</v>
      </c>
      <c r="H1567" s="8"/>
      <c r="J1567" s="8"/>
    </row>
    <row r="1568" spans="1:10" x14ac:dyDescent="0.25">
      <c r="A1568" s="32" t="str">
        <f t="shared" ca="1" si="27"/>
        <v>Quelles étaient ses forces et faiblesses ?</v>
      </c>
      <c r="B1568" s="11"/>
      <c r="C1568" s="12" t="s">
        <v>2440</v>
      </c>
      <c r="D1568" s="12" t="s">
        <v>3694</v>
      </c>
      <c r="E1568" s="12"/>
      <c r="F1568" s="11"/>
      <c r="G1568" s="33" t="s">
        <v>17</v>
      </c>
      <c r="H1568" s="8"/>
      <c r="J1568" s="8"/>
    </row>
    <row r="1569" spans="1:10" ht="66" x14ac:dyDescent="0.25">
      <c r="A1569" s="32" t="str">
        <f t="shared" ca="1" si="27"/>
        <v xml:space="preserve">De quel type de document dispose-t-on déjà sur ce que le collaborateur a fait ? Par exemple des descriptions de poste, des descriptions de processus, des mémos ou des documents-modèles élaborés par le collaborateur. </v>
      </c>
      <c r="B1569" s="11"/>
      <c r="C1569" s="12" t="s">
        <v>2441</v>
      </c>
      <c r="D1569" s="12" t="s">
        <v>3695</v>
      </c>
      <c r="E1569" s="12"/>
      <c r="F1569" s="11"/>
      <c r="G1569" s="33" t="s">
        <v>17</v>
      </c>
      <c r="H1569" s="8"/>
      <c r="J1569" s="8"/>
    </row>
    <row r="1570" spans="1:10" ht="52.8" x14ac:dyDescent="0.25">
      <c r="A1570" s="32" t="str">
        <f t="shared" ca="1" si="27"/>
        <v>Comment le collaborateur s'est-il acquitté de ses tâches ? Étiez-vous satisfait de ses prestations ? Ou bien voyez-vous / devinez-vous des potentiels d'amélioration ?</v>
      </c>
      <c r="B1570" s="11"/>
      <c r="C1570" s="12" t="s">
        <v>2442</v>
      </c>
      <c r="D1570" s="12" t="s">
        <v>3696</v>
      </c>
      <c r="E1570" s="12"/>
      <c r="F1570" s="11"/>
      <c r="G1570" s="33" t="s">
        <v>17</v>
      </c>
      <c r="H1570" s="8"/>
      <c r="J1570" s="8"/>
    </row>
    <row r="1571" spans="1:10" x14ac:dyDescent="0.25">
      <c r="A1571" s="32" t="str">
        <f t="shared" ca="1" si="27"/>
        <v>Votre relation personnelle avec le collaborateur ?</v>
      </c>
      <c r="B1571" s="11"/>
      <c r="C1571" s="12" t="s">
        <v>2445</v>
      </c>
      <c r="D1571" s="12" t="s">
        <v>3697</v>
      </c>
      <c r="E1571" s="12"/>
      <c r="F1571" s="11"/>
      <c r="G1571" s="33" t="s">
        <v>17</v>
      </c>
      <c r="H1571" s="8"/>
      <c r="J1571" s="8"/>
    </row>
    <row r="1572" spans="1:10" x14ac:dyDescent="0.25">
      <c r="A1572" s="32" t="str">
        <f t="shared" ca="1" si="27"/>
        <v>La relation des collègues avec lui ?</v>
      </c>
      <c r="B1572" s="11"/>
      <c r="C1572" s="12" t="s">
        <v>2443</v>
      </c>
      <c r="D1572" s="12" t="s">
        <v>3698</v>
      </c>
      <c r="E1572" s="12"/>
      <c r="F1572" s="11"/>
      <c r="G1572" s="33" t="s">
        <v>17</v>
      </c>
      <c r="H1572" s="8"/>
      <c r="J1572" s="8"/>
    </row>
    <row r="1573" spans="1:10" ht="52.8" x14ac:dyDescent="0.25">
      <c r="A1573" s="32" t="str">
        <f t="shared" ca="1" si="27"/>
        <v>Comment décririez-vous le collaborateur - en un mot ou en une phrase ? Qu'est-ce qui le caractérisait ? Quelle importance avait-il dans votre service et dans l'entreprise ?</v>
      </c>
      <c r="B1573" s="11"/>
      <c r="C1573" s="12" t="s">
        <v>2446</v>
      </c>
      <c r="D1573" s="12" t="s">
        <v>3699</v>
      </c>
      <c r="E1573" s="12"/>
      <c r="F1573" s="11"/>
      <c r="G1573" s="33" t="s">
        <v>17</v>
      </c>
      <c r="H1573" s="8"/>
      <c r="J1573" s="8"/>
    </row>
    <row r="1574" spans="1:10" ht="26.4" x14ac:dyDescent="0.25">
      <c r="A1574" s="32" t="str">
        <f t="shared" ca="1" si="27"/>
        <v>Quelle était l'importance du collaborateur pour l'activité de l'entreprise ?</v>
      </c>
      <c r="B1574" s="11"/>
      <c r="C1574" s="12" t="s">
        <v>2447</v>
      </c>
      <c r="D1574" s="12" t="s">
        <v>3700</v>
      </c>
      <c r="E1574" s="12"/>
      <c r="F1574" s="11"/>
      <c r="G1574" s="33" t="s">
        <v>17</v>
      </c>
      <c r="H1574" s="8"/>
      <c r="J1574" s="8"/>
    </row>
    <row r="1575" spans="1:10" x14ac:dyDescent="0.25">
      <c r="A1575" s="34" t="str">
        <f t="shared" ca="1" si="27"/>
        <v>Objectif : préserver le savoir-faire, pour l'entreprise !</v>
      </c>
      <c r="B1575" s="11"/>
      <c r="C1575" s="35" t="s">
        <v>2449</v>
      </c>
      <c r="D1575" s="35" t="s">
        <v>3701</v>
      </c>
      <c r="E1575" s="35"/>
      <c r="F1575" s="36"/>
      <c r="G1575" s="37" t="s">
        <v>17</v>
      </c>
      <c r="H1575" s="8"/>
      <c r="J1575" s="8"/>
    </row>
    <row r="1576" spans="1:10" s="80" customFormat="1" ht="14.4" x14ac:dyDescent="0.25">
      <c r="A1576" s="76" t="str">
        <f t="shared" ca="1" si="27"/>
        <v>DÉBRIEFING</v>
      </c>
      <c r="B1576" s="77"/>
      <c r="C1576" s="78" t="s">
        <v>2450</v>
      </c>
      <c r="D1576" s="79" t="s">
        <v>3703</v>
      </c>
      <c r="E1576" s="79"/>
      <c r="F1576" s="79"/>
      <c r="G1576" s="26" t="s">
        <v>17</v>
      </c>
      <c r="J1576" s="9"/>
    </row>
    <row r="1577" spans="1:10" ht="26.4" x14ac:dyDescent="0.25">
      <c r="A1577" s="29" t="str">
        <f t="shared" ca="1" si="27"/>
        <v>Objectif n°1 : récapituler un maximum de détails relatifs aux connaissances professionnelles</v>
      </c>
      <c r="B1577" s="11"/>
      <c r="C1577" s="39" t="s">
        <v>2451</v>
      </c>
      <c r="D1577" s="39" t="s">
        <v>3704</v>
      </c>
      <c r="E1577" s="39"/>
      <c r="F1577" s="30"/>
      <c r="G1577" s="31" t="s">
        <v>17</v>
      </c>
      <c r="H1577" s="8"/>
      <c r="J1577" s="8"/>
    </row>
    <row r="1578" spans="1:10" x14ac:dyDescent="0.25">
      <c r="A1578" s="32" t="str">
        <f t="shared" ca="1" si="27"/>
        <v>Pouvez-vous expliquer cela à l'aide d'un exemple ?</v>
      </c>
      <c r="B1578" s="11"/>
      <c r="C1578" s="12" t="s">
        <v>2452</v>
      </c>
      <c r="D1578" s="12" t="s">
        <v>3705</v>
      </c>
      <c r="E1578" s="12"/>
      <c r="F1578" s="11"/>
      <c r="G1578" s="33" t="s">
        <v>17</v>
      </c>
      <c r="H1578" s="8"/>
      <c r="J1578" s="8"/>
    </row>
    <row r="1579" spans="1:10" x14ac:dyDescent="0.25">
      <c r="A1579" s="32" t="str">
        <f t="shared" ca="1" si="27"/>
        <v>Que savez-vous de plus à ce sujet ?</v>
      </c>
      <c r="B1579" s="11"/>
      <c r="C1579" s="12" t="s">
        <v>2454</v>
      </c>
      <c r="D1579" s="12" t="s">
        <v>3706</v>
      </c>
      <c r="E1579" s="12"/>
      <c r="F1579" s="11"/>
      <c r="G1579" s="33" t="s">
        <v>17</v>
      </c>
      <c r="H1579" s="8"/>
      <c r="J1579" s="8"/>
    </row>
    <row r="1580" spans="1:10" x14ac:dyDescent="0.25">
      <c r="A1580" s="32" t="str">
        <f t="shared" ca="1" si="27"/>
        <v>Que pourriez-vous ajouter à ce sujet ?</v>
      </c>
      <c r="B1580" s="11"/>
      <c r="C1580" s="12" t="s">
        <v>2453</v>
      </c>
      <c r="D1580" s="12" t="s">
        <v>3707</v>
      </c>
      <c r="E1580" s="12"/>
      <c r="F1580" s="11"/>
      <c r="G1580" s="33" t="s">
        <v>17</v>
      </c>
      <c r="H1580" s="8"/>
      <c r="J1580" s="8"/>
    </row>
    <row r="1581" spans="1:10" ht="26.4" x14ac:dyDescent="0.25">
      <c r="A1581" s="32" t="str">
        <f t="shared" ca="1" si="27"/>
        <v>Objectif n°2 : ne pas perdre les relations importantes, l'implication dans les processus, les contacts</v>
      </c>
      <c r="B1581" s="11"/>
      <c r="C1581" s="12" t="s">
        <v>2455</v>
      </c>
      <c r="D1581" s="12" t="s">
        <v>3708</v>
      </c>
      <c r="E1581" s="12"/>
      <c r="F1581" s="11"/>
      <c r="G1581" s="33" t="s">
        <v>17</v>
      </c>
      <c r="H1581" s="8"/>
      <c r="J1581" s="8"/>
    </row>
    <row r="1582" spans="1:10" x14ac:dyDescent="0.25">
      <c r="A1582" s="32" t="str">
        <f t="shared" ca="1" si="27"/>
        <v>Quel est votre interlocuteur principal chez… ?</v>
      </c>
      <c r="B1582" s="11"/>
      <c r="C1582" s="12" t="s">
        <v>2456</v>
      </c>
      <c r="D1582" s="12" t="s">
        <v>3709</v>
      </c>
      <c r="E1582" s="12"/>
      <c r="F1582" s="11"/>
      <c r="G1582" s="33" t="s">
        <v>17</v>
      </c>
      <c r="H1582" s="8"/>
      <c r="J1582" s="8"/>
    </row>
    <row r="1583" spans="1:10" ht="26.4" x14ac:dyDescent="0.25">
      <c r="A1583" s="32" t="str">
        <f t="shared" ca="1" si="27"/>
        <v>Que dirait-il de vous ou de notre entreprise ?</v>
      </c>
      <c r="B1583" s="11"/>
      <c r="C1583" s="12" t="s">
        <v>2457</v>
      </c>
      <c r="D1583" s="12" t="s">
        <v>3710</v>
      </c>
      <c r="E1583" s="12"/>
      <c r="F1583" s="11"/>
      <c r="G1583" s="33" t="s">
        <v>17</v>
      </c>
      <c r="H1583" s="8"/>
      <c r="J1583" s="8"/>
    </row>
    <row r="1584" spans="1:10" ht="26.4" x14ac:dyDescent="0.25">
      <c r="A1584" s="32" t="str">
        <f t="shared" ca="1" si="27"/>
        <v>À quoi votre successeur devra-t-il être attentif avec cette personne ?</v>
      </c>
      <c r="B1584" s="11"/>
      <c r="C1584" s="12" t="s">
        <v>2458</v>
      </c>
      <c r="D1584" s="12" t="s">
        <v>3711</v>
      </c>
      <c r="E1584" s="12"/>
      <c r="F1584" s="11"/>
      <c r="G1584" s="33" t="s">
        <v>17</v>
      </c>
      <c r="H1584" s="8"/>
      <c r="J1584" s="8"/>
    </row>
    <row r="1585" spans="1:10" ht="26.4" x14ac:dyDescent="0.25">
      <c r="A1585" s="32" t="str">
        <f t="shared" ca="1" si="27"/>
        <v>Objectif n°3 : importance de certains éléments, précisions sur ce qui est vraiment essentiel</v>
      </c>
      <c r="B1585" s="11"/>
      <c r="C1585" s="12" t="s">
        <v>2459</v>
      </c>
      <c r="D1585" s="12" t="s">
        <v>3712</v>
      </c>
      <c r="E1585" s="12"/>
      <c r="F1585" s="11"/>
      <c r="G1585" s="33" t="s">
        <v>17</v>
      </c>
      <c r="H1585" s="8"/>
      <c r="J1585" s="8"/>
    </row>
    <row r="1586" spans="1:10" ht="26.4" x14ac:dyDescent="0.25">
      <c r="A1586" s="32" t="str">
        <f t="shared" ca="1" si="27"/>
        <v>D'après vous, qu'est-ce que votre supérieur hiérarchique apprécie particulièrement chez vous ?</v>
      </c>
      <c r="B1586" s="11"/>
      <c r="C1586" s="12" t="s">
        <v>2460</v>
      </c>
      <c r="D1586" s="12" t="s">
        <v>3713</v>
      </c>
      <c r="E1586" s="12"/>
      <c r="F1586" s="11"/>
      <c r="G1586" s="33" t="s">
        <v>17</v>
      </c>
      <c r="H1586" s="8"/>
      <c r="J1586" s="8"/>
    </row>
    <row r="1587" spans="1:10" ht="26.4" x14ac:dyDescent="0.25">
      <c r="A1587" s="32" t="str">
        <f t="shared" ca="1" si="27"/>
        <v>D'après vous, qu'est-ce que vos collègues apprécient particulièrement chez vous ?</v>
      </c>
      <c r="B1587" s="11"/>
      <c r="C1587" s="12" t="s">
        <v>2461</v>
      </c>
      <c r="D1587" s="12" t="s">
        <v>3714</v>
      </c>
      <c r="E1587" s="12"/>
      <c r="F1587" s="11"/>
      <c r="G1587" s="33" t="s">
        <v>17</v>
      </c>
      <c r="H1587" s="8"/>
      <c r="J1587" s="8"/>
    </row>
    <row r="1588" spans="1:10" ht="39.6" x14ac:dyDescent="0.25">
      <c r="A1588" s="32" t="str">
        <f t="shared" ca="1" si="27"/>
        <v>Qu'est-ce que votre interlocuteur chez le client XY apprécie particulièrement chez vous et dans votre travail ?</v>
      </c>
      <c r="B1588" s="11"/>
      <c r="C1588" s="12" t="s">
        <v>2462</v>
      </c>
      <c r="D1588" s="12" t="s">
        <v>3715</v>
      </c>
      <c r="E1588" s="12"/>
      <c r="F1588" s="11"/>
      <c r="G1588" s="33" t="s">
        <v>17</v>
      </c>
      <c r="H1588" s="8"/>
      <c r="J1588" s="8"/>
    </row>
    <row r="1589" spans="1:10" ht="26.4" x14ac:dyDescent="0.25">
      <c r="A1589" s="32" t="str">
        <f t="shared" ca="1" si="27"/>
        <v>Quels conseils donneriez-vous dans tous les cas à votre successeur ?</v>
      </c>
      <c r="B1589" s="11"/>
      <c r="C1589" s="12" t="s">
        <v>2463</v>
      </c>
      <c r="D1589" s="12" t="s">
        <v>3716</v>
      </c>
      <c r="E1589" s="12"/>
      <c r="F1589" s="11"/>
      <c r="G1589" s="33" t="s">
        <v>17</v>
      </c>
      <c r="H1589" s="8"/>
      <c r="J1589" s="8"/>
    </row>
    <row r="1590" spans="1:10" ht="26.4" x14ac:dyDescent="0.25">
      <c r="A1590" s="32" t="str">
        <f t="shared" ca="1" si="27"/>
        <v>Objectif n°4 : cerner les erreurs, les faiblesses et les possibilités d'amélioration</v>
      </c>
      <c r="B1590" s="11"/>
      <c r="C1590" s="12" t="s">
        <v>2464</v>
      </c>
      <c r="D1590" s="12" t="s">
        <v>3717</v>
      </c>
      <c r="E1590" s="12"/>
      <c r="F1590" s="11"/>
      <c r="G1590" s="33" t="s">
        <v>17</v>
      </c>
      <c r="H1590" s="8"/>
      <c r="J1590" s="8"/>
    </row>
    <row r="1591" spans="1:10" x14ac:dyDescent="0.25">
      <c r="A1591" s="32" t="str">
        <f t="shared" ca="1" si="27"/>
        <v>Que feriez-vous différemment ?</v>
      </c>
      <c r="B1591" s="11"/>
      <c r="C1591" s="12" t="s">
        <v>2465</v>
      </c>
      <c r="D1591" s="12" t="s">
        <v>3718</v>
      </c>
      <c r="E1591" s="12"/>
      <c r="F1591" s="11"/>
      <c r="G1591" s="33" t="s">
        <v>17</v>
      </c>
      <c r="H1591" s="8"/>
      <c r="J1591" s="8"/>
    </row>
    <row r="1592" spans="1:10" x14ac:dyDescent="0.25">
      <c r="A1592" s="32" t="str">
        <f t="shared" ca="1" si="27"/>
        <v>Quelles améliorations suggérez-vous ?</v>
      </c>
      <c r="B1592" s="11"/>
      <c r="C1592" s="12" t="s">
        <v>2467</v>
      </c>
      <c r="D1592" s="12" t="s">
        <v>3719</v>
      </c>
      <c r="E1592" s="12"/>
      <c r="F1592" s="11"/>
      <c r="G1592" s="33" t="s">
        <v>17</v>
      </c>
      <c r="H1592" s="8"/>
      <c r="J1592" s="8"/>
    </row>
    <row r="1593" spans="1:10" x14ac:dyDescent="0.25">
      <c r="A1593" s="34" t="str">
        <f t="shared" ca="1" si="27"/>
        <v>Aspects supplémentaires</v>
      </c>
      <c r="B1593" s="11"/>
      <c r="C1593" s="35" t="s">
        <v>2466</v>
      </c>
      <c r="D1593" s="35" t="s">
        <v>3720</v>
      </c>
      <c r="E1593" s="35"/>
      <c r="F1593" s="36"/>
      <c r="G1593" s="37" t="s">
        <v>17</v>
      </c>
      <c r="H1593" s="8"/>
      <c r="J1593" s="8"/>
    </row>
    <row r="1594" spans="1:10" s="80" customFormat="1" ht="14.4" x14ac:dyDescent="0.25">
      <c r="A1594" s="76" t="str">
        <f t="shared" ca="1" si="27"/>
        <v>C L I M A M E T E R</v>
      </c>
      <c r="B1594" s="77"/>
      <c r="C1594" s="78" t="s">
        <v>2507</v>
      </c>
      <c r="D1594" s="79" t="s">
        <v>2507</v>
      </c>
      <c r="E1594" s="79" t="s">
        <v>2507</v>
      </c>
      <c r="F1594" s="79" t="s">
        <v>2507</v>
      </c>
      <c r="G1594" s="26" t="s">
        <v>17</v>
      </c>
      <c r="J1594" s="9"/>
    </row>
    <row r="1595" spans="1:10" x14ac:dyDescent="0.25">
      <c r="A1595" s="29" t="str">
        <f t="shared" ca="1" si="27"/>
        <v>Points</v>
      </c>
      <c r="B1595" s="11"/>
      <c r="C1595" s="39" t="s">
        <v>1409</v>
      </c>
      <c r="D1595" s="39" t="s">
        <v>1410</v>
      </c>
      <c r="E1595" s="39"/>
      <c r="F1595" s="30"/>
      <c r="G1595" s="31" t="s">
        <v>17</v>
      </c>
      <c r="H1595" s="8"/>
      <c r="J1595" s="8"/>
    </row>
    <row r="1596" spans="1:10" x14ac:dyDescent="0.25">
      <c r="A1596" s="32" t="str">
        <f t="shared" ca="1" si="27"/>
        <v>1. Motivation de travail</v>
      </c>
      <c r="B1596" s="11"/>
      <c r="C1596" s="12" t="s">
        <v>2508</v>
      </c>
      <c r="D1596" s="12" t="s">
        <v>2509</v>
      </c>
      <c r="E1596" s="12"/>
      <c r="F1596" s="11"/>
      <c r="G1596" s="33" t="s">
        <v>17</v>
      </c>
      <c r="H1596" s="8"/>
      <c r="J1596" s="8"/>
    </row>
    <row r="1597" spans="1:10" x14ac:dyDescent="0.25">
      <c r="A1597" s="32" t="str">
        <f t="shared" ca="1" si="27"/>
        <v>Mes tâches me motivent beaucoup</v>
      </c>
      <c r="B1597" s="11"/>
      <c r="C1597" s="12" t="s">
        <v>2469</v>
      </c>
      <c r="D1597" s="12" t="s">
        <v>2470</v>
      </c>
      <c r="E1597" s="12"/>
      <c r="F1597" s="11"/>
      <c r="G1597" s="33" t="s">
        <v>17</v>
      </c>
      <c r="H1597" s="8"/>
      <c r="J1597" s="8"/>
    </row>
    <row r="1598" spans="1:10" x14ac:dyDescent="0.25">
      <c r="A1598" s="32" t="str">
        <f t="shared" ca="1" si="27"/>
        <v>Mes tâches ne me motivent pas du tout</v>
      </c>
      <c r="B1598" s="11"/>
      <c r="C1598" s="12" t="s">
        <v>2471</v>
      </c>
      <c r="D1598" s="12" t="s">
        <v>2472</v>
      </c>
      <c r="E1598" s="12"/>
      <c r="F1598" s="11"/>
      <c r="G1598" s="33" t="s">
        <v>17</v>
      </c>
      <c r="H1598" s="8"/>
      <c r="J1598" s="8"/>
    </row>
    <row r="1599" spans="1:10" x14ac:dyDescent="0.25">
      <c r="A1599" s="32" t="str">
        <f t="shared" ca="1" si="27"/>
        <v>Remarques &amp; suggestions d’amélioration</v>
      </c>
      <c r="B1599" s="11"/>
      <c r="C1599" s="12" t="s">
        <v>2532</v>
      </c>
      <c r="D1599" s="12" t="s">
        <v>2533</v>
      </c>
      <c r="E1599" s="12"/>
      <c r="F1599" s="11"/>
      <c r="G1599" s="33" t="s">
        <v>17</v>
      </c>
      <c r="H1599" s="8"/>
      <c r="J1599" s="8"/>
    </row>
    <row r="1600" spans="1:10" x14ac:dyDescent="0.25">
      <c r="A1600" s="32" t="str">
        <f t="shared" ca="1" si="27"/>
        <v>2.Charge de travail</v>
      </c>
      <c r="B1600" s="11"/>
      <c r="C1600" s="12" t="s">
        <v>2510</v>
      </c>
      <c r="D1600" s="12" t="s">
        <v>2511</v>
      </c>
      <c r="E1600" s="12"/>
      <c r="F1600" s="11"/>
      <c r="G1600" s="33" t="s">
        <v>17</v>
      </c>
      <c r="H1600" s="8"/>
      <c r="J1600" s="8"/>
    </row>
    <row r="1601" spans="1:10" ht="26.4" x14ac:dyDescent="0.25">
      <c r="A1601" s="32" t="str">
        <f t="shared" ca="1" si="27"/>
        <v>J’ai assez de réserve pour faire des travaux imprévisibles</v>
      </c>
      <c r="B1601" s="11"/>
      <c r="C1601" s="12" t="s">
        <v>2473</v>
      </c>
      <c r="D1601" s="12" t="s">
        <v>2474</v>
      </c>
      <c r="E1601" s="12"/>
      <c r="F1601" s="11"/>
      <c r="G1601" s="33" t="s">
        <v>17</v>
      </c>
      <c r="H1601" s="8"/>
      <c r="J1601" s="8"/>
    </row>
    <row r="1602" spans="1:10" ht="26.4" x14ac:dyDescent="0.25">
      <c r="A1602" s="32" t="str">
        <f t="shared" ref="A1602:A1665" ca="1" si="28">OFFSET($C1602,0,$Z$5-1)</f>
        <v>Pour le moment je ne peux pas exécuter tous les travaux dans les délais</v>
      </c>
      <c r="B1602" s="11"/>
      <c r="C1602" s="12" t="s">
        <v>2475</v>
      </c>
      <c r="D1602" s="12" t="s">
        <v>2476</v>
      </c>
      <c r="E1602" s="12"/>
      <c r="F1602" s="11"/>
      <c r="G1602" s="33" t="s">
        <v>17</v>
      </c>
      <c r="H1602" s="8"/>
      <c r="J1602" s="8"/>
    </row>
    <row r="1603" spans="1:10" x14ac:dyDescent="0.25">
      <c r="A1603" s="32" t="str">
        <f t="shared" ca="1" si="28"/>
        <v>3. Développement - Formation continue</v>
      </c>
      <c r="B1603" s="11"/>
      <c r="C1603" s="12" t="s">
        <v>2512</v>
      </c>
      <c r="D1603" s="12" t="s">
        <v>2513</v>
      </c>
      <c r="E1603" s="12"/>
      <c r="F1603" s="11"/>
      <c r="G1603" s="33" t="s">
        <v>17</v>
      </c>
      <c r="H1603" s="8"/>
      <c r="J1603" s="8"/>
    </row>
    <row r="1604" spans="1:10" ht="26.4" x14ac:dyDescent="0.25">
      <c r="A1604" s="32" t="str">
        <f t="shared" ca="1" si="28"/>
        <v>L'entreprise me donne toutes les possibilités  de me perfectionner</v>
      </c>
      <c r="B1604" s="11"/>
      <c r="C1604" s="12" t="s">
        <v>2477</v>
      </c>
      <c r="D1604" s="12" t="s">
        <v>2478</v>
      </c>
      <c r="E1604" s="12"/>
      <c r="F1604" s="11"/>
      <c r="G1604" s="33" t="s">
        <v>17</v>
      </c>
      <c r="H1604" s="8"/>
      <c r="J1604" s="8"/>
    </row>
    <row r="1605" spans="1:10" ht="26.4" x14ac:dyDescent="0.25">
      <c r="A1605" s="32" t="str">
        <f t="shared" ca="1" si="28"/>
        <v>L'entreprise ne me permet pas de me perfectionner</v>
      </c>
      <c r="B1605" s="11"/>
      <c r="C1605" s="12" t="s">
        <v>2479</v>
      </c>
      <c r="D1605" s="12" t="s">
        <v>2480</v>
      </c>
      <c r="E1605" s="12"/>
      <c r="F1605" s="11"/>
      <c r="G1605" s="33" t="s">
        <v>17</v>
      </c>
      <c r="H1605" s="8"/>
      <c r="J1605" s="8"/>
    </row>
    <row r="1606" spans="1:10" x14ac:dyDescent="0.25">
      <c r="A1606" s="32" t="str">
        <f t="shared" ca="1" si="28"/>
        <v>4. Infrastructure</v>
      </c>
      <c r="B1606" s="11"/>
      <c r="C1606" s="12" t="s">
        <v>2514</v>
      </c>
      <c r="D1606" s="12" t="s">
        <v>2515</v>
      </c>
      <c r="E1606" s="12"/>
      <c r="F1606" s="11"/>
      <c r="G1606" s="33" t="s">
        <v>17</v>
      </c>
      <c r="H1606" s="8"/>
      <c r="J1606" s="8"/>
    </row>
    <row r="1607" spans="1:10" x14ac:dyDescent="0.25">
      <c r="A1607" s="32" t="str">
        <f t="shared" ca="1" si="28"/>
        <v>L’infrastructure que j’ai à disposition est parfaite</v>
      </c>
      <c r="B1607" s="11"/>
      <c r="C1607" s="12" t="s">
        <v>2516</v>
      </c>
      <c r="D1607" s="12" t="s">
        <v>2481</v>
      </c>
      <c r="E1607" s="12"/>
      <c r="F1607" s="11"/>
      <c r="G1607" s="33" t="s">
        <v>17</v>
      </c>
      <c r="H1607" s="8"/>
      <c r="J1607" s="8"/>
    </row>
    <row r="1608" spans="1:10" ht="26.4" x14ac:dyDescent="0.25">
      <c r="A1608" s="32" t="str">
        <f t="shared" ca="1" si="28"/>
        <v>Avec l’infrastructure actuelle je ne peux pas exécuter mon travail</v>
      </c>
      <c r="B1608" s="11"/>
      <c r="C1608" s="12" t="s">
        <v>2482</v>
      </c>
      <c r="D1608" s="12" t="s">
        <v>2483</v>
      </c>
      <c r="E1608" s="12"/>
      <c r="F1608" s="11"/>
      <c r="G1608" s="33" t="s">
        <v>17</v>
      </c>
      <c r="H1608" s="8"/>
      <c r="J1608" s="8"/>
    </row>
    <row r="1609" spans="1:10" x14ac:dyDescent="0.25">
      <c r="A1609" s="32" t="str">
        <f t="shared" ca="1" si="28"/>
        <v>5. Collaboration</v>
      </c>
      <c r="B1609" s="11"/>
      <c r="C1609" s="12" t="s">
        <v>2518</v>
      </c>
      <c r="D1609" s="12" t="s">
        <v>2517</v>
      </c>
      <c r="E1609" s="12"/>
      <c r="F1609" s="11"/>
      <c r="G1609" s="33" t="s">
        <v>17</v>
      </c>
      <c r="H1609" s="8"/>
      <c r="J1609" s="8"/>
    </row>
    <row r="1610" spans="1:10" ht="26.4" x14ac:dyDescent="0.25">
      <c r="A1610" s="32" t="str">
        <f t="shared" ca="1" si="28"/>
        <v>La collaboration avec mes collègues est parfaite</v>
      </c>
      <c r="B1610" s="11"/>
      <c r="C1610" s="12" t="s">
        <v>2484</v>
      </c>
      <c r="D1610" s="12" t="s">
        <v>2485</v>
      </c>
      <c r="E1610" s="12"/>
      <c r="F1610" s="11"/>
      <c r="G1610" s="33" t="s">
        <v>17</v>
      </c>
      <c r="H1610" s="8"/>
      <c r="J1610" s="8"/>
    </row>
    <row r="1611" spans="1:10" ht="26.4" x14ac:dyDescent="0.25">
      <c r="A1611" s="32" t="str">
        <f t="shared" ca="1" si="28"/>
        <v>La collaboration avec mes collègues ne va pas du tout</v>
      </c>
      <c r="B1611" s="11"/>
      <c r="C1611" s="12" t="s">
        <v>2486</v>
      </c>
      <c r="D1611" s="12" t="s">
        <v>2487</v>
      </c>
      <c r="E1611" s="12"/>
      <c r="F1611" s="11"/>
      <c r="G1611" s="33" t="s">
        <v>17</v>
      </c>
      <c r="H1611" s="8"/>
      <c r="J1611" s="8"/>
    </row>
    <row r="1612" spans="1:10" x14ac:dyDescent="0.25">
      <c r="A1612" s="32" t="str">
        <f t="shared" ca="1" si="28"/>
        <v>6. Reconnaissance de mon travail</v>
      </c>
      <c r="B1612" s="11"/>
      <c r="C1612" s="12" t="s">
        <v>2519</v>
      </c>
      <c r="D1612" s="12" t="s">
        <v>2520</v>
      </c>
      <c r="E1612" s="12"/>
      <c r="F1612" s="11"/>
      <c r="G1612" s="33" t="s">
        <v>17</v>
      </c>
      <c r="H1612" s="8"/>
      <c r="J1612" s="8"/>
    </row>
    <row r="1613" spans="1:10" x14ac:dyDescent="0.25">
      <c r="A1613" s="32" t="str">
        <f t="shared" ca="1" si="28"/>
        <v>Mon travail est beaucoup apprécié/reconnu</v>
      </c>
      <c r="B1613" s="11"/>
      <c r="C1613" s="12" t="s">
        <v>2488</v>
      </c>
      <c r="D1613" s="12" t="s">
        <v>2489</v>
      </c>
      <c r="E1613" s="12"/>
      <c r="F1613" s="11"/>
      <c r="G1613" s="33" t="s">
        <v>17</v>
      </c>
      <c r="H1613" s="8"/>
      <c r="J1613" s="8"/>
    </row>
    <row r="1614" spans="1:10" x14ac:dyDescent="0.25">
      <c r="A1614" s="32" t="str">
        <f t="shared" ca="1" si="28"/>
        <v>Mon travail n’est pas du tout reconnu</v>
      </c>
      <c r="B1614" s="11"/>
      <c r="C1614" s="12" t="s">
        <v>2490</v>
      </c>
      <c r="D1614" s="12" t="s">
        <v>2491</v>
      </c>
      <c r="E1614" s="12"/>
      <c r="F1614" s="11"/>
      <c r="G1614" s="33" t="s">
        <v>17</v>
      </c>
      <c r="H1614" s="8"/>
      <c r="J1614" s="8"/>
    </row>
    <row r="1615" spans="1:10" x14ac:dyDescent="0.25">
      <c r="A1615" s="32" t="str">
        <f t="shared" ca="1" si="28"/>
        <v xml:space="preserve">7. Informations </v>
      </c>
      <c r="B1615" s="11"/>
      <c r="C1615" s="12" t="s">
        <v>2521</v>
      </c>
      <c r="D1615" s="12" t="s">
        <v>2522</v>
      </c>
      <c r="E1615" s="12"/>
      <c r="F1615" s="11"/>
      <c r="G1615" s="33" t="s">
        <v>17</v>
      </c>
      <c r="H1615" s="8"/>
      <c r="J1615" s="8"/>
    </row>
    <row r="1616" spans="1:10" ht="26.4" x14ac:dyDescent="0.25">
      <c r="A1616" s="32" t="str">
        <f t="shared" ca="1" si="28"/>
        <v>J’ai toutes les informations nécessaires pour mener à bien mon travail</v>
      </c>
      <c r="B1616" s="11"/>
      <c r="C1616" s="12" t="s">
        <v>2492</v>
      </c>
      <c r="D1616" s="12" t="s">
        <v>2493</v>
      </c>
      <c r="E1616" s="12"/>
      <c r="F1616" s="11"/>
      <c r="G1616" s="33" t="s">
        <v>17</v>
      </c>
      <c r="H1616" s="8"/>
      <c r="J1616" s="8"/>
    </row>
    <row r="1617" spans="1:10" ht="26.4" x14ac:dyDescent="0.25">
      <c r="A1617" s="32" t="str">
        <f t="shared" ca="1" si="28"/>
        <v>Je n’ai pas du tout les informations nécessaires pour faire mon travail</v>
      </c>
      <c r="B1617" s="11"/>
      <c r="C1617" s="12" t="s">
        <v>2494</v>
      </c>
      <c r="D1617" s="12" t="s">
        <v>2495</v>
      </c>
      <c r="E1617" s="12"/>
      <c r="F1617" s="11"/>
      <c r="G1617" s="33" t="s">
        <v>17</v>
      </c>
      <c r="H1617" s="8"/>
      <c r="J1617" s="8"/>
    </row>
    <row r="1618" spans="1:10" x14ac:dyDescent="0.25">
      <c r="A1618" s="32" t="str">
        <f t="shared" ca="1" si="28"/>
        <v>8. Conduite du personnel</v>
      </c>
      <c r="B1618" s="11"/>
      <c r="C1618" s="12" t="s">
        <v>2524</v>
      </c>
      <c r="D1618" s="12" t="s">
        <v>2523</v>
      </c>
      <c r="E1618" s="12"/>
      <c r="F1618" s="11"/>
      <c r="G1618" s="33" t="s">
        <v>17</v>
      </c>
      <c r="H1618" s="8"/>
      <c r="J1618" s="8"/>
    </row>
    <row r="1619" spans="1:10" ht="26.4" x14ac:dyDescent="0.25">
      <c r="A1619" s="32" t="str">
        <f t="shared" ca="1" si="28"/>
        <v>Je suis très satisfait avec la conduite du personnel de mon supérieur</v>
      </c>
      <c r="B1619" s="11"/>
      <c r="C1619" s="12" t="s">
        <v>2496</v>
      </c>
      <c r="D1619" s="12" t="s">
        <v>2497</v>
      </c>
      <c r="E1619" s="12"/>
      <c r="F1619" s="11"/>
      <c r="G1619" s="33" t="s">
        <v>17</v>
      </c>
      <c r="H1619" s="8"/>
      <c r="J1619" s="8"/>
    </row>
    <row r="1620" spans="1:10" ht="26.4" x14ac:dyDescent="0.25">
      <c r="A1620" s="32" t="str">
        <f t="shared" ca="1" si="28"/>
        <v>Je ne suis pas du tout content avec la conduite du personnel de mon supérieur</v>
      </c>
      <c r="B1620" s="11"/>
      <c r="C1620" s="12" t="s">
        <v>2498</v>
      </c>
      <c r="D1620" s="12" t="s">
        <v>2499</v>
      </c>
      <c r="E1620" s="12"/>
      <c r="F1620" s="11"/>
      <c r="G1620" s="33" t="s">
        <v>17</v>
      </c>
      <c r="H1620" s="8"/>
      <c r="J1620" s="8"/>
    </row>
    <row r="1621" spans="1:10" x14ac:dyDescent="0.25">
      <c r="A1621" s="32" t="str">
        <f t="shared" ca="1" si="28"/>
        <v>9. Ambiance de travail</v>
      </c>
      <c r="B1621" s="11"/>
      <c r="C1621" s="12" t="s">
        <v>2526</v>
      </c>
      <c r="D1621" s="12" t="s">
        <v>2525</v>
      </c>
      <c r="E1621" s="12"/>
      <c r="F1621" s="11"/>
      <c r="G1621" s="33" t="s">
        <v>17</v>
      </c>
      <c r="H1621" s="8"/>
      <c r="J1621" s="8"/>
    </row>
    <row r="1622" spans="1:10" x14ac:dyDescent="0.25">
      <c r="A1622" s="32" t="str">
        <f t="shared" ca="1" si="28"/>
        <v>L’ambiance de travail est très agréable</v>
      </c>
      <c r="B1622" s="11"/>
      <c r="C1622" s="12" t="s">
        <v>2500</v>
      </c>
      <c r="D1622" s="12" t="s">
        <v>2501</v>
      </c>
      <c r="E1622" s="12"/>
      <c r="F1622" s="11"/>
      <c r="G1622" s="33" t="s">
        <v>17</v>
      </c>
      <c r="H1622" s="8"/>
      <c r="J1622" s="8"/>
    </row>
    <row r="1623" spans="1:10" x14ac:dyDescent="0.25">
      <c r="A1623" s="32" t="str">
        <f t="shared" ca="1" si="28"/>
        <v>L’ambiance de travail est très mauvaise</v>
      </c>
      <c r="B1623" s="11"/>
      <c r="C1623" s="12" t="s">
        <v>2527</v>
      </c>
      <c r="D1623" s="12" t="s">
        <v>2502</v>
      </c>
      <c r="E1623" s="12"/>
      <c r="F1623" s="11"/>
      <c r="G1623" s="33" t="s">
        <v>17</v>
      </c>
      <c r="H1623" s="8"/>
      <c r="J1623" s="8"/>
    </row>
    <row r="1624" spans="1:10" x14ac:dyDescent="0.25">
      <c r="A1624" s="32" t="str">
        <f t="shared" ca="1" si="28"/>
        <v>10. Satisfaction avec mon travail</v>
      </c>
      <c r="B1624" s="11"/>
      <c r="C1624" s="12" t="s">
        <v>2529</v>
      </c>
      <c r="D1624" s="12" t="s">
        <v>2528</v>
      </c>
      <c r="E1624" s="12"/>
      <c r="F1624" s="11"/>
      <c r="G1624" s="33" t="s">
        <v>17</v>
      </c>
      <c r="H1624" s="8"/>
      <c r="J1624" s="8"/>
    </row>
    <row r="1625" spans="1:10" ht="26.4" x14ac:dyDescent="0.25">
      <c r="A1625" s="32" t="str">
        <f t="shared" ca="1" si="28"/>
        <v>Je suis très satisfait avec mon travail actuel</v>
      </c>
      <c r="B1625" s="11"/>
      <c r="C1625" s="12" t="s">
        <v>2503</v>
      </c>
      <c r="D1625" s="12" t="s">
        <v>2504</v>
      </c>
      <c r="E1625" s="12"/>
      <c r="F1625" s="11"/>
      <c r="G1625" s="33" t="s">
        <v>17</v>
      </c>
      <c r="H1625" s="8"/>
      <c r="J1625" s="8"/>
    </row>
    <row r="1626" spans="1:10" ht="26.4" x14ac:dyDescent="0.25">
      <c r="A1626" s="32" t="str">
        <f t="shared" ca="1" si="28"/>
        <v>Je ne suis pas du tout satisfait avec mon travail actuel</v>
      </c>
      <c r="B1626" s="11"/>
      <c r="C1626" s="12" t="s">
        <v>2505</v>
      </c>
      <c r="D1626" s="12" t="s">
        <v>2506</v>
      </c>
      <c r="E1626" s="12"/>
      <c r="F1626" s="11"/>
      <c r="G1626" s="33" t="s">
        <v>17</v>
      </c>
      <c r="H1626" s="8"/>
      <c r="J1626" s="8"/>
    </row>
    <row r="1627" spans="1:10" x14ac:dyDescent="0.25">
      <c r="A1627" s="32" t="str">
        <f t="shared" ca="1" si="28"/>
        <v>Résumé</v>
      </c>
      <c r="B1627" s="11"/>
      <c r="C1627" s="12" t="s">
        <v>100</v>
      </c>
      <c r="D1627" s="12" t="s">
        <v>101</v>
      </c>
      <c r="E1627" s="12"/>
      <c r="F1627" s="11"/>
      <c r="G1627" s="33" t="s">
        <v>17</v>
      </c>
      <c r="H1627" s="8"/>
      <c r="J1627" s="8"/>
    </row>
    <row r="1628" spans="1:10" x14ac:dyDescent="0.25">
      <c r="A1628" s="32" t="str">
        <f t="shared" ca="1" si="28"/>
        <v>Moyenne</v>
      </c>
      <c r="B1628" s="11"/>
      <c r="C1628" s="12" t="s">
        <v>2531</v>
      </c>
      <c r="D1628" s="12" t="s">
        <v>2530</v>
      </c>
      <c r="E1628" s="12"/>
      <c r="F1628" s="11"/>
      <c r="G1628" s="33" t="s">
        <v>17</v>
      </c>
      <c r="H1628" s="8"/>
      <c r="J1628" s="8"/>
    </row>
    <row r="1629" spans="1:10" x14ac:dyDescent="0.25">
      <c r="A1629" s="32" t="str">
        <f t="shared" ca="1" si="28"/>
        <v>Évolution (Moyenne)</v>
      </c>
      <c r="B1629" s="11"/>
      <c r="C1629" s="12" t="s">
        <v>2557</v>
      </c>
      <c r="D1629" s="12" t="s">
        <v>2558</v>
      </c>
      <c r="E1629" s="12"/>
      <c r="F1629" s="11"/>
      <c r="G1629" s="33" t="s">
        <v>17</v>
      </c>
      <c r="H1629" s="8"/>
      <c r="J1629" s="8"/>
    </row>
    <row r="1630" spans="1:10" x14ac:dyDescent="0.25">
      <c r="A1630" s="32" t="str">
        <f t="shared" ca="1" si="28"/>
        <v>Janvier</v>
      </c>
      <c r="B1630" s="11"/>
      <c r="C1630" s="12" t="s">
        <v>2534</v>
      </c>
      <c r="D1630" s="12" t="s">
        <v>2546</v>
      </c>
      <c r="E1630" s="12"/>
      <c r="F1630" s="11"/>
      <c r="G1630" s="33" t="s">
        <v>17</v>
      </c>
      <c r="H1630" s="8"/>
      <c r="J1630" s="8"/>
    </row>
    <row r="1631" spans="1:10" x14ac:dyDescent="0.25">
      <c r="A1631" s="32" t="str">
        <f t="shared" ca="1" si="28"/>
        <v>Février</v>
      </c>
      <c r="B1631" s="11"/>
      <c r="C1631" s="12" t="s">
        <v>2535</v>
      </c>
      <c r="D1631" s="12" t="s">
        <v>2547</v>
      </c>
      <c r="E1631" s="12"/>
      <c r="F1631" s="11"/>
      <c r="G1631" s="33" t="s">
        <v>17</v>
      </c>
      <c r="H1631" s="8"/>
      <c r="J1631" s="8"/>
    </row>
    <row r="1632" spans="1:10" x14ac:dyDescent="0.25">
      <c r="A1632" s="32" t="str">
        <f t="shared" ca="1" si="28"/>
        <v>Mars</v>
      </c>
      <c r="B1632" s="11"/>
      <c r="C1632" s="12" t="s">
        <v>2536</v>
      </c>
      <c r="D1632" s="12" t="s">
        <v>2548</v>
      </c>
      <c r="E1632" s="12"/>
      <c r="F1632" s="11"/>
      <c r="G1632" s="33" t="s">
        <v>17</v>
      </c>
      <c r="H1632" s="8"/>
      <c r="J1632" s="8"/>
    </row>
    <row r="1633" spans="1:10" x14ac:dyDescent="0.25">
      <c r="A1633" s="32" t="str">
        <f t="shared" ca="1" si="28"/>
        <v>Avril</v>
      </c>
      <c r="B1633" s="11"/>
      <c r="C1633" s="12" t="s">
        <v>2537</v>
      </c>
      <c r="D1633" s="12" t="s">
        <v>2549</v>
      </c>
      <c r="E1633" s="12"/>
      <c r="F1633" s="11"/>
      <c r="G1633" s="33" t="s">
        <v>17</v>
      </c>
      <c r="H1633" s="8"/>
      <c r="J1633" s="8"/>
    </row>
    <row r="1634" spans="1:10" x14ac:dyDescent="0.25">
      <c r="A1634" s="32" t="str">
        <f t="shared" ca="1" si="28"/>
        <v>Mai</v>
      </c>
      <c r="B1634" s="11"/>
      <c r="C1634" s="12" t="s">
        <v>2538</v>
      </c>
      <c r="D1634" s="12" t="s">
        <v>2538</v>
      </c>
      <c r="E1634" s="12"/>
      <c r="F1634" s="11"/>
      <c r="G1634" s="33" t="s">
        <v>17</v>
      </c>
      <c r="H1634" s="8"/>
      <c r="J1634" s="8"/>
    </row>
    <row r="1635" spans="1:10" x14ac:dyDescent="0.25">
      <c r="A1635" s="32" t="str">
        <f t="shared" ca="1" si="28"/>
        <v>Juin</v>
      </c>
      <c r="B1635" s="11"/>
      <c r="C1635" s="12" t="s">
        <v>2539</v>
      </c>
      <c r="D1635" s="12" t="s">
        <v>2550</v>
      </c>
      <c r="E1635" s="12"/>
      <c r="F1635" s="11"/>
      <c r="G1635" s="33" t="s">
        <v>17</v>
      </c>
      <c r="H1635" s="8"/>
      <c r="J1635" s="8"/>
    </row>
    <row r="1636" spans="1:10" x14ac:dyDescent="0.25">
      <c r="A1636" s="32" t="str">
        <f t="shared" ca="1" si="28"/>
        <v>Juillet</v>
      </c>
      <c r="B1636" s="11"/>
      <c r="C1636" s="12" t="s">
        <v>2540</v>
      </c>
      <c r="D1636" s="12" t="s">
        <v>2551</v>
      </c>
      <c r="E1636" s="12"/>
      <c r="F1636" s="11"/>
      <c r="G1636" s="33" t="s">
        <v>17</v>
      </c>
      <c r="H1636" s="8"/>
      <c r="J1636" s="8"/>
    </row>
    <row r="1637" spans="1:10" x14ac:dyDescent="0.25">
      <c r="A1637" s="32" t="str">
        <f t="shared" ca="1" si="28"/>
        <v>Août</v>
      </c>
      <c r="B1637" s="11"/>
      <c r="C1637" s="12" t="s">
        <v>2541</v>
      </c>
      <c r="D1637" s="12" t="s">
        <v>2552</v>
      </c>
      <c r="E1637" s="12"/>
      <c r="F1637" s="11"/>
      <c r="G1637" s="33" t="s">
        <v>17</v>
      </c>
      <c r="H1637" s="8"/>
      <c r="J1637" s="8"/>
    </row>
    <row r="1638" spans="1:10" x14ac:dyDescent="0.25">
      <c r="A1638" s="32" t="str">
        <f t="shared" ca="1" si="28"/>
        <v>Septembre</v>
      </c>
      <c r="B1638" s="11"/>
      <c r="C1638" s="12" t="s">
        <v>2542</v>
      </c>
      <c r="D1638" s="12" t="s">
        <v>2553</v>
      </c>
      <c r="E1638" s="12"/>
      <c r="F1638" s="11"/>
      <c r="G1638" s="33" t="s">
        <v>17</v>
      </c>
      <c r="H1638" s="8"/>
      <c r="J1638" s="8"/>
    </row>
    <row r="1639" spans="1:10" x14ac:dyDescent="0.25">
      <c r="A1639" s="32" t="str">
        <f t="shared" ca="1" si="28"/>
        <v>Octobre</v>
      </c>
      <c r="B1639" s="11"/>
      <c r="C1639" s="12" t="s">
        <v>2543</v>
      </c>
      <c r="D1639" s="12" t="s">
        <v>2554</v>
      </c>
      <c r="E1639" s="12"/>
      <c r="F1639" s="11"/>
      <c r="G1639" s="33" t="s">
        <v>17</v>
      </c>
      <c r="H1639" s="8"/>
      <c r="J1639" s="8"/>
    </row>
    <row r="1640" spans="1:10" x14ac:dyDescent="0.25">
      <c r="A1640" s="32" t="str">
        <f t="shared" ca="1" si="28"/>
        <v>Novembre</v>
      </c>
      <c r="B1640" s="11"/>
      <c r="C1640" s="12" t="s">
        <v>2544</v>
      </c>
      <c r="D1640" s="12" t="s">
        <v>2555</v>
      </c>
      <c r="E1640" s="12"/>
      <c r="F1640" s="11"/>
      <c r="G1640" s="33" t="s">
        <v>17</v>
      </c>
      <c r="H1640" s="8"/>
      <c r="J1640" s="8"/>
    </row>
    <row r="1641" spans="1:10" x14ac:dyDescent="0.25">
      <c r="A1641" s="32" t="str">
        <f t="shared" ca="1" si="28"/>
        <v>Décembre</v>
      </c>
      <c r="B1641" s="11"/>
      <c r="C1641" s="12" t="s">
        <v>2545</v>
      </c>
      <c r="D1641" s="12" t="s">
        <v>2556</v>
      </c>
      <c r="E1641" s="12"/>
      <c r="F1641" s="11"/>
      <c r="G1641" s="33" t="s">
        <v>17</v>
      </c>
      <c r="H1641" s="8"/>
      <c r="J1641" s="8"/>
    </row>
    <row r="1642" spans="1:10" ht="26.4" x14ac:dyDescent="0.25">
      <c r="A1642" s="34" t="str">
        <f t="shared" ca="1" si="28"/>
        <v>Pour supprimer le tableau, veuillez effacer les points dans cette colonne.</v>
      </c>
      <c r="B1642" s="11"/>
      <c r="C1642" s="35" t="s">
        <v>1418</v>
      </c>
      <c r="D1642" s="35" t="s">
        <v>3032</v>
      </c>
      <c r="E1642" s="35"/>
      <c r="F1642" s="36"/>
      <c r="G1642" s="37" t="s">
        <v>17</v>
      </c>
      <c r="H1642" s="8"/>
      <c r="J1642" s="8"/>
    </row>
    <row r="1643" spans="1:10" s="80" customFormat="1" ht="14.4" x14ac:dyDescent="0.25">
      <c r="A1643" s="92" t="str">
        <f t="shared" ca="1" si="28"/>
        <v>Check-list Préparer les entretiens</v>
      </c>
      <c r="B1643" s="77"/>
      <c r="C1643" s="93" t="s">
        <v>3891</v>
      </c>
      <c r="D1643" s="94" t="s">
        <v>3890</v>
      </c>
      <c r="E1643" s="94"/>
      <c r="F1643" s="94"/>
      <c r="G1643" s="26" t="s">
        <v>17</v>
      </c>
      <c r="J1643" s="9"/>
    </row>
    <row r="1644" spans="1:10" x14ac:dyDescent="0.25">
      <c r="A1644" s="29" t="str">
        <f t="shared" ca="1" si="28"/>
        <v>Aspects</v>
      </c>
      <c r="B1644" s="11"/>
      <c r="C1644" s="39" t="s">
        <v>2559</v>
      </c>
      <c r="D1644" s="39" t="s">
        <v>3721</v>
      </c>
      <c r="E1644" s="39"/>
      <c r="F1644" s="30"/>
      <c r="G1644" s="31" t="s">
        <v>17</v>
      </c>
      <c r="H1644" s="8"/>
      <c r="J1644" s="8"/>
    </row>
    <row r="1645" spans="1:10" x14ac:dyDescent="0.25">
      <c r="A1645" s="32" t="str">
        <f t="shared" ca="1" si="28"/>
        <v>Je procède de la manière suivante :</v>
      </c>
      <c r="B1645" s="11"/>
      <c r="C1645" s="12" t="s">
        <v>2560</v>
      </c>
      <c r="D1645" s="12" t="s">
        <v>3722</v>
      </c>
      <c r="E1645" s="12"/>
      <c r="F1645" s="11"/>
      <c r="G1645" s="33" t="s">
        <v>17</v>
      </c>
      <c r="H1645" s="8"/>
      <c r="J1645" s="8"/>
    </row>
    <row r="1646" spans="1:10" x14ac:dyDescent="0.25">
      <c r="A1646" s="32" t="str">
        <f t="shared" ca="1" si="28"/>
        <v>Contenu</v>
      </c>
      <c r="B1646" s="11"/>
      <c r="C1646" s="55" t="s">
        <v>2567</v>
      </c>
      <c r="D1646" s="12" t="s">
        <v>3723</v>
      </c>
      <c r="E1646" s="12"/>
      <c r="F1646" s="11"/>
      <c r="G1646" s="33" t="s">
        <v>17</v>
      </c>
      <c r="H1646" s="8"/>
      <c r="J1646" s="8"/>
    </row>
    <row r="1647" spans="1:10" x14ac:dyDescent="0.25">
      <c r="A1647" s="32" t="str">
        <f t="shared" ca="1" si="28"/>
        <v>Quels sont mes objectifs à travers cet entretien ?</v>
      </c>
      <c r="B1647" s="11"/>
      <c r="C1647" s="12" t="s">
        <v>2561</v>
      </c>
      <c r="D1647" s="12" t="s">
        <v>3724</v>
      </c>
      <c r="E1647" s="12"/>
      <c r="F1647" s="11"/>
      <c r="G1647" s="33" t="s">
        <v>17</v>
      </c>
      <c r="H1647" s="8"/>
      <c r="J1647" s="8"/>
    </row>
    <row r="1648" spans="1:10" x14ac:dyDescent="0.25">
      <c r="A1648" s="32" t="str">
        <f t="shared" ca="1" si="28"/>
        <v>Quels sont, d'après moi, les points indiscutables ?</v>
      </c>
      <c r="B1648" s="11"/>
      <c r="C1648" s="12" t="s">
        <v>2576</v>
      </c>
      <c r="D1648" s="12" t="s">
        <v>3725</v>
      </c>
      <c r="E1648" s="12"/>
      <c r="F1648" s="11"/>
      <c r="G1648" s="33" t="s">
        <v>17</v>
      </c>
      <c r="H1648" s="8"/>
      <c r="J1648" s="8"/>
    </row>
    <row r="1649" spans="1:10" ht="26.4" x14ac:dyDescent="0.25">
      <c r="A1649" s="32" t="str">
        <f t="shared" ca="1" si="28"/>
        <v>Quels sont, d'après moi, les points modifiables ou négociables ?</v>
      </c>
      <c r="B1649" s="11"/>
      <c r="C1649" s="12" t="s">
        <v>2562</v>
      </c>
      <c r="D1649" s="12" t="s">
        <v>3726</v>
      </c>
      <c r="E1649" s="12"/>
      <c r="F1649" s="11"/>
      <c r="G1649" s="33" t="s">
        <v>17</v>
      </c>
      <c r="H1649" s="8"/>
      <c r="J1649" s="8"/>
    </row>
    <row r="1650" spans="1:10" x14ac:dyDescent="0.25">
      <c r="A1650" s="32" t="str">
        <f t="shared" ca="1" si="28"/>
        <v>Quels sont les problèmes que je pose au partenaire ?</v>
      </c>
      <c r="B1650" s="11"/>
      <c r="C1650" s="12" t="s">
        <v>2563</v>
      </c>
      <c r="D1650" s="12" t="s">
        <v>3727</v>
      </c>
      <c r="E1650" s="12"/>
      <c r="F1650" s="11"/>
      <c r="G1650" s="33" t="s">
        <v>17</v>
      </c>
      <c r="H1650" s="8"/>
      <c r="J1650" s="8"/>
    </row>
    <row r="1651" spans="1:10" x14ac:dyDescent="0.25">
      <c r="A1651" s="32" t="str">
        <f t="shared" ca="1" si="28"/>
        <v>Quels problèmes le sujet pose-t-il au partenaire ?</v>
      </c>
      <c r="B1651" s="11"/>
      <c r="C1651" s="12" t="s">
        <v>2564</v>
      </c>
      <c r="D1651" s="12" t="s">
        <v>3728</v>
      </c>
      <c r="E1651" s="12"/>
      <c r="F1651" s="11"/>
      <c r="G1651" s="33" t="s">
        <v>17</v>
      </c>
      <c r="H1651" s="8"/>
      <c r="J1651" s="8"/>
    </row>
    <row r="1652" spans="1:10" ht="26.4" x14ac:dyDescent="0.25">
      <c r="A1652" s="32" t="str">
        <f t="shared" ca="1" si="28"/>
        <v>Quels sont les sentiments que je suscite chez le partenaire ?</v>
      </c>
      <c r="B1652" s="11"/>
      <c r="C1652" s="12" t="s">
        <v>2565</v>
      </c>
      <c r="D1652" s="12" t="s">
        <v>3729</v>
      </c>
      <c r="E1652" s="12"/>
      <c r="F1652" s="11"/>
      <c r="G1652" s="33" t="s">
        <v>17</v>
      </c>
      <c r="H1652" s="8"/>
      <c r="J1652" s="8"/>
    </row>
    <row r="1653" spans="1:10" ht="26.4" x14ac:dyDescent="0.25">
      <c r="A1653" s="32" t="str">
        <f t="shared" ca="1" si="28"/>
        <v>Quels sont les sentiments que le sujet suscite chez le partenaire ?</v>
      </c>
      <c r="B1653" s="11"/>
      <c r="C1653" s="12" t="s">
        <v>2566</v>
      </c>
      <c r="D1653" s="12" t="s">
        <v>3730</v>
      </c>
      <c r="E1653" s="12"/>
      <c r="F1653" s="11"/>
      <c r="G1653" s="33" t="s">
        <v>17</v>
      </c>
      <c r="H1653" s="8"/>
      <c r="J1653" s="8"/>
    </row>
    <row r="1654" spans="1:10" x14ac:dyDescent="0.25">
      <c r="A1654" s="32" t="str">
        <f t="shared" ca="1" si="28"/>
        <v>Contexte environnant</v>
      </c>
      <c r="B1654" s="11"/>
      <c r="C1654" s="55" t="s">
        <v>1797</v>
      </c>
      <c r="D1654" s="12" t="s">
        <v>3731</v>
      </c>
      <c r="E1654" s="12"/>
      <c r="F1654" s="11"/>
      <c r="G1654" s="33" t="s">
        <v>17</v>
      </c>
      <c r="H1654" s="8"/>
      <c r="J1654" s="8"/>
    </row>
    <row r="1655" spans="1:10" x14ac:dyDescent="0.25">
      <c r="A1655" s="32" t="str">
        <f t="shared" ca="1" si="28"/>
        <v>Exclure les sources de perturbations</v>
      </c>
      <c r="B1655" s="11"/>
      <c r="C1655" s="12" t="s">
        <v>2568</v>
      </c>
      <c r="D1655" s="12" t="s">
        <v>3732</v>
      </c>
      <c r="E1655" s="12"/>
      <c r="F1655" s="11"/>
      <c r="G1655" s="33" t="s">
        <v>17</v>
      </c>
      <c r="H1655" s="8"/>
      <c r="J1655" s="8"/>
    </row>
    <row r="1656" spans="1:10" x14ac:dyDescent="0.25">
      <c r="A1656" s="32" t="str">
        <f t="shared" ca="1" si="28"/>
        <v>Choisir une salle</v>
      </c>
      <c r="B1656" s="11"/>
      <c r="C1656" s="12" t="s">
        <v>2569</v>
      </c>
      <c r="D1656" s="12" t="s">
        <v>3733</v>
      </c>
      <c r="E1656" s="12"/>
      <c r="F1656" s="11"/>
      <c r="G1656" s="33" t="s">
        <v>17</v>
      </c>
      <c r="H1656" s="8"/>
      <c r="J1656" s="8"/>
    </row>
    <row r="1657" spans="1:10" x14ac:dyDescent="0.25">
      <c r="A1657" s="32" t="str">
        <f t="shared" ca="1" si="28"/>
        <v>Prévoir du temps</v>
      </c>
      <c r="B1657" s="11"/>
      <c r="C1657" s="12" t="s">
        <v>2570</v>
      </c>
      <c r="D1657" s="12" t="s">
        <v>3734</v>
      </c>
      <c r="E1657" s="12"/>
      <c r="F1657" s="11"/>
      <c r="G1657" s="33" t="s">
        <v>17</v>
      </c>
      <c r="H1657" s="8"/>
      <c r="J1657" s="8"/>
    </row>
    <row r="1658" spans="1:10" x14ac:dyDescent="0.25">
      <c r="A1658" s="32" t="str">
        <f t="shared" ca="1" si="28"/>
        <v>Se préparer mentalement à l'entretien</v>
      </c>
      <c r="B1658" s="11"/>
      <c r="C1658" s="55" t="s">
        <v>2571</v>
      </c>
      <c r="D1658" s="12" t="s">
        <v>3735</v>
      </c>
      <c r="E1658" s="12"/>
      <c r="F1658" s="11"/>
      <c r="G1658" s="33" t="s">
        <v>17</v>
      </c>
      <c r="H1658" s="8"/>
      <c r="J1658" s="8"/>
    </row>
    <row r="1659" spans="1:10" ht="26.4" x14ac:dyDescent="0.25">
      <c r="A1659" s="32" t="str">
        <f t="shared" ca="1" si="28"/>
        <v>Prendre la résolution suivante : je veux vraiment comprendre l'autre !</v>
      </c>
      <c r="B1659" s="11"/>
      <c r="C1659" s="12" t="s">
        <v>2572</v>
      </c>
      <c r="D1659" s="12" t="s">
        <v>3736</v>
      </c>
      <c r="E1659" s="12"/>
      <c r="F1659" s="11"/>
      <c r="G1659" s="33" t="s">
        <v>17</v>
      </c>
      <c r="H1659" s="8"/>
      <c r="J1659" s="8"/>
    </row>
    <row r="1660" spans="1:10" x14ac:dyDescent="0.25">
      <c r="A1660" s="32" t="str">
        <f t="shared" ca="1" si="28"/>
        <v>Posture : se tourner vers le partenaire !</v>
      </c>
      <c r="B1660" s="11"/>
      <c r="C1660" s="12" t="s">
        <v>2573</v>
      </c>
      <c r="D1660" s="12" t="s">
        <v>3737</v>
      </c>
      <c r="E1660" s="12"/>
      <c r="F1660" s="11"/>
      <c r="G1660" s="33" t="s">
        <v>17</v>
      </c>
      <c r="H1660" s="8"/>
      <c r="J1660" s="8"/>
    </row>
    <row r="1661" spans="1:10" x14ac:dyDescent="0.25">
      <c r="A1661" s="32" t="str">
        <f t="shared" ca="1" si="28"/>
        <v>Chercher le contact visuel !</v>
      </c>
      <c r="B1661" s="11"/>
      <c r="C1661" s="12" t="s">
        <v>2574</v>
      </c>
      <c r="D1661" s="12" t="s">
        <v>3738</v>
      </c>
      <c r="E1661" s="12"/>
      <c r="F1661" s="11"/>
      <c r="G1661" s="33" t="s">
        <v>17</v>
      </c>
      <c r="H1661" s="8"/>
      <c r="J1661" s="8"/>
    </row>
    <row r="1662" spans="1:10" ht="39.6" x14ac:dyDescent="0.25">
      <c r="A1662" s="32" t="str">
        <f t="shared" ca="1" si="28"/>
        <v>Nommer clairement et sans ambiguïté la raison, l'objectif et la durée de l'entretien, ou s'accorder sur ces points.</v>
      </c>
      <c r="B1662" s="11"/>
      <c r="C1662" s="12" t="s">
        <v>2575</v>
      </c>
      <c r="D1662" s="12" t="s">
        <v>3739</v>
      </c>
      <c r="E1662" s="12"/>
      <c r="F1662" s="11"/>
      <c r="G1662" s="33" t="s">
        <v>17</v>
      </c>
      <c r="H1662" s="8"/>
      <c r="J1662" s="8"/>
    </row>
    <row r="1663" spans="1:10" x14ac:dyDescent="0.25">
      <c r="A1663" s="34" t="str">
        <f t="shared" ca="1" si="28"/>
        <v>Divers</v>
      </c>
      <c r="B1663" s="11"/>
      <c r="C1663" s="35" t="s">
        <v>1172</v>
      </c>
      <c r="D1663" s="35" t="s">
        <v>143</v>
      </c>
      <c r="E1663" s="35"/>
      <c r="F1663" s="36"/>
      <c r="G1663" s="37" t="s">
        <v>17</v>
      </c>
      <c r="H1663" s="8"/>
      <c r="J1663" s="8"/>
    </row>
    <row r="1664" spans="1:10" s="80" customFormat="1" ht="14.4" x14ac:dyDescent="0.25">
      <c r="A1664" s="92" t="str">
        <f t="shared" ca="1" si="28"/>
        <v>E N T R E T I E N   R E L A T I F   À   U N   C O N F L I T</v>
      </c>
      <c r="B1664" s="77"/>
      <c r="C1664" s="93" t="s">
        <v>2579</v>
      </c>
      <c r="D1664" s="94" t="s">
        <v>3741</v>
      </c>
      <c r="E1664" s="94"/>
      <c r="F1664" s="94"/>
      <c r="G1664" s="26" t="s">
        <v>17</v>
      </c>
      <c r="J1664" s="9"/>
    </row>
    <row r="1665" spans="1:10" x14ac:dyDescent="0.25">
      <c r="A1665" s="29" t="str">
        <f t="shared" ca="1" si="28"/>
        <v>1. Préparation</v>
      </c>
      <c r="B1665" s="11"/>
      <c r="C1665" s="39" t="s">
        <v>2580</v>
      </c>
      <c r="D1665" s="39" t="s">
        <v>3740</v>
      </c>
      <c r="E1665" s="39"/>
      <c r="F1665" s="30"/>
      <c r="G1665" s="31" t="s">
        <v>17</v>
      </c>
      <c r="H1665" s="8"/>
      <c r="J1665" s="8"/>
    </row>
    <row r="1666" spans="1:10" ht="52.8" x14ac:dyDescent="0.25">
      <c r="A1666" s="32" t="str">
        <f t="shared" ref="A1666:A1729" ca="1" si="29">OFFSET($C1666,0,$Z$5-1)</f>
        <v>Bien cerner le contexte et définir les objectifs ;
bien cerner sa propre position vis-à-vis de l’interlocuteur ;
prévoir une bouée de sauvetage</v>
      </c>
      <c r="B1666" s="11"/>
      <c r="C1666" s="12" t="s">
        <v>2581</v>
      </c>
      <c r="D1666" s="12" t="s">
        <v>3742</v>
      </c>
      <c r="E1666" s="12"/>
      <c r="F1666" s="11"/>
      <c r="G1666" s="33" t="s">
        <v>17</v>
      </c>
      <c r="H1666" s="8"/>
      <c r="J1666" s="8"/>
    </row>
    <row r="1667" spans="1:10" x14ac:dyDescent="0.25">
      <c r="A1667" s="32" t="str">
        <f t="shared" ca="1" si="29"/>
        <v>2. « Échauffement » – prise de contact</v>
      </c>
      <c r="B1667" s="11"/>
      <c r="C1667" s="12" t="s">
        <v>2582</v>
      </c>
      <c r="D1667" s="12" t="s">
        <v>3743</v>
      </c>
      <c r="E1667" s="12"/>
      <c r="F1667" s="11"/>
      <c r="G1667" s="33" t="s">
        <v>17</v>
      </c>
      <c r="H1667" s="8"/>
      <c r="J1667" s="8"/>
    </row>
    <row r="1668" spans="1:10" ht="52.8" x14ac:dyDescent="0.25">
      <c r="A1668" s="32" t="str">
        <f t="shared" ca="1" si="29"/>
        <v>Lancer la conversation de manière positive afin d’aborder le client sous un angle favorable ;
décrypter et refléter le langage corporel,
prendre au sérieux les objections</v>
      </c>
      <c r="B1668" s="11"/>
      <c r="C1668" s="12" t="s">
        <v>2583</v>
      </c>
      <c r="D1668" s="12" t="s">
        <v>3744</v>
      </c>
      <c r="E1668" s="12"/>
      <c r="F1668" s="11"/>
      <c r="G1668" s="33" t="s">
        <v>17</v>
      </c>
      <c r="H1668" s="8"/>
      <c r="J1668" s="8"/>
    </row>
    <row r="1669" spans="1:10" x14ac:dyDescent="0.25">
      <c r="A1669" s="32" t="str">
        <f t="shared" ca="1" si="29"/>
        <v>3. Entrée dans le vif du sujet</v>
      </c>
      <c r="B1669" s="11"/>
      <c r="C1669" s="12" t="s">
        <v>2584</v>
      </c>
      <c r="D1669" s="12" t="s">
        <v>3745</v>
      </c>
      <c r="E1669" s="12"/>
      <c r="F1669" s="11"/>
      <c r="G1669" s="33" t="s">
        <v>17</v>
      </c>
      <c r="H1669" s="8"/>
      <c r="J1669" s="8"/>
    </row>
    <row r="1670" spans="1:10" ht="52.8" x14ac:dyDescent="0.25">
      <c r="A1670" s="32" t="str">
        <f t="shared" ca="1" si="29"/>
        <v>Aborder ouvertement les sujets désagréables ; 
séparer le niveau technique du niveau relationnel ;
évoquer clairement les points critiques ;
utiliser les résistances de manière constructive</v>
      </c>
      <c r="B1670" s="11"/>
      <c r="C1670" s="12" t="s">
        <v>2585</v>
      </c>
      <c r="D1670" s="12" t="s">
        <v>3746</v>
      </c>
      <c r="E1670" s="12"/>
      <c r="F1670" s="11"/>
      <c r="G1670" s="33" t="s">
        <v>17</v>
      </c>
      <c r="H1670" s="8"/>
      <c r="J1670" s="8"/>
    </row>
    <row r="1671" spans="1:10" x14ac:dyDescent="0.25">
      <c r="A1671" s="32" t="str">
        <f t="shared" ca="1" si="29"/>
        <v>4. Rebondir sur les réactions</v>
      </c>
      <c r="B1671" s="11"/>
      <c r="C1671" s="12" t="s">
        <v>2586</v>
      </c>
      <c r="D1671" s="12" t="s">
        <v>3747</v>
      </c>
      <c r="E1671" s="12"/>
      <c r="F1671" s="11"/>
      <c r="G1671" s="33" t="s">
        <v>17</v>
      </c>
      <c r="H1671" s="8"/>
      <c r="J1671" s="8"/>
    </row>
    <row r="1672" spans="1:10" ht="66" x14ac:dyDescent="0.25">
      <c r="A1672" s="32" t="str">
        <f t="shared" ca="1" si="29"/>
        <v>Identifier et aborder les réactions discordantes ;
ne pas provoquer de justification ;
questionner sur les doutes et sur les retombées négatives ;
souligner l’objectif positif de l’entretien</v>
      </c>
      <c r="B1672" s="11"/>
      <c r="C1672" s="12" t="s">
        <v>2587</v>
      </c>
      <c r="D1672" s="12" t="s">
        <v>3748</v>
      </c>
      <c r="E1672" s="12"/>
      <c r="F1672" s="11"/>
      <c r="G1672" s="33" t="s">
        <v>17</v>
      </c>
      <c r="H1672" s="8"/>
      <c r="J1672" s="8"/>
    </row>
    <row r="1673" spans="1:10" x14ac:dyDescent="0.25">
      <c r="A1673" s="32" t="str">
        <f t="shared" ca="1" si="29"/>
        <v>5. Planif. conjointe de la marche à suivre</v>
      </c>
      <c r="B1673" s="11"/>
      <c r="C1673" s="12" t="s">
        <v>2588</v>
      </c>
      <c r="D1673" s="12" t="s">
        <v>3821</v>
      </c>
      <c r="E1673" s="12"/>
      <c r="F1673" s="11"/>
      <c r="G1673" s="33" t="s">
        <v>17</v>
      </c>
      <c r="H1673" s="8"/>
      <c r="J1673" s="8"/>
    </row>
    <row r="1674" spans="1:10" ht="26.4" x14ac:dyDescent="0.25">
      <c r="A1674" s="32" t="str">
        <f t="shared" ca="1" si="29"/>
        <v>Récapituler le résultat de l’entretien ;
planification commune de l’action</v>
      </c>
      <c r="B1674" s="11"/>
      <c r="C1674" s="12" t="s">
        <v>2589</v>
      </c>
      <c r="D1674" s="12" t="s">
        <v>3749</v>
      </c>
      <c r="E1674" s="12"/>
      <c r="F1674" s="11"/>
      <c r="G1674" s="33" t="s">
        <v>17</v>
      </c>
      <c r="H1674" s="8"/>
      <c r="J1674" s="8"/>
    </row>
    <row r="1675" spans="1:10" x14ac:dyDescent="0.25">
      <c r="A1675" s="32" t="str">
        <f t="shared" ca="1" si="29"/>
        <v>6. Clôture et suivi</v>
      </c>
      <c r="B1675" s="11"/>
      <c r="C1675" s="12" t="s">
        <v>2590</v>
      </c>
      <c r="D1675" s="12" t="s">
        <v>3750</v>
      </c>
      <c r="E1675" s="12"/>
      <c r="F1675" s="11"/>
      <c r="G1675" s="33" t="s">
        <v>17</v>
      </c>
      <c r="H1675" s="8"/>
      <c r="J1675" s="8"/>
    </row>
    <row r="1676" spans="1:10" ht="52.8" x14ac:dyDescent="0.25">
      <c r="A1676" s="32" t="str">
        <f t="shared" ca="1" si="29"/>
        <v xml:space="preserve">Suivi relationnel ;
adresser ses remerciements pour l’entretien et pour la franchise des propos
réflexion, voire documentation </v>
      </c>
      <c r="B1676" s="11"/>
      <c r="C1676" s="12" t="s">
        <v>2591</v>
      </c>
      <c r="D1676" s="12" t="s">
        <v>3751</v>
      </c>
      <c r="E1676" s="12"/>
      <c r="F1676" s="11"/>
      <c r="G1676" s="33" t="s">
        <v>17</v>
      </c>
      <c r="H1676" s="8"/>
      <c r="J1676" s="8"/>
    </row>
    <row r="1677" spans="1:10" x14ac:dyDescent="0.25">
      <c r="A1677" s="32" t="str">
        <f t="shared" ca="1" si="29"/>
        <v>Niveau relationnel</v>
      </c>
      <c r="B1677" s="11"/>
      <c r="C1677" s="12" t="s">
        <v>2592</v>
      </c>
      <c r="D1677" s="12" t="s">
        <v>3752</v>
      </c>
      <c r="E1677" s="12"/>
      <c r="F1677" s="11"/>
      <c r="G1677" s="33" t="s">
        <v>17</v>
      </c>
      <c r="H1677" s="8"/>
      <c r="J1677" s="8"/>
    </row>
    <row r="1678" spans="1:10" x14ac:dyDescent="0.25">
      <c r="A1678" s="32" t="str">
        <f t="shared" ca="1" si="29"/>
        <v>Appel</v>
      </c>
      <c r="B1678" s="11"/>
      <c r="C1678" s="12" t="s">
        <v>2593</v>
      </c>
      <c r="D1678" s="12" t="s">
        <v>3753</v>
      </c>
      <c r="E1678" s="12"/>
      <c r="F1678" s="11"/>
      <c r="G1678" s="33" t="s">
        <v>17</v>
      </c>
      <c r="H1678" s="8"/>
      <c r="J1678" s="8"/>
    </row>
    <row r="1679" spans="1:10" x14ac:dyDescent="0.25">
      <c r="A1679" s="32" t="str">
        <f t="shared" ca="1" si="29"/>
        <v>Niveau factuel</v>
      </c>
      <c r="B1679" s="11"/>
      <c r="C1679" s="12" t="s">
        <v>2594</v>
      </c>
      <c r="D1679" s="12" t="s">
        <v>3833</v>
      </c>
      <c r="E1679" s="12"/>
      <c r="F1679" s="11"/>
      <c r="G1679" s="33" t="s">
        <v>17</v>
      </c>
      <c r="H1679" s="8"/>
      <c r="J1679" s="8"/>
    </row>
    <row r="1680" spans="1:10" x14ac:dyDescent="0.25">
      <c r="A1680" s="32" t="str">
        <f t="shared" ca="1" si="29"/>
        <v>Autorévélation</v>
      </c>
      <c r="B1680" s="11"/>
      <c r="C1680" s="12" t="s">
        <v>2595</v>
      </c>
      <c r="D1680" s="12" t="s">
        <v>3754</v>
      </c>
      <c r="E1680" s="12"/>
      <c r="F1680" s="11"/>
      <c r="G1680" s="33" t="s">
        <v>17</v>
      </c>
      <c r="H1680" s="8"/>
      <c r="J1680" s="8"/>
    </row>
    <row r="1681" spans="1:10" x14ac:dyDescent="0.25">
      <c r="A1681" s="32" t="str">
        <f t="shared" ca="1" si="29"/>
        <v>Déclaration</v>
      </c>
      <c r="B1681" s="11"/>
      <c r="C1681" s="12" t="s">
        <v>2596</v>
      </c>
      <c r="D1681" s="12" t="s">
        <v>3755</v>
      </c>
      <c r="E1681" s="12"/>
      <c r="F1681" s="11"/>
      <c r="G1681" s="33" t="s">
        <v>17</v>
      </c>
      <c r="H1681" s="8"/>
      <c r="J1681" s="8"/>
    </row>
    <row r="1682" spans="1:10" x14ac:dyDescent="0.25">
      <c r="A1682" s="32" t="str">
        <f t="shared" ca="1" si="29"/>
        <v>Cryptage</v>
      </c>
      <c r="B1682" s="11"/>
      <c r="C1682" s="12" t="s">
        <v>2597</v>
      </c>
      <c r="D1682" s="12" t="s">
        <v>3756</v>
      </c>
      <c r="E1682" s="12"/>
      <c r="F1682" s="11"/>
      <c r="G1682" s="33" t="s">
        <v>17</v>
      </c>
      <c r="H1682" s="8"/>
      <c r="J1682" s="8"/>
    </row>
    <row r="1683" spans="1:10" x14ac:dyDescent="0.25">
      <c r="A1683" s="32" t="str">
        <f t="shared" ca="1" si="29"/>
        <v>Décryptage</v>
      </c>
      <c r="B1683" s="11"/>
      <c r="C1683" s="12" t="s">
        <v>2598</v>
      </c>
      <c r="D1683" s="12" t="s">
        <v>3757</v>
      </c>
      <c r="E1683" s="12"/>
      <c r="F1683" s="11"/>
      <c r="G1683" s="33" t="s">
        <v>17</v>
      </c>
      <c r="H1683" s="8"/>
      <c r="J1683" s="8"/>
    </row>
    <row r="1684" spans="1:10" x14ac:dyDescent="0.25">
      <c r="A1684" s="32" t="str">
        <f t="shared" ca="1" si="29"/>
        <v>Émetteur</v>
      </c>
      <c r="B1684" s="11"/>
      <c r="C1684" s="12" t="s">
        <v>2599</v>
      </c>
      <c r="D1684" s="12" t="s">
        <v>3758</v>
      </c>
      <c r="E1684" s="12"/>
      <c r="F1684" s="11"/>
      <c r="G1684" s="33" t="s">
        <v>17</v>
      </c>
      <c r="H1684" s="8"/>
      <c r="J1684" s="8"/>
    </row>
    <row r="1685" spans="1:10" x14ac:dyDescent="0.25">
      <c r="A1685" s="32" t="str">
        <f t="shared" ca="1" si="29"/>
        <v>Récepteur</v>
      </c>
      <c r="B1685" s="11"/>
      <c r="C1685" s="12" t="s">
        <v>2600</v>
      </c>
      <c r="D1685" s="12" t="s">
        <v>3759</v>
      </c>
      <c r="E1685" s="12"/>
      <c r="F1685" s="11"/>
      <c r="G1685" s="33" t="s">
        <v>17</v>
      </c>
      <c r="H1685" s="8"/>
      <c r="J1685" s="8"/>
    </row>
    <row r="1686" spans="1:10" x14ac:dyDescent="0.25">
      <c r="A1686" s="32" t="str">
        <f t="shared" ca="1" si="29"/>
        <v>Entretien</v>
      </c>
      <c r="B1686" s="11"/>
      <c r="C1686" s="12" t="s">
        <v>1803</v>
      </c>
      <c r="D1686" s="12" t="s">
        <v>3374</v>
      </c>
      <c r="E1686" s="12"/>
      <c r="F1686" s="11"/>
      <c r="G1686" s="33" t="s">
        <v>17</v>
      </c>
      <c r="H1686" s="8"/>
      <c r="J1686" s="8"/>
    </row>
    <row r="1687" spans="1:10" x14ac:dyDescent="0.25">
      <c r="A1687" s="34" t="str">
        <f t="shared" ca="1" si="29"/>
        <v>Carré de communication</v>
      </c>
      <c r="B1687" s="11"/>
      <c r="C1687" s="35" t="s">
        <v>2602</v>
      </c>
      <c r="D1687" s="35" t="s">
        <v>3760</v>
      </c>
      <c r="E1687" s="35"/>
      <c r="F1687" s="36"/>
      <c r="G1687" s="37" t="s">
        <v>17</v>
      </c>
      <c r="H1687" s="8"/>
      <c r="J1687" s="8"/>
    </row>
    <row r="1688" spans="1:10" s="80" customFormat="1" ht="14.4" x14ac:dyDescent="0.25">
      <c r="A1688" s="92" t="str">
        <f t="shared" ca="1" si="29"/>
        <v>Caractéristiques d'un travail en équipe réussi</v>
      </c>
      <c r="B1688" s="77"/>
      <c r="C1688" s="93" t="s">
        <v>2660</v>
      </c>
      <c r="D1688" s="94" t="s">
        <v>3761</v>
      </c>
      <c r="E1688" s="94"/>
      <c r="F1688" s="94"/>
      <c r="G1688" s="26" t="s">
        <v>17</v>
      </c>
      <c r="J1688" s="9"/>
    </row>
    <row r="1689" spans="1:10" x14ac:dyDescent="0.25">
      <c r="A1689" s="29" t="str">
        <f t="shared" ca="1" si="29"/>
        <v>Estime mutuelle</v>
      </c>
      <c r="B1689" s="11"/>
      <c r="C1689" s="39" t="s">
        <v>2661</v>
      </c>
      <c r="D1689" s="39" t="s">
        <v>3762</v>
      </c>
      <c r="E1689" s="39"/>
      <c r="F1689" s="30"/>
      <c r="G1689" s="31" t="s">
        <v>17</v>
      </c>
      <c r="H1689" s="8"/>
      <c r="J1689" s="8"/>
    </row>
    <row r="1690" spans="1:10" x14ac:dyDescent="0.25">
      <c r="A1690" s="32" t="str">
        <f t="shared" ca="1" si="29"/>
        <v>Consensus sur les objectifs principaux et sur les valeurs</v>
      </c>
      <c r="B1690" s="11"/>
      <c r="C1690" s="12" t="s">
        <v>2662</v>
      </c>
      <c r="D1690" s="12" t="s">
        <v>3763</v>
      </c>
      <c r="E1690" s="12"/>
      <c r="F1690" s="11"/>
      <c r="G1690" s="33" t="s">
        <v>17</v>
      </c>
      <c r="H1690" s="8"/>
      <c r="J1690" s="8"/>
    </row>
    <row r="1691" spans="1:10" ht="26.4" x14ac:dyDescent="0.25">
      <c r="A1691" s="32" t="str">
        <f t="shared" ca="1" si="29"/>
        <v>Défendre ensemble, avec vigueur, les objectifs principaux</v>
      </c>
      <c r="B1691" s="11"/>
      <c r="C1691" s="12" t="s">
        <v>2663</v>
      </c>
      <c r="D1691" s="12" t="s">
        <v>3764</v>
      </c>
      <c r="E1691" s="12"/>
      <c r="F1691" s="11"/>
      <c r="G1691" s="33" t="s">
        <v>17</v>
      </c>
      <c r="H1691" s="8"/>
      <c r="J1691" s="8"/>
    </row>
    <row r="1692" spans="1:10" x14ac:dyDescent="0.25">
      <c r="A1692" s="32" t="str">
        <f t="shared" ca="1" si="29"/>
        <v>La collaboration se décline sur un mode coopératif</v>
      </c>
      <c r="B1692" s="11"/>
      <c r="C1692" s="12" t="s">
        <v>2664</v>
      </c>
      <c r="D1692" s="12" t="s">
        <v>3765</v>
      </c>
      <c r="E1692" s="12"/>
      <c r="F1692" s="11"/>
      <c r="G1692" s="33" t="s">
        <v>17</v>
      </c>
      <c r="H1692" s="8"/>
      <c r="J1692" s="8"/>
    </row>
    <row r="1693" spans="1:10" ht="26.4" x14ac:dyDescent="0.25">
      <c r="A1693" s="32" t="str">
        <f t="shared" ca="1" si="29"/>
        <v>Les conflits se résolvent rapidement, de manière constructive</v>
      </c>
      <c r="B1693" s="11"/>
      <c r="C1693" s="12" t="s">
        <v>2665</v>
      </c>
      <c r="D1693" s="12" t="s">
        <v>3766</v>
      </c>
      <c r="E1693" s="12"/>
      <c r="F1693" s="11"/>
      <c r="G1693" s="33" t="s">
        <v>17</v>
      </c>
      <c r="H1693" s="8"/>
      <c r="J1693" s="8"/>
    </row>
    <row r="1694" spans="1:10" ht="26.4" x14ac:dyDescent="0.25">
      <c r="A1694" s="32" t="str">
        <f t="shared" ca="1" si="29"/>
        <v>Le groupe s'organise lui-même et travaille efficacement ; il dispose de suffisamment de liberté de décision.</v>
      </c>
      <c r="B1694" s="11"/>
      <c r="C1694" s="12" t="s">
        <v>2666</v>
      </c>
      <c r="D1694" s="12" t="s">
        <v>3767</v>
      </c>
      <c r="E1694" s="12"/>
      <c r="F1694" s="11"/>
      <c r="G1694" s="33" t="s">
        <v>17</v>
      </c>
      <c r="H1694" s="8"/>
      <c r="J1694" s="8"/>
    </row>
    <row r="1695" spans="1:10" ht="39.6" x14ac:dyDescent="0.25">
      <c r="A1695" s="32" t="str">
        <f t="shared" ca="1" si="29"/>
        <v>La collaboration est soumise à des règles, et les conditions techniques et organisationnelles sont réunies.</v>
      </c>
      <c r="B1695" s="11"/>
      <c r="C1695" s="12" t="s">
        <v>2667</v>
      </c>
      <c r="D1695" s="12" t="s">
        <v>3768</v>
      </c>
      <c r="E1695" s="12"/>
      <c r="F1695" s="11"/>
      <c r="G1695" s="33" t="s">
        <v>17</v>
      </c>
      <c r="H1695" s="8"/>
      <c r="J1695" s="8"/>
    </row>
    <row r="1696" spans="1:10" x14ac:dyDescent="0.25">
      <c r="A1696" s="32" t="str">
        <f t="shared" ca="1" si="29"/>
        <v>Le groupe se considère comme une bonne équipe.</v>
      </c>
      <c r="B1696" s="11"/>
      <c r="C1696" s="12" t="s">
        <v>2668</v>
      </c>
      <c r="D1696" s="12" t="s">
        <v>3769</v>
      </c>
      <c r="E1696" s="12"/>
      <c r="F1696" s="11"/>
      <c r="G1696" s="33" t="s">
        <v>17</v>
      </c>
      <c r="H1696" s="8"/>
      <c r="J1696" s="8"/>
    </row>
    <row r="1697" spans="1:10" ht="26.4" x14ac:dyDescent="0.25">
      <c r="A1697" s="32" t="str">
        <f t="shared" ca="1" si="29"/>
        <v>Forte cohésion interne et engagement prononcé, grâce à une orientation commune</v>
      </c>
      <c r="B1697" s="11"/>
      <c r="C1697" s="12" t="s">
        <v>2669</v>
      </c>
      <c r="D1697" s="12" t="s">
        <v>3770</v>
      </c>
      <c r="E1697" s="12"/>
      <c r="F1697" s="11"/>
      <c r="G1697" s="33" t="s">
        <v>17</v>
      </c>
      <c r="H1697" s="8"/>
      <c r="J1697" s="8"/>
    </row>
    <row r="1698" spans="1:10" ht="26.4" x14ac:dyDescent="0.25">
      <c r="A1698" s="32" t="str">
        <f t="shared" ca="1" si="29"/>
        <v>Méthode de travail commune et contrôle du déroulement du travail</v>
      </c>
      <c r="B1698" s="11"/>
      <c r="C1698" s="12" t="s">
        <v>2670</v>
      </c>
      <c r="D1698" s="12" t="s">
        <v>3771</v>
      </c>
      <c r="E1698" s="12"/>
      <c r="F1698" s="11"/>
      <c r="G1698" s="33" t="s">
        <v>17</v>
      </c>
      <c r="H1698" s="8"/>
      <c r="J1698" s="8"/>
    </row>
    <row r="1699" spans="1:10" ht="26.4" x14ac:dyDescent="0.25">
      <c r="A1699" s="32" t="str">
        <f t="shared" ca="1" si="29"/>
        <v>Pas de séparation entre ceux qui travaillent et ceux qui pensent</v>
      </c>
      <c r="B1699" s="11"/>
      <c r="C1699" s="12" t="s">
        <v>2671</v>
      </c>
      <c r="D1699" s="12" t="s">
        <v>3772</v>
      </c>
      <c r="E1699" s="12"/>
      <c r="F1699" s="11"/>
      <c r="G1699" s="33" t="s">
        <v>17</v>
      </c>
      <c r="H1699" s="8"/>
      <c r="J1699" s="8"/>
    </row>
    <row r="1700" spans="1:10" ht="26.4" x14ac:dyDescent="0.25">
      <c r="A1700" s="32" t="str">
        <f t="shared" ca="1" si="29"/>
        <v xml:space="preserve">Juxtaposition, sur un pied d'égalité, de responsabilités individuelles et mutuelles </v>
      </c>
      <c r="B1700" s="11"/>
      <c r="C1700" s="12" t="s">
        <v>2672</v>
      </c>
      <c r="D1700" s="12" t="s">
        <v>3773</v>
      </c>
      <c r="E1700" s="12"/>
      <c r="F1700" s="11"/>
      <c r="G1700" s="33" t="s">
        <v>17</v>
      </c>
      <c r="H1700" s="8"/>
      <c r="J1700" s="8"/>
    </row>
    <row r="1701" spans="1:10" ht="26.4" x14ac:dyDescent="0.25">
      <c r="A1701" s="32" t="str">
        <f t="shared" ca="1" si="29"/>
        <v>Exploration de synergies dépassant la somme des prestations individuelles</v>
      </c>
      <c r="B1701" s="11"/>
      <c r="C1701" s="12" t="s">
        <v>2673</v>
      </c>
      <c r="D1701" s="12" t="s">
        <v>3774</v>
      </c>
      <c r="E1701" s="12"/>
      <c r="F1701" s="11"/>
      <c r="G1701" s="33" t="s">
        <v>17</v>
      </c>
      <c r="H1701" s="8"/>
      <c r="J1701" s="8"/>
    </row>
    <row r="1702" spans="1:10" ht="26.4" x14ac:dyDescent="0.25">
      <c r="A1702" s="32" t="str">
        <f t="shared" ca="1" si="29"/>
        <v>Les membres de l'équipe expriment leurs idées et leurs sentiments avec clarté et sincérité</v>
      </c>
      <c r="B1702" s="11"/>
      <c r="C1702" s="12" t="s">
        <v>2674</v>
      </c>
      <c r="D1702" s="12" t="s">
        <v>3775</v>
      </c>
      <c r="E1702" s="12"/>
      <c r="F1702" s="11"/>
      <c r="G1702" s="33" t="s">
        <v>17</v>
      </c>
      <c r="H1702" s="8"/>
      <c r="J1702" s="8"/>
    </row>
    <row r="1703" spans="1:10" ht="39.6" x14ac:dyDescent="0.25">
      <c r="A1703" s="32" t="str">
        <f t="shared" ca="1" si="29"/>
        <v xml:space="preserve">L'équipe dispose de stratégies décisionnelles et est suffisamment souple pour réussir à les adapter à des changements de situations </v>
      </c>
      <c r="B1703" s="11"/>
      <c r="C1703" s="12" t="s">
        <v>2675</v>
      </c>
      <c r="D1703" s="12" t="s">
        <v>3776</v>
      </c>
      <c r="E1703" s="12"/>
      <c r="F1703" s="11"/>
      <c r="G1703" s="33" t="s">
        <v>17</v>
      </c>
      <c r="H1703" s="8"/>
      <c r="J1703" s="8"/>
    </row>
    <row r="1704" spans="1:10" ht="26.4" x14ac:dyDescent="0.25">
      <c r="A1704" s="32" t="str">
        <f t="shared" ca="1" si="29"/>
        <v>L'équipe dispose de stratégies appropriées pour résoudre les problèmes.</v>
      </c>
      <c r="B1704" s="11"/>
      <c r="C1704" s="12" t="s">
        <v>2676</v>
      </c>
      <c r="D1704" s="12" t="s">
        <v>3777</v>
      </c>
      <c r="E1704" s="12"/>
      <c r="F1704" s="11"/>
      <c r="G1704" s="33" t="s">
        <v>17</v>
      </c>
      <c r="H1704" s="8"/>
      <c r="J1704" s="8"/>
    </row>
    <row r="1705" spans="1:10" ht="39.6" x14ac:dyDescent="0.25">
      <c r="A1705" s="32" t="str">
        <f t="shared" ca="1" si="29"/>
        <v>Les relations entre les membres de l'équipe fonctionnent bien et la communication est organisée de manière autonome</v>
      </c>
      <c r="B1705" s="11"/>
      <c r="C1705" s="12" t="s">
        <v>2677</v>
      </c>
      <c r="D1705" s="12" t="s">
        <v>3778</v>
      </c>
      <c r="E1705" s="12"/>
      <c r="F1705" s="11"/>
      <c r="G1705" s="33" t="s">
        <v>17</v>
      </c>
      <c r="H1705" s="8"/>
      <c r="J1705" s="8"/>
    </row>
    <row r="1706" spans="1:10" x14ac:dyDescent="0.25">
      <c r="A1706" s="32" t="str">
        <f t="shared" ca="1" si="29"/>
        <v>Caracté-ristiques</v>
      </c>
      <c r="B1706" s="11"/>
      <c r="C1706" s="12" t="s">
        <v>1791</v>
      </c>
      <c r="D1706" s="12" t="s">
        <v>3820</v>
      </c>
      <c r="E1706" s="12"/>
      <c r="F1706" s="11"/>
      <c r="G1706" s="33" t="s">
        <v>17</v>
      </c>
      <c r="H1706" s="8"/>
      <c r="J1706" s="8"/>
    </row>
    <row r="1707" spans="1:10" x14ac:dyDescent="0.25">
      <c r="A1707" s="32" t="str">
        <f t="shared" ca="1" si="29"/>
        <v>Caractéristiques</v>
      </c>
      <c r="B1707" s="11"/>
      <c r="C1707" s="12" t="s">
        <v>1791</v>
      </c>
      <c r="D1707" s="12" t="s">
        <v>2399</v>
      </c>
      <c r="E1707" s="12"/>
      <c r="F1707" s="11"/>
      <c r="G1707" s="33" t="s">
        <v>17</v>
      </c>
      <c r="H1707" s="8"/>
      <c r="J1707" s="8"/>
    </row>
    <row r="1708" spans="1:10" x14ac:dyDescent="0.25">
      <c r="A1708" s="32">
        <f t="shared" ca="1" si="29"/>
        <v>0</v>
      </c>
      <c r="B1708" s="11"/>
      <c r="C1708" s="12"/>
      <c r="D1708" s="12"/>
      <c r="E1708" s="12"/>
      <c r="F1708" s="11"/>
      <c r="G1708" s="33" t="s">
        <v>17</v>
      </c>
      <c r="H1708" s="8"/>
      <c r="J1708" s="8"/>
    </row>
    <row r="1709" spans="1:10" x14ac:dyDescent="0.25">
      <c r="A1709" s="32">
        <f t="shared" ca="1" si="29"/>
        <v>0</v>
      </c>
      <c r="B1709" s="11"/>
      <c r="C1709" s="12"/>
      <c r="D1709" s="12"/>
      <c r="E1709" s="12"/>
      <c r="F1709" s="11"/>
      <c r="G1709" s="33" t="s">
        <v>17</v>
      </c>
      <c r="H1709" s="8"/>
      <c r="J1709" s="8"/>
    </row>
    <row r="1710" spans="1:10" x14ac:dyDescent="0.25">
      <c r="A1710" s="32">
        <f t="shared" ca="1" si="29"/>
        <v>0</v>
      </c>
      <c r="B1710" s="11"/>
      <c r="C1710" s="12"/>
      <c r="D1710" s="12"/>
      <c r="E1710" s="12"/>
      <c r="F1710" s="11"/>
      <c r="G1710" s="33" t="s">
        <v>17</v>
      </c>
      <c r="H1710" s="8"/>
      <c r="J1710" s="8"/>
    </row>
    <row r="1711" spans="1:10" s="28" customFormat="1" x14ac:dyDescent="0.25">
      <c r="A1711" s="38" t="str">
        <f t="shared" ref="A1711:A1726" ca="1" si="30">OFFSET($C1711,0,$Z$5-1)</f>
        <v>C O M M U N I C A T I O N</v>
      </c>
      <c r="B1711" s="43"/>
      <c r="C1711" s="23" t="s">
        <v>136</v>
      </c>
      <c r="D1711" s="24" t="s">
        <v>137</v>
      </c>
      <c r="E1711" s="24" t="s">
        <v>137</v>
      </c>
      <c r="F1711" s="24"/>
      <c r="G1711" s="26" t="s">
        <v>17</v>
      </c>
      <c r="J1711" s="6"/>
    </row>
    <row r="1712" spans="1:10" x14ac:dyDescent="0.25">
      <c r="A1712" s="29" t="str">
        <f t="shared" ca="1" si="30"/>
        <v>Interne</v>
      </c>
      <c r="B1712" s="11"/>
      <c r="C1712" s="39" t="s">
        <v>336</v>
      </c>
      <c r="D1712" s="39" t="s">
        <v>334</v>
      </c>
      <c r="E1712" s="30" t="s">
        <v>504</v>
      </c>
      <c r="F1712" s="30"/>
      <c r="G1712" s="31" t="s">
        <v>17</v>
      </c>
    </row>
    <row r="1713" spans="1:10" x14ac:dyDescent="0.25">
      <c r="A1713" s="32" t="str">
        <f t="shared" ca="1" si="30"/>
        <v>Externe</v>
      </c>
      <c r="B1713" s="11"/>
      <c r="C1713" s="12" t="s">
        <v>337</v>
      </c>
      <c r="D1713" s="12" t="s">
        <v>335</v>
      </c>
      <c r="E1713" s="11" t="s">
        <v>505</v>
      </c>
      <c r="F1713" s="11"/>
      <c r="G1713" s="33" t="s">
        <v>17</v>
      </c>
    </row>
    <row r="1714" spans="1:10" x14ac:dyDescent="0.25">
      <c r="A1714" s="32" t="str">
        <f t="shared" ca="1" si="30"/>
        <v>Internet</v>
      </c>
      <c r="B1714" s="11"/>
      <c r="C1714" s="12" t="s">
        <v>138</v>
      </c>
      <c r="D1714" s="12" t="s">
        <v>138</v>
      </c>
      <c r="E1714" s="11" t="s">
        <v>138</v>
      </c>
      <c r="F1714" s="11"/>
      <c r="G1714" s="33" t="s">
        <v>17</v>
      </c>
    </row>
    <row r="1715" spans="1:10" x14ac:dyDescent="0.25">
      <c r="A1715" s="32" t="str">
        <f t="shared" ca="1" si="30"/>
        <v>Social Medias</v>
      </c>
      <c r="B1715" s="11"/>
      <c r="C1715" s="12" t="s">
        <v>139</v>
      </c>
      <c r="D1715" s="12" t="s">
        <v>139</v>
      </c>
      <c r="E1715" s="11" t="s">
        <v>506</v>
      </c>
      <c r="F1715" s="11"/>
      <c r="G1715" s="33" t="s">
        <v>17</v>
      </c>
    </row>
    <row r="1716" spans="1:10" x14ac:dyDescent="0.25">
      <c r="A1716" s="32" t="str">
        <f t="shared" ca="1" si="30"/>
        <v>Relations publiques</v>
      </c>
      <c r="B1716" s="11"/>
      <c r="C1716" s="12" t="s">
        <v>140</v>
      </c>
      <c r="D1716" s="12" t="s">
        <v>141</v>
      </c>
      <c r="E1716" s="11" t="s">
        <v>507</v>
      </c>
      <c r="F1716" s="11"/>
      <c r="G1716" s="33" t="s">
        <v>17</v>
      </c>
    </row>
    <row r="1717" spans="1:10" x14ac:dyDescent="0.25">
      <c r="A1717" s="32" t="str">
        <f t="shared" ca="1" si="30"/>
        <v>Divers</v>
      </c>
      <c r="B1717" s="11"/>
      <c r="C1717" s="12" t="s">
        <v>142</v>
      </c>
      <c r="D1717" s="12" t="s">
        <v>143</v>
      </c>
      <c r="E1717" s="11" t="s">
        <v>508</v>
      </c>
      <c r="F1717" s="11"/>
      <c r="G1717" s="33" t="s">
        <v>17</v>
      </c>
    </row>
    <row r="1718" spans="1:10" x14ac:dyDescent="0.25">
      <c r="A1718" s="32" t="str">
        <f t="shared" ca="1" si="30"/>
        <v>Impact</v>
      </c>
      <c r="B1718" s="11"/>
      <c r="C1718" s="12" t="s">
        <v>35</v>
      </c>
      <c r="D1718" s="12" t="s">
        <v>35</v>
      </c>
      <c r="E1718" s="11" t="s">
        <v>35</v>
      </c>
      <c r="F1718" s="11"/>
      <c r="G1718" s="33" t="s">
        <v>17</v>
      </c>
    </row>
    <row r="1719" spans="1:10" x14ac:dyDescent="0.25">
      <c r="A1719" s="32" t="str">
        <f t="shared" ca="1" si="30"/>
        <v>No.</v>
      </c>
      <c r="B1719" s="11"/>
      <c r="C1719" s="11" t="s">
        <v>26</v>
      </c>
      <c r="D1719" s="11" t="s">
        <v>27</v>
      </c>
      <c r="E1719" s="11" t="s">
        <v>27</v>
      </c>
      <c r="F1719" s="11"/>
      <c r="G1719" s="33" t="s">
        <v>17</v>
      </c>
    </row>
    <row r="1720" spans="1:10" x14ac:dyDescent="0.25">
      <c r="A1720" s="32" t="str">
        <f t="shared" ca="1" si="30"/>
        <v>Désignation</v>
      </c>
      <c r="B1720" s="11"/>
      <c r="C1720" s="11" t="s">
        <v>343</v>
      </c>
      <c r="D1720" s="11" t="s">
        <v>344</v>
      </c>
      <c r="E1720" s="11" t="s">
        <v>509</v>
      </c>
      <c r="F1720" s="11"/>
      <c r="G1720" s="33" t="s">
        <v>17</v>
      </c>
    </row>
    <row r="1721" spans="1:10" x14ac:dyDescent="0.25">
      <c r="A1721" s="32" t="str">
        <f t="shared" ca="1" si="30"/>
        <v>en %</v>
      </c>
      <c r="B1721" s="11"/>
      <c r="C1721" s="12" t="s">
        <v>87</v>
      </c>
      <c r="D1721" s="12" t="s">
        <v>88</v>
      </c>
      <c r="E1721" s="11" t="s">
        <v>510</v>
      </c>
      <c r="F1721" s="11"/>
      <c r="G1721" s="33" t="s">
        <v>17</v>
      </c>
    </row>
    <row r="1722" spans="1:10" x14ac:dyDescent="0.25">
      <c r="A1722" s="32" t="str">
        <f t="shared" ca="1" si="30"/>
        <v>Qui ?</v>
      </c>
      <c r="B1722" s="11"/>
      <c r="C1722" s="12" t="s">
        <v>124</v>
      </c>
      <c r="D1722" s="12" t="s">
        <v>809</v>
      </c>
      <c r="E1722" s="11" t="s">
        <v>554</v>
      </c>
      <c r="F1722" s="11"/>
      <c r="G1722" s="33" t="s">
        <v>17</v>
      </c>
    </row>
    <row r="1723" spans="1:10" x14ac:dyDescent="0.25">
      <c r="A1723" s="32" t="str">
        <f t="shared" ca="1" si="30"/>
        <v>Quand ?</v>
      </c>
      <c r="B1723" s="11"/>
      <c r="C1723" s="12" t="s">
        <v>3834</v>
      </c>
      <c r="D1723" s="12" t="s">
        <v>3835</v>
      </c>
      <c r="E1723" s="11" t="s">
        <v>3836</v>
      </c>
      <c r="F1723" s="11"/>
      <c r="G1723" s="33" t="s">
        <v>17</v>
      </c>
    </row>
    <row r="1724" spans="1:10" x14ac:dyDescent="0.25">
      <c r="A1724" s="32" t="str">
        <f t="shared" ca="1" si="30"/>
        <v>Priorité</v>
      </c>
      <c r="B1724" s="11"/>
      <c r="C1724" s="12" t="s">
        <v>3837</v>
      </c>
      <c r="D1724" s="12" t="s">
        <v>3838</v>
      </c>
      <c r="E1724" s="11" t="s">
        <v>3839</v>
      </c>
      <c r="F1724" s="11"/>
      <c r="G1724" s="33" t="s">
        <v>17</v>
      </c>
    </row>
    <row r="1725" spans="1:10" x14ac:dyDescent="0.25">
      <c r="A1725" s="32" t="str">
        <f t="shared" ca="1" si="30"/>
        <v>Remarques</v>
      </c>
      <c r="B1725" s="11"/>
      <c r="C1725" s="12" t="s">
        <v>41</v>
      </c>
      <c r="D1725" s="12" t="s">
        <v>42</v>
      </c>
      <c r="E1725" s="11" t="s">
        <v>449</v>
      </c>
      <c r="F1725" s="11"/>
      <c r="G1725" s="33" t="s">
        <v>17</v>
      </c>
    </row>
    <row r="1726" spans="1:10" x14ac:dyDescent="0.25">
      <c r="A1726" s="34" t="str">
        <f t="shared" ca="1" si="30"/>
        <v>Statut</v>
      </c>
      <c r="B1726" s="11"/>
      <c r="C1726" s="35" t="s">
        <v>30</v>
      </c>
      <c r="D1726" s="35" t="s">
        <v>31</v>
      </c>
      <c r="E1726" s="36" t="s">
        <v>30</v>
      </c>
      <c r="F1726" s="36"/>
      <c r="G1726" s="37" t="s">
        <v>17</v>
      </c>
    </row>
    <row r="1727" spans="1:10" x14ac:dyDescent="0.25">
      <c r="A1727" s="32" t="str">
        <f t="shared" ca="1" si="29"/>
        <v>D</v>
      </c>
      <c r="B1727" s="11"/>
      <c r="C1727" s="12" t="s">
        <v>3939</v>
      </c>
      <c r="D1727" s="12" t="s">
        <v>1900</v>
      </c>
      <c r="E1727" s="12"/>
      <c r="F1727" s="11"/>
      <c r="G1727" s="95"/>
      <c r="H1727" s="8"/>
      <c r="J1727" s="8"/>
    </row>
    <row r="1728" spans="1:10" x14ac:dyDescent="0.25">
      <c r="A1728" s="32" t="str">
        <f t="shared" ca="1" si="29"/>
        <v>I</v>
      </c>
      <c r="B1728" s="11"/>
      <c r="C1728" s="12" t="s">
        <v>1897</v>
      </c>
      <c r="D1728" s="12" t="s">
        <v>1905</v>
      </c>
      <c r="E1728" s="12"/>
      <c r="F1728" s="11"/>
      <c r="G1728" s="95"/>
      <c r="H1728" s="8"/>
      <c r="J1728" s="8"/>
    </row>
    <row r="1729" spans="1:10" x14ac:dyDescent="0.25">
      <c r="A1729" s="32" t="str">
        <f t="shared" ca="1" si="29"/>
        <v>S</v>
      </c>
      <c r="B1729" s="11"/>
      <c r="C1729" s="12" t="s">
        <v>1903</v>
      </c>
      <c r="D1729" s="12" t="s">
        <v>3939</v>
      </c>
      <c r="E1729" s="12"/>
      <c r="F1729" s="11"/>
      <c r="G1729" s="95"/>
      <c r="H1729" s="8"/>
      <c r="J1729" s="8"/>
    </row>
    <row r="1730" spans="1:10" x14ac:dyDescent="0.25">
      <c r="A1730" s="32" t="str">
        <f t="shared" ref="A1730:A1793" ca="1" si="31">OFFSET($C1730,0,$Z$5-1)</f>
        <v>L</v>
      </c>
      <c r="B1730" s="11"/>
      <c r="C1730" s="12" t="s">
        <v>1901</v>
      </c>
      <c r="D1730" s="12" t="s">
        <v>3940</v>
      </c>
      <c r="E1730" s="12"/>
      <c r="F1730" s="11"/>
      <c r="G1730" s="95"/>
      <c r="H1730" s="8"/>
      <c r="J1730" s="8"/>
    </row>
    <row r="1731" spans="1:10" x14ac:dyDescent="0.25">
      <c r="A1731" s="32" t="str">
        <f t="shared" ca="1" si="31"/>
        <v>E</v>
      </c>
      <c r="B1731" s="11"/>
      <c r="C1731" s="12" t="s">
        <v>3939</v>
      </c>
      <c r="D1731" s="12" t="s">
        <v>1901</v>
      </c>
      <c r="E1731" s="12"/>
      <c r="F1731" s="11"/>
      <c r="G1731" s="95"/>
      <c r="H1731" s="8"/>
      <c r="J1731" s="8"/>
    </row>
    <row r="1732" spans="1:10" ht="28.8" x14ac:dyDescent="0.25">
      <c r="A1732" s="32" t="str">
        <f t="shared" ca="1" si="31"/>
        <v>Décrire son point de vue : J'ai observé que … (je ne laisse pas me couper la parole !)</v>
      </c>
      <c r="B1732" s="11"/>
      <c r="C1732" s="12" t="s">
        <v>3941</v>
      </c>
      <c r="D1732" s="36" t="s">
        <v>3947</v>
      </c>
      <c r="E1732" s="12"/>
      <c r="F1732" s="11"/>
      <c r="G1732" s="95"/>
      <c r="H1732" s="8"/>
      <c r="J1732" s="8"/>
    </row>
    <row r="1733" spans="1:10" ht="26.4" x14ac:dyDescent="0.25">
      <c r="A1733" s="32" t="str">
        <f t="shared" ca="1" si="31"/>
        <v>Impact : J’ai un problème (je ne peux pas accepter ce problème !)</v>
      </c>
      <c r="B1733" s="11"/>
      <c r="C1733" s="12" t="s">
        <v>3942</v>
      </c>
      <c r="D1733" s="12" t="s">
        <v>3948</v>
      </c>
      <c r="E1733" s="12"/>
      <c r="F1733" s="11"/>
      <c r="G1733" s="95"/>
      <c r="H1733" s="8"/>
      <c r="J1733" s="8"/>
    </row>
    <row r="1734" spans="1:10" ht="39.6" x14ac:dyDescent="0.25">
      <c r="A1734" s="32" t="str">
        <f t="shared" ca="1" si="31"/>
        <v>Sentiments et faits : A cette date j’ai constaté que … (je ne laisse pas dévier du problème !)</v>
      </c>
      <c r="B1734" s="11"/>
      <c r="C1734" s="12" t="s">
        <v>3943</v>
      </c>
      <c r="D1734" s="12" t="s">
        <v>3949</v>
      </c>
      <c r="E1734" s="12"/>
      <c r="F1734" s="11"/>
      <c r="G1734" s="95"/>
      <c r="H1734" s="8"/>
      <c r="J1734" s="8"/>
    </row>
    <row r="1735" spans="1:10" ht="39.6" x14ac:dyDescent="0.25">
      <c r="A1735" s="32" t="str">
        <f t="shared" ca="1" si="31"/>
        <v xml:space="preserve">L’autre point de vue : écouter, Qu'en dis-tu ? Comment puis-je aider ? </v>
      </c>
      <c r="B1735" s="11"/>
      <c r="C1735" s="12" t="s">
        <v>3950</v>
      </c>
      <c r="D1735" s="12" t="s">
        <v>3951</v>
      </c>
      <c r="E1735" s="12"/>
      <c r="F1735" s="11"/>
      <c r="G1735" s="95"/>
      <c r="H1735" s="8"/>
      <c r="J1735" s="8"/>
    </row>
    <row r="1736" spans="1:10" ht="39.6" x14ac:dyDescent="0.25">
      <c r="A1736" s="32" t="str">
        <f t="shared" ca="1" si="31"/>
        <v>Et la suite : Objectifs SMART, expliquer les conséquences ? (je documente et j’augmente la «pression» !)</v>
      </c>
      <c r="B1736" s="11"/>
      <c r="C1736" s="12" t="s">
        <v>3946</v>
      </c>
      <c r="D1736" s="12" t="s">
        <v>3952</v>
      </c>
      <c r="E1736" s="12"/>
      <c r="F1736" s="11"/>
      <c r="G1736" s="95"/>
      <c r="H1736" s="8"/>
      <c r="J1736" s="8"/>
    </row>
    <row r="1737" spans="1:10" x14ac:dyDescent="0.25">
      <c r="A1737" s="32" t="str">
        <f t="shared" ca="1" si="31"/>
        <v>Signature</v>
      </c>
      <c r="B1737" s="11"/>
      <c r="C1737" s="12" t="s">
        <v>3954</v>
      </c>
      <c r="D1737" s="12" t="s">
        <v>3955</v>
      </c>
      <c r="E1737" s="12"/>
      <c r="F1737" s="11"/>
      <c r="G1737" s="95"/>
      <c r="H1737" s="8"/>
      <c r="J1737" s="8"/>
    </row>
    <row r="1738" spans="1:10" ht="26.4" x14ac:dyDescent="0.25">
      <c r="A1738" s="32" t="str">
        <f t="shared" ca="1" si="31"/>
        <v xml:space="preserve">         Supérieure                                        Collaborateur-trice</v>
      </c>
      <c r="B1738" s="11"/>
      <c r="C1738" s="12" t="s">
        <v>3956</v>
      </c>
      <c r="D1738" s="12" t="s">
        <v>3957</v>
      </c>
      <c r="E1738" s="12"/>
      <c r="F1738" s="11"/>
      <c r="G1738" s="95"/>
      <c r="H1738" s="8"/>
      <c r="J1738" s="8"/>
    </row>
    <row r="1739" spans="1:10" x14ac:dyDescent="0.25">
      <c r="A1739" s="32">
        <f t="shared" ca="1" si="31"/>
        <v>0</v>
      </c>
      <c r="B1739" s="11"/>
      <c r="C1739" s="12"/>
      <c r="D1739" s="12"/>
      <c r="E1739" s="12"/>
      <c r="F1739" s="11"/>
      <c r="G1739" s="95"/>
      <c r="H1739" s="8"/>
      <c r="J1739" s="8"/>
    </row>
    <row r="1740" spans="1:10" x14ac:dyDescent="0.25">
      <c r="A1740" s="32">
        <f t="shared" ca="1" si="31"/>
        <v>0</v>
      </c>
      <c r="B1740" s="11"/>
      <c r="C1740" s="12"/>
      <c r="D1740" s="12"/>
      <c r="E1740" s="12"/>
      <c r="F1740" s="11"/>
      <c r="G1740" s="95"/>
      <c r="H1740" s="8"/>
      <c r="J1740" s="8"/>
    </row>
    <row r="1741" spans="1:10" x14ac:dyDescent="0.25">
      <c r="A1741" s="32">
        <f t="shared" ca="1" si="31"/>
        <v>0</v>
      </c>
      <c r="B1741" s="11"/>
      <c r="C1741" s="12"/>
      <c r="D1741" s="12"/>
      <c r="E1741" s="12"/>
      <c r="F1741" s="11"/>
      <c r="G1741" s="95"/>
      <c r="H1741" s="8"/>
      <c r="J1741" s="8"/>
    </row>
    <row r="1742" spans="1:10" x14ac:dyDescent="0.25">
      <c r="A1742" s="32">
        <f t="shared" ca="1" si="31"/>
        <v>0</v>
      </c>
      <c r="B1742" s="11"/>
      <c r="C1742" s="12"/>
      <c r="D1742" s="12"/>
      <c r="E1742" s="12"/>
      <c r="F1742" s="11"/>
      <c r="G1742" s="95"/>
      <c r="H1742" s="8"/>
      <c r="J1742" s="8"/>
    </row>
    <row r="1743" spans="1:10" x14ac:dyDescent="0.25">
      <c r="A1743" s="32">
        <f t="shared" ca="1" si="31"/>
        <v>0</v>
      </c>
      <c r="B1743" s="11"/>
      <c r="C1743" s="12"/>
      <c r="D1743" s="12"/>
      <c r="E1743" s="12"/>
      <c r="F1743" s="11"/>
      <c r="G1743" s="95"/>
      <c r="H1743" s="8"/>
      <c r="J1743" s="8"/>
    </row>
    <row r="1744" spans="1:10" x14ac:dyDescent="0.25">
      <c r="A1744" s="32">
        <f t="shared" ca="1" si="31"/>
        <v>0</v>
      </c>
      <c r="B1744" s="11"/>
      <c r="C1744" s="12"/>
      <c r="D1744" s="12"/>
      <c r="E1744" s="12"/>
      <c r="F1744" s="11"/>
      <c r="G1744" s="95"/>
      <c r="H1744" s="8"/>
      <c r="J1744" s="8"/>
    </row>
    <row r="1745" spans="1:10" x14ac:dyDescent="0.25">
      <c r="A1745" s="32">
        <f t="shared" ca="1" si="31"/>
        <v>0</v>
      </c>
      <c r="B1745" s="11"/>
      <c r="C1745" s="12"/>
      <c r="D1745" s="12"/>
      <c r="E1745" s="12"/>
      <c r="F1745" s="11"/>
      <c r="G1745" s="95"/>
      <c r="H1745" s="8"/>
      <c r="J1745" s="8"/>
    </row>
    <row r="1746" spans="1:10" x14ac:dyDescent="0.25">
      <c r="A1746" s="32">
        <f t="shared" ca="1" si="31"/>
        <v>0</v>
      </c>
      <c r="B1746" s="11"/>
      <c r="C1746" s="12"/>
      <c r="D1746" s="12"/>
      <c r="E1746" s="12"/>
      <c r="F1746" s="11"/>
      <c r="G1746" s="95"/>
      <c r="H1746" s="8"/>
      <c r="J1746" s="8"/>
    </row>
    <row r="1747" spans="1:10" x14ac:dyDescent="0.25">
      <c r="A1747" s="32">
        <f t="shared" ca="1" si="31"/>
        <v>0</v>
      </c>
      <c r="B1747" s="11"/>
      <c r="C1747" s="12"/>
      <c r="D1747" s="12"/>
      <c r="E1747" s="12"/>
      <c r="F1747" s="11"/>
      <c r="G1747" s="95"/>
      <c r="H1747" s="8"/>
      <c r="J1747" s="8"/>
    </row>
    <row r="1748" spans="1:10" x14ac:dyDescent="0.25">
      <c r="A1748" s="32">
        <f t="shared" ca="1" si="31"/>
        <v>0</v>
      </c>
      <c r="B1748" s="11"/>
      <c r="C1748" s="12"/>
      <c r="D1748" s="12"/>
      <c r="E1748" s="12"/>
      <c r="F1748" s="11"/>
      <c r="G1748" s="95"/>
      <c r="H1748" s="8"/>
      <c r="J1748" s="8"/>
    </row>
    <row r="1749" spans="1:10" x14ac:dyDescent="0.25">
      <c r="A1749" s="32">
        <f t="shared" ca="1" si="31"/>
        <v>0</v>
      </c>
      <c r="B1749" s="11"/>
      <c r="C1749" s="12"/>
      <c r="D1749" s="12"/>
      <c r="E1749" s="12"/>
      <c r="F1749" s="11"/>
      <c r="G1749" s="95"/>
      <c r="H1749" s="8"/>
      <c r="J1749" s="8"/>
    </row>
    <row r="1750" spans="1:10" x14ac:dyDescent="0.25">
      <c r="A1750" s="32">
        <f t="shared" ca="1" si="31"/>
        <v>0</v>
      </c>
      <c r="B1750" s="11"/>
      <c r="C1750" s="12"/>
      <c r="D1750" s="12"/>
      <c r="E1750" s="12"/>
      <c r="F1750" s="11"/>
      <c r="G1750" s="95"/>
      <c r="H1750" s="8"/>
      <c r="J1750" s="8"/>
    </row>
    <row r="1751" spans="1:10" x14ac:dyDescent="0.25">
      <c r="A1751" s="32">
        <f t="shared" ca="1" si="31"/>
        <v>0</v>
      </c>
      <c r="B1751" s="11"/>
      <c r="C1751" s="12"/>
      <c r="D1751" s="12"/>
      <c r="E1751" s="12"/>
      <c r="F1751" s="11"/>
      <c r="G1751" s="95"/>
      <c r="H1751" s="8"/>
      <c r="J1751" s="8"/>
    </row>
    <row r="1752" spans="1:10" x14ac:dyDescent="0.25">
      <c r="A1752" s="32">
        <f t="shared" ca="1" si="31"/>
        <v>0</v>
      </c>
      <c r="B1752" s="11"/>
      <c r="C1752" s="12"/>
      <c r="D1752" s="12"/>
      <c r="E1752" s="12"/>
      <c r="F1752" s="11"/>
      <c r="G1752" s="95"/>
      <c r="H1752" s="8"/>
      <c r="J1752" s="8"/>
    </row>
    <row r="1753" spans="1:10" x14ac:dyDescent="0.25">
      <c r="A1753" s="32">
        <f t="shared" ca="1" si="31"/>
        <v>0</v>
      </c>
      <c r="B1753" s="11"/>
      <c r="C1753" s="12"/>
      <c r="D1753" s="12"/>
      <c r="E1753" s="12"/>
      <c r="F1753" s="11"/>
      <c r="G1753" s="95"/>
      <c r="H1753" s="8"/>
      <c r="J1753" s="8"/>
    </row>
    <row r="1754" spans="1:10" x14ac:dyDescent="0.25">
      <c r="A1754" s="32">
        <f t="shared" ca="1" si="31"/>
        <v>0</v>
      </c>
      <c r="B1754" s="11"/>
      <c r="C1754" s="12"/>
      <c r="D1754" s="12"/>
      <c r="E1754" s="12"/>
      <c r="F1754" s="11"/>
      <c r="G1754" s="95"/>
      <c r="H1754" s="8"/>
      <c r="J1754" s="8"/>
    </row>
    <row r="1755" spans="1:10" x14ac:dyDescent="0.25">
      <c r="A1755" s="32">
        <f t="shared" ca="1" si="31"/>
        <v>0</v>
      </c>
      <c r="B1755" s="11"/>
      <c r="C1755" s="12"/>
      <c r="D1755" s="12"/>
      <c r="E1755" s="12"/>
      <c r="F1755" s="11"/>
      <c r="G1755" s="95"/>
      <c r="H1755" s="8"/>
      <c r="J1755" s="8"/>
    </row>
    <row r="1756" spans="1:10" x14ac:dyDescent="0.25">
      <c r="A1756" s="32">
        <f t="shared" ca="1" si="31"/>
        <v>0</v>
      </c>
      <c r="B1756" s="11"/>
      <c r="C1756" s="12"/>
      <c r="D1756" s="12"/>
      <c r="E1756" s="12"/>
      <c r="F1756" s="11"/>
      <c r="G1756" s="95"/>
      <c r="H1756" s="8"/>
      <c r="J1756" s="8"/>
    </row>
    <row r="1757" spans="1:10" x14ac:dyDescent="0.25">
      <c r="A1757" s="32">
        <f t="shared" ca="1" si="31"/>
        <v>0</v>
      </c>
      <c r="B1757" s="11"/>
      <c r="C1757" s="12"/>
      <c r="D1757" s="12"/>
      <c r="E1757" s="12"/>
      <c r="F1757" s="11"/>
      <c r="G1757" s="95"/>
      <c r="H1757" s="8"/>
      <c r="J1757" s="8"/>
    </row>
    <row r="1758" spans="1:10" x14ac:dyDescent="0.25">
      <c r="A1758" s="32">
        <f t="shared" ca="1" si="31"/>
        <v>0</v>
      </c>
      <c r="B1758" s="11"/>
      <c r="C1758" s="12"/>
      <c r="D1758" s="12"/>
      <c r="E1758" s="12"/>
      <c r="F1758" s="11"/>
      <c r="G1758" s="95"/>
      <c r="H1758" s="8"/>
      <c r="J1758" s="8"/>
    </row>
    <row r="1759" spans="1:10" x14ac:dyDescent="0.25">
      <c r="A1759" s="32">
        <f t="shared" ca="1" si="31"/>
        <v>0</v>
      </c>
      <c r="B1759" s="11"/>
      <c r="C1759" s="12"/>
      <c r="D1759" s="12"/>
      <c r="E1759" s="12"/>
      <c r="F1759" s="11"/>
      <c r="G1759" s="95"/>
      <c r="H1759" s="8"/>
      <c r="J1759" s="8"/>
    </row>
    <row r="1760" spans="1:10" x14ac:dyDescent="0.25">
      <c r="A1760" s="32">
        <f t="shared" ca="1" si="31"/>
        <v>0</v>
      </c>
      <c r="B1760" s="11"/>
      <c r="C1760" s="12"/>
      <c r="D1760" s="12"/>
      <c r="E1760" s="12"/>
      <c r="F1760" s="11"/>
      <c r="G1760" s="95"/>
      <c r="H1760" s="8"/>
      <c r="J1760" s="8"/>
    </row>
    <row r="1761" spans="1:10" x14ac:dyDescent="0.25">
      <c r="A1761" s="32">
        <f t="shared" ca="1" si="31"/>
        <v>0</v>
      </c>
      <c r="B1761" s="11"/>
      <c r="C1761" s="12"/>
      <c r="D1761" s="12"/>
      <c r="E1761" s="12"/>
      <c r="F1761" s="11"/>
      <c r="G1761" s="95"/>
      <c r="H1761" s="8"/>
      <c r="J1761" s="8"/>
    </row>
    <row r="1762" spans="1:10" x14ac:dyDescent="0.25">
      <c r="A1762" s="32">
        <f t="shared" ca="1" si="31"/>
        <v>0</v>
      </c>
      <c r="B1762" s="11"/>
      <c r="C1762" s="12"/>
      <c r="D1762" s="12"/>
      <c r="E1762" s="12"/>
      <c r="F1762" s="11"/>
      <c r="G1762" s="95"/>
      <c r="H1762" s="8"/>
      <c r="J1762" s="8"/>
    </row>
    <row r="1763" spans="1:10" x14ac:dyDescent="0.25">
      <c r="A1763" s="32">
        <f t="shared" ca="1" si="31"/>
        <v>0</v>
      </c>
      <c r="B1763" s="11"/>
      <c r="C1763" s="12"/>
      <c r="D1763" s="12"/>
      <c r="E1763" s="12"/>
      <c r="F1763" s="11"/>
      <c r="G1763" s="95"/>
      <c r="H1763" s="8"/>
      <c r="J1763" s="8"/>
    </row>
    <row r="1764" spans="1:10" x14ac:dyDescent="0.25">
      <c r="A1764" s="32">
        <f t="shared" ca="1" si="31"/>
        <v>0</v>
      </c>
      <c r="B1764" s="11"/>
      <c r="C1764" s="12"/>
      <c r="D1764" s="12"/>
      <c r="E1764" s="12"/>
      <c r="F1764" s="11"/>
      <c r="G1764" s="95"/>
      <c r="H1764" s="8"/>
      <c r="J1764" s="8"/>
    </row>
    <row r="1765" spans="1:10" x14ac:dyDescent="0.25">
      <c r="A1765" s="32">
        <f t="shared" ca="1" si="31"/>
        <v>0</v>
      </c>
      <c r="B1765" s="11"/>
      <c r="C1765" s="12"/>
      <c r="D1765" s="12"/>
      <c r="E1765" s="12"/>
      <c r="F1765" s="11"/>
      <c r="G1765" s="95"/>
      <c r="H1765" s="8"/>
      <c r="J1765" s="8"/>
    </row>
    <row r="1766" spans="1:10" x14ac:dyDescent="0.25">
      <c r="A1766" s="32">
        <f t="shared" ca="1" si="31"/>
        <v>0</v>
      </c>
      <c r="B1766" s="11"/>
      <c r="C1766" s="12"/>
      <c r="D1766" s="12"/>
      <c r="E1766" s="12"/>
      <c r="F1766" s="11"/>
      <c r="G1766" s="95"/>
      <c r="H1766" s="8"/>
      <c r="J1766" s="8"/>
    </row>
    <row r="1767" spans="1:10" x14ac:dyDescent="0.25">
      <c r="A1767" s="32">
        <f t="shared" ca="1" si="31"/>
        <v>0</v>
      </c>
      <c r="B1767" s="11"/>
      <c r="C1767" s="12"/>
      <c r="D1767" s="12"/>
      <c r="E1767" s="12"/>
      <c r="F1767" s="11"/>
      <c r="G1767" s="95"/>
      <c r="H1767" s="8"/>
      <c r="J1767" s="8"/>
    </row>
    <row r="1768" spans="1:10" x14ac:dyDescent="0.25">
      <c r="A1768" s="32">
        <f t="shared" ca="1" si="31"/>
        <v>0</v>
      </c>
      <c r="B1768" s="11"/>
      <c r="C1768" s="12"/>
      <c r="D1768" s="12"/>
      <c r="E1768" s="12"/>
      <c r="F1768" s="11"/>
      <c r="G1768" s="95"/>
      <c r="H1768" s="8"/>
      <c r="J1768" s="8"/>
    </row>
    <row r="1769" spans="1:10" x14ac:dyDescent="0.25">
      <c r="A1769" s="32">
        <f t="shared" ca="1" si="31"/>
        <v>0</v>
      </c>
      <c r="B1769" s="11"/>
      <c r="C1769" s="12"/>
      <c r="D1769" s="12"/>
      <c r="E1769" s="12"/>
      <c r="F1769" s="11"/>
      <c r="G1769" s="95"/>
      <c r="H1769" s="8"/>
      <c r="J1769" s="8"/>
    </row>
    <row r="1770" spans="1:10" x14ac:dyDescent="0.25">
      <c r="A1770" s="32">
        <f t="shared" ca="1" si="31"/>
        <v>0</v>
      </c>
      <c r="B1770" s="11"/>
      <c r="C1770" s="12"/>
      <c r="D1770" s="12"/>
      <c r="E1770" s="12"/>
      <c r="F1770" s="11"/>
      <c r="G1770" s="95"/>
      <c r="H1770" s="8"/>
      <c r="J1770" s="8"/>
    </row>
    <row r="1771" spans="1:10" x14ac:dyDescent="0.25">
      <c r="A1771" s="32">
        <f t="shared" ca="1" si="31"/>
        <v>0</v>
      </c>
      <c r="B1771" s="11"/>
      <c r="C1771" s="12"/>
      <c r="D1771" s="12"/>
      <c r="E1771" s="12"/>
      <c r="F1771" s="11"/>
      <c r="G1771" s="95"/>
      <c r="H1771" s="8"/>
      <c r="J1771" s="8"/>
    </row>
    <row r="1772" spans="1:10" x14ac:dyDescent="0.25">
      <c r="A1772" s="32">
        <f t="shared" ca="1" si="31"/>
        <v>0</v>
      </c>
      <c r="B1772" s="11"/>
      <c r="C1772" s="12"/>
      <c r="D1772" s="12"/>
      <c r="E1772" s="12"/>
      <c r="F1772" s="11"/>
      <c r="G1772" s="95"/>
      <c r="H1772" s="8"/>
      <c r="J1772" s="8"/>
    </row>
    <row r="1773" spans="1:10" x14ac:dyDescent="0.25">
      <c r="A1773" s="32">
        <f t="shared" ca="1" si="31"/>
        <v>0</v>
      </c>
      <c r="B1773" s="11"/>
      <c r="C1773" s="12"/>
      <c r="D1773" s="12"/>
      <c r="E1773" s="12"/>
      <c r="F1773" s="11"/>
      <c r="G1773" s="95"/>
      <c r="H1773" s="8"/>
      <c r="J1773" s="8"/>
    </row>
    <row r="1774" spans="1:10" x14ac:dyDescent="0.25">
      <c r="A1774" s="32">
        <f t="shared" ca="1" si="31"/>
        <v>0</v>
      </c>
      <c r="B1774" s="11"/>
      <c r="C1774" s="12"/>
      <c r="D1774" s="12"/>
      <c r="E1774" s="12"/>
      <c r="F1774" s="11"/>
      <c r="G1774" s="95"/>
      <c r="H1774" s="8"/>
      <c r="J1774" s="8"/>
    </row>
    <row r="1775" spans="1:10" x14ac:dyDescent="0.25">
      <c r="A1775" s="32">
        <f t="shared" ca="1" si="31"/>
        <v>0</v>
      </c>
      <c r="B1775" s="11"/>
      <c r="C1775" s="12"/>
      <c r="D1775" s="12"/>
      <c r="E1775" s="12"/>
      <c r="F1775" s="11"/>
      <c r="G1775" s="95"/>
      <c r="H1775" s="8"/>
      <c r="J1775" s="8"/>
    </row>
    <row r="1776" spans="1:10" x14ac:dyDescent="0.25">
      <c r="A1776" s="32">
        <f t="shared" ca="1" si="31"/>
        <v>0</v>
      </c>
      <c r="B1776" s="11"/>
      <c r="C1776" s="12"/>
      <c r="D1776" s="12"/>
      <c r="E1776" s="12"/>
      <c r="F1776" s="11"/>
      <c r="G1776" s="95"/>
      <c r="H1776" s="8"/>
      <c r="J1776" s="8"/>
    </row>
    <row r="1777" spans="1:10" x14ac:dyDescent="0.25">
      <c r="A1777" s="32">
        <f t="shared" ca="1" si="31"/>
        <v>0</v>
      </c>
      <c r="B1777" s="11"/>
      <c r="C1777" s="12"/>
      <c r="D1777" s="12"/>
      <c r="E1777" s="12"/>
      <c r="F1777" s="11"/>
      <c r="G1777" s="95"/>
      <c r="H1777" s="8"/>
      <c r="J1777" s="8"/>
    </row>
    <row r="1778" spans="1:10" x14ac:dyDescent="0.25">
      <c r="A1778" s="32">
        <f t="shared" ca="1" si="31"/>
        <v>0</v>
      </c>
      <c r="B1778" s="11"/>
      <c r="C1778" s="12"/>
      <c r="D1778" s="12"/>
      <c r="E1778" s="12"/>
      <c r="F1778" s="11"/>
      <c r="G1778" s="95"/>
      <c r="H1778" s="8"/>
      <c r="J1778" s="8"/>
    </row>
    <row r="1779" spans="1:10" x14ac:dyDescent="0.25">
      <c r="A1779" s="32">
        <f t="shared" ca="1" si="31"/>
        <v>0</v>
      </c>
      <c r="B1779" s="11"/>
      <c r="C1779" s="12"/>
      <c r="D1779" s="12"/>
      <c r="E1779" s="12"/>
      <c r="F1779" s="11"/>
      <c r="G1779" s="95"/>
      <c r="H1779" s="8"/>
      <c r="J1779" s="8"/>
    </row>
    <row r="1780" spans="1:10" x14ac:dyDescent="0.25">
      <c r="A1780" s="32">
        <f t="shared" ca="1" si="31"/>
        <v>0</v>
      </c>
      <c r="B1780" s="11"/>
      <c r="C1780" s="12"/>
      <c r="D1780" s="12"/>
      <c r="E1780" s="12"/>
      <c r="F1780" s="11"/>
      <c r="G1780" s="95"/>
      <c r="H1780" s="8"/>
      <c r="J1780" s="8"/>
    </row>
    <row r="1781" spans="1:10" x14ac:dyDescent="0.25">
      <c r="A1781" s="32">
        <f t="shared" ca="1" si="31"/>
        <v>0</v>
      </c>
      <c r="B1781" s="11"/>
      <c r="C1781" s="12"/>
      <c r="D1781" s="12"/>
      <c r="E1781" s="12"/>
      <c r="F1781" s="11"/>
      <c r="G1781" s="95"/>
      <c r="H1781" s="8"/>
      <c r="J1781" s="8"/>
    </row>
    <row r="1782" spans="1:10" x14ac:dyDescent="0.25">
      <c r="A1782" s="32">
        <f t="shared" ca="1" si="31"/>
        <v>0</v>
      </c>
      <c r="B1782" s="11"/>
      <c r="C1782" s="12"/>
      <c r="D1782" s="12"/>
      <c r="E1782" s="12"/>
      <c r="F1782" s="11"/>
      <c r="G1782" s="95"/>
      <c r="H1782" s="8"/>
      <c r="J1782" s="8"/>
    </row>
    <row r="1783" spans="1:10" x14ac:dyDescent="0.25">
      <c r="A1783" s="32">
        <f t="shared" ca="1" si="31"/>
        <v>0</v>
      </c>
      <c r="B1783" s="11"/>
      <c r="C1783" s="12"/>
      <c r="D1783" s="12"/>
      <c r="E1783" s="12"/>
      <c r="F1783" s="11"/>
      <c r="G1783" s="95"/>
      <c r="H1783" s="8"/>
      <c r="J1783" s="8"/>
    </row>
    <row r="1784" spans="1:10" x14ac:dyDescent="0.25">
      <c r="A1784" s="32">
        <f t="shared" ca="1" si="31"/>
        <v>0</v>
      </c>
      <c r="B1784" s="11"/>
      <c r="C1784" s="12"/>
      <c r="D1784" s="12"/>
      <c r="E1784" s="12"/>
      <c r="F1784" s="11"/>
      <c r="G1784" s="95"/>
      <c r="H1784" s="8"/>
      <c r="J1784" s="8"/>
    </row>
    <row r="1785" spans="1:10" x14ac:dyDescent="0.25">
      <c r="A1785" s="32">
        <f t="shared" ca="1" si="31"/>
        <v>0</v>
      </c>
      <c r="B1785" s="11"/>
      <c r="C1785" s="12"/>
      <c r="D1785" s="12"/>
      <c r="E1785" s="12"/>
      <c r="F1785" s="11"/>
      <c r="G1785" s="95"/>
      <c r="H1785" s="8"/>
      <c r="J1785" s="8"/>
    </row>
    <row r="1786" spans="1:10" x14ac:dyDescent="0.25">
      <c r="A1786" s="32">
        <f t="shared" ca="1" si="31"/>
        <v>0</v>
      </c>
      <c r="B1786" s="11"/>
      <c r="C1786" s="12"/>
      <c r="D1786" s="12"/>
      <c r="E1786" s="12"/>
      <c r="F1786" s="11"/>
      <c r="G1786" s="95"/>
      <c r="H1786" s="8"/>
      <c r="J1786" s="8"/>
    </row>
    <row r="1787" spans="1:10" x14ac:dyDescent="0.25">
      <c r="A1787" s="32">
        <f t="shared" ca="1" si="31"/>
        <v>0</v>
      </c>
      <c r="B1787" s="11"/>
      <c r="C1787" s="12"/>
      <c r="D1787" s="12"/>
      <c r="E1787" s="12"/>
      <c r="F1787" s="11"/>
      <c r="G1787" s="95"/>
      <c r="H1787" s="8"/>
      <c r="J1787" s="8"/>
    </row>
    <row r="1788" spans="1:10" x14ac:dyDescent="0.25">
      <c r="A1788" s="32">
        <f t="shared" ca="1" si="31"/>
        <v>0</v>
      </c>
      <c r="B1788" s="11"/>
      <c r="C1788" s="12"/>
      <c r="D1788" s="12"/>
      <c r="E1788" s="12"/>
      <c r="F1788" s="11"/>
      <c r="G1788" s="95"/>
      <c r="H1788" s="8"/>
      <c r="J1788" s="8"/>
    </row>
    <row r="1789" spans="1:10" x14ac:dyDescent="0.25">
      <c r="A1789" s="32">
        <f t="shared" ca="1" si="31"/>
        <v>0</v>
      </c>
      <c r="B1789" s="11"/>
      <c r="C1789" s="12"/>
      <c r="D1789" s="12"/>
      <c r="E1789" s="12"/>
      <c r="F1789" s="11"/>
      <c r="G1789" s="95"/>
      <c r="H1789" s="8"/>
      <c r="J1789" s="8"/>
    </row>
    <row r="1790" spans="1:10" x14ac:dyDescent="0.25">
      <c r="A1790" s="32">
        <f t="shared" ca="1" si="31"/>
        <v>0</v>
      </c>
      <c r="B1790" s="11"/>
      <c r="C1790" s="12"/>
      <c r="D1790" s="12"/>
      <c r="E1790" s="12"/>
      <c r="F1790" s="11"/>
      <c r="G1790" s="95"/>
      <c r="H1790" s="8"/>
      <c r="J1790" s="8"/>
    </row>
    <row r="1791" spans="1:10" x14ac:dyDescent="0.25">
      <c r="A1791" s="32">
        <f t="shared" ca="1" si="31"/>
        <v>0</v>
      </c>
      <c r="B1791" s="11"/>
      <c r="C1791" s="12"/>
      <c r="D1791" s="12"/>
      <c r="E1791" s="12"/>
      <c r="F1791" s="11"/>
      <c r="G1791" s="95"/>
      <c r="H1791" s="8"/>
      <c r="J1791" s="8"/>
    </row>
    <row r="1792" spans="1:10" x14ac:dyDescent="0.25">
      <c r="A1792" s="32">
        <f t="shared" ca="1" si="31"/>
        <v>0</v>
      </c>
      <c r="B1792" s="11"/>
      <c r="C1792" s="12"/>
      <c r="D1792" s="12"/>
      <c r="E1792" s="12"/>
      <c r="F1792" s="11"/>
      <c r="G1792" s="95"/>
      <c r="H1792" s="8"/>
      <c r="J1792" s="8"/>
    </row>
    <row r="1793" spans="1:10" x14ac:dyDescent="0.25">
      <c r="A1793" s="32">
        <f t="shared" ca="1" si="31"/>
        <v>0</v>
      </c>
      <c r="B1793" s="11"/>
      <c r="C1793" s="12"/>
      <c r="D1793" s="12"/>
      <c r="E1793" s="12"/>
      <c r="F1793" s="11"/>
      <c r="G1793" s="95"/>
      <c r="H1793" s="8"/>
      <c r="J1793" s="8"/>
    </row>
    <row r="1794" spans="1:10" x14ac:dyDescent="0.25">
      <c r="A1794" s="32">
        <f t="shared" ref="A1794:A1802" ca="1" si="32">OFFSET($C1794,0,$Z$5-1)</f>
        <v>0</v>
      </c>
      <c r="B1794" s="11"/>
      <c r="C1794" s="12"/>
      <c r="D1794" s="12"/>
      <c r="E1794" s="12"/>
      <c r="F1794" s="11"/>
      <c r="G1794" s="95"/>
      <c r="H1794" s="8"/>
      <c r="J1794" s="8"/>
    </row>
    <row r="1795" spans="1:10" x14ac:dyDescent="0.25">
      <c r="A1795" s="32">
        <f t="shared" ca="1" si="32"/>
        <v>0</v>
      </c>
      <c r="B1795" s="11"/>
      <c r="C1795" s="12"/>
      <c r="D1795" s="12"/>
      <c r="E1795" s="12"/>
      <c r="F1795" s="11"/>
      <c r="G1795" s="95"/>
      <c r="H1795" s="8"/>
      <c r="J1795" s="8"/>
    </row>
    <row r="1796" spans="1:10" x14ac:dyDescent="0.25">
      <c r="A1796" s="32">
        <f t="shared" ca="1" si="32"/>
        <v>0</v>
      </c>
      <c r="B1796" s="11"/>
      <c r="C1796" s="12"/>
      <c r="D1796" s="12"/>
      <c r="E1796" s="12"/>
      <c r="F1796" s="11"/>
      <c r="G1796" s="95"/>
      <c r="H1796" s="8"/>
      <c r="J1796" s="8"/>
    </row>
    <row r="1797" spans="1:10" x14ac:dyDescent="0.25">
      <c r="A1797" s="32">
        <f t="shared" ca="1" si="32"/>
        <v>0</v>
      </c>
      <c r="B1797" s="11"/>
      <c r="C1797" s="12"/>
      <c r="D1797" s="12"/>
      <c r="E1797" s="12"/>
      <c r="F1797" s="11"/>
      <c r="G1797" s="95"/>
      <c r="H1797" s="8"/>
      <c r="J1797" s="8"/>
    </row>
    <row r="1798" spans="1:10" x14ac:dyDescent="0.25">
      <c r="A1798" s="32">
        <f t="shared" ca="1" si="32"/>
        <v>0</v>
      </c>
      <c r="B1798" s="11"/>
      <c r="C1798" s="12"/>
      <c r="D1798" s="12"/>
      <c r="E1798" s="12"/>
      <c r="F1798" s="11"/>
      <c r="G1798" s="95"/>
      <c r="H1798" s="8"/>
      <c r="J1798" s="8"/>
    </row>
    <row r="1799" spans="1:10" x14ac:dyDescent="0.25">
      <c r="A1799" s="32">
        <f t="shared" ca="1" si="32"/>
        <v>0</v>
      </c>
      <c r="B1799" s="11"/>
      <c r="C1799" s="12"/>
      <c r="D1799" s="12"/>
      <c r="E1799" s="12"/>
      <c r="F1799" s="11"/>
      <c r="G1799" s="95"/>
      <c r="H1799" s="8"/>
      <c r="J1799" s="8"/>
    </row>
    <row r="1800" spans="1:10" x14ac:dyDescent="0.25">
      <c r="A1800" s="32">
        <f t="shared" ca="1" si="32"/>
        <v>0</v>
      </c>
      <c r="B1800" s="11"/>
      <c r="C1800" s="12"/>
      <c r="D1800" s="12"/>
      <c r="E1800" s="12"/>
      <c r="F1800" s="11"/>
      <c r="G1800" s="95"/>
      <c r="H1800" s="8"/>
      <c r="J1800" s="8"/>
    </row>
    <row r="1801" spans="1:10" x14ac:dyDescent="0.25">
      <c r="A1801" s="32">
        <f t="shared" ca="1" si="32"/>
        <v>0</v>
      </c>
      <c r="B1801" s="11"/>
      <c r="C1801" s="12"/>
      <c r="D1801" s="12"/>
      <c r="E1801" s="12"/>
      <c r="F1801" s="11"/>
      <c r="G1801" s="95"/>
      <c r="H1801" s="8"/>
      <c r="J1801" s="8"/>
    </row>
    <row r="1802" spans="1:10" x14ac:dyDescent="0.25">
      <c r="A1802" s="32">
        <f t="shared" ca="1" si="32"/>
        <v>0</v>
      </c>
      <c r="B1802" s="11"/>
      <c r="C1802" s="12"/>
      <c r="D1802" s="12"/>
      <c r="E1802" s="12"/>
      <c r="F1802" s="11"/>
      <c r="G1802" s="95"/>
      <c r="H1802" s="8"/>
      <c r="J1802" s="8"/>
    </row>
    <row r="1803" spans="1:10" x14ac:dyDescent="0.25">
      <c r="A1803" s="96"/>
    </row>
    <row r="1804" spans="1:10" x14ac:dyDescent="0.25">
      <c r="A1804" s="96"/>
    </row>
    <row r="1805" spans="1:10" x14ac:dyDescent="0.25">
      <c r="A1805" s="96"/>
    </row>
    <row r="1806" spans="1:10" x14ac:dyDescent="0.25">
      <c r="A1806" s="96"/>
    </row>
    <row r="1807" spans="1:10" x14ac:dyDescent="0.25">
      <c r="A1807" s="96"/>
    </row>
    <row r="1808" spans="1:10" x14ac:dyDescent="0.25">
      <c r="A1808" s="96"/>
    </row>
    <row r="1809" spans="1:10" x14ac:dyDescent="0.25">
      <c r="A1809" s="96"/>
    </row>
    <row r="1810" spans="1:10" x14ac:dyDescent="0.25">
      <c r="A1810" s="96"/>
    </row>
    <row r="1811" spans="1:10" x14ac:dyDescent="0.25">
      <c r="A1811" s="96"/>
    </row>
    <row r="1812" spans="1:10" x14ac:dyDescent="0.25">
      <c r="A1812" s="96"/>
    </row>
    <row r="1813" spans="1:10" x14ac:dyDescent="0.25">
      <c r="A1813" s="96"/>
    </row>
    <row r="1814" spans="1:10" x14ac:dyDescent="0.25">
      <c r="A1814" s="96"/>
    </row>
    <row r="1815" spans="1:10" x14ac:dyDescent="0.25">
      <c r="A1815" s="96"/>
    </row>
    <row r="1816" spans="1:10" x14ac:dyDescent="0.25">
      <c r="A1816" s="32">
        <f t="shared" ref="A1816:A1879" ca="1" si="33">OFFSET($C1816,0,$Z$5-1)</f>
        <v>0</v>
      </c>
      <c r="B1816" s="11"/>
      <c r="C1816" s="12"/>
      <c r="D1816" s="12"/>
      <c r="E1816" s="12"/>
      <c r="F1816" s="11"/>
      <c r="G1816" s="95"/>
      <c r="H1816" s="8"/>
      <c r="J1816" s="8"/>
    </row>
    <row r="1817" spans="1:10" x14ac:dyDescent="0.25">
      <c r="A1817" s="32">
        <f t="shared" ca="1" si="33"/>
        <v>0</v>
      </c>
      <c r="B1817" s="11"/>
      <c r="C1817" s="12"/>
      <c r="D1817" s="12"/>
      <c r="E1817" s="12"/>
      <c r="F1817" s="11"/>
      <c r="G1817" s="95"/>
      <c r="H1817" s="8"/>
      <c r="J1817" s="8"/>
    </row>
    <row r="1818" spans="1:10" x14ac:dyDescent="0.25">
      <c r="A1818" s="32">
        <f t="shared" ca="1" si="33"/>
        <v>0</v>
      </c>
      <c r="B1818" s="11"/>
      <c r="C1818" s="12"/>
      <c r="D1818" s="12"/>
      <c r="E1818" s="12"/>
      <c r="F1818" s="11"/>
      <c r="G1818" s="95"/>
      <c r="H1818" s="8"/>
      <c r="J1818" s="8"/>
    </row>
    <row r="1819" spans="1:10" x14ac:dyDescent="0.25">
      <c r="A1819" s="32">
        <f t="shared" ca="1" si="33"/>
        <v>0</v>
      </c>
      <c r="B1819" s="11"/>
      <c r="C1819" s="12"/>
      <c r="D1819" s="12"/>
      <c r="E1819" s="12"/>
      <c r="F1819" s="11"/>
      <c r="G1819" s="95"/>
      <c r="H1819" s="8"/>
      <c r="J1819" s="8"/>
    </row>
    <row r="1820" spans="1:10" x14ac:dyDescent="0.25">
      <c r="A1820" s="32">
        <f t="shared" ca="1" si="33"/>
        <v>0</v>
      </c>
      <c r="B1820" s="11"/>
      <c r="C1820" s="12"/>
      <c r="D1820" s="12"/>
      <c r="E1820" s="12"/>
      <c r="F1820" s="11"/>
      <c r="G1820" s="95"/>
      <c r="H1820" s="8"/>
      <c r="J1820" s="8"/>
    </row>
    <row r="1821" spans="1:10" x14ac:dyDescent="0.25">
      <c r="A1821" s="32">
        <f t="shared" ca="1" si="33"/>
        <v>0</v>
      </c>
      <c r="B1821" s="11"/>
      <c r="C1821" s="12"/>
      <c r="D1821" s="12"/>
      <c r="E1821" s="12"/>
      <c r="F1821" s="11"/>
      <c r="G1821" s="95"/>
      <c r="H1821" s="8"/>
      <c r="J1821" s="8"/>
    </row>
    <row r="1822" spans="1:10" x14ac:dyDescent="0.25">
      <c r="A1822" s="32">
        <f t="shared" ca="1" si="33"/>
        <v>0</v>
      </c>
      <c r="B1822" s="11"/>
      <c r="C1822" s="12"/>
      <c r="D1822" s="12"/>
      <c r="E1822" s="12"/>
      <c r="F1822" s="11"/>
      <c r="G1822" s="95"/>
      <c r="H1822" s="8"/>
      <c r="J1822" s="8"/>
    </row>
    <row r="1823" spans="1:10" x14ac:dyDescent="0.25">
      <c r="A1823" s="32">
        <f t="shared" ca="1" si="33"/>
        <v>0</v>
      </c>
      <c r="B1823" s="11"/>
      <c r="C1823" s="12"/>
      <c r="D1823" s="12"/>
      <c r="E1823" s="12"/>
      <c r="F1823" s="11"/>
      <c r="G1823" s="95"/>
      <c r="H1823" s="8"/>
      <c r="J1823" s="8"/>
    </row>
    <row r="1824" spans="1:10" x14ac:dyDescent="0.25">
      <c r="A1824" s="32">
        <f t="shared" ca="1" si="33"/>
        <v>0</v>
      </c>
      <c r="B1824" s="11"/>
      <c r="C1824" s="12"/>
      <c r="D1824" s="12"/>
      <c r="E1824" s="12"/>
      <c r="F1824" s="11"/>
      <c r="G1824" s="95"/>
      <c r="H1824" s="8"/>
      <c r="J1824" s="8"/>
    </row>
    <row r="1825" spans="1:10" x14ac:dyDescent="0.25">
      <c r="A1825" s="32">
        <f t="shared" ca="1" si="33"/>
        <v>0</v>
      </c>
      <c r="B1825" s="11"/>
      <c r="C1825" s="12"/>
      <c r="D1825" s="12"/>
      <c r="E1825" s="12"/>
      <c r="F1825" s="11"/>
      <c r="G1825" s="95"/>
      <c r="H1825" s="8"/>
      <c r="J1825" s="8"/>
    </row>
    <row r="1826" spans="1:10" x14ac:dyDescent="0.25">
      <c r="A1826" s="32">
        <f t="shared" ca="1" si="33"/>
        <v>0</v>
      </c>
      <c r="B1826" s="11"/>
      <c r="C1826" s="12"/>
      <c r="D1826" s="12"/>
      <c r="E1826" s="12"/>
      <c r="F1826" s="11"/>
      <c r="G1826" s="95"/>
      <c r="H1826" s="8"/>
      <c r="J1826" s="8"/>
    </row>
    <row r="1827" spans="1:10" x14ac:dyDescent="0.25">
      <c r="A1827" s="32">
        <f t="shared" ca="1" si="33"/>
        <v>0</v>
      </c>
      <c r="B1827" s="11"/>
      <c r="C1827" s="12"/>
      <c r="D1827" s="12"/>
      <c r="E1827" s="12"/>
      <c r="F1827" s="11"/>
      <c r="G1827" s="95"/>
      <c r="H1827" s="8"/>
      <c r="J1827" s="8"/>
    </row>
    <row r="1828" spans="1:10" x14ac:dyDescent="0.25">
      <c r="A1828" s="32">
        <f t="shared" ca="1" si="33"/>
        <v>0</v>
      </c>
      <c r="B1828" s="11"/>
      <c r="C1828" s="12"/>
      <c r="D1828" s="12"/>
      <c r="E1828" s="12"/>
      <c r="F1828" s="11"/>
      <c r="G1828" s="95"/>
      <c r="H1828" s="8"/>
      <c r="J1828" s="8"/>
    </row>
    <row r="1829" spans="1:10" x14ac:dyDescent="0.25">
      <c r="A1829" s="32">
        <f t="shared" ca="1" si="33"/>
        <v>0</v>
      </c>
      <c r="B1829" s="11"/>
      <c r="C1829" s="12"/>
      <c r="D1829" s="12"/>
      <c r="E1829" s="12"/>
      <c r="F1829" s="11"/>
      <c r="G1829" s="95"/>
      <c r="H1829" s="8"/>
      <c r="J1829" s="8"/>
    </row>
    <row r="1830" spans="1:10" x14ac:dyDescent="0.25">
      <c r="A1830" s="32">
        <f t="shared" ca="1" si="33"/>
        <v>0</v>
      </c>
      <c r="B1830" s="11"/>
      <c r="C1830" s="12"/>
      <c r="D1830" s="12"/>
      <c r="E1830" s="12"/>
      <c r="F1830" s="11"/>
      <c r="G1830" s="95"/>
      <c r="H1830" s="8"/>
      <c r="J1830" s="8"/>
    </row>
    <row r="1831" spans="1:10" x14ac:dyDescent="0.25">
      <c r="A1831" s="32">
        <f t="shared" ca="1" si="33"/>
        <v>0</v>
      </c>
      <c r="B1831" s="11"/>
      <c r="C1831" s="12"/>
      <c r="D1831" s="12"/>
      <c r="E1831" s="12"/>
      <c r="F1831" s="11"/>
      <c r="G1831" s="95"/>
      <c r="H1831" s="8"/>
      <c r="J1831" s="8"/>
    </row>
    <row r="1832" spans="1:10" x14ac:dyDescent="0.25">
      <c r="A1832" s="32">
        <f t="shared" ca="1" si="33"/>
        <v>0</v>
      </c>
      <c r="B1832" s="11"/>
      <c r="C1832" s="12"/>
      <c r="D1832" s="12"/>
      <c r="E1832" s="12"/>
      <c r="F1832" s="11"/>
      <c r="G1832" s="95"/>
      <c r="H1832" s="8"/>
      <c r="J1832" s="8"/>
    </row>
    <row r="1833" spans="1:10" x14ac:dyDescent="0.25">
      <c r="A1833" s="32">
        <f t="shared" ca="1" si="33"/>
        <v>0</v>
      </c>
      <c r="B1833" s="11"/>
      <c r="C1833" s="12"/>
      <c r="D1833" s="12"/>
      <c r="E1833" s="12"/>
      <c r="F1833" s="11"/>
      <c r="G1833" s="95"/>
      <c r="H1833" s="8"/>
      <c r="J1833" s="8"/>
    </row>
    <row r="1834" spans="1:10" x14ac:dyDescent="0.25">
      <c r="A1834" s="32">
        <f t="shared" ca="1" si="33"/>
        <v>0</v>
      </c>
      <c r="B1834" s="11"/>
      <c r="C1834" s="12"/>
      <c r="D1834" s="12"/>
      <c r="E1834" s="12"/>
      <c r="F1834" s="11"/>
      <c r="G1834" s="95"/>
      <c r="H1834" s="8"/>
      <c r="J1834" s="8"/>
    </row>
    <row r="1835" spans="1:10" x14ac:dyDescent="0.25">
      <c r="A1835" s="32">
        <f t="shared" ca="1" si="33"/>
        <v>0</v>
      </c>
      <c r="B1835" s="11"/>
      <c r="C1835" s="12"/>
      <c r="D1835" s="12"/>
      <c r="E1835" s="12"/>
      <c r="F1835" s="11"/>
      <c r="G1835" s="95"/>
      <c r="H1835" s="8"/>
      <c r="J1835" s="8"/>
    </row>
    <row r="1836" spans="1:10" x14ac:dyDescent="0.25">
      <c r="A1836" s="32">
        <f t="shared" ca="1" si="33"/>
        <v>0</v>
      </c>
      <c r="B1836" s="11"/>
      <c r="C1836" s="12"/>
      <c r="D1836" s="12"/>
      <c r="E1836" s="12"/>
      <c r="F1836" s="11"/>
      <c r="G1836" s="95"/>
      <c r="H1836" s="8"/>
      <c r="J1836" s="8"/>
    </row>
    <row r="1837" spans="1:10" x14ac:dyDescent="0.25">
      <c r="A1837" s="32">
        <f t="shared" ca="1" si="33"/>
        <v>0</v>
      </c>
      <c r="B1837" s="11"/>
      <c r="C1837" s="12"/>
      <c r="D1837" s="12"/>
      <c r="E1837" s="12"/>
      <c r="F1837" s="11"/>
      <c r="G1837" s="95"/>
      <c r="H1837" s="8"/>
      <c r="J1837" s="8"/>
    </row>
    <row r="1838" spans="1:10" x14ac:dyDescent="0.25">
      <c r="A1838" s="32">
        <f t="shared" ca="1" si="33"/>
        <v>0</v>
      </c>
      <c r="B1838" s="11"/>
      <c r="C1838" s="12"/>
      <c r="D1838" s="12"/>
      <c r="E1838" s="12"/>
      <c r="F1838" s="11"/>
      <c r="G1838" s="95"/>
      <c r="H1838" s="8"/>
      <c r="J1838" s="8"/>
    </row>
    <row r="1839" spans="1:10" x14ac:dyDescent="0.25">
      <c r="A1839" s="32">
        <f t="shared" ca="1" si="33"/>
        <v>0</v>
      </c>
      <c r="B1839" s="11"/>
      <c r="C1839" s="12"/>
      <c r="D1839" s="12"/>
      <c r="E1839" s="12"/>
      <c r="F1839" s="11"/>
      <c r="G1839" s="95"/>
      <c r="H1839" s="8"/>
      <c r="J1839" s="8"/>
    </row>
    <row r="1840" spans="1:10" x14ac:dyDescent="0.25">
      <c r="A1840" s="32">
        <f t="shared" ca="1" si="33"/>
        <v>0</v>
      </c>
      <c r="B1840" s="11"/>
      <c r="C1840" s="12"/>
      <c r="D1840" s="12"/>
      <c r="E1840" s="12"/>
      <c r="F1840" s="11"/>
      <c r="G1840" s="95"/>
      <c r="H1840" s="8"/>
      <c r="J1840" s="8"/>
    </row>
    <row r="1841" spans="1:10" x14ac:dyDescent="0.25">
      <c r="A1841" s="32">
        <f t="shared" ca="1" si="33"/>
        <v>0</v>
      </c>
      <c r="B1841" s="11"/>
      <c r="C1841" s="12"/>
      <c r="D1841" s="12"/>
      <c r="E1841" s="12"/>
      <c r="F1841" s="11"/>
      <c r="G1841" s="95"/>
      <c r="H1841" s="8"/>
      <c r="J1841" s="8"/>
    </row>
    <row r="1842" spans="1:10" x14ac:dyDescent="0.25">
      <c r="A1842" s="32">
        <f t="shared" ca="1" si="33"/>
        <v>0</v>
      </c>
      <c r="B1842" s="11"/>
      <c r="C1842" s="12"/>
      <c r="D1842" s="12"/>
      <c r="E1842" s="12"/>
      <c r="F1842" s="11"/>
      <c r="G1842" s="95"/>
      <c r="H1842" s="8"/>
      <c r="J1842" s="8"/>
    </row>
    <row r="1843" spans="1:10" x14ac:dyDescent="0.25">
      <c r="A1843" s="32">
        <f t="shared" ca="1" si="33"/>
        <v>0</v>
      </c>
      <c r="B1843" s="11"/>
      <c r="C1843" s="12"/>
      <c r="D1843" s="12"/>
      <c r="E1843" s="12"/>
      <c r="F1843" s="11"/>
      <c r="G1843" s="95"/>
      <c r="H1843" s="8"/>
      <c r="J1843" s="8"/>
    </row>
    <row r="1844" spans="1:10" x14ac:dyDescent="0.25">
      <c r="A1844" s="32">
        <f t="shared" ca="1" si="33"/>
        <v>0</v>
      </c>
      <c r="B1844" s="11"/>
      <c r="C1844" s="12"/>
      <c r="D1844" s="12"/>
      <c r="E1844" s="12"/>
      <c r="F1844" s="11"/>
      <c r="G1844" s="95"/>
      <c r="H1844" s="8"/>
      <c r="J1844" s="8"/>
    </row>
    <row r="1845" spans="1:10" x14ac:dyDescent="0.25">
      <c r="A1845" s="32">
        <f t="shared" ca="1" si="33"/>
        <v>0</v>
      </c>
      <c r="B1845" s="11"/>
      <c r="C1845" s="12"/>
      <c r="D1845" s="12"/>
      <c r="E1845" s="12"/>
      <c r="F1845" s="11"/>
      <c r="G1845" s="95"/>
      <c r="H1845" s="8"/>
      <c r="J1845" s="8"/>
    </row>
    <row r="1846" spans="1:10" x14ac:dyDescent="0.25">
      <c r="A1846" s="32">
        <f t="shared" ca="1" si="33"/>
        <v>0</v>
      </c>
      <c r="B1846" s="11"/>
      <c r="C1846" s="12"/>
      <c r="D1846" s="12"/>
      <c r="E1846" s="12"/>
      <c r="F1846" s="11"/>
      <c r="G1846" s="95"/>
      <c r="H1846" s="8"/>
      <c r="J1846" s="8"/>
    </row>
    <row r="1847" spans="1:10" x14ac:dyDescent="0.25">
      <c r="A1847" s="32">
        <f t="shared" ca="1" si="33"/>
        <v>0</v>
      </c>
      <c r="B1847" s="11"/>
      <c r="C1847" s="12"/>
      <c r="D1847" s="12"/>
      <c r="E1847" s="12"/>
      <c r="F1847" s="11"/>
      <c r="G1847" s="95"/>
      <c r="H1847" s="8"/>
      <c r="J1847" s="8"/>
    </row>
    <row r="1848" spans="1:10" x14ac:dyDescent="0.25">
      <c r="A1848" s="32">
        <f t="shared" ca="1" si="33"/>
        <v>0</v>
      </c>
      <c r="B1848" s="11"/>
      <c r="C1848" s="12"/>
      <c r="D1848" s="12"/>
      <c r="E1848" s="12"/>
      <c r="F1848" s="11"/>
      <c r="G1848" s="95"/>
      <c r="H1848" s="8"/>
      <c r="J1848" s="8"/>
    </row>
    <row r="1849" spans="1:10" x14ac:dyDescent="0.25">
      <c r="A1849" s="32">
        <f t="shared" ca="1" si="33"/>
        <v>0</v>
      </c>
      <c r="B1849" s="11"/>
      <c r="C1849" s="12"/>
      <c r="D1849" s="12"/>
      <c r="E1849" s="12"/>
      <c r="F1849" s="11"/>
      <c r="G1849" s="95"/>
      <c r="H1849" s="8"/>
      <c r="J1849" s="8"/>
    </row>
    <row r="1850" spans="1:10" x14ac:dyDescent="0.25">
      <c r="A1850" s="32">
        <f t="shared" ca="1" si="33"/>
        <v>0</v>
      </c>
      <c r="B1850" s="11"/>
      <c r="C1850" s="12"/>
      <c r="D1850" s="12"/>
      <c r="E1850" s="12"/>
      <c r="F1850" s="11"/>
      <c r="G1850" s="95"/>
      <c r="H1850" s="8"/>
      <c r="J1850" s="8"/>
    </row>
    <row r="1851" spans="1:10" x14ac:dyDescent="0.25">
      <c r="A1851" s="32">
        <f t="shared" ca="1" si="33"/>
        <v>0</v>
      </c>
      <c r="B1851" s="11"/>
      <c r="C1851" s="12"/>
      <c r="D1851" s="12"/>
      <c r="E1851" s="12"/>
      <c r="F1851" s="11"/>
      <c r="G1851" s="95"/>
      <c r="H1851" s="8"/>
      <c r="J1851" s="8"/>
    </row>
    <row r="1852" spans="1:10" x14ac:dyDescent="0.25">
      <c r="A1852" s="32">
        <f t="shared" ca="1" si="33"/>
        <v>0</v>
      </c>
      <c r="B1852" s="11"/>
      <c r="C1852" s="12"/>
      <c r="D1852" s="12"/>
      <c r="E1852" s="12"/>
      <c r="F1852" s="11"/>
      <c r="G1852" s="95"/>
      <c r="H1852" s="8"/>
      <c r="J1852" s="8"/>
    </row>
    <row r="1853" spans="1:10" x14ac:dyDescent="0.25">
      <c r="A1853" s="32">
        <f t="shared" ca="1" si="33"/>
        <v>0</v>
      </c>
      <c r="B1853" s="11"/>
      <c r="C1853" s="12"/>
      <c r="D1853" s="12"/>
      <c r="E1853" s="12"/>
      <c r="F1853" s="11"/>
      <c r="G1853" s="95"/>
      <c r="H1853" s="8"/>
      <c r="J1853" s="8"/>
    </row>
    <row r="1854" spans="1:10" x14ac:dyDescent="0.25">
      <c r="A1854" s="32">
        <f t="shared" ca="1" si="33"/>
        <v>0</v>
      </c>
      <c r="B1854" s="11"/>
      <c r="C1854" s="12"/>
      <c r="D1854" s="12"/>
      <c r="E1854" s="12"/>
      <c r="F1854" s="11"/>
      <c r="G1854" s="95"/>
      <c r="H1854" s="8"/>
      <c r="J1854" s="8"/>
    </row>
    <row r="1855" spans="1:10" x14ac:dyDescent="0.25">
      <c r="A1855" s="32">
        <f t="shared" ca="1" si="33"/>
        <v>0</v>
      </c>
      <c r="B1855" s="11"/>
      <c r="C1855" s="12"/>
      <c r="D1855" s="12"/>
      <c r="E1855" s="12"/>
      <c r="F1855" s="11"/>
      <c r="G1855" s="95"/>
      <c r="H1855" s="8"/>
      <c r="J1855" s="8"/>
    </row>
    <row r="1856" spans="1:10" x14ac:dyDescent="0.25">
      <c r="A1856" s="32">
        <f t="shared" ca="1" si="33"/>
        <v>0</v>
      </c>
      <c r="B1856" s="11"/>
      <c r="C1856" s="12"/>
      <c r="D1856" s="12"/>
      <c r="E1856" s="12"/>
      <c r="F1856" s="11"/>
      <c r="G1856" s="95"/>
      <c r="H1856" s="8"/>
      <c r="J1856" s="8"/>
    </row>
    <row r="1857" spans="1:10" x14ac:dyDescent="0.25">
      <c r="A1857" s="32">
        <f t="shared" ca="1" si="33"/>
        <v>0</v>
      </c>
      <c r="B1857" s="11"/>
      <c r="C1857" s="12"/>
      <c r="D1857" s="12"/>
      <c r="E1857" s="12"/>
      <c r="F1857" s="11"/>
      <c r="G1857" s="95"/>
      <c r="H1857" s="8"/>
      <c r="J1857" s="8"/>
    </row>
    <row r="1858" spans="1:10" x14ac:dyDescent="0.25">
      <c r="A1858" s="32">
        <f t="shared" ca="1" si="33"/>
        <v>0</v>
      </c>
      <c r="B1858" s="11"/>
      <c r="C1858" s="12"/>
      <c r="D1858" s="12"/>
      <c r="E1858" s="12"/>
      <c r="F1858" s="11"/>
      <c r="G1858" s="95"/>
      <c r="H1858" s="8"/>
      <c r="J1858" s="8"/>
    </row>
    <row r="1859" spans="1:10" x14ac:dyDescent="0.25">
      <c r="A1859" s="32">
        <f t="shared" ca="1" si="33"/>
        <v>0</v>
      </c>
      <c r="B1859" s="11"/>
      <c r="C1859" s="12"/>
      <c r="D1859" s="12"/>
      <c r="E1859" s="12"/>
      <c r="F1859" s="11"/>
      <c r="G1859" s="95"/>
      <c r="H1859" s="8"/>
      <c r="J1859" s="8"/>
    </row>
    <row r="1860" spans="1:10" x14ac:dyDescent="0.25">
      <c r="A1860" s="32">
        <f t="shared" ca="1" si="33"/>
        <v>0</v>
      </c>
      <c r="B1860" s="11"/>
      <c r="C1860" s="12"/>
      <c r="D1860" s="12"/>
      <c r="E1860" s="12"/>
      <c r="F1860" s="11"/>
      <c r="G1860" s="95"/>
      <c r="H1860" s="8"/>
      <c r="J1860" s="8"/>
    </row>
    <row r="1861" spans="1:10" x14ac:dyDescent="0.25">
      <c r="A1861" s="32">
        <f t="shared" ca="1" si="33"/>
        <v>0</v>
      </c>
      <c r="B1861" s="11"/>
      <c r="C1861" s="12"/>
      <c r="D1861" s="12"/>
      <c r="E1861" s="12"/>
      <c r="F1861" s="11"/>
      <c r="G1861" s="95"/>
      <c r="H1861" s="8"/>
      <c r="J1861" s="8"/>
    </row>
    <row r="1862" spans="1:10" x14ac:dyDescent="0.25">
      <c r="A1862" s="32">
        <f t="shared" ca="1" si="33"/>
        <v>0</v>
      </c>
      <c r="B1862" s="11"/>
      <c r="C1862" s="12"/>
      <c r="D1862" s="12"/>
      <c r="E1862" s="12"/>
      <c r="F1862" s="11"/>
      <c r="G1862" s="95"/>
      <c r="H1862" s="8"/>
      <c r="J1862" s="8"/>
    </row>
    <row r="1863" spans="1:10" x14ac:dyDescent="0.25">
      <c r="A1863" s="32">
        <f t="shared" ca="1" si="33"/>
        <v>0</v>
      </c>
      <c r="B1863" s="11"/>
      <c r="C1863" s="12"/>
      <c r="D1863" s="12"/>
      <c r="E1863" s="12"/>
      <c r="F1863" s="11"/>
      <c r="G1863" s="95"/>
      <c r="H1863" s="8"/>
      <c r="J1863" s="8"/>
    </row>
    <row r="1864" spans="1:10" x14ac:dyDescent="0.25">
      <c r="A1864" s="32">
        <f t="shared" ca="1" si="33"/>
        <v>0</v>
      </c>
      <c r="B1864" s="11"/>
      <c r="C1864" s="12"/>
      <c r="D1864" s="12"/>
      <c r="E1864" s="12"/>
      <c r="F1864" s="11"/>
      <c r="G1864" s="95"/>
      <c r="H1864" s="8"/>
      <c r="J1864" s="8"/>
    </row>
    <row r="1865" spans="1:10" x14ac:dyDescent="0.25">
      <c r="A1865" s="32">
        <f t="shared" ca="1" si="33"/>
        <v>0</v>
      </c>
      <c r="B1865" s="11"/>
      <c r="C1865" s="12"/>
      <c r="D1865" s="12"/>
      <c r="E1865" s="12"/>
      <c r="F1865" s="11"/>
      <c r="G1865" s="95"/>
      <c r="H1865" s="8"/>
      <c r="J1865" s="8"/>
    </row>
    <row r="1866" spans="1:10" x14ac:dyDescent="0.25">
      <c r="A1866" s="32">
        <f t="shared" ca="1" si="33"/>
        <v>0</v>
      </c>
      <c r="B1866" s="11"/>
      <c r="C1866" s="12"/>
      <c r="D1866" s="12"/>
      <c r="E1866" s="12"/>
      <c r="F1866" s="11"/>
      <c r="G1866" s="95"/>
      <c r="H1866" s="8"/>
      <c r="J1866" s="8"/>
    </row>
    <row r="1867" spans="1:10" x14ac:dyDescent="0.25">
      <c r="A1867" s="32">
        <f t="shared" ca="1" si="33"/>
        <v>0</v>
      </c>
      <c r="B1867" s="11"/>
      <c r="C1867" s="12"/>
      <c r="D1867" s="12"/>
      <c r="E1867" s="12"/>
      <c r="F1867" s="11"/>
      <c r="G1867" s="95"/>
      <c r="H1867" s="8"/>
      <c r="J1867" s="8"/>
    </row>
    <row r="1868" spans="1:10" x14ac:dyDescent="0.25">
      <c r="A1868" s="32">
        <f t="shared" ca="1" si="33"/>
        <v>0</v>
      </c>
      <c r="B1868" s="11"/>
      <c r="C1868" s="12"/>
      <c r="D1868" s="12"/>
      <c r="E1868" s="12"/>
      <c r="F1868" s="11"/>
      <c r="G1868" s="95"/>
      <c r="H1868" s="8"/>
      <c r="J1868" s="8"/>
    </row>
    <row r="1869" spans="1:10" x14ac:dyDescent="0.25">
      <c r="A1869" s="32">
        <f t="shared" ca="1" si="33"/>
        <v>0</v>
      </c>
      <c r="B1869" s="11"/>
      <c r="C1869" s="12"/>
      <c r="D1869" s="12"/>
      <c r="E1869" s="12"/>
      <c r="F1869" s="11"/>
      <c r="G1869" s="95"/>
      <c r="H1869" s="8"/>
      <c r="J1869" s="8"/>
    </row>
    <row r="1870" spans="1:10" x14ac:dyDescent="0.25">
      <c r="A1870" s="32">
        <f t="shared" ca="1" si="33"/>
        <v>0</v>
      </c>
      <c r="B1870" s="11"/>
      <c r="C1870" s="12"/>
      <c r="D1870" s="12"/>
      <c r="E1870" s="12"/>
      <c r="F1870" s="11"/>
      <c r="G1870" s="95"/>
      <c r="H1870" s="8"/>
      <c r="J1870" s="8"/>
    </row>
    <row r="1871" spans="1:10" x14ac:dyDescent="0.25">
      <c r="A1871" s="32">
        <f t="shared" ca="1" si="33"/>
        <v>0</v>
      </c>
      <c r="B1871" s="11"/>
      <c r="C1871" s="12"/>
      <c r="D1871" s="12"/>
      <c r="E1871" s="12"/>
      <c r="F1871" s="11"/>
      <c r="G1871" s="95"/>
      <c r="H1871" s="8"/>
      <c r="J1871" s="8"/>
    </row>
    <row r="1872" spans="1:10" x14ac:dyDescent="0.25">
      <c r="A1872" s="32">
        <f t="shared" ca="1" si="33"/>
        <v>0</v>
      </c>
      <c r="B1872" s="11"/>
      <c r="C1872" s="12"/>
      <c r="D1872" s="12"/>
      <c r="E1872" s="12"/>
      <c r="F1872" s="11"/>
      <c r="G1872" s="95"/>
      <c r="H1872" s="8"/>
      <c r="J1872" s="8"/>
    </row>
    <row r="1873" spans="1:10" x14ac:dyDescent="0.25">
      <c r="A1873" s="32">
        <f t="shared" ca="1" si="33"/>
        <v>0</v>
      </c>
      <c r="B1873" s="11"/>
      <c r="C1873" s="12"/>
      <c r="D1873" s="12"/>
      <c r="E1873" s="12"/>
      <c r="F1873" s="11"/>
      <c r="G1873" s="95"/>
      <c r="H1873" s="8"/>
      <c r="J1873" s="8"/>
    </row>
    <row r="1874" spans="1:10" x14ac:dyDescent="0.25">
      <c r="A1874" s="32">
        <f t="shared" ca="1" si="33"/>
        <v>0</v>
      </c>
      <c r="B1874" s="11"/>
      <c r="C1874" s="12"/>
      <c r="D1874" s="12"/>
      <c r="E1874" s="12"/>
      <c r="F1874" s="11"/>
      <c r="G1874" s="95"/>
      <c r="H1874" s="8"/>
      <c r="J1874" s="8"/>
    </row>
    <row r="1875" spans="1:10" x14ac:dyDescent="0.25">
      <c r="A1875" s="32">
        <f t="shared" ca="1" si="33"/>
        <v>0</v>
      </c>
      <c r="B1875" s="11"/>
      <c r="C1875" s="12"/>
      <c r="D1875" s="12"/>
      <c r="E1875" s="12"/>
      <c r="F1875" s="11"/>
      <c r="G1875" s="95"/>
      <c r="H1875" s="8"/>
      <c r="J1875" s="8"/>
    </row>
    <row r="1876" spans="1:10" x14ac:dyDescent="0.25">
      <c r="A1876" s="32">
        <f t="shared" ca="1" si="33"/>
        <v>0</v>
      </c>
      <c r="B1876" s="11"/>
      <c r="C1876" s="12"/>
      <c r="D1876" s="12"/>
      <c r="E1876" s="12"/>
      <c r="F1876" s="11"/>
      <c r="G1876" s="95"/>
      <c r="H1876" s="8"/>
      <c r="J1876" s="8"/>
    </row>
    <row r="1877" spans="1:10" x14ac:dyDescent="0.25">
      <c r="A1877" s="32">
        <f t="shared" ca="1" si="33"/>
        <v>0</v>
      </c>
      <c r="B1877" s="11"/>
      <c r="C1877" s="12"/>
      <c r="D1877" s="12"/>
      <c r="E1877" s="12"/>
      <c r="F1877" s="11"/>
      <c r="G1877" s="95"/>
      <c r="H1877" s="8"/>
      <c r="J1877" s="8"/>
    </row>
    <row r="1878" spans="1:10" x14ac:dyDescent="0.25">
      <c r="A1878" s="32">
        <f t="shared" ca="1" si="33"/>
        <v>0</v>
      </c>
      <c r="B1878" s="11"/>
      <c r="C1878" s="12"/>
      <c r="D1878" s="12"/>
      <c r="E1878" s="12"/>
      <c r="F1878" s="11"/>
      <c r="G1878" s="95"/>
      <c r="H1878" s="8"/>
      <c r="J1878" s="8"/>
    </row>
    <row r="1879" spans="1:10" x14ac:dyDescent="0.25">
      <c r="A1879" s="32">
        <f t="shared" ca="1" si="33"/>
        <v>0</v>
      </c>
      <c r="B1879" s="11"/>
      <c r="C1879" s="12"/>
      <c r="D1879" s="12"/>
      <c r="E1879" s="12"/>
      <c r="F1879" s="11"/>
      <c r="G1879" s="95"/>
      <c r="H1879" s="8"/>
      <c r="J1879" s="8"/>
    </row>
    <row r="1880" spans="1:10" x14ac:dyDescent="0.25">
      <c r="A1880" s="32">
        <f t="shared" ref="A1880:A1943" ca="1" si="34">OFFSET($C1880,0,$Z$5-1)</f>
        <v>0</v>
      </c>
      <c r="B1880" s="11"/>
      <c r="C1880" s="12"/>
      <c r="D1880" s="12"/>
      <c r="E1880" s="12"/>
      <c r="F1880" s="11"/>
      <c r="G1880" s="95"/>
      <c r="H1880" s="8"/>
      <c r="J1880" s="8"/>
    </row>
    <row r="1881" spans="1:10" x14ac:dyDescent="0.25">
      <c r="A1881" s="32">
        <f t="shared" ca="1" si="34"/>
        <v>0</v>
      </c>
      <c r="B1881" s="11"/>
      <c r="C1881" s="12"/>
      <c r="D1881" s="12"/>
      <c r="E1881" s="12"/>
      <c r="F1881" s="11"/>
      <c r="G1881" s="95"/>
      <c r="H1881" s="8"/>
      <c r="J1881" s="8"/>
    </row>
    <row r="1882" spans="1:10" x14ac:dyDescent="0.25">
      <c r="A1882" s="32">
        <f t="shared" ca="1" si="34"/>
        <v>0</v>
      </c>
      <c r="B1882" s="11"/>
      <c r="C1882" s="12"/>
      <c r="D1882" s="12"/>
      <c r="E1882" s="12"/>
      <c r="F1882" s="11"/>
      <c r="G1882" s="95"/>
      <c r="H1882" s="8"/>
      <c r="J1882" s="8"/>
    </row>
    <row r="1883" spans="1:10" x14ac:dyDescent="0.25">
      <c r="A1883" s="32">
        <f t="shared" ca="1" si="34"/>
        <v>0</v>
      </c>
      <c r="B1883" s="11"/>
      <c r="C1883" s="12"/>
      <c r="D1883" s="12"/>
      <c r="E1883" s="12"/>
      <c r="F1883" s="11"/>
      <c r="G1883" s="95"/>
      <c r="H1883" s="8"/>
      <c r="J1883" s="8"/>
    </row>
    <row r="1884" spans="1:10" x14ac:dyDescent="0.25">
      <c r="A1884" s="32">
        <f t="shared" ca="1" si="34"/>
        <v>0</v>
      </c>
      <c r="B1884" s="11"/>
      <c r="C1884" s="12"/>
      <c r="D1884" s="12"/>
      <c r="E1884" s="12"/>
      <c r="F1884" s="11"/>
      <c r="G1884" s="95"/>
      <c r="H1884" s="8"/>
      <c r="J1884" s="8"/>
    </row>
    <row r="1885" spans="1:10" x14ac:dyDescent="0.25">
      <c r="A1885" s="32">
        <f t="shared" ca="1" si="34"/>
        <v>0</v>
      </c>
      <c r="B1885" s="11"/>
      <c r="C1885" s="12"/>
      <c r="D1885" s="12"/>
      <c r="E1885" s="12"/>
      <c r="F1885" s="11"/>
      <c r="G1885" s="95"/>
      <c r="H1885" s="8"/>
      <c r="J1885" s="8"/>
    </row>
    <row r="1886" spans="1:10" x14ac:dyDescent="0.25">
      <c r="A1886" s="32">
        <f t="shared" ca="1" si="34"/>
        <v>0</v>
      </c>
      <c r="B1886" s="11"/>
      <c r="C1886" s="12"/>
      <c r="D1886" s="12"/>
      <c r="E1886" s="12"/>
      <c r="F1886" s="11"/>
      <c r="G1886" s="95"/>
      <c r="H1886" s="8"/>
      <c r="J1886" s="8"/>
    </row>
    <row r="1887" spans="1:10" x14ac:dyDescent="0.25">
      <c r="A1887" s="32">
        <f t="shared" ca="1" si="34"/>
        <v>0</v>
      </c>
      <c r="B1887" s="11"/>
      <c r="C1887" s="12"/>
      <c r="D1887" s="12"/>
      <c r="E1887" s="12"/>
      <c r="F1887" s="11"/>
      <c r="G1887" s="95"/>
      <c r="H1887" s="8"/>
      <c r="J1887" s="8"/>
    </row>
    <row r="1888" spans="1:10" x14ac:dyDescent="0.25">
      <c r="A1888" s="32">
        <f t="shared" ca="1" si="34"/>
        <v>0</v>
      </c>
      <c r="B1888" s="11"/>
      <c r="C1888" s="12"/>
      <c r="D1888" s="12"/>
      <c r="E1888" s="12"/>
      <c r="F1888" s="11"/>
      <c r="G1888" s="95"/>
      <c r="H1888" s="8"/>
      <c r="J1888" s="8"/>
    </row>
    <row r="1889" spans="1:10" x14ac:dyDescent="0.25">
      <c r="A1889" s="32">
        <f t="shared" ca="1" si="34"/>
        <v>0</v>
      </c>
      <c r="B1889" s="11"/>
      <c r="C1889" s="12"/>
      <c r="D1889" s="12"/>
      <c r="E1889" s="12"/>
      <c r="F1889" s="11"/>
      <c r="G1889" s="95"/>
      <c r="H1889" s="8"/>
      <c r="J1889" s="8"/>
    </row>
    <row r="1890" spans="1:10" x14ac:dyDescent="0.25">
      <c r="A1890" s="32">
        <f t="shared" ca="1" si="34"/>
        <v>0</v>
      </c>
      <c r="B1890" s="11"/>
      <c r="C1890" s="12"/>
      <c r="D1890" s="12"/>
      <c r="E1890" s="12"/>
      <c r="F1890" s="11"/>
      <c r="G1890" s="95"/>
      <c r="H1890" s="8"/>
      <c r="J1890" s="8"/>
    </row>
    <row r="1891" spans="1:10" x14ac:dyDescent="0.25">
      <c r="A1891" s="32">
        <f t="shared" ca="1" si="34"/>
        <v>0</v>
      </c>
      <c r="B1891" s="11"/>
      <c r="C1891" s="12"/>
      <c r="D1891" s="12"/>
      <c r="E1891" s="12"/>
      <c r="F1891" s="11"/>
      <c r="G1891" s="95"/>
      <c r="H1891" s="8"/>
      <c r="J1891" s="8"/>
    </row>
    <row r="1892" spans="1:10" x14ac:dyDescent="0.25">
      <c r="A1892" s="32">
        <f t="shared" ca="1" si="34"/>
        <v>0</v>
      </c>
      <c r="B1892" s="11"/>
      <c r="C1892" s="12"/>
      <c r="D1892" s="12"/>
      <c r="E1892" s="12"/>
      <c r="F1892" s="11"/>
      <c r="G1892" s="95"/>
      <c r="H1892" s="8"/>
      <c r="J1892" s="8"/>
    </row>
    <row r="1893" spans="1:10" x14ac:dyDescent="0.25">
      <c r="A1893" s="32">
        <f t="shared" ca="1" si="34"/>
        <v>0</v>
      </c>
      <c r="B1893" s="11"/>
      <c r="C1893" s="12"/>
      <c r="D1893" s="12"/>
      <c r="E1893" s="12"/>
      <c r="F1893" s="11"/>
      <c r="G1893" s="95"/>
      <c r="H1893" s="8"/>
      <c r="J1893" s="8"/>
    </row>
    <row r="1894" spans="1:10" x14ac:dyDescent="0.25">
      <c r="A1894" s="32">
        <f t="shared" ca="1" si="34"/>
        <v>0</v>
      </c>
      <c r="B1894" s="11"/>
      <c r="C1894" s="12"/>
      <c r="D1894" s="12"/>
      <c r="E1894" s="12"/>
      <c r="F1894" s="11"/>
      <c r="G1894" s="95"/>
      <c r="H1894" s="8"/>
      <c r="J1894" s="8"/>
    </row>
    <row r="1895" spans="1:10" x14ac:dyDescent="0.25">
      <c r="A1895" s="32">
        <f t="shared" ca="1" si="34"/>
        <v>0</v>
      </c>
      <c r="B1895" s="11"/>
      <c r="C1895" s="12"/>
      <c r="D1895" s="12"/>
      <c r="E1895" s="12"/>
      <c r="F1895" s="11"/>
      <c r="G1895" s="95"/>
      <c r="H1895" s="8"/>
      <c r="J1895" s="8"/>
    </row>
    <row r="1896" spans="1:10" x14ac:dyDescent="0.25">
      <c r="A1896" s="32">
        <f t="shared" ca="1" si="34"/>
        <v>0</v>
      </c>
      <c r="B1896" s="11"/>
      <c r="C1896" s="12"/>
      <c r="D1896" s="12"/>
      <c r="E1896" s="12"/>
      <c r="F1896" s="11"/>
      <c r="G1896" s="95"/>
      <c r="H1896" s="8"/>
      <c r="J1896" s="8"/>
    </row>
    <row r="1897" spans="1:10" x14ac:dyDescent="0.25">
      <c r="A1897" s="32">
        <f t="shared" ca="1" si="34"/>
        <v>0</v>
      </c>
      <c r="B1897" s="11"/>
      <c r="C1897" s="12"/>
      <c r="D1897" s="12"/>
      <c r="E1897" s="12"/>
      <c r="F1897" s="11"/>
      <c r="G1897" s="95"/>
      <c r="H1897" s="8"/>
      <c r="J1897" s="8"/>
    </row>
    <row r="1898" spans="1:10" x14ac:dyDescent="0.25">
      <c r="A1898" s="32">
        <f t="shared" ca="1" si="34"/>
        <v>0</v>
      </c>
      <c r="B1898" s="11"/>
      <c r="C1898" s="12"/>
      <c r="D1898" s="12"/>
      <c r="E1898" s="12"/>
      <c r="F1898" s="11"/>
      <c r="G1898" s="95"/>
      <c r="H1898" s="8"/>
      <c r="J1898" s="8"/>
    </row>
    <row r="1899" spans="1:10" x14ac:dyDescent="0.25">
      <c r="A1899" s="32">
        <f t="shared" ca="1" si="34"/>
        <v>0</v>
      </c>
      <c r="B1899" s="11"/>
      <c r="C1899" s="12"/>
      <c r="D1899" s="12"/>
      <c r="E1899" s="12"/>
      <c r="F1899" s="11"/>
      <c r="G1899" s="95"/>
      <c r="H1899" s="8"/>
      <c r="J1899" s="8"/>
    </row>
    <row r="1900" spans="1:10" x14ac:dyDescent="0.25">
      <c r="A1900" s="32">
        <f t="shared" ca="1" si="34"/>
        <v>0</v>
      </c>
      <c r="B1900" s="11"/>
      <c r="C1900" s="12"/>
      <c r="D1900" s="12"/>
      <c r="E1900" s="12"/>
      <c r="F1900" s="11"/>
      <c r="G1900" s="95"/>
      <c r="H1900" s="8"/>
      <c r="J1900" s="8"/>
    </row>
    <row r="1901" spans="1:10" x14ac:dyDescent="0.25">
      <c r="A1901" s="32">
        <f t="shared" ca="1" si="34"/>
        <v>0</v>
      </c>
      <c r="B1901" s="11"/>
      <c r="C1901" s="12"/>
      <c r="D1901" s="12"/>
      <c r="E1901" s="12"/>
      <c r="F1901" s="11"/>
      <c r="G1901" s="95"/>
      <c r="H1901" s="8"/>
      <c r="J1901" s="8"/>
    </row>
    <row r="1902" spans="1:10" x14ac:dyDescent="0.25">
      <c r="A1902" s="32">
        <f t="shared" ca="1" si="34"/>
        <v>0</v>
      </c>
      <c r="B1902" s="11"/>
      <c r="C1902" s="12"/>
      <c r="D1902" s="12"/>
      <c r="E1902" s="12"/>
      <c r="F1902" s="11"/>
      <c r="G1902" s="95"/>
      <c r="H1902" s="8"/>
      <c r="J1902" s="8"/>
    </row>
    <row r="1903" spans="1:10" x14ac:dyDescent="0.25">
      <c r="A1903" s="32">
        <f t="shared" ca="1" si="34"/>
        <v>0</v>
      </c>
      <c r="B1903" s="11"/>
      <c r="C1903" s="12"/>
      <c r="D1903" s="12"/>
      <c r="E1903" s="12"/>
      <c r="F1903" s="11"/>
      <c r="G1903" s="95"/>
      <c r="H1903" s="8"/>
      <c r="J1903" s="8"/>
    </row>
    <row r="1904" spans="1:10" x14ac:dyDescent="0.25">
      <c r="A1904" s="32">
        <f t="shared" ca="1" si="34"/>
        <v>0</v>
      </c>
      <c r="B1904" s="11"/>
      <c r="C1904" s="12"/>
      <c r="D1904" s="12"/>
      <c r="E1904" s="12"/>
      <c r="F1904" s="11"/>
      <c r="G1904" s="95"/>
      <c r="H1904" s="8"/>
      <c r="J1904" s="8"/>
    </row>
    <row r="1905" spans="1:10" x14ac:dyDescent="0.25">
      <c r="A1905" s="32">
        <f t="shared" ca="1" si="34"/>
        <v>0</v>
      </c>
      <c r="B1905" s="11"/>
      <c r="C1905" s="12"/>
      <c r="D1905" s="12"/>
      <c r="E1905" s="12"/>
      <c r="F1905" s="11"/>
      <c r="G1905" s="95"/>
      <c r="H1905" s="8"/>
      <c r="J1905" s="8"/>
    </row>
    <row r="1906" spans="1:10" x14ac:dyDescent="0.25">
      <c r="A1906" s="32">
        <f t="shared" ca="1" si="34"/>
        <v>0</v>
      </c>
      <c r="B1906" s="11"/>
      <c r="C1906" s="12"/>
      <c r="D1906" s="12"/>
      <c r="E1906" s="12"/>
      <c r="F1906" s="11"/>
      <c r="G1906" s="95"/>
      <c r="H1906" s="8"/>
      <c r="J1906" s="8"/>
    </row>
    <row r="1907" spans="1:10" x14ac:dyDescent="0.25">
      <c r="A1907" s="32">
        <f t="shared" ca="1" si="34"/>
        <v>0</v>
      </c>
      <c r="B1907" s="11"/>
      <c r="C1907" s="12"/>
      <c r="D1907" s="12"/>
      <c r="E1907" s="12"/>
      <c r="F1907" s="11"/>
      <c r="G1907" s="95"/>
      <c r="H1907" s="8"/>
      <c r="J1907" s="8"/>
    </row>
    <row r="1908" spans="1:10" x14ac:dyDescent="0.25">
      <c r="A1908" s="32">
        <f t="shared" ca="1" si="34"/>
        <v>0</v>
      </c>
      <c r="B1908" s="11"/>
      <c r="C1908" s="12"/>
      <c r="D1908" s="12"/>
      <c r="E1908" s="12"/>
      <c r="F1908" s="11"/>
      <c r="G1908" s="95"/>
      <c r="H1908" s="8"/>
      <c r="J1908" s="8"/>
    </row>
    <row r="1909" spans="1:10" x14ac:dyDescent="0.25">
      <c r="A1909" s="32">
        <f t="shared" ca="1" si="34"/>
        <v>0</v>
      </c>
      <c r="B1909" s="11"/>
      <c r="C1909" s="12"/>
      <c r="D1909" s="12"/>
      <c r="E1909" s="12"/>
      <c r="F1909" s="11"/>
      <c r="G1909" s="95"/>
      <c r="H1909" s="8"/>
      <c r="J1909" s="8"/>
    </row>
    <row r="1910" spans="1:10" x14ac:dyDescent="0.25">
      <c r="A1910" s="32">
        <f t="shared" ca="1" si="34"/>
        <v>0</v>
      </c>
      <c r="B1910" s="11"/>
      <c r="C1910" s="12"/>
      <c r="D1910" s="12"/>
      <c r="E1910" s="12"/>
      <c r="F1910" s="11"/>
      <c r="G1910" s="95"/>
      <c r="H1910" s="8"/>
      <c r="J1910" s="8"/>
    </row>
    <row r="1911" spans="1:10" x14ac:dyDescent="0.25">
      <c r="A1911" s="32">
        <f t="shared" ca="1" si="34"/>
        <v>0</v>
      </c>
      <c r="B1911" s="11"/>
      <c r="C1911" s="12"/>
      <c r="D1911" s="12"/>
      <c r="E1911" s="12"/>
      <c r="F1911" s="11"/>
      <c r="G1911" s="95"/>
      <c r="H1911" s="8"/>
      <c r="J1911" s="8"/>
    </row>
    <row r="1912" spans="1:10" x14ac:dyDescent="0.25">
      <c r="A1912" s="32">
        <f t="shared" ca="1" si="34"/>
        <v>0</v>
      </c>
      <c r="B1912" s="11"/>
      <c r="C1912" s="12"/>
      <c r="D1912" s="12"/>
      <c r="E1912" s="12"/>
      <c r="F1912" s="11"/>
      <c r="G1912" s="95"/>
      <c r="H1912" s="8"/>
      <c r="J1912" s="8"/>
    </row>
    <row r="1913" spans="1:10" x14ac:dyDescent="0.25">
      <c r="A1913" s="32">
        <f t="shared" ca="1" si="34"/>
        <v>0</v>
      </c>
      <c r="B1913" s="11"/>
      <c r="C1913" s="12"/>
      <c r="D1913" s="12"/>
      <c r="E1913" s="12"/>
      <c r="F1913" s="11"/>
      <c r="G1913" s="95"/>
      <c r="H1913" s="8"/>
      <c r="J1913" s="8"/>
    </row>
    <row r="1914" spans="1:10" x14ac:dyDescent="0.25">
      <c r="A1914" s="32">
        <f t="shared" ca="1" si="34"/>
        <v>0</v>
      </c>
      <c r="B1914" s="11"/>
      <c r="C1914" s="12"/>
      <c r="D1914" s="12"/>
      <c r="E1914" s="12"/>
      <c r="F1914" s="11"/>
      <c r="G1914" s="95"/>
      <c r="H1914" s="8"/>
      <c r="J1914" s="8"/>
    </row>
    <row r="1915" spans="1:10" x14ac:dyDescent="0.25">
      <c r="A1915" s="32">
        <f t="shared" ca="1" si="34"/>
        <v>0</v>
      </c>
      <c r="B1915" s="11"/>
      <c r="C1915" s="12"/>
      <c r="D1915" s="12"/>
      <c r="E1915" s="12"/>
      <c r="F1915" s="11"/>
      <c r="G1915" s="95"/>
      <c r="H1915" s="8"/>
      <c r="J1915" s="8"/>
    </row>
    <row r="1916" spans="1:10" x14ac:dyDescent="0.25">
      <c r="A1916" s="32">
        <f t="shared" ca="1" si="34"/>
        <v>0</v>
      </c>
      <c r="B1916" s="11"/>
      <c r="C1916" s="12"/>
      <c r="D1916" s="12"/>
      <c r="E1916" s="12"/>
      <c r="F1916" s="11"/>
      <c r="G1916" s="95"/>
      <c r="H1916" s="8"/>
      <c r="J1916" s="8"/>
    </row>
    <row r="1917" spans="1:10" x14ac:dyDescent="0.25">
      <c r="A1917" s="32">
        <f t="shared" ca="1" si="34"/>
        <v>0</v>
      </c>
      <c r="B1917" s="11"/>
      <c r="C1917" s="12"/>
      <c r="D1917" s="12"/>
      <c r="E1917" s="12"/>
      <c r="F1917" s="11"/>
      <c r="G1917" s="95"/>
      <c r="H1917" s="8"/>
      <c r="J1917" s="8"/>
    </row>
    <row r="1918" spans="1:10" x14ac:dyDescent="0.25">
      <c r="A1918" s="32">
        <f t="shared" ca="1" si="34"/>
        <v>0</v>
      </c>
      <c r="B1918" s="11"/>
      <c r="C1918" s="12"/>
      <c r="D1918" s="12"/>
      <c r="E1918" s="12"/>
      <c r="F1918" s="11"/>
      <c r="G1918" s="95"/>
      <c r="H1918" s="8"/>
      <c r="J1918" s="8"/>
    </row>
    <row r="1919" spans="1:10" x14ac:dyDescent="0.25">
      <c r="A1919" s="32">
        <f t="shared" ca="1" si="34"/>
        <v>0</v>
      </c>
      <c r="B1919" s="11"/>
      <c r="C1919" s="12"/>
      <c r="D1919" s="12"/>
      <c r="E1919" s="12"/>
      <c r="F1919" s="11"/>
      <c r="G1919" s="95"/>
      <c r="H1919" s="8"/>
      <c r="J1919" s="8"/>
    </row>
    <row r="1920" spans="1:10" x14ac:dyDescent="0.25">
      <c r="A1920" s="32">
        <f t="shared" ca="1" si="34"/>
        <v>0</v>
      </c>
      <c r="B1920" s="11"/>
      <c r="C1920" s="12"/>
      <c r="D1920" s="12"/>
      <c r="E1920" s="12"/>
      <c r="F1920" s="11"/>
      <c r="G1920" s="95"/>
      <c r="H1920" s="8"/>
      <c r="J1920" s="8"/>
    </row>
    <row r="1921" spans="1:10" x14ac:dyDescent="0.25">
      <c r="A1921" s="32">
        <f t="shared" ca="1" si="34"/>
        <v>0</v>
      </c>
      <c r="B1921" s="11"/>
      <c r="C1921" s="12"/>
      <c r="D1921" s="12"/>
      <c r="E1921" s="12"/>
      <c r="F1921" s="11"/>
      <c r="G1921" s="95"/>
      <c r="H1921" s="8"/>
      <c r="J1921" s="8"/>
    </row>
    <row r="1922" spans="1:10" x14ac:dyDescent="0.25">
      <c r="A1922" s="32">
        <f t="shared" ca="1" si="34"/>
        <v>0</v>
      </c>
      <c r="B1922" s="11"/>
      <c r="C1922" s="12"/>
      <c r="D1922" s="12"/>
      <c r="E1922" s="12"/>
      <c r="F1922" s="11"/>
      <c r="G1922" s="95"/>
      <c r="H1922" s="8"/>
      <c r="J1922" s="8"/>
    </row>
    <row r="1923" spans="1:10" x14ac:dyDescent="0.25">
      <c r="A1923" s="32">
        <f t="shared" ca="1" si="34"/>
        <v>0</v>
      </c>
      <c r="B1923" s="11"/>
      <c r="C1923" s="12"/>
      <c r="D1923" s="12"/>
      <c r="E1923" s="12"/>
      <c r="F1923" s="11"/>
      <c r="G1923" s="95"/>
      <c r="H1923" s="8"/>
      <c r="J1923" s="8"/>
    </row>
    <row r="1924" spans="1:10" x14ac:dyDescent="0.25">
      <c r="A1924" s="32">
        <f t="shared" ca="1" si="34"/>
        <v>0</v>
      </c>
      <c r="B1924" s="11"/>
      <c r="C1924" s="12"/>
      <c r="D1924" s="12"/>
      <c r="E1924" s="12"/>
      <c r="F1924" s="11"/>
      <c r="G1924" s="95"/>
      <c r="H1924" s="8"/>
      <c r="J1924" s="8"/>
    </row>
    <row r="1925" spans="1:10" x14ac:dyDescent="0.25">
      <c r="A1925" s="32">
        <f t="shared" ca="1" si="34"/>
        <v>0</v>
      </c>
      <c r="B1925" s="11"/>
      <c r="C1925" s="12"/>
      <c r="D1925" s="12"/>
      <c r="E1925" s="12"/>
      <c r="F1925" s="11"/>
      <c r="G1925" s="95"/>
      <c r="H1925" s="8"/>
      <c r="J1925" s="8"/>
    </row>
    <row r="1926" spans="1:10" x14ac:dyDescent="0.25">
      <c r="A1926" s="32">
        <f t="shared" ca="1" si="34"/>
        <v>0</v>
      </c>
      <c r="B1926" s="11"/>
      <c r="C1926" s="12"/>
      <c r="D1926" s="12"/>
      <c r="E1926" s="12"/>
      <c r="F1926" s="11"/>
      <c r="G1926" s="95"/>
      <c r="H1926" s="8"/>
      <c r="J1926" s="8"/>
    </row>
    <row r="1927" spans="1:10" x14ac:dyDescent="0.25">
      <c r="A1927" s="32">
        <f t="shared" ca="1" si="34"/>
        <v>0</v>
      </c>
      <c r="B1927" s="11"/>
      <c r="C1927" s="12"/>
      <c r="D1927" s="12"/>
      <c r="E1927" s="12"/>
      <c r="F1927" s="11"/>
      <c r="G1927" s="95"/>
      <c r="H1927" s="8"/>
      <c r="J1927" s="8"/>
    </row>
    <row r="1928" spans="1:10" x14ac:dyDescent="0.25">
      <c r="A1928" s="32">
        <f t="shared" ca="1" si="34"/>
        <v>0</v>
      </c>
      <c r="B1928" s="11"/>
      <c r="C1928" s="12"/>
      <c r="D1928" s="12"/>
      <c r="E1928" s="12"/>
      <c r="F1928" s="11"/>
      <c r="G1928" s="95"/>
      <c r="H1928" s="8"/>
      <c r="J1928" s="8"/>
    </row>
    <row r="1929" spans="1:10" x14ac:dyDescent="0.25">
      <c r="A1929" s="32">
        <f t="shared" ca="1" si="34"/>
        <v>0</v>
      </c>
      <c r="B1929" s="11"/>
      <c r="C1929" s="12"/>
      <c r="D1929" s="12"/>
      <c r="E1929" s="12"/>
      <c r="F1929" s="11"/>
      <c r="G1929" s="95"/>
      <c r="H1929" s="8"/>
      <c r="J1929" s="8"/>
    </row>
    <row r="1930" spans="1:10" x14ac:dyDescent="0.25">
      <c r="A1930" s="32">
        <f t="shared" ca="1" si="34"/>
        <v>0</v>
      </c>
      <c r="B1930" s="11"/>
      <c r="C1930" s="12"/>
      <c r="D1930" s="12"/>
      <c r="E1930" s="12"/>
      <c r="F1930" s="11"/>
      <c r="G1930" s="95"/>
      <c r="H1930" s="8"/>
      <c r="J1930" s="8"/>
    </row>
    <row r="1931" spans="1:10" x14ac:dyDescent="0.25">
      <c r="A1931" s="32">
        <f t="shared" ca="1" si="34"/>
        <v>0</v>
      </c>
      <c r="B1931" s="11"/>
      <c r="C1931" s="12"/>
      <c r="D1931" s="12"/>
      <c r="E1931" s="12"/>
      <c r="F1931" s="11"/>
      <c r="G1931" s="95"/>
      <c r="H1931" s="8"/>
      <c r="J1931" s="8"/>
    </row>
    <row r="1932" spans="1:10" x14ac:dyDescent="0.25">
      <c r="A1932" s="32">
        <f t="shared" ca="1" si="34"/>
        <v>0</v>
      </c>
      <c r="B1932" s="11"/>
      <c r="C1932" s="12"/>
      <c r="D1932" s="12"/>
      <c r="E1932" s="12"/>
      <c r="F1932" s="11"/>
      <c r="G1932" s="95"/>
      <c r="H1932" s="8"/>
      <c r="J1932" s="8"/>
    </row>
    <row r="1933" spans="1:10" x14ac:dyDescent="0.25">
      <c r="A1933" s="32">
        <f t="shared" ca="1" si="34"/>
        <v>0</v>
      </c>
      <c r="B1933" s="11"/>
      <c r="C1933" s="12"/>
      <c r="D1933" s="12"/>
      <c r="E1933" s="12"/>
      <c r="F1933" s="11"/>
      <c r="G1933" s="95"/>
      <c r="H1933" s="8"/>
      <c r="J1933" s="8"/>
    </row>
    <row r="1934" spans="1:10" x14ac:dyDescent="0.25">
      <c r="A1934" s="32">
        <f t="shared" ca="1" si="34"/>
        <v>0</v>
      </c>
      <c r="B1934" s="11"/>
      <c r="C1934" s="12"/>
      <c r="D1934" s="12"/>
      <c r="E1934" s="12"/>
      <c r="F1934" s="11"/>
      <c r="G1934" s="95"/>
      <c r="H1934" s="8"/>
      <c r="J1934" s="8"/>
    </row>
    <row r="1935" spans="1:10" x14ac:dyDescent="0.25">
      <c r="A1935" s="32">
        <f t="shared" ca="1" si="34"/>
        <v>0</v>
      </c>
      <c r="B1935" s="11"/>
      <c r="C1935" s="12"/>
      <c r="D1935" s="12"/>
      <c r="E1935" s="12"/>
      <c r="F1935" s="11"/>
      <c r="G1935" s="95"/>
      <c r="H1935" s="8"/>
      <c r="J1935" s="8"/>
    </row>
    <row r="1936" spans="1:10" x14ac:dyDescent="0.25">
      <c r="A1936" s="32">
        <f t="shared" ca="1" si="34"/>
        <v>0</v>
      </c>
      <c r="B1936" s="11"/>
      <c r="C1936" s="12"/>
      <c r="D1936" s="12"/>
      <c r="E1936" s="12"/>
      <c r="F1936" s="11"/>
      <c r="G1936" s="95"/>
      <c r="H1936" s="8"/>
      <c r="J1936" s="8"/>
    </row>
    <row r="1937" spans="1:10" x14ac:dyDescent="0.25">
      <c r="A1937" s="32">
        <f t="shared" ca="1" si="34"/>
        <v>0</v>
      </c>
      <c r="B1937" s="11"/>
      <c r="C1937" s="12"/>
      <c r="D1937" s="12"/>
      <c r="E1937" s="12"/>
      <c r="F1937" s="11"/>
      <c r="G1937" s="95"/>
      <c r="H1937" s="8"/>
      <c r="J1937" s="8"/>
    </row>
    <row r="1938" spans="1:10" x14ac:dyDescent="0.25">
      <c r="A1938" s="32">
        <f t="shared" ca="1" si="34"/>
        <v>0</v>
      </c>
      <c r="B1938" s="11"/>
      <c r="C1938" s="12"/>
      <c r="D1938" s="12"/>
      <c r="E1938" s="12"/>
      <c r="F1938" s="11"/>
      <c r="G1938" s="95"/>
      <c r="H1938" s="8"/>
      <c r="J1938" s="8"/>
    </row>
    <row r="1939" spans="1:10" x14ac:dyDescent="0.25">
      <c r="A1939" s="32">
        <f t="shared" ca="1" si="34"/>
        <v>0</v>
      </c>
      <c r="B1939" s="11"/>
      <c r="C1939" s="12"/>
      <c r="D1939" s="12"/>
      <c r="E1939" s="12"/>
      <c r="F1939" s="11"/>
      <c r="G1939" s="95"/>
      <c r="H1939" s="8"/>
      <c r="J1939" s="8"/>
    </row>
    <row r="1940" spans="1:10" x14ac:dyDescent="0.25">
      <c r="A1940" s="32">
        <f t="shared" ca="1" si="34"/>
        <v>0</v>
      </c>
      <c r="B1940" s="11"/>
      <c r="C1940" s="12"/>
      <c r="D1940" s="12"/>
      <c r="E1940" s="12"/>
      <c r="F1940" s="11"/>
      <c r="G1940" s="95"/>
      <c r="H1940" s="8"/>
      <c r="J1940" s="8"/>
    </row>
    <row r="1941" spans="1:10" x14ac:dyDescent="0.25">
      <c r="A1941" s="32">
        <f t="shared" ca="1" si="34"/>
        <v>0</v>
      </c>
      <c r="B1941" s="11"/>
      <c r="C1941" s="12"/>
      <c r="D1941" s="12"/>
      <c r="E1941" s="12"/>
      <c r="F1941" s="11"/>
      <c r="G1941" s="95"/>
      <c r="H1941" s="8"/>
      <c r="J1941" s="8"/>
    </row>
    <row r="1942" spans="1:10" x14ac:dyDescent="0.25">
      <c r="A1942" s="32">
        <f t="shared" ca="1" si="34"/>
        <v>0</v>
      </c>
      <c r="B1942" s="11"/>
      <c r="C1942" s="12"/>
      <c r="D1942" s="12"/>
      <c r="E1942" s="12"/>
      <c r="F1942" s="11"/>
      <c r="G1942" s="95"/>
      <c r="H1942" s="8"/>
      <c r="J1942" s="8"/>
    </row>
    <row r="1943" spans="1:10" x14ac:dyDescent="0.25">
      <c r="A1943" s="32">
        <f t="shared" ca="1" si="34"/>
        <v>0</v>
      </c>
      <c r="B1943" s="11"/>
      <c r="C1943" s="12"/>
      <c r="D1943" s="12"/>
      <c r="E1943" s="12"/>
      <c r="F1943" s="11"/>
      <c r="G1943" s="95"/>
      <c r="H1943" s="8"/>
      <c r="J1943" s="8"/>
    </row>
    <row r="1944" spans="1:10" x14ac:dyDescent="0.25">
      <c r="A1944" s="32">
        <f t="shared" ref="A1944:A2007" ca="1" si="35">OFFSET($C1944,0,$Z$5-1)</f>
        <v>0</v>
      </c>
      <c r="B1944" s="11"/>
      <c r="C1944" s="12"/>
      <c r="D1944" s="12"/>
      <c r="E1944" s="12"/>
      <c r="F1944" s="11"/>
      <c r="G1944" s="95"/>
      <c r="H1944" s="8"/>
      <c r="J1944" s="8"/>
    </row>
    <row r="1945" spans="1:10" x14ac:dyDescent="0.25">
      <c r="A1945" s="32">
        <f t="shared" ca="1" si="35"/>
        <v>0</v>
      </c>
      <c r="B1945" s="11"/>
      <c r="C1945" s="12"/>
      <c r="D1945" s="12"/>
      <c r="E1945" s="12"/>
      <c r="F1945" s="11"/>
      <c r="G1945" s="95"/>
      <c r="H1945" s="8"/>
      <c r="J1945" s="8"/>
    </row>
    <row r="1946" spans="1:10" x14ac:dyDescent="0.25">
      <c r="A1946" s="32">
        <f t="shared" ca="1" si="35"/>
        <v>0</v>
      </c>
      <c r="B1946" s="11"/>
      <c r="C1946" s="12"/>
      <c r="D1946" s="12"/>
      <c r="E1946" s="12"/>
      <c r="F1946" s="11"/>
      <c r="G1946" s="95"/>
      <c r="H1946" s="8"/>
      <c r="J1946" s="8"/>
    </row>
    <row r="1947" spans="1:10" x14ac:dyDescent="0.25">
      <c r="A1947" s="32">
        <f t="shared" ca="1" si="35"/>
        <v>0</v>
      </c>
      <c r="B1947" s="11"/>
      <c r="C1947" s="12"/>
      <c r="D1947" s="12"/>
      <c r="E1947" s="12"/>
      <c r="F1947" s="11"/>
      <c r="G1947" s="95"/>
      <c r="H1947" s="8"/>
      <c r="J1947" s="8"/>
    </row>
    <row r="1948" spans="1:10" x14ac:dyDescent="0.25">
      <c r="A1948" s="32">
        <f t="shared" ca="1" si="35"/>
        <v>0</v>
      </c>
      <c r="B1948" s="11"/>
      <c r="C1948" s="12"/>
      <c r="D1948" s="12"/>
      <c r="E1948" s="12"/>
      <c r="F1948" s="11"/>
      <c r="G1948" s="95"/>
      <c r="H1948" s="8"/>
      <c r="J1948" s="8"/>
    </row>
    <row r="1949" spans="1:10" x14ac:dyDescent="0.25">
      <c r="A1949" s="32">
        <f t="shared" ca="1" si="35"/>
        <v>0</v>
      </c>
      <c r="B1949" s="11"/>
      <c r="C1949" s="12"/>
      <c r="D1949" s="12"/>
      <c r="E1949" s="12"/>
      <c r="F1949" s="11"/>
      <c r="G1949" s="95"/>
      <c r="H1949" s="8"/>
      <c r="J1949" s="8"/>
    </row>
    <row r="1950" spans="1:10" x14ac:dyDescent="0.25">
      <c r="A1950" s="32">
        <f t="shared" ca="1" si="35"/>
        <v>0</v>
      </c>
      <c r="B1950" s="11"/>
      <c r="C1950" s="12"/>
      <c r="D1950" s="12"/>
      <c r="E1950" s="12"/>
      <c r="F1950" s="11"/>
      <c r="G1950" s="95"/>
      <c r="H1950" s="8"/>
      <c r="J1950" s="8"/>
    </row>
    <row r="1951" spans="1:10" x14ac:dyDescent="0.25">
      <c r="A1951" s="32">
        <f t="shared" ca="1" si="35"/>
        <v>0</v>
      </c>
      <c r="B1951" s="11"/>
      <c r="C1951" s="12"/>
      <c r="D1951" s="12"/>
      <c r="E1951" s="12"/>
      <c r="F1951" s="11"/>
      <c r="G1951" s="95"/>
      <c r="H1951" s="8"/>
      <c r="J1951" s="8"/>
    </row>
    <row r="1952" spans="1:10" x14ac:dyDescent="0.25">
      <c r="A1952" s="32">
        <f t="shared" ca="1" si="35"/>
        <v>0</v>
      </c>
      <c r="B1952" s="11"/>
      <c r="C1952" s="12"/>
      <c r="D1952" s="12"/>
      <c r="E1952" s="12"/>
      <c r="F1952" s="11"/>
      <c r="G1952" s="95"/>
      <c r="H1952" s="8"/>
      <c r="J1952" s="8"/>
    </row>
    <row r="1953" spans="1:10" x14ac:dyDescent="0.25">
      <c r="A1953" s="32">
        <f t="shared" ca="1" si="35"/>
        <v>0</v>
      </c>
      <c r="B1953" s="11"/>
      <c r="C1953" s="12"/>
      <c r="D1953" s="12"/>
      <c r="E1953" s="12"/>
      <c r="F1953" s="11"/>
      <c r="G1953" s="95"/>
      <c r="H1953" s="8"/>
      <c r="J1953" s="8"/>
    </row>
    <row r="1954" spans="1:10" x14ac:dyDescent="0.25">
      <c r="A1954" s="32">
        <f t="shared" ca="1" si="35"/>
        <v>0</v>
      </c>
      <c r="B1954" s="11"/>
      <c r="C1954" s="12"/>
      <c r="D1954" s="12"/>
      <c r="E1954" s="12"/>
      <c r="F1954" s="11"/>
      <c r="G1954" s="95"/>
      <c r="H1954" s="8"/>
      <c r="J1954" s="8"/>
    </row>
    <row r="1955" spans="1:10" x14ac:dyDescent="0.25">
      <c r="A1955" s="32">
        <f t="shared" ca="1" si="35"/>
        <v>0</v>
      </c>
      <c r="B1955" s="11"/>
      <c r="C1955" s="12"/>
      <c r="D1955" s="12"/>
      <c r="E1955" s="12"/>
      <c r="F1955" s="11"/>
      <c r="G1955" s="95"/>
      <c r="H1955" s="8"/>
      <c r="J1955" s="8"/>
    </row>
    <row r="1956" spans="1:10" x14ac:dyDescent="0.25">
      <c r="A1956" s="32">
        <f t="shared" ca="1" si="35"/>
        <v>0</v>
      </c>
      <c r="B1956" s="11"/>
      <c r="C1956" s="12"/>
      <c r="D1956" s="12"/>
      <c r="E1956" s="12"/>
      <c r="F1956" s="11"/>
      <c r="G1956" s="95"/>
      <c r="H1956" s="8"/>
      <c r="J1956" s="8"/>
    </row>
    <row r="1957" spans="1:10" x14ac:dyDescent="0.25">
      <c r="A1957" s="32">
        <f t="shared" ca="1" si="35"/>
        <v>0</v>
      </c>
      <c r="B1957" s="11"/>
      <c r="C1957" s="12"/>
      <c r="D1957" s="12"/>
      <c r="E1957" s="12"/>
      <c r="F1957" s="11"/>
      <c r="G1957" s="95"/>
      <c r="H1957" s="8"/>
      <c r="J1957" s="8"/>
    </row>
    <row r="1958" spans="1:10" x14ac:dyDescent="0.25">
      <c r="A1958" s="32">
        <f t="shared" ca="1" si="35"/>
        <v>0</v>
      </c>
      <c r="B1958" s="11"/>
      <c r="C1958" s="12"/>
      <c r="D1958" s="12"/>
      <c r="E1958" s="12"/>
      <c r="F1958" s="11"/>
      <c r="G1958" s="95"/>
      <c r="H1958" s="8"/>
      <c r="J1958" s="8"/>
    </row>
    <row r="1959" spans="1:10" x14ac:dyDescent="0.25">
      <c r="A1959" s="32">
        <f t="shared" ca="1" si="35"/>
        <v>0</v>
      </c>
      <c r="B1959" s="11"/>
      <c r="C1959" s="12"/>
      <c r="D1959" s="12"/>
      <c r="E1959" s="12"/>
      <c r="F1959" s="11"/>
      <c r="G1959" s="95"/>
      <c r="H1959" s="8"/>
      <c r="J1959" s="8"/>
    </row>
    <row r="1960" spans="1:10" x14ac:dyDescent="0.25">
      <c r="A1960" s="32">
        <f t="shared" ca="1" si="35"/>
        <v>0</v>
      </c>
      <c r="B1960" s="11"/>
      <c r="C1960" s="12"/>
      <c r="D1960" s="12"/>
      <c r="E1960" s="12"/>
      <c r="F1960" s="11"/>
      <c r="G1960" s="95"/>
      <c r="H1960" s="8"/>
      <c r="J1960" s="8"/>
    </row>
    <row r="1961" spans="1:10" x14ac:dyDescent="0.25">
      <c r="A1961" s="32">
        <f t="shared" ca="1" si="35"/>
        <v>0</v>
      </c>
      <c r="B1961" s="11"/>
      <c r="C1961" s="12"/>
      <c r="D1961" s="12"/>
      <c r="E1961" s="12"/>
      <c r="F1961" s="11"/>
      <c r="G1961" s="95"/>
      <c r="H1961" s="8"/>
      <c r="J1961" s="8"/>
    </row>
    <row r="1962" spans="1:10" x14ac:dyDescent="0.25">
      <c r="A1962" s="32">
        <f t="shared" ca="1" si="35"/>
        <v>0</v>
      </c>
      <c r="B1962" s="11"/>
      <c r="C1962" s="12"/>
      <c r="D1962" s="12"/>
      <c r="E1962" s="12"/>
      <c r="F1962" s="11"/>
      <c r="G1962" s="95"/>
      <c r="H1962" s="8"/>
      <c r="J1962" s="8"/>
    </row>
    <row r="1963" spans="1:10" x14ac:dyDescent="0.25">
      <c r="A1963" s="32">
        <f t="shared" ca="1" si="35"/>
        <v>0</v>
      </c>
      <c r="B1963" s="11"/>
      <c r="C1963" s="12"/>
      <c r="D1963" s="12"/>
      <c r="E1963" s="12"/>
      <c r="F1963" s="11"/>
      <c r="G1963" s="95"/>
      <c r="H1963" s="8"/>
      <c r="J1963" s="8"/>
    </row>
    <row r="1964" spans="1:10" x14ac:dyDescent="0.25">
      <c r="A1964" s="32">
        <f t="shared" ca="1" si="35"/>
        <v>0</v>
      </c>
      <c r="B1964" s="11"/>
      <c r="C1964" s="12"/>
      <c r="D1964" s="12"/>
      <c r="E1964" s="12"/>
      <c r="F1964" s="11"/>
      <c r="G1964" s="95"/>
      <c r="H1964" s="8"/>
      <c r="J1964" s="8"/>
    </row>
    <row r="1965" spans="1:10" x14ac:dyDescent="0.25">
      <c r="A1965" s="32">
        <f t="shared" ca="1" si="35"/>
        <v>0</v>
      </c>
      <c r="B1965" s="11"/>
      <c r="C1965" s="12"/>
      <c r="D1965" s="12"/>
      <c r="E1965" s="12"/>
      <c r="F1965" s="11"/>
      <c r="G1965" s="95"/>
      <c r="H1965" s="8"/>
      <c r="J1965" s="8"/>
    </row>
    <row r="1966" spans="1:10" x14ac:dyDescent="0.25">
      <c r="A1966" s="32">
        <f t="shared" ca="1" si="35"/>
        <v>0</v>
      </c>
      <c r="B1966" s="11"/>
      <c r="C1966" s="12"/>
      <c r="D1966" s="12"/>
      <c r="E1966" s="12"/>
      <c r="F1966" s="11"/>
      <c r="G1966" s="95"/>
      <c r="H1966" s="8"/>
      <c r="J1966" s="8"/>
    </row>
    <row r="1967" spans="1:10" x14ac:dyDescent="0.25">
      <c r="A1967" s="32">
        <f t="shared" ca="1" si="35"/>
        <v>0</v>
      </c>
      <c r="B1967" s="11"/>
      <c r="C1967" s="12"/>
      <c r="D1967" s="12"/>
      <c r="E1967" s="12"/>
      <c r="F1967" s="11"/>
      <c r="G1967" s="95"/>
      <c r="H1967" s="8"/>
      <c r="J1967" s="8"/>
    </row>
    <row r="1968" spans="1:10" x14ac:dyDescent="0.25">
      <c r="A1968" s="32">
        <f t="shared" ca="1" si="35"/>
        <v>0</v>
      </c>
      <c r="B1968" s="11"/>
      <c r="C1968" s="12"/>
      <c r="D1968" s="12"/>
      <c r="E1968" s="12"/>
      <c r="F1968" s="11"/>
      <c r="G1968" s="95"/>
      <c r="H1968" s="8"/>
      <c r="J1968" s="8"/>
    </row>
    <row r="1969" spans="1:10" x14ac:dyDescent="0.25">
      <c r="A1969" s="32">
        <f t="shared" ca="1" si="35"/>
        <v>0</v>
      </c>
      <c r="B1969" s="11"/>
      <c r="C1969" s="12"/>
      <c r="D1969" s="12"/>
      <c r="E1969" s="12"/>
      <c r="F1969" s="11"/>
      <c r="G1969" s="95"/>
      <c r="H1969" s="8"/>
      <c r="J1969" s="8"/>
    </row>
    <row r="1970" spans="1:10" x14ac:dyDescent="0.25">
      <c r="A1970" s="32">
        <f t="shared" ca="1" si="35"/>
        <v>0</v>
      </c>
      <c r="B1970" s="11"/>
      <c r="C1970" s="12"/>
      <c r="D1970" s="12"/>
      <c r="E1970" s="12"/>
      <c r="F1970" s="11"/>
      <c r="G1970" s="95"/>
      <c r="H1970" s="8"/>
      <c r="J1970" s="8"/>
    </row>
    <row r="1971" spans="1:10" x14ac:dyDescent="0.25">
      <c r="A1971" s="32">
        <f t="shared" ca="1" si="35"/>
        <v>0</v>
      </c>
      <c r="B1971" s="11"/>
      <c r="C1971" s="12"/>
      <c r="D1971" s="12"/>
      <c r="E1971" s="12"/>
      <c r="F1971" s="11"/>
      <c r="G1971" s="95"/>
      <c r="H1971" s="8"/>
      <c r="J1971" s="8"/>
    </row>
    <row r="1972" spans="1:10" x14ac:dyDescent="0.25">
      <c r="A1972" s="32">
        <f t="shared" ca="1" si="35"/>
        <v>0</v>
      </c>
      <c r="B1972" s="11"/>
      <c r="C1972" s="12"/>
      <c r="D1972" s="12"/>
      <c r="E1972" s="12"/>
      <c r="F1972" s="11"/>
      <c r="G1972" s="95"/>
      <c r="H1972" s="8"/>
      <c r="J1972" s="8"/>
    </row>
    <row r="1973" spans="1:10" x14ac:dyDescent="0.25">
      <c r="A1973" s="32">
        <f t="shared" ca="1" si="35"/>
        <v>0</v>
      </c>
      <c r="B1973" s="11"/>
      <c r="C1973" s="12"/>
      <c r="D1973" s="12"/>
      <c r="E1973" s="12"/>
      <c r="F1973" s="11"/>
      <c r="G1973" s="95"/>
      <c r="H1973" s="8"/>
      <c r="J1973" s="8"/>
    </row>
    <row r="1974" spans="1:10" x14ac:dyDescent="0.25">
      <c r="A1974" s="32">
        <f t="shared" ca="1" si="35"/>
        <v>0</v>
      </c>
      <c r="B1974" s="11"/>
      <c r="C1974" s="12"/>
      <c r="D1974" s="12"/>
      <c r="E1974" s="12"/>
      <c r="F1974" s="11"/>
      <c r="G1974" s="95"/>
      <c r="H1974" s="8"/>
      <c r="J1974" s="8"/>
    </row>
    <row r="1975" spans="1:10" x14ac:dyDescent="0.25">
      <c r="A1975" s="32">
        <f t="shared" ca="1" si="35"/>
        <v>0</v>
      </c>
      <c r="B1975" s="11"/>
      <c r="C1975" s="12"/>
      <c r="D1975" s="12"/>
      <c r="E1975" s="12"/>
      <c r="F1975" s="11"/>
      <c r="G1975" s="95"/>
      <c r="H1975" s="8"/>
      <c r="J1975" s="8"/>
    </row>
    <row r="1976" spans="1:10" x14ac:dyDescent="0.25">
      <c r="A1976" s="32">
        <f t="shared" ca="1" si="35"/>
        <v>0</v>
      </c>
      <c r="B1976" s="11"/>
      <c r="C1976" s="12"/>
      <c r="D1976" s="12"/>
      <c r="E1976" s="12"/>
      <c r="F1976" s="11"/>
      <c r="G1976" s="95"/>
      <c r="H1976" s="8"/>
      <c r="J1976" s="8"/>
    </row>
    <row r="1977" spans="1:10" x14ac:dyDescent="0.25">
      <c r="A1977" s="32">
        <f t="shared" ca="1" si="35"/>
        <v>0</v>
      </c>
      <c r="B1977" s="11"/>
      <c r="C1977" s="12"/>
      <c r="D1977" s="12"/>
      <c r="E1977" s="12"/>
      <c r="F1977" s="11"/>
      <c r="G1977" s="95"/>
      <c r="H1977" s="8"/>
      <c r="J1977" s="8"/>
    </row>
    <row r="1978" spans="1:10" x14ac:dyDescent="0.25">
      <c r="A1978" s="32">
        <f t="shared" ca="1" si="35"/>
        <v>0</v>
      </c>
      <c r="B1978" s="11"/>
      <c r="C1978" s="12"/>
      <c r="D1978" s="12"/>
      <c r="E1978" s="12"/>
      <c r="F1978" s="11"/>
      <c r="G1978" s="95"/>
      <c r="H1978" s="8"/>
      <c r="J1978" s="8"/>
    </row>
    <row r="1979" spans="1:10" x14ac:dyDescent="0.25">
      <c r="A1979" s="32">
        <f t="shared" ca="1" si="35"/>
        <v>0</v>
      </c>
      <c r="B1979" s="11"/>
      <c r="C1979" s="12"/>
      <c r="D1979" s="12"/>
      <c r="E1979" s="12"/>
      <c r="F1979" s="11"/>
      <c r="G1979" s="95"/>
      <c r="H1979" s="8"/>
      <c r="J1979" s="8"/>
    </row>
    <row r="1980" spans="1:10" x14ac:dyDescent="0.25">
      <c r="A1980" s="32">
        <f t="shared" ca="1" si="35"/>
        <v>0</v>
      </c>
      <c r="B1980" s="11"/>
      <c r="C1980" s="12"/>
      <c r="D1980" s="12"/>
      <c r="E1980" s="12"/>
      <c r="F1980" s="11"/>
      <c r="G1980" s="95"/>
      <c r="H1980" s="8"/>
      <c r="J1980" s="8"/>
    </row>
    <row r="1981" spans="1:10" x14ac:dyDescent="0.25">
      <c r="A1981" s="32">
        <f t="shared" ca="1" si="35"/>
        <v>0</v>
      </c>
      <c r="B1981" s="11"/>
      <c r="C1981" s="12"/>
      <c r="D1981" s="12"/>
      <c r="E1981" s="12"/>
      <c r="F1981" s="11"/>
      <c r="G1981" s="95"/>
      <c r="H1981" s="8"/>
      <c r="J1981" s="8"/>
    </row>
    <row r="1982" spans="1:10" x14ac:dyDescent="0.25">
      <c r="A1982" s="32">
        <f t="shared" ca="1" si="35"/>
        <v>0</v>
      </c>
      <c r="B1982" s="11"/>
      <c r="C1982" s="12"/>
      <c r="D1982" s="12"/>
      <c r="E1982" s="12"/>
      <c r="F1982" s="11"/>
      <c r="G1982" s="95"/>
      <c r="H1982" s="8"/>
      <c r="J1982" s="8"/>
    </row>
    <row r="1983" spans="1:10" x14ac:dyDescent="0.25">
      <c r="A1983" s="32">
        <f t="shared" ca="1" si="35"/>
        <v>0</v>
      </c>
      <c r="B1983" s="11"/>
      <c r="C1983" s="12"/>
      <c r="D1983" s="12"/>
      <c r="E1983" s="12"/>
      <c r="F1983" s="11"/>
      <c r="G1983" s="95"/>
      <c r="H1983" s="8"/>
      <c r="J1983" s="8"/>
    </row>
    <row r="1984" spans="1:10" x14ac:dyDescent="0.25">
      <c r="A1984" s="32">
        <f t="shared" ca="1" si="35"/>
        <v>0</v>
      </c>
      <c r="B1984" s="11"/>
      <c r="C1984" s="12"/>
      <c r="D1984" s="12"/>
      <c r="E1984" s="12"/>
      <c r="F1984" s="11"/>
      <c r="G1984" s="95"/>
      <c r="H1984" s="8"/>
      <c r="J1984" s="8"/>
    </row>
    <row r="1985" spans="1:10" x14ac:dyDescent="0.25">
      <c r="A1985" s="32">
        <f t="shared" ca="1" si="35"/>
        <v>0</v>
      </c>
      <c r="B1985" s="11"/>
      <c r="C1985" s="12"/>
      <c r="D1985" s="12"/>
      <c r="E1985" s="12"/>
      <c r="F1985" s="11"/>
      <c r="G1985" s="95"/>
      <c r="H1985" s="8"/>
      <c r="J1985" s="8"/>
    </row>
    <row r="1986" spans="1:10" x14ac:dyDescent="0.25">
      <c r="A1986" s="32">
        <f t="shared" ca="1" si="35"/>
        <v>0</v>
      </c>
      <c r="B1986" s="11"/>
      <c r="C1986" s="12"/>
      <c r="D1986" s="12"/>
      <c r="E1986" s="12"/>
      <c r="F1986" s="11"/>
      <c r="G1986" s="95"/>
      <c r="H1986" s="8"/>
      <c r="J1986" s="8"/>
    </row>
    <row r="1987" spans="1:10" x14ac:dyDescent="0.25">
      <c r="A1987" s="32">
        <f t="shared" ca="1" si="35"/>
        <v>0</v>
      </c>
      <c r="B1987" s="11"/>
      <c r="C1987" s="12"/>
      <c r="D1987" s="12"/>
      <c r="E1987" s="12"/>
      <c r="F1987" s="11"/>
      <c r="G1987" s="95"/>
      <c r="H1987" s="8"/>
      <c r="J1987" s="8"/>
    </row>
    <row r="1988" spans="1:10" x14ac:dyDescent="0.25">
      <c r="A1988" s="32">
        <f t="shared" ca="1" si="35"/>
        <v>0</v>
      </c>
      <c r="B1988" s="11"/>
      <c r="C1988" s="12"/>
      <c r="D1988" s="12"/>
      <c r="E1988" s="12"/>
      <c r="F1988" s="11"/>
      <c r="G1988" s="95"/>
      <c r="H1988" s="8"/>
      <c r="J1988" s="8"/>
    </row>
    <row r="1989" spans="1:10" x14ac:dyDescent="0.25">
      <c r="A1989" s="32">
        <f t="shared" ca="1" si="35"/>
        <v>0</v>
      </c>
      <c r="B1989" s="11"/>
      <c r="C1989" s="12"/>
      <c r="D1989" s="12"/>
      <c r="E1989" s="12"/>
      <c r="F1989" s="11"/>
      <c r="G1989" s="95"/>
      <c r="H1989" s="8"/>
      <c r="J1989" s="8"/>
    </row>
    <row r="1990" spans="1:10" x14ac:dyDescent="0.25">
      <c r="A1990" s="32">
        <f t="shared" ca="1" si="35"/>
        <v>0</v>
      </c>
      <c r="B1990" s="11"/>
      <c r="C1990" s="12"/>
      <c r="D1990" s="12"/>
      <c r="E1990" s="12"/>
      <c r="F1990" s="11"/>
      <c r="G1990" s="95"/>
      <c r="H1990" s="8"/>
      <c r="J1990" s="8"/>
    </row>
    <row r="1991" spans="1:10" x14ac:dyDescent="0.25">
      <c r="A1991" s="32">
        <f t="shared" ca="1" si="35"/>
        <v>0</v>
      </c>
      <c r="B1991" s="11"/>
      <c r="C1991" s="12"/>
      <c r="D1991" s="12"/>
      <c r="E1991" s="12"/>
      <c r="F1991" s="11"/>
      <c r="G1991" s="95"/>
      <c r="H1991" s="8"/>
      <c r="J1991" s="8"/>
    </row>
    <row r="1992" spans="1:10" x14ac:dyDescent="0.25">
      <c r="A1992" s="32">
        <f t="shared" ca="1" si="35"/>
        <v>0</v>
      </c>
      <c r="B1992" s="11"/>
      <c r="C1992" s="12"/>
      <c r="D1992" s="12"/>
      <c r="E1992" s="12"/>
      <c r="F1992" s="11"/>
      <c r="G1992" s="95"/>
      <c r="H1992" s="8"/>
      <c r="J1992" s="8"/>
    </row>
    <row r="1993" spans="1:10" x14ac:dyDescent="0.25">
      <c r="A1993" s="32">
        <f t="shared" ca="1" si="35"/>
        <v>0</v>
      </c>
      <c r="B1993" s="11"/>
      <c r="C1993" s="12"/>
      <c r="D1993" s="12"/>
      <c r="E1993" s="12"/>
      <c r="F1993" s="11"/>
      <c r="G1993" s="95"/>
      <c r="H1993" s="8"/>
      <c r="J1993" s="8"/>
    </row>
    <row r="1994" spans="1:10" x14ac:dyDescent="0.25">
      <c r="A1994" s="32">
        <f t="shared" ca="1" si="35"/>
        <v>0</v>
      </c>
      <c r="B1994" s="11"/>
      <c r="C1994" s="12"/>
      <c r="D1994" s="12"/>
      <c r="E1994" s="12"/>
      <c r="F1994" s="11"/>
      <c r="G1994" s="95"/>
      <c r="H1994" s="8"/>
      <c r="J1994" s="8"/>
    </row>
    <row r="1995" spans="1:10" x14ac:dyDescent="0.25">
      <c r="A1995" s="32">
        <f t="shared" ca="1" si="35"/>
        <v>0</v>
      </c>
      <c r="B1995" s="11"/>
      <c r="C1995" s="12"/>
      <c r="D1995" s="12"/>
      <c r="E1995" s="12"/>
      <c r="F1995" s="11"/>
      <c r="G1995" s="95"/>
      <c r="H1995" s="8"/>
      <c r="J1995" s="8"/>
    </row>
    <row r="1996" spans="1:10" x14ac:dyDescent="0.25">
      <c r="A1996" s="32">
        <f t="shared" ca="1" si="35"/>
        <v>0</v>
      </c>
      <c r="B1996" s="11"/>
      <c r="C1996" s="12"/>
      <c r="D1996" s="12"/>
      <c r="E1996" s="12"/>
      <c r="F1996" s="11"/>
      <c r="G1996" s="95"/>
      <c r="H1996" s="8"/>
      <c r="J1996" s="8"/>
    </row>
    <row r="1997" spans="1:10" x14ac:dyDescent="0.25">
      <c r="A1997" s="32">
        <f t="shared" ca="1" si="35"/>
        <v>0</v>
      </c>
      <c r="B1997" s="11"/>
      <c r="C1997" s="12"/>
      <c r="D1997" s="12"/>
      <c r="E1997" s="12"/>
      <c r="F1997" s="11"/>
      <c r="G1997" s="95"/>
      <c r="H1997" s="8"/>
      <c r="J1997" s="8"/>
    </row>
    <row r="1998" spans="1:10" x14ac:dyDescent="0.25">
      <c r="A1998" s="32">
        <f t="shared" ca="1" si="35"/>
        <v>0</v>
      </c>
      <c r="B1998" s="11"/>
      <c r="C1998" s="12"/>
      <c r="D1998" s="12"/>
      <c r="E1998" s="12"/>
      <c r="F1998" s="11"/>
      <c r="G1998" s="95"/>
      <c r="H1998" s="8"/>
      <c r="J1998" s="8"/>
    </row>
    <row r="1999" spans="1:10" x14ac:dyDescent="0.25">
      <c r="A1999" s="32">
        <f t="shared" ca="1" si="35"/>
        <v>0</v>
      </c>
      <c r="B1999" s="11"/>
      <c r="C1999" s="12"/>
      <c r="D1999" s="12"/>
      <c r="E1999" s="12"/>
      <c r="F1999" s="11"/>
      <c r="G1999" s="95"/>
      <c r="H1999" s="8"/>
      <c r="J1999" s="8"/>
    </row>
    <row r="2000" spans="1:10" x14ac:dyDescent="0.25">
      <c r="A2000" s="32">
        <f t="shared" ca="1" si="35"/>
        <v>0</v>
      </c>
      <c r="B2000" s="11"/>
      <c r="C2000" s="12"/>
      <c r="D2000" s="12"/>
      <c r="E2000" s="12"/>
      <c r="F2000" s="11"/>
      <c r="G2000" s="95"/>
      <c r="H2000" s="8"/>
      <c r="J2000" s="8"/>
    </row>
    <row r="2001" spans="1:10" x14ac:dyDescent="0.25">
      <c r="A2001" s="32">
        <f t="shared" ca="1" si="35"/>
        <v>0</v>
      </c>
      <c r="B2001" s="11"/>
      <c r="C2001" s="12"/>
      <c r="D2001" s="12"/>
      <c r="E2001" s="12"/>
      <c r="F2001" s="11"/>
      <c r="G2001" s="95"/>
      <c r="H2001" s="8"/>
      <c r="J2001" s="8"/>
    </row>
    <row r="2002" spans="1:10" x14ac:dyDescent="0.25">
      <c r="A2002" s="32">
        <f t="shared" ca="1" si="35"/>
        <v>0</v>
      </c>
      <c r="B2002" s="11"/>
      <c r="C2002" s="12"/>
      <c r="D2002" s="12"/>
      <c r="E2002" s="12"/>
      <c r="F2002" s="11"/>
      <c r="G2002" s="95"/>
      <c r="H2002" s="8"/>
      <c r="J2002" s="8"/>
    </row>
    <row r="2003" spans="1:10" x14ac:dyDescent="0.25">
      <c r="A2003" s="32">
        <f t="shared" ca="1" si="35"/>
        <v>0</v>
      </c>
      <c r="B2003" s="11"/>
      <c r="C2003" s="12"/>
      <c r="D2003" s="12"/>
      <c r="E2003" s="12"/>
      <c r="F2003" s="11"/>
      <c r="G2003" s="95"/>
      <c r="H2003" s="8"/>
      <c r="J2003" s="8"/>
    </row>
    <row r="2004" spans="1:10" x14ac:dyDescent="0.25">
      <c r="A2004" s="32">
        <f t="shared" ca="1" si="35"/>
        <v>0</v>
      </c>
      <c r="B2004" s="11"/>
      <c r="C2004" s="12"/>
      <c r="D2004" s="12"/>
      <c r="E2004" s="12"/>
      <c r="F2004" s="11"/>
      <c r="G2004" s="95"/>
      <c r="H2004" s="8"/>
      <c r="J2004" s="8"/>
    </row>
    <row r="2005" spans="1:10" x14ac:dyDescent="0.25">
      <c r="A2005" s="32">
        <f t="shared" ca="1" si="35"/>
        <v>0</v>
      </c>
      <c r="B2005" s="11"/>
      <c r="C2005" s="12"/>
      <c r="D2005" s="12"/>
      <c r="E2005" s="12"/>
      <c r="F2005" s="11"/>
      <c r="G2005" s="95"/>
      <c r="H2005" s="8"/>
      <c r="J2005" s="8"/>
    </row>
    <row r="2006" spans="1:10" x14ac:dyDescent="0.25">
      <c r="A2006" s="32">
        <f t="shared" ca="1" si="35"/>
        <v>0</v>
      </c>
      <c r="B2006" s="11"/>
      <c r="C2006" s="12"/>
      <c r="D2006" s="12"/>
      <c r="E2006" s="12"/>
      <c r="F2006" s="11"/>
      <c r="G2006" s="95"/>
      <c r="H2006" s="8"/>
      <c r="J2006" s="8"/>
    </row>
    <row r="2007" spans="1:10" x14ac:dyDescent="0.25">
      <c r="A2007" s="32">
        <f t="shared" ca="1" si="35"/>
        <v>0</v>
      </c>
      <c r="B2007" s="11"/>
      <c r="C2007" s="12"/>
      <c r="D2007" s="12"/>
      <c r="E2007" s="12"/>
      <c r="F2007" s="11"/>
      <c r="G2007" s="95"/>
      <c r="H2007" s="8"/>
      <c r="J2007" s="8"/>
    </row>
    <row r="2008" spans="1:10" x14ac:dyDescent="0.25">
      <c r="A2008" s="32">
        <f t="shared" ref="A2008:A2042" ca="1" si="36">OFFSET($C2008,0,$Z$5-1)</f>
        <v>0</v>
      </c>
      <c r="B2008" s="11"/>
      <c r="C2008" s="12"/>
      <c r="D2008" s="12"/>
      <c r="E2008" s="12"/>
      <c r="F2008" s="11"/>
      <c r="G2008" s="95"/>
      <c r="H2008" s="8"/>
      <c r="J2008" s="8"/>
    </row>
    <row r="2009" spans="1:10" x14ac:dyDescent="0.25">
      <c r="A2009" s="32">
        <f t="shared" ca="1" si="36"/>
        <v>0</v>
      </c>
      <c r="B2009" s="11"/>
      <c r="C2009" s="12"/>
      <c r="D2009" s="12"/>
      <c r="E2009" s="12"/>
      <c r="F2009" s="11"/>
      <c r="G2009" s="95"/>
      <c r="H2009" s="8"/>
      <c r="J2009" s="8"/>
    </row>
    <row r="2010" spans="1:10" x14ac:dyDescent="0.25">
      <c r="A2010" s="32">
        <f t="shared" ca="1" si="36"/>
        <v>0</v>
      </c>
      <c r="B2010" s="11"/>
      <c r="C2010" s="12"/>
      <c r="D2010" s="12"/>
      <c r="E2010" s="12"/>
      <c r="F2010" s="11"/>
      <c r="G2010" s="95"/>
      <c r="H2010" s="8"/>
      <c r="J2010" s="8"/>
    </row>
    <row r="2011" spans="1:10" x14ac:dyDescent="0.25">
      <c r="A2011" s="32">
        <f t="shared" ca="1" si="36"/>
        <v>0</v>
      </c>
      <c r="B2011" s="11"/>
      <c r="C2011" s="12"/>
      <c r="D2011" s="12"/>
      <c r="E2011" s="12"/>
      <c r="F2011" s="11"/>
      <c r="G2011" s="95"/>
      <c r="H2011" s="8"/>
      <c r="J2011" s="8"/>
    </row>
    <row r="2012" spans="1:10" x14ac:dyDescent="0.25">
      <c r="A2012" s="32">
        <f t="shared" ca="1" si="36"/>
        <v>0</v>
      </c>
      <c r="B2012" s="11"/>
      <c r="C2012" s="12"/>
      <c r="D2012" s="12"/>
      <c r="E2012" s="12"/>
      <c r="F2012" s="11"/>
      <c r="G2012" s="95"/>
      <c r="H2012" s="8"/>
      <c r="J2012" s="8"/>
    </row>
    <row r="2013" spans="1:10" x14ac:dyDescent="0.25">
      <c r="A2013" s="32">
        <f t="shared" ca="1" si="36"/>
        <v>0</v>
      </c>
      <c r="B2013" s="11"/>
      <c r="C2013" s="12"/>
      <c r="D2013" s="12"/>
      <c r="E2013" s="12"/>
      <c r="F2013" s="11"/>
      <c r="G2013" s="95"/>
      <c r="H2013" s="8"/>
      <c r="J2013" s="8"/>
    </row>
    <row r="2014" spans="1:10" x14ac:dyDescent="0.25">
      <c r="A2014" s="32">
        <f t="shared" ca="1" si="36"/>
        <v>0</v>
      </c>
      <c r="B2014" s="11"/>
      <c r="C2014" s="12"/>
      <c r="D2014" s="12"/>
      <c r="E2014" s="12"/>
      <c r="F2014" s="11"/>
      <c r="G2014" s="95"/>
      <c r="H2014" s="8"/>
      <c r="J2014" s="8"/>
    </row>
    <row r="2015" spans="1:10" x14ac:dyDescent="0.25">
      <c r="A2015" s="32">
        <f t="shared" ca="1" si="36"/>
        <v>0</v>
      </c>
      <c r="B2015" s="11"/>
      <c r="C2015" s="12"/>
      <c r="D2015" s="12"/>
      <c r="E2015" s="12"/>
      <c r="F2015" s="11"/>
      <c r="G2015" s="95"/>
      <c r="H2015" s="8"/>
      <c r="J2015" s="8"/>
    </row>
    <row r="2016" spans="1:10" x14ac:dyDescent="0.25">
      <c r="A2016" s="32">
        <f t="shared" ca="1" si="36"/>
        <v>0</v>
      </c>
      <c r="B2016" s="11"/>
      <c r="C2016" s="12"/>
      <c r="D2016" s="12"/>
      <c r="E2016" s="12"/>
      <c r="F2016" s="11"/>
      <c r="G2016" s="95"/>
      <c r="H2016" s="8"/>
      <c r="J2016" s="8"/>
    </row>
    <row r="2017" spans="1:10" x14ac:dyDescent="0.25">
      <c r="A2017" s="32">
        <f t="shared" ca="1" si="36"/>
        <v>0</v>
      </c>
      <c r="B2017" s="11"/>
      <c r="C2017" s="12"/>
      <c r="D2017" s="12"/>
      <c r="E2017" s="12"/>
      <c r="F2017" s="11"/>
      <c r="G2017" s="95"/>
      <c r="H2017" s="8"/>
      <c r="J2017" s="8"/>
    </row>
    <row r="2018" spans="1:10" x14ac:dyDescent="0.25">
      <c r="A2018" s="32">
        <f t="shared" ca="1" si="36"/>
        <v>0</v>
      </c>
      <c r="B2018" s="11"/>
      <c r="C2018" s="12"/>
      <c r="D2018" s="12"/>
      <c r="E2018" s="12"/>
      <c r="F2018" s="11"/>
      <c r="G2018" s="95"/>
      <c r="H2018" s="8"/>
      <c r="J2018" s="8"/>
    </row>
    <row r="2019" spans="1:10" x14ac:dyDescent="0.25">
      <c r="A2019" s="32">
        <f t="shared" ca="1" si="36"/>
        <v>0</v>
      </c>
      <c r="B2019" s="11"/>
      <c r="C2019" s="12"/>
      <c r="D2019" s="12"/>
      <c r="E2019" s="12"/>
      <c r="F2019" s="11"/>
      <c r="G2019" s="95"/>
      <c r="H2019" s="8"/>
      <c r="J2019" s="8"/>
    </row>
    <row r="2020" spans="1:10" x14ac:dyDescent="0.25">
      <c r="A2020" s="32">
        <f t="shared" ca="1" si="36"/>
        <v>0</v>
      </c>
      <c r="B2020" s="11"/>
      <c r="C2020" s="12"/>
      <c r="D2020" s="12"/>
      <c r="E2020" s="12"/>
      <c r="F2020" s="11"/>
      <c r="G2020" s="95"/>
      <c r="H2020" s="8"/>
      <c r="J2020" s="8"/>
    </row>
    <row r="2021" spans="1:10" x14ac:dyDescent="0.25">
      <c r="A2021" s="32">
        <f t="shared" ca="1" si="36"/>
        <v>0</v>
      </c>
      <c r="B2021" s="11"/>
      <c r="C2021" s="12"/>
      <c r="D2021" s="12"/>
      <c r="E2021" s="12"/>
      <c r="F2021" s="11"/>
      <c r="G2021" s="95"/>
      <c r="H2021" s="8"/>
      <c r="J2021" s="8"/>
    </row>
    <row r="2022" spans="1:10" x14ac:dyDescent="0.25">
      <c r="A2022" s="32">
        <f t="shared" ca="1" si="36"/>
        <v>0</v>
      </c>
      <c r="B2022" s="11"/>
      <c r="C2022" s="12"/>
      <c r="D2022" s="12"/>
      <c r="E2022" s="12"/>
      <c r="F2022" s="11"/>
      <c r="G2022" s="95"/>
      <c r="H2022" s="8"/>
      <c r="J2022" s="8"/>
    </row>
    <row r="2023" spans="1:10" x14ac:dyDescent="0.25">
      <c r="A2023" s="32">
        <f t="shared" ca="1" si="36"/>
        <v>0</v>
      </c>
      <c r="B2023" s="11"/>
      <c r="C2023" s="12"/>
      <c r="D2023" s="12"/>
      <c r="E2023" s="12"/>
      <c r="F2023" s="11"/>
      <c r="G2023" s="95"/>
      <c r="H2023" s="8"/>
      <c r="J2023" s="8"/>
    </row>
    <row r="2024" spans="1:10" x14ac:dyDescent="0.25">
      <c r="A2024" s="32">
        <f t="shared" ca="1" si="36"/>
        <v>0</v>
      </c>
      <c r="B2024" s="11"/>
      <c r="C2024" s="12"/>
      <c r="D2024" s="12"/>
      <c r="E2024" s="12"/>
      <c r="F2024" s="11"/>
      <c r="G2024" s="95"/>
      <c r="H2024" s="8"/>
      <c r="J2024" s="8"/>
    </row>
    <row r="2025" spans="1:10" x14ac:dyDescent="0.25">
      <c r="A2025" s="32">
        <f t="shared" ca="1" si="36"/>
        <v>0</v>
      </c>
      <c r="B2025" s="11"/>
      <c r="C2025" s="12"/>
      <c r="D2025" s="12"/>
      <c r="E2025" s="12"/>
      <c r="F2025" s="11"/>
      <c r="G2025" s="95"/>
      <c r="H2025" s="8"/>
      <c r="J2025" s="8"/>
    </row>
    <row r="2026" spans="1:10" x14ac:dyDescent="0.25">
      <c r="A2026" s="32">
        <f t="shared" ca="1" si="36"/>
        <v>0</v>
      </c>
      <c r="B2026" s="11"/>
      <c r="C2026" s="12"/>
      <c r="D2026" s="12"/>
      <c r="E2026" s="12"/>
      <c r="F2026" s="11"/>
      <c r="G2026" s="95"/>
      <c r="H2026" s="8"/>
      <c r="J2026" s="8"/>
    </row>
    <row r="2027" spans="1:10" x14ac:dyDescent="0.25">
      <c r="A2027" s="32">
        <f t="shared" ca="1" si="36"/>
        <v>0</v>
      </c>
      <c r="B2027" s="11"/>
      <c r="C2027" s="12"/>
      <c r="D2027" s="12"/>
      <c r="E2027" s="12"/>
      <c r="F2027" s="11"/>
      <c r="G2027" s="95"/>
      <c r="H2027" s="8"/>
      <c r="J2027" s="8"/>
    </row>
    <row r="2028" spans="1:10" x14ac:dyDescent="0.25">
      <c r="A2028" s="32">
        <f t="shared" ca="1" si="36"/>
        <v>0</v>
      </c>
      <c r="B2028" s="11"/>
      <c r="C2028" s="12"/>
      <c r="D2028" s="12"/>
      <c r="E2028" s="12"/>
      <c r="F2028" s="11"/>
      <c r="G2028" s="95"/>
      <c r="H2028" s="8"/>
      <c r="J2028" s="8"/>
    </row>
    <row r="2029" spans="1:10" x14ac:dyDescent="0.25">
      <c r="A2029" s="32">
        <f t="shared" ca="1" si="36"/>
        <v>0</v>
      </c>
      <c r="B2029" s="11"/>
      <c r="C2029" s="12"/>
      <c r="D2029" s="12"/>
      <c r="E2029" s="12"/>
      <c r="F2029" s="11"/>
      <c r="G2029" s="95"/>
      <c r="H2029" s="8"/>
      <c r="J2029" s="8"/>
    </row>
    <row r="2030" spans="1:10" x14ac:dyDescent="0.25">
      <c r="A2030" s="32">
        <f t="shared" ca="1" si="36"/>
        <v>0</v>
      </c>
      <c r="B2030" s="11"/>
      <c r="C2030" s="12"/>
      <c r="D2030" s="12"/>
      <c r="E2030" s="12"/>
      <c r="F2030" s="11"/>
      <c r="G2030" s="95"/>
      <c r="H2030" s="8"/>
      <c r="J2030" s="8"/>
    </row>
    <row r="2031" spans="1:10" x14ac:dyDescent="0.25">
      <c r="A2031" s="32">
        <f t="shared" ca="1" si="36"/>
        <v>0</v>
      </c>
      <c r="B2031" s="11"/>
      <c r="C2031" s="12"/>
      <c r="D2031" s="12"/>
      <c r="E2031" s="12"/>
      <c r="F2031" s="11"/>
      <c r="G2031" s="95"/>
      <c r="H2031" s="8"/>
      <c r="J2031" s="8"/>
    </row>
    <row r="2032" spans="1:10" x14ac:dyDescent="0.25">
      <c r="A2032" s="32">
        <f t="shared" ca="1" si="36"/>
        <v>0</v>
      </c>
      <c r="B2032" s="11"/>
      <c r="C2032" s="12"/>
      <c r="D2032" s="12"/>
      <c r="E2032" s="12"/>
      <c r="F2032" s="11"/>
      <c r="G2032" s="95"/>
      <c r="H2032" s="8"/>
      <c r="J2032" s="8"/>
    </row>
    <row r="2033" spans="1:10" x14ac:dyDescent="0.25">
      <c r="A2033" s="32">
        <f t="shared" ca="1" si="36"/>
        <v>0</v>
      </c>
      <c r="B2033" s="11"/>
      <c r="C2033" s="12"/>
      <c r="D2033" s="12"/>
      <c r="E2033" s="12"/>
      <c r="F2033" s="11"/>
      <c r="G2033" s="95"/>
      <c r="H2033" s="8"/>
      <c r="J2033" s="8"/>
    </row>
    <row r="2034" spans="1:10" x14ac:dyDescent="0.25">
      <c r="A2034" s="32">
        <f t="shared" ca="1" si="36"/>
        <v>0</v>
      </c>
      <c r="B2034" s="11"/>
      <c r="C2034" s="12"/>
      <c r="D2034" s="12"/>
      <c r="E2034" s="12"/>
      <c r="F2034" s="11"/>
      <c r="G2034" s="95"/>
      <c r="H2034" s="8"/>
      <c r="J2034" s="8"/>
    </row>
    <row r="2035" spans="1:10" x14ac:dyDescent="0.25">
      <c r="A2035" s="32">
        <f t="shared" ca="1" si="36"/>
        <v>0</v>
      </c>
      <c r="B2035" s="11"/>
      <c r="C2035" s="12"/>
      <c r="D2035" s="12"/>
      <c r="E2035" s="12"/>
      <c r="F2035" s="11"/>
      <c r="G2035" s="95"/>
      <c r="H2035" s="8"/>
      <c r="J2035" s="8"/>
    </row>
    <row r="2036" spans="1:10" x14ac:dyDescent="0.25">
      <c r="A2036" s="32">
        <f t="shared" ca="1" si="36"/>
        <v>0</v>
      </c>
      <c r="B2036" s="11"/>
      <c r="C2036" s="12"/>
      <c r="D2036" s="12"/>
      <c r="E2036" s="12"/>
      <c r="F2036" s="11"/>
      <c r="G2036" s="95"/>
      <c r="H2036" s="8"/>
      <c r="J2036" s="8"/>
    </row>
    <row r="2037" spans="1:10" x14ac:dyDescent="0.25">
      <c r="A2037" s="32">
        <f t="shared" ca="1" si="36"/>
        <v>0</v>
      </c>
      <c r="B2037" s="11"/>
      <c r="C2037" s="12"/>
      <c r="D2037" s="12"/>
      <c r="E2037" s="12"/>
      <c r="F2037" s="11"/>
      <c r="G2037" s="95"/>
      <c r="H2037" s="8"/>
      <c r="J2037" s="8"/>
    </row>
    <row r="2038" spans="1:10" x14ac:dyDescent="0.25">
      <c r="A2038" s="32">
        <f t="shared" ca="1" si="36"/>
        <v>0</v>
      </c>
      <c r="B2038" s="11"/>
      <c r="C2038" s="12"/>
      <c r="D2038" s="12"/>
      <c r="E2038" s="12"/>
      <c r="F2038" s="11"/>
      <c r="G2038" s="95"/>
      <c r="H2038" s="8"/>
      <c r="J2038" s="8"/>
    </row>
    <row r="2039" spans="1:10" x14ac:dyDescent="0.25">
      <c r="A2039" s="32">
        <f t="shared" ca="1" si="36"/>
        <v>0</v>
      </c>
      <c r="B2039" s="11"/>
      <c r="C2039" s="12"/>
      <c r="D2039" s="12"/>
      <c r="E2039" s="12"/>
      <c r="F2039" s="11"/>
      <c r="G2039" s="95"/>
      <c r="H2039" s="8"/>
      <c r="J2039" s="8"/>
    </row>
    <row r="2040" spans="1:10" x14ac:dyDescent="0.25">
      <c r="A2040" s="32">
        <f t="shared" ca="1" si="36"/>
        <v>0</v>
      </c>
      <c r="B2040" s="11"/>
      <c r="C2040" s="12"/>
      <c r="D2040" s="12"/>
      <c r="E2040" s="12"/>
      <c r="F2040" s="11"/>
      <c r="G2040" s="95"/>
      <c r="H2040" s="8"/>
      <c r="J2040" s="8"/>
    </row>
    <row r="2041" spans="1:10" x14ac:dyDescent="0.25">
      <c r="A2041" s="32">
        <f t="shared" ca="1" si="36"/>
        <v>0</v>
      </c>
      <c r="B2041" s="11"/>
      <c r="C2041" s="12"/>
      <c r="D2041" s="12"/>
      <c r="E2041" s="12"/>
      <c r="F2041" s="11"/>
      <c r="G2041" s="95"/>
      <c r="H2041" s="8"/>
      <c r="J2041" s="8"/>
    </row>
    <row r="2042" spans="1:10" x14ac:dyDescent="0.25">
      <c r="A2042" s="32">
        <f t="shared" ca="1" si="36"/>
        <v>0</v>
      </c>
      <c r="B2042" s="11"/>
      <c r="C2042" s="12"/>
      <c r="D2042" s="12"/>
      <c r="E2042" s="12"/>
      <c r="F2042" s="11"/>
      <c r="G2042" s="95"/>
      <c r="H2042" s="8"/>
      <c r="J2042" s="8"/>
    </row>
    <row r="2043" spans="1:10" x14ac:dyDescent="0.25">
      <c r="A2043" s="32"/>
      <c r="B2043" s="11"/>
      <c r="C2043" s="12"/>
      <c r="D2043" s="12"/>
      <c r="E2043" s="12"/>
      <c r="F2043" s="11"/>
      <c r="G2043" s="95"/>
      <c r="H2043" s="8"/>
      <c r="J2043" s="8"/>
    </row>
    <row r="2044" spans="1:10" x14ac:dyDescent="0.25">
      <c r="A2044" s="32"/>
      <c r="B2044" s="11"/>
      <c r="C2044" s="12"/>
      <c r="D2044" s="12"/>
      <c r="E2044" s="12"/>
      <c r="F2044" s="11"/>
      <c r="G2044" s="95"/>
      <c r="H2044" s="8"/>
      <c r="J2044" s="8"/>
    </row>
    <row r="2045" spans="1:10" x14ac:dyDescent="0.25">
      <c r="A2045" s="32"/>
      <c r="B2045" s="11"/>
      <c r="C2045" s="12"/>
      <c r="D2045" s="12"/>
      <c r="E2045" s="12"/>
      <c r="F2045" s="11"/>
      <c r="G2045" s="95"/>
      <c r="H2045" s="8"/>
      <c r="J2045" s="8"/>
    </row>
    <row r="2046" spans="1:10" x14ac:dyDescent="0.25">
      <c r="A2046" s="32"/>
      <c r="B2046" s="11"/>
      <c r="C2046" s="12"/>
      <c r="D2046" s="12"/>
      <c r="E2046" s="12"/>
      <c r="F2046" s="11"/>
      <c r="G2046" s="95"/>
      <c r="H2046" s="8"/>
      <c r="J2046" s="8"/>
    </row>
    <row r="2047" spans="1:10" x14ac:dyDescent="0.25">
      <c r="A2047" s="32"/>
      <c r="B2047" s="11"/>
      <c r="C2047" s="12"/>
      <c r="D2047" s="12"/>
      <c r="E2047" s="12"/>
      <c r="F2047" s="11"/>
      <c r="G2047" s="95"/>
      <c r="H2047" s="8"/>
      <c r="J2047" s="8"/>
    </row>
    <row r="2048" spans="1:10" x14ac:dyDescent="0.25">
      <c r="A2048" s="32"/>
      <c r="B2048" s="11"/>
      <c r="C2048" s="12"/>
      <c r="D2048" s="12"/>
      <c r="E2048" s="12"/>
      <c r="F2048" s="11"/>
      <c r="G2048" s="95"/>
      <c r="H2048" s="8"/>
      <c r="J2048" s="8"/>
    </row>
    <row r="2049" spans="1:10" x14ac:dyDescent="0.25">
      <c r="A2049" s="32"/>
      <c r="B2049" s="11"/>
      <c r="C2049" s="12"/>
      <c r="D2049" s="12"/>
      <c r="E2049" s="12"/>
      <c r="F2049" s="11"/>
      <c r="G2049" s="95"/>
      <c r="H2049" s="8"/>
      <c r="J2049" s="8"/>
    </row>
    <row r="2050" spans="1:10" x14ac:dyDescent="0.25">
      <c r="A2050" s="32"/>
      <c r="B2050" s="11"/>
      <c r="C2050" s="12"/>
      <c r="D2050" s="12"/>
      <c r="E2050" s="12"/>
      <c r="F2050" s="11"/>
      <c r="G2050" s="95"/>
      <c r="H2050" s="8"/>
      <c r="J2050" s="8"/>
    </row>
    <row r="2051" spans="1:10" x14ac:dyDescent="0.25">
      <c r="A2051" s="32"/>
      <c r="B2051" s="11"/>
      <c r="C2051" s="12"/>
      <c r="D2051" s="12"/>
      <c r="E2051" s="12"/>
      <c r="F2051" s="11"/>
      <c r="G2051" s="95"/>
      <c r="H2051" s="8"/>
      <c r="J2051" s="8"/>
    </row>
    <row r="2052" spans="1:10" x14ac:dyDescent="0.25">
      <c r="A2052" s="32"/>
      <c r="B2052" s="11"/>
      <c r="C2052" s="12"/>
      <c r="D2052" s="12"/>
      <c r="E2052" s="12"/>
      <c r="F2052" s="11"/>
      <c r="G2052" s="95"/>
      <c r="H2052" s="8"/>
      <c r="J2052" s="8"/>
    </row>
    <row r="2053" spans="1:10" x14ac:dyDescent="0.25">
      <c r="A2053" s="32"/>
      <c r="B2053" s="11"/>
      <c r="C2053" s="12"/>
      <c r="D2053" s="12"/>
      <c r="E2053" s="12"/>
      <c r="F2053" s="11"/>
      <c r="G2053" s="95"/>
      <c r="H2053" s="8"/>
      <c r="J2053" s="8"/>
    </row>
    <row r="2054" spans="1:10" x14ac:dyDescent="0.25">
      <c r="A2054" s="32"/>
      <c r="B2054" s="11"/>
      <c r="C2054" s="12"/>
      <c r="D2054" s="12"/>
      <c r="E2054" s="12"/>
      <c r="F2054" s="11"/>
      <c r="G2054" s="95"/>
      <c r="H2054" s="8"/>
      <c r="J2054" s="8"/>
    </row>
    <row r="2055" spans="1:10" x14ac:dyDescent="0.25">
      <c r="A2055" s="32"/>
      <c r="B2055" s="11"/>
      <c r="C2055" s="12"/>
      <c r="D2055" s="12"/>
      <c r="E2055" s="12"/>
      <c r="F2055" s="11"/>
      <c r="G2055" s="95"/>
      <c r="H2055" s="8"/>
      <c r="J2055" s="8"/>
    </row>
    <row r="2056" spans="1:10" x14ac:dyDescent="0.25">
      <c r="A2056" s="32"/>
      <c r="B2056" s="11"/>
      <c r="C2056" s="12"/>
      <c r="D2056" s="12"/>
      <c r="E2056" s="12"/>
      <c r="F2056" s="11"/>
      <c r="G2056" s="95"/>
      <c r="H2056" s="8"/>
      <c r="J2056" s="8"/>
    </row>
    <row r="2057" spans="1:10" x14ac:dyDescent="0.25">
      <c r="A2057" s="32"/>
      <c r="B2057" s="11"/>
      <c r="C2057" s="12"/>
      <c r="D2057" s="12"/>
      <c r="E2057" s="12"/>
      <c r="F2057" s="11"/>
      <c r="G2057" s="95"/>
      <c r="H2057" s="8"/>
      <c r="J2057" s="8"/>
    </row>
    <row r="2058" spans="1:10" x14ac:dyDescent="0.25">
      <c r="A2058" s="32"/>
      <c r="B2058" s="11"/>
      <c r="C2058" s="12"/>
      <c r="D2058" s="12"/>
      <c r="E2058" s="12"/>
      <c r="F2058" s="11"/>
      <c r="G2058" s="95"/>
      <c r="H2058" s="8"/>
      <c r="J2058" s="8"/>
    </row>
    <row r="2059" spans="1:10" x14ac:dyDescent="0.25">
      <c r="A2059" s="32"/>
      <c r="B2059" s="11"/>
      <c r="C2059" s="12"/>
      <c r="D2059" s="12"/>
      <c r="E2059" s="12"/>
      <c r="F2059" s="11"/>
      <c r="G2059" s="95"/>
      <c r="H2059" s="8"/>
      <c r="J2059" s="8"/>
    </row>
    <row r="2060" spans="1:10" x14ac:dyDescent="0.25">
      <c r="A2060" s="32"/>
      <c r="B2060" s="11"/>
      <c r="C2060" s="12"/>
      <c r="D2060" s="12"/>
      <c r="E2060" s="12"/>
      <c r="F2060" s="11"/>
      <c r="G2060" s="95"/>
      <c r="H2060" s="8"/>
      <c r="J2060" s="8"/>
    </row>
    <row r="2061" spans="1:10" x14ac:dyDescent="0.25">
      <c r="A2061" s="32"/>
      <c r="B2061" s="11"/>
      <c r="C2061" s="12"/>
      <c r="D2061" s="12"/>
      <c r="E2061" s="12"/>
      <c r="F2061" s="11"/>
      <c r="G2061" s="95"/>
      <c r="H2061" s="8"/>
      <c r="J2061" s="8"/>
    </row>
    <row r="2062" spans="1:10" x14ac:dyDescent="0.25">
      <c r="A2062" s="32"/>
      <c r="B2062" s="11"/>
      <c r="C2062" s="12"/>
      <c r="D2062" s="12"/>
      <c r="E2062" s="12"/>
      <c r="F2062" s="11"/>
      <c r="G2062" s="95"/>
      <c r="H2062" s="8"/>
      <c r="J2062" s="8"/>
    </row>
    <row r="2063" spans="1:10" x14ac:dyDescent="0.25">
      <c r="A2063" s="32"/>
      <c r="B2063" s="11"/>
      <c r="C2063" s="12"/>
      <c r="D2063" s="12"/>
      <c r="E2063" s="12"/>
      <c r="F2063" s="11"/>
      <c r="G2063" s="95"/>
      <c r="H2063" s="8"/>
      <c r="J2063" s="8"/>
    </row>
    <row r="2064" spans="1:10" x14ac:dyDescent="0.25">
      <c r="A2064" s="32"/>
      <c r="B2064" s="11"/>
      <c r="C2064" s="12"/>
      <c r="D2064" s="12"/>
      <c r="E2064" s="12"/>
      <c r="F2064" s="11"/>
      <c r="G2064" s="95"/>
      <c r="H2064" s="8"/>
      <c r="J2064" s="8"/>
    </row>
    <row r="2065" spans="1:10" x14ac:dyDescent="0.25">
      <c r="A2065" s="32"/>
      <c r="B2065" s="11"/>
      <c r="C2065" s="12"/>
      <c r="D2065" s="12"/>
      <c r="E2065" s="12"/>
      <c r="F2065" s="11"/>
      <c r="G2065" s="95"/>
      <c r="H2065" s="8"/>
      <c r="J2065" s="8"/>
    </row>
    <row r="2066" spans="1:10" x14ac:dyDescent="0.25">
      <c r="A2066" s="32"/>
      <c r="B2066" s="11"/>
      <c r="C2066" s="12"/>
      <c r="D2066" s="12"/>
      <c r="E2066" s="12"/>
      <c r="F2066" s="11"/>
      <c r="G2066" s="95"/>
      <c r="H2066" s="8"/>
      <c r="J2066" s="8"/>
    </row>
    <row r="2067" spans="1:10" x14ac:dyDescent="0.25">
      <c r="A2067" s="32"/>
      <c r="B2067" s="11"/>
      <c r="C2067" s="12"/>
      <c r="D2067" s="12"/>
      <c r="E2067" s="12"/>
      <c r="F2067" s="11"/>
      <c r="G2067" s="95"/>
      <c r="H2067" s="8"/>
      <c r="J2067" s="8"/>
    </row>
    <row r="2068" spans="1:10" x14ac:dyDescent="0.25">
      <c r="A2068" s="32"/>
      <c r="B2068" s="11"/>
      <c r="C2068" s="12"/>
      <c r="D2068" s="12"/>
      <c r="E2068" s="12"/>
      <c r="F2068" s="11"/>
      <c r="G2068" s="95"/>
      <c r="H2068" s="8"/>
      <c r="J2068" s="8"/>
    </row>
    <row r="2069" spans="1:10" x14ac:dyDescent="0.25">
      <c r="A2069" s="32"/>
      <c r="B2069" s="11"/>
      <c r="C2069" s="12"/>
      <c r="D2069" s="12"/>
      <c r="E2069" s="12"/>
      <c r="F2069" s="11"/>
      <c r="G2069" s="95"/>
      <c r="H2069" s="8"/>
      <c r="J2069" s="8"/>
    </row>
    <row r="2070" spans="1:10" x14ac:dyDescent="0.25">
      <c r="A2070" s="32"/>
      <c r="B2070" s="11"/>
      <c r="C2070" s="12"/>
      <c r="D2070" s="12"/>
      <c r="E2070" s="12"/>
      <c r="F2070" s="11"/>
      <c r="G2070" s="95"/>
      <c r="H2070" s="8"/>
      <c r="J2070" s="8"/>
    </row>
    <row r="2071" spans="1:10" x14ac:dyDescent="0.25">
      <c r="A2071" s="32"/>
      <c r="B2071" s="11"/>
      <c r="C2071" s="12"/>
      <c r="D2071" s="12"/>
      <c r="E2071" s="12"/>
      <c r="F2071" s="11"/>
      <c r="G2071" s="95"/>
      <c r="H2071" s="8"/>
      <c r="J2071" s="8"/>
    </row>
    <row r="2072" spans="1:10" x14ac:dyDescent="0.25">
      <c r="A2072" s="32"/>
      <c r="B2072" s="11"/>
      <c r="C2072" s="12"/>
      <c r="D2072" s="12"/>
      <c r="E2072" s="12"/>
      <c r="F2072" s="11"/>
      <c r="G2072" s="95"/>
      <c r="H2072" s="8"/>
      <c r="J2072" s="8"/>
    </row>
    <row r="2073" spans="1:10" x14ac:dyDescent="0.25">
      <c r="A2073" s="32"/>
      <c r="B2073" s="11"/>
      <c r="C2073" s="12"/>
      <c r="D2073" s="12"/>
      <c r="E2073" s="12"/>
      <c r="F2073" s="11"/>
      <c r="G2073" s="95"/>
      <c r="H2073" s="8"/>
      <c r="J2073" s="8"/>
    </row>
    <row r="2074" spans="1:10" x14ac:dyDescent="0.25">
      <c r="A2074" s="32"/>
      <c r="B2074" s="11"/>
      <c r="C2074" s="12"/>
      <c r="D2074" s="12"/>
      <c r="E2074" s="12"/>
      <c r="F2074" s="11"/>
      <c r="G2074" s="95"/>
      <c r="H2074" s="8"/>
      <c r="J2074" s="8"/>
    </row>
    <row r="2075" spans="1:10" x14ac:dyDescent="0.25">
      <c r="A2075" s="32"/>
      <c r="B2075" s="11"/>
      <c r="C2075" s="12"/>
      <c r="D2075" s="12"/>
      <c r="E2075" s="12"/>
      <c r="F2075" s="11"/>
      <c r="G2075" s="95"/>
      <c r="H2075" s="8"/>
      <c r="J2075" s="8"/>
    </row>
    <row r="2076" spans="1:10" x14ac:dyDescent="0.25">
      <c r="A2076" s="32"/>
      <c r="B2076" s="11"/>
      <c r="C2076" s="12"/>
      <c r="D2076" s="12"/>
      <c r="E2076" s="12"/>
      <c r="F2076" s="11"/>
      <c r="G2076" s="95"/>
      <c r="H2076" s="8"/>
      <c r="J2076" s="8"/>
    </row>
    <row r="2077" spans="1:10" x14ac:dyDescent="0.25">
      <c r="A2077" s="32"/>
      <c r="B2077" s="11"/>
      <c r="C2077" s="12"/>
      <c r="D2077" s="12"/>
      <c r="E2077" s="12"/>
      <c r="F2077" s="11"/>
      <c r="G2077" s="95"/>
      <c r="H2077" s="8"/>
      <c r="J2077" s="8"/>
    </row>
    <row r="2078" spans="1:10" x14ac:dyDescent="0.25">
      <c r="A2078" s="32"/>
      <c r="B2078" s="11"/>
      <c r="C2078" s="12"/>
      <c r="D2078" s="12"/>
      <c r="E2078" s="12"/>
      <c r="F2078" s="11"/>
      <c r="G2078" s="95"/>
      <c r="H2078" s="8"/>
      <c r="J2078" s="8"/>
    </row>
    <row r="2079" spans="1:10" x14ac:dyDescent="0.25">
      <c r="A2079" s="32"/>
      <c r="B2079" s="11"/>
      <c r="C2079" s="12"/>
      <c r="D2079" s="12"/>
      <c r="E2079" s="12"/>
      <c r="F2079" s="11"/>
      <c r="G2079" s="95"/>
      <c r="H2079" s="8"/>
      <c r="J2079" s="8"/>
    </row>
    <row r="2080" spans="1:10" x14ac:dyDescent="0.25">
      <c r="A2080" s="32"/>
      <c r="B2080" s="11"/>
      <c r="C2080" s="12"/>
      <c r="D2080" s="12"/>
      <c r="E2080" s="12"/>
      <c r="F2080" s="11"/>
      <c r="G2080" s="95"/>
      <c r="H2080" s="8"/>
      <c r="J2080" s="8"/>
    </row>
    <row r="2081" spans="1:10" x14ac:dyDescent="0.25">
      <c r="A2081" s="32"/>
      <c r="B2081" s="11"/>
      <c r="C2081" s="12"/>
      <c r="D2081" s="12"/>
      <c r="E2081" s="12"/>
      <c r="F2081" s="11"/>
      <c r="G2081" s="95"/>
      <c r="H2081" s="8"/>
      <c r="J2081" s="8"/>
    </row>
    <row r="2082" spans="1:10" x14ac:dyDescent="0.25">
      <c r="A2082" s="32"/>
      <c r="B2082" s="11"/>
      <c r="C2082" s="12"/>
      <c r="D2082" s="12"/>
      <c r="E2082" s="12"/>
      <c r="F2082" s="11"/>
      <c r="G2082" s="95"/>
      <c r="H2082" s="8"/>
      <c r="J2082" s="8"/>
    </row>
    <row r="2083" spans="1:10" x14ac:dyDescent="0.25">
      <c r="A2083" s="32"/>
      <c r="B2083" s="11"/>
      <c r="C2083" s="12"/>
      <c r="D2083" s="12"/>
      <c r="E2083" s="12"/>
      <c r="F2083" s="11"/>
      <c r="G2083" s="95"/>
      <c r="H2083" s="8"/>
      <c r="J2083" s="8"/>
    </row>
    <row r="2084" spans="1:10" x14ac:dyDescent="0.25">
      <c r="A2084" s="32"/>
      <c r="B2084" s="11"/>
      <c r="C2084" s="12"/>
      <c r="D2084" s="12"/>
      <c r="E2084" s="12"/>
      <c r="F2084" s="11"/>
      <c r="G2084" s="95"/>
      <c r="H2084" s="8"/>
      <c r="J2084" s="8"/>
    </row>
    <row r="2085" spans="1:10" x14ac:dyDescent="0.25">
      <c r="A2085" s="32"/>
      <c r="B2085" s="11"/>
      <c r="C2085" s="12"/>
      <c r="D2085" s="12"/>
      <c r="E2085" s="12"/>
      <c r="F2085" s="11"/>
      <c r="G2085" s="95"/>
      <c r="H2085" s="8"/>
      <c r="J2085" s="8"/>
    </row>
    <row r="2086" spans="1:10" x14ac:dyDescent="0.25">
      <c r="A2086" s="32"/>
      <c r="B2086" s="11"/>
      <c r="C2086" s="12"/>
      <c r="D2086" s="12"/>
      <c r="E2086" s="12"/>
      <c r="F2086" s="11"/>
      <c r="G2086" s="95"/>
      <c r="H2086" s="8"/>
      <c r="J2086" s="8"/>
    </row>
    <row r="2087" spans="1:10" x14ac:dyDescent="0.25">
      <c r="A2087" s="32"/>
      <c r="B2087" s="11"/>
      <c r="C2087" s="12"/>
      <c r="D2087" s="12"/>
      <c r="E2087" s="12"/>
      <c r="F2087" s="11"/>
      <c r="G2087" s="95"/>
      <c r="H2087" s="8"/>
      <c r="J2087" s="8"/>
    </row>
    <row r="2088" spans="1:10" x14ac:dyDescent="0.25">
      <c r="A2088" s="32"/>
      <c r="B2088" s="11"/>
      <c r="C2088" s="12"/>
      <c r="D2088" s="12"/>
      <c r="E2088" s="12"/>
      <c r="F2088" s="11"/>
      <c r="G2088" s="95"/>
      <c r="H2088" s="8"/>
      <c r="J2088" s="8"/>
    </row>
    <row r="2089" spans="1:10" x14ac:dyDescent="0.25">
      <c r="A2089" s="32"/>
      <c r="B2089" s="11"/>
      <c r="C2089" s="12"/>
      <c r="D2089" s="12"/>
      <c r="E2089" s="12"/>
      <c r="F2089" s="11"/>
      <c r="G2089" s="95"/>
      <c r="H2089" s="8"/>
      <c r="J2089" s="8"/>
    </row>
    <row r="2090" spans="1:10" x14ac:dyDescent="0.25">
      <c r="A2090" s="32"/>
      <c r="B2090" s="11"/>
      <c r="C2090" s="12"/>
      <c r="D2090" s="12"/>
      <c r="E2090" s="12"/>
      <c r="F2090" s="11"/>
      <c r="G2090" s="95"/>
      <c r="H2090" s="8"/>
      <c r="J2090" s="8"/>
    </row>
    <row r="2091" spans="1:10" x14ac:dyDescent="0.25">
      <c r="A2091" s="32"/>
      <c r="B2091" s="11"/>
      <c r="C2091" s="12"/>
      <c r="D2091" s="12"/>
      <c r="E2091" s="12"/>
      <c r="F2091" s="11"/>
      <c r="G2091" s="95"/>
      <c r="H2091" s="8"/>
      <c r="J2091" s="8"/>
    </row>
    <row r="2092" spans="1:10" x14ac:dyDescent="0.25">
      <c r="A2092" s="32"/>
      <c r="B2092" s="11"/>
      <c r="C2092" s="12"/>
      <c r="D2092" s="12"/>
      <c r="E2092" s="12"/>
      <c r="F2092" s="11"/>
      <c r="G2092" s="95"/>
      <c r="H2092" s="8"/>
      <c r="J2092" s="8"/>
    </row>
    <row r="2093" spans="1:10" x14ac:dyDescent="0.25">
      <c r="A2093" s="32"/>
      <c r="B2093" s="11"/>
      <c r="C2093" s="12"/>
      <c r="D2093" s="12"/>
      <c r="E2093" s="12"/>
      <c r="F2093" s="11"/>
      <c r="G2093" s="95"/>
      <c r="H2093" s="8"/>
      <c r="J2093" s="8"/>
    </row>
    <row r="2094" spans="1:10" x14ac:dyDescent="0.25">
      <c r="A2094" s="32"/>
      <c r="B2094" s="11"/>
      <c r="C2094" s="12"/>
      <c r="D2094" s="12"/>
      <c r="E2094" s="12"/>
      <c r="F2094" s="11"/>
      <c r="G2094" s="95"/>
      <c r="H2094" s="8"/>
      <c r="J2094" s="8"/>
    </row>
    <row r="2095" spans="1:10" x14ac:dyDescent="0.25">
      <c r="A2095" s="32"/>
      <c r="B2095" s="11"/>
      <c r="C2095" s="12"/>
      <c r="D2095" s="12"/>
      <c r="E2095" s="12"/>
      <c r="F2095" s="11"/>
      <c r="G2095" s="95"/>
      <c r="H2095" s="8"/>
      <c r="J2095" s="8"/>
    </row>
    <row r="2096" spans="1:10" x14ac:dyDescent="0.25">
      <c r="A2096" s="32"/>
      <c r="B2096" s="11"/>
      <c r="C2096" s="12"/>
      <c r="D2096" s="12"/>
      <c r="E2096" s="12"/>
      <c r="F2096" s="11"/>
      <c r="G2096" s="95"/>
      <c r="H2096" s="8"/>
      <c r="J2096" s="8"/>
    </row>
    <row r="2097" spans="1:10" x14ac:dyDescent="0.25">
      <c r="A2097" s="32"/>
      <c r="B2097" s="11"/>
      <c r="C2097" s="12"/>
      <c r="D2097" s="12"/>
      <c r="E2097" s="12"/>
      <c r="F2097" s="11"/>
      <c r="G2097" s="95"/>
      <c r="H2097" s="8"/>
      <c r="J2097" s="8"/>
    </row>
    <row r="2098" spans="1:10" x14ac:dyDescent="0.25">
      <c r="A2098" s="32"/>
      <c r="B2098" s="11"/>
      <c r="C2098" s="12"/>
      <c r="D2098" s="12"/>
      <c r="E2098" s="12"/>
      <c r="F2098" s="11"/>
      <c r="G2098" s="95"/>
      <c r="H2098" s="8"/>
      <c r="J2098" s="8"/>
    </row>
    <row r="2099" spans="1:10" x14ac:dyDescent="0.25">
      <c r="A2099" s="32"/>
      <c r="B2099" s="11"/>
      <c r="C2099" s="12"/>
      <c r="D2099" s="12"/>
      <c r="E2099" s="12"/>
      <c r="F2099" s="11"/>
      <c r="G2099" s="95"/>
      <c r="H2099" s="8"/>
      <c r="J2099" s="8"/>
    </row>
    <row r="2100" spans="1:10" x14ac:dyDescent="0.25">
      <c r="A2100" s="32"/>
      <c r="B2100" s="11"/>
      <c r="C2100" s="12"/>
      <c r="D2100" s="12"/>
      <c r="E2100" s="12"/>
      <c r="F2100" s="11"/>
      <c r="G2100" s="95"/>
      <c r="H2100" s="8"/>
      <c r="J2100" s="8"/>
    </row>
    <row r="2101" spans="1:10" x14ac:dyDescent="0.25">
      <c r="A2101" s="32"/>
      <c r="B2101" s="11"/>
      <c r="C2101" s="12"/>
      <c r="D2101" s="12"/>
      <c r="E2101" s="12"/>
      <c r="F2101" s="11"/>
      <c r="G2101" s="95"/>
      <c r="H2101" s="8"/>
      <c r="J2101" s="8"/>
    </row>
    <row r="2102" spans="1:10" x14ac:dyDescent="0.25">
      <c r="A2102" s="32"/>
      <c r="B2102" s="11"/>
      <c r="C2102" s="12"/>
      <c r="D2102" s="12"/>
      <c r="E2102" s="12"/>
      <c r="F2102" s="11"/>
      <c r="G2102" s="95"/>
      <c r="H2102" s="8"/>
      <c r="J2102" s="8"/>
    </row>
    <row r="2103" spans="1:10" x14ac:dyDescent="0.25">
      <c r="A2103" s="32"/>
      <c r="B2103" s="11"/>
      <c r="C2103" s="12"/>
      <c r="D2103" s="12"/>
      <c r="E2103" s="12"/>
      <c r="F2103" s="11"/>
      <c r="G2103" s="95"/>
      <c r="H2103" s="8"/>
      <c r="J2103" s="8"/>
    </row>
    <row r="2104" spans="1:10" x14ac:dyDescent="0.25">
      <c r="A2104" s="32"/>
      <c r="B2104" s="11"/>
      <c r="C2104" s="12"/>
      <c r="D2104" s="12"/>
      <c r="E2104" s="12"/>
      <c r="F2104" s="11"/>
      <c r="G2104" s="95"/>
      <c r="H2104" s="8"/>
      <c r="J2104" s="8"/>
    </row>
    <row r="2105" spans="1:10" x14ac:dyDescent="0.25">
      <c r="A2105" s="32"/>
      <c r="B2105" s="11"/>
      <c r="C2105" s="12"/>
      <c r="D2105" s="12"/>
      <c r="E2105" s="12"/>
      <c r="F2105" s="11"/>
      <c r="G2105" s="95"/>
      <c r="H2105" s="8"/>
      <c r="J2105" s="8"/>
    </row>
    <row r="2106" spans="1:10" x14ac:dyDescent="0.25">
      <c r="A2106" s="32"/>
      <c r="B2106" s="11"/>
      <c r="C2106" s="12"/>
      <c r="D2106" s="12"/>
      <c r="E2106" s="12"/>
      <c r="F2106" s="11"/>
      <c r="G2106" s="95"/>
      <c r="H2106" s="8"/>
      <c r="J2106" s="8"/>
    </row>
    <row r="2107" spans="1:10" x14ac:dyDescent="0.25">
      <c r="A2107" s="32"/>
      <c r="B2107" s="11"/>
      <c r="C2107" s="12"/>
      <c r="D2107" s="12"/>
      <c r="E2107" s="12"/>
      <c r="F2107" s="11"/>
      <c r="G2107" s="95"/>
      <c r="H2107" s="8"/>
      <c r="J2107" s="8"/>
    </row>
    <row r="2108" spans="1:10" x14ac:dyDescent="0.25">
      <c r="A2108" s="32"/>
      <c r="B2108" s="11"/>
      <c r="C2108" s="12"/>
      <c r="D2108" s="12"/>
      <c r="E2108" s="12"/>
      <c r="F2108" s="11"/>
      <c r="G2108" s="95"/>
      <c r="H2108" s="8"/>
      <c r="J2108" s="8"/>
    </row>
    <row r="2109" spans="1:10" x14ac:dyDescent="0.25">
      <c r="A2109" s="32"/>
      <c r="B2109" s="11"/>
      <c r="C2109" s="12"/>
      <c r="D2109" s="12"/>
      <c r="E2109" s="12"/>
      <c r="F2109" s="11"/>
      <c r="G2109" s="95"/>
      <c r="H2109" s="8"/>
      <c r="J2109" s="8"/>
    </row>
    <row r="2110" spans="1:10" x14ac:dyDescent="0.25">
      <c r="A2110" s="32"/>
      <c r="B2110" s="11"/>
      <c r="C2110" s="12"/>
      <c r="D2110" s="12"/>
      <c r="E2110" s="12"/>
      <c r="F2110" s="11"/>
      <c r="G2110" s="95"/>
      <c r="H2110" s="8"/>
      <c r="J2110" s="8"/>
    </row>
    <row r="2111" spans="1:10" x14ac:dyDescent="0.25">
      <c r="A2111" s="32"/>
      <c r="B2111" s="11"/>
      <c r="C2111" s="12"/>
      <c r="D2111" s="12"/>
      <c r="E2111" s="12"/>
      <c r="F2111" s="11"/>
      <c r="G2111" s="95"/>
      <c r="H2111" s="8"/>
      <c r="J2111" s="8"/>
    </row>
    <row r="2112" spans="1:10" x14ac:dyDescent="0.25">
      <c r="A2112" s="32"/>
      <c r="B2112" s="11"/>
      <c r="C2112" s="12"/>
      <c r="D2112" s="12"/>
      <c r="E2112" s="12"/>
      <c r="F2112" s="11"/>
      <c r="G2112" s="95"/>
      <c r="H2112" s="8"/>
      <c r="J2112" s="8"/>
    </row>
    <row r="2113" spans="1:10" x14ac:dyDescent="0.25">
      <c r="A2113" s="32"/>
      <c r="B2113" s="11"/>
      <c r="C2113" s="12"/>
      <c r="D2113" s="12"/>
      <c r="E2113" s="12"/>
      <c r="F2113" s="11"/>
      <c r="G2113" s="95"/>
      <c r="H2113" s="8"/>
      <c r="J2113" s="8"/>
    </row>
    <row r="2114" spans="1:10" x14ac:dyDescent="0.25">
      <c r="A2114" s="32"/>
      <c r="B2114" s="11"/>
      <c r="C2114" s="12"/>
      <c r="D2114" s="12"/>
      <c r="E2114" s="12"/>
      <c r="F2114" s="11"/>
      <c r="G2114" s="95"/>
      <c r="H2114" s="8"/>
      <c r="J2114" s="8"/>
    </row>
    <row r="2115" spans="1:10" x14ac:dyDescent="0.25">
      <c r="A2115" s="32"/>
      <c r="B2115" s="11"/>
      <c r="C2115" s="12"/>
      <c r="D2115" s="12"/>
      <c r="E2115" s="12"/>
      <c r="F2115" s="11"/>
      <c r="G2115" s="95"/>
      <c r="H2115" s="8"/>
      <c r="J2115" s="8"/>
    </row>
    <row r="2116" spans="1:10" x14ac:dyDescent="0.25">
      <c r="A2116" s="32"/>
      <c r="B2116" s="11"/>
      <c r="C2116" s="12"/>
      <c r="D2116" s="12"/>
      <c r="E2116" s="12"/>
      <c r="F2116" s="11"/>
      <c r="G2116" s="95"/>
      <c r="H2116" s="8"/>
      <c r="J2116" s="8"/>
    </row>
    <row r="2117" spans="1:10" x14ac:dyDescent="0.25">
      <c r="A2117" s="32"/>
      <c r="B2117" s="11"/>
      <c r="C2117" s="12"/>
      <c r="D2117" s="12"/>
      <c r="E2117" s="12"/>
      <c r="F2117" s="11"/>
      <c r="G2117" s="95"/>
      <c r="H2117" s="8"/>
      <c r="J2117" s="8"/>
    </row>
    <row r="2118" spans="1:10" x14ac:dyDescent="0.25">
      <c r="A2118" s="32"/>
      <c r="B2118" s="11"/>
      <c r="C2118" s="12"/>
      <c r="D2118" s="12"/>
      <c r="E2118" s="12"/>
      <c r="F2118" s="11"/>
      <c r="G2118" s="95"/>
      <c r="H2118" s="8"/>
      <c r="J2118" s="8"/>
    </row>
    <row r="2119" spans="1:10" x14ac:dyDescent="0.25">
      <c r="A2119" s="32"/>
      <c r="B2119" s="11"/>
      <c r="C2119" s="12"/>
      <c r="D2119" s="12"/>
      <c r="E2119" s="12"/>
      <c r="F2119" s="11"/>
      <c r="G2119" s="95"/>
      <c r="H2119" s="8"/>
      <c r="J2119" s="8"/>
    </row>
    <row r="2120" spans="1:10" x14ac:dyDescent="0.25">
      <c r="A2120" s="32"/>
      <c r="B2120" s="11"/>
      <c r="C2120" s="12"/>
      <c r="D2120" s="12"/>
      <c r="E2120" s="12"/>
      <c r="F2120" s="11"/>
      <c r="G2120" s="95"/>
      <c r="H2120" s="8"/>
      <c r="J2120" s="8"/>
    </row>
    <row r="2121" spans="1:10" x14ac:dyDescent="0.25">
      <c r="A2121" s="32"/>
      <c r="B2121" s="11"/>
      <c r="C2121" s="12"/>
      <c r="D2121" s="12"/>
      <c r="E2121" s="12"/>
      <c r="F2121" s="11"/>
      <c r="G2121" s="95"/>
      <c r="H2121" s="8"/>
      <c r="J2121" s="8"/>
    </row>
    <row r="2122" spans="1:10" x14ac:dyDescent="0.25">
      <c r="A2122" s="32"/>
      <c r="B2122" s="11"/>
      <c r="C2122" s="12"/>
      <c r="D2122" s="12"/>
      <c r="E2122" s="12"/>
      <c r="F2122" s="11"/>
      <c r="G2122" s="95"/>
      <c r="H2122" s="8"/>
      <c r="J2122" s="8"/>
    </row>
    <row r="2123" spans="1:10" x14ac:dyDescent="0.25">
      <c r="A2123" s="32"/>
      <c r="B2123" s="11"/>
      <c r="C2123" s="12"/>
      <c r="D2123" s="12"/>
      <c r="E2123" s="12"/>
      <c r="F2123" s="11"/>
      <c r="G2123" s="95"/>
      <c r="H2123" s="8"/>
      <c r="J2123" s="8"/>
    </row>
    <row r="2124" spans="1:10" x14ac:dyDescent="0.25">
      <c r="A2124" s="32"/>
      <c r="B2124" s="11"/>
      <c r="C2124" s="12"/>
      <c r="D2124" s="12"/>
      <c r="E2124" s="12"/>
      <c r="F2124" s="11"/>
      <c r="G2124" s="95"/>
      <c r="H2124" s="8"/>
      <c r="J2124" s="8"/>
    </row>
    <row r="2125" spans="1:10" x14ac:dyDescent="0.25">
      <c r="A2125" s="32"/>
      <c r="B2125" s="11"/>
      <c r="C2125" s="12"/>
      <c r="D2125" s="12"/>
      <c r="E2125" s="12"/>
      <c r="F2125" s="11"/>
      <c r="G2125" s="95"/>
      <c r="H2125" s="8"/>
      <c r="J2125" s="8"/>
    </row>
    <row r="2126" spans="1:10" x14ac:dyDescent="0.25">
      <c r="A2126" s="32"/>
      <c r="B2126" s="11"/>
      <c r="C2126" s="12"/>
      <c r="D2126" s="12"/>
      <c r="E2126" s="12"/>
      <c r="F2126" s="11"/>
      <c r="G2126" s="95"/>
      <c r="H2126" s="8"/>
      <c r="J2126" s="8"/>
    </row>
    <row r="2127" spans="1:10" x14ac:dyDescent="0.25">
      <c r="A2127" s="32"/>
      <c r="B2127" s="11"/>
      <c r="C2127" s="12"/>
      <c r="D2127" s="12"/>
      <c r="E2127" s="12"/>
      <c r="F2127" s="11"/>
      <c r="G2127" s="95"/>
      <c r="H2127" s="8"/>
      <c r="J2127" s="8"/>
    </row>
    <row r="2128" spans="1:10" x14ac:dyDescent="0.25">
      <c r="A2128" s="32"/>
      <c r="B2128" s="11"/>
      <c r="C2128" s="12"/>
      <c r="D2128" s="12"/>
      <c r="E2128" s="12"/>
      <c r="F2128" s="11"/>
      <c r="G2128" s="95"/>
      <c r="H2128" s="8"/>
      <c r="J2128" s="8"/>
    </row>
    <row r="2129" spans="1:10" x14ac:dyDescent="0.25">
      <c r="A2129" s="32"/>
      <c r="B2129" s="11"/>
      <c r="C2129" s="12"/>
      <c r="D2129" s="12"/>
      <c r="E2129" s="12"/>
      <c r="F2129" s="11"/>
      <c r="G2129" s="95"/>
      <c r="H2129" s="8"/>
      <c r="J2129" s="8"/>
    </row>
    <row r="2130" spans="1:10" x14ac:dyDescent="0.25">
      <c r="A2130" s="32"/>
      <c r="B2130" s="11"/>
      <c r="C2130" s="12"/>
      <c r="D2130" s="12"/>
      <c r="E2130" s="12"/>
      <c r="F2130" s="11"/>
      <c r="G2130" s="95"/>
      <c r="H2130" s="8"/>
      <c r="J2130" s="8"/>
    </row>
    <row r="2131" spans="1:10" x14ac:dyDescent="0.25">
      <c r="A2131" s="32"/>
      <c r="B2131" s="11"/>
      <c r="C2131" s="12"/>
      <c r="D2131" s="12"/>
      <c r="E2131" s="12"/>
      <c r="F2131" s="11"/>
      <c r="G2131" s="95"/>
      <c r="H2131" s="8"/>
      <c r="J2131" s="8"/>
    </row>
    <row r="2132" spans="1:10" x14ac:dyDescent="0.25">
      <c r="A2132" s="32"/>
      <c r="B2132" s="11"/>
      <c r="C2132" s="12"/>
      <c r="D2132" s="12"/>
      <c r="E2132" s="12"/>
      <c r="F2132" s="11"/>
      <c r="G2132" s="95"/>
      <c r="H2132" s="8"/>
      <c r="J2132" s="8"/>
    </row>
    <row r="2133" spans="1:10" x14ac:dyDescent="0.25">
      <c r="A2133" s="32"/>
      <c r="B2133" s="11"/>
      <c r="C2133" s="12"/>
      <c r="D2133" s="12"/>
      <c r="E2133" s="12"/>
      <c r="F2133" s="11"/>
      <c r="G2133" s="95"/>
      <c r="H2133" s="8"/>
      <c r="J2133" s="8"/>
    </row>
    <row r="2134" spans="1:10" x14ac:dyDescent="0.25">
      <c r="A2134" s="32"/>
      <c r="B2134" s="11"/>
      <c r="C2134" s="12"/>
      <c r="D2134" s="12"/>
      <c r="E2134" s="12"/>
      <c r="F2134" s="11"/>
      <c r="G2134" s="95"/>
      <c r="H2134" s="8"/>
      <c r="J2134" s="8"/>
    </row>
    <row r="2135" spans="1:10" x14ac:dyDescent="0.25">
      <c r="A2135" s="32"/>
      <c r="B2135" s="11"/>
      <c r="C2135" s="12"/>
      <c r="D2135" s="12"/>
      <c r="E2135" s="12"/>
      <c r="F2135" s="11"/>
      <c r="G2135" s="95"/>
      <c r="H2135" s="8"/>
      <c r="J2135" s="8"/>
    </row>
    <row r="2136" spans="1:10" x14ac:dyDescent="0.25">
      <c r="A2136" s="32"/>
      <c r="B2136" s="11"/>
      <c r="C2136" s="12"/>
      <c r="D2136" s="12"/>
      <c r="E2136" s="12"/>
      <c r="F2136" s="11"/>
      <c r="G2136" s="95"/>
      <c r="H2136" s="8"/>
      <c r="J2136" s="8"/>
    </row>
    <row r="2137" spans="1:10" x14ac:dyDescent="0.25">
      <c r="A2137" s="32"/>
      <c r="B2137" s="11"/>
      <c r="C2137" s="12"/>
      <c r="D2137" s="12"/>
      <c r="E2137" s="12"/>
      <c r="F2137" s="11"/>
      <c r="G2137" s="95"/>
      <c r="H2137" s="8"/>
      <c r="J2137" s="8"/>
    </row>
    <row r="2138" spans="1:10" x14ac:dyDescent="0.25">
      <c r="A2138" s="32"/>
      <c r="B2138" s="11"/>
      <c r="C2138" s="12"/>
      <c r="D2138" s="12"/>
      <c r="E2138" s="12"/>
      <c r="F2138" s="11"/>
      <c r="G2138" s="95"/>
      <c r="H2138" s="8"/>
      <c r="J2138" s="8"/>
    </row>
    <row r="2139" spans="1:10" x14ac:dyDescent="0.25">
      <c r="A2139" s="32"/>
      <c r="B2139" s="11"/>
      <c r="C2139" s="12"/>
      <c r="D2139" s="12"/>
      <c r="E2139" s="12"/>
      <c r="F2139" s="11"/>
      <c r="G2139" s="95"/>
      <c r="H2139" s="8"/>
      <c r="J2139" s="8"/>
    </row>
    <row r="2140" spans="1:10" x14ac:dyDescent="0.25">
      <c r="A2140" s="32"/>
      <c r="B2140" s="11"/>
      <c r="C2140" s="12"/>
      <c r="D2140" s="12"/>
      <c r="E2140" s="12"/>
      <c r="F2140" s="11"/>
      <c r="G2140" s="95"/>
      <c r="H2140" s="8"/>
      <c r="J2140" s="8"/>
    </row>
    <row r="2141" spans="1:10" x14ac:dyDescent="0.25">
      <c r="A2141" s="32"/>
      <c r="B2141" s="11"/>
      <c r="C2141" s="12"/>
      <c r="D2141" s="12"/>
      <c r="E2141" s="12"/>
      <c r="F2141" s="11"/>
      <c r="G2141" s="95"/>
      <c r="H2141" s="8"/>
      <c r="J2141" s="8"/>
    </row>
    <row r="2142" spans="1:10" x14ac:dyDescent="0.25">
      <c r="A2142" s="32"/>
      <c r="B2142" s="11"/>
      <c r="C2142" s="12"/>
      <c r="D2142" s="12"/>
      <c r="E2142" s="12"/>
      <c r="F2142" s="11"/>
      <c r="G2142" s="95"/>
      <c r="H2142" s="8"/>
      <c r="J2142" s="8"/>
    </row>
    <row r="2143" spans="1:10" x14ac:dyDescent="0.25">
      <c r="A2143" s="32"/>
      <c r="B2143" s="11"/>
      <c r="C2143" s="12"/>
      <c r="D2143" s="12"/>
      <c r="E2143" s="12"/>
      <c r="F2143" s="11"/>
      <c r="G2143" s="95"/>
      <c r="H2143" s="8"/>
      <c r="J2143" s="8"/>
    </row>
    <row r="2144" spans="1:10" x14ac:dyDescent="0.25">
      <c r="A2144" s="32"/>
      <c r="B2144" s="11"/>
      <c r="C2144" s="12"/>
      <c r="D2144" s="12"/>
      <c r="E2144" s="12"/>
      <c r="F2144" s="11"/>
      <c r="G2144" s="95"/>
      <c r="H2144" s="8"/>
      <c r="J2144" s="8"/>
    </row>
    <row r="2145" spans="1:10" x14ac:dyDescent="0.25">
      <c r="A2145" s="32"/>
      <c r="B2145" s="11"/>
      <c r="C2145" s="12"/>
      <c r="D2145" s="12"/>
      <c r="E2145" s="12"/>
      <c r="F2145" s="11"/>
      <c r="G2145" s="95"/>
      <c r="H2145" s="8"/>
      <c r="J2145" s="8"/>
    </row>
    <row r="2146" spans="1:10" x14ac:dyDescent="0.25">
      <c r="A2146" s="32"/>
      <c r="B2146" s="11"/>
      <c r="C2146" s="12"/>
      <c r="D2146" s="12"/>
      <c r="E2146" s="12"/>
      <c r="F2146" s="11"/>
      <c r="G2146" s="95"/>
      <c r="H2146" s="8"/>
      <c r="J2146" s="8"/>
    </row>
    <row r="2147" spans="1:10" x14ac:dyDescent="0.25">
      <c r="A2147" s="32"/>
      <c r="B2147" s="11"/>
      <c r="C2147" s="12"/>
      <c r="D2147" s="12"/>
      <c r="E2147" s="12"/>
      <c r="F2147" s="11"/>
      <c r="G2147" s="95"/>
      <c r="H2147" s="8"/>
      <c r="J2147" s="8"/>
    </row>
    <row r="2148" spans="1:10" x14ac:dyDescent="0.25">
      <c r="A2148" s="32"/>
      <c r="B2148" s="11"/>
      <c r="C2148" s="12"/>
      <c r="D2148" s="12"/>
      <c r="E2148" s="12"/>
      <c r="F2148" s="11"/>
      <c r="G2148" s="95"/>
      <c r="H2148" s="8"/>
      <c r="J2148" s="8"/>
    </row>
    <row r="2149" spans="1:10" x14ac:dyDescent="0.25">
      <c r="A2149" s="32"/>
      <c r="B2149" s="11"/>
      <c r="C2149" s="12"/>
      <c r="D2149" s="12"/>
      <c r="E2149" s="12"/>
      <c r="F2149" s="11"/>
      <c r="G2149" s="95"/>
      <c r="H2149" s="8"/>
      <c r="J2149" s="8"/>
    </row>
    <row r="2150" spans="1:10" x14ac:dyDescent="0.25">
      <c r="A2150" s="32"/>
      <c r="B2150" s="11"/>
      <c r="C2150" s="12"/>
      <c r="D2150" s="12"/>
      <c r="E2150" s="12"/>
      <c r="F2150" s="11"/>
      <c r="G2150" s="95"/>
      <c r="H2150" s="8"/>
      <c r="J2150" s="8"/>
    </row>
    <row r="2151" spans="1:10" x14ac:dyDescent="0.25">
      <c r="A2151" s="32"/>
      <c r="B2151" s="11"/>
      <c r="C2151" s="12"/>
      <c r="D2151" s="12"/>
      <c r="E2151" s="12"/>
      <c r="F2151" s="11"/>
      <c r="G2151" s="95"/>
      <c r="H2151" s="8"/>
      <c r="J2151" s="8"/>
    </row>
    <row r="2152" spans="1:10" x14ac:dyDescent="0.25">
      <c r="A2152" s="32"/>
      <c r="B2152" s="11"/>
      <c r="C2152" s="12"/>
      <c r="D2152" s="12"/>
      <c r="E2152" s="12"/>
      <c r="F2152" s="11"/>
      <c r="G2152" s="95"/>
      <c r="H2152" s="8"/>
      <c r="J2152" s="8"/>
    </row>
    <row r="2153" spans="1:10" x14ac:dyDescent="0.25">
      <c r="A2153" s="32"/>
      <c r="B2153" s="11"/>
      <c r="C2153" s="12"/>
      <c r="D2153" s="12"/>
      <c r="E2153" s="12"/>
      <c r="F2153" s="11"/>
      <c r="G2153" s="95"/>
      <c r="H2153" s="8"/>
      <c r="J2153" s="8"/>
    </row>
    <row r="2154" spans="1:10" x14ac:dyDescent="0.25">
      <c r="A2154" s="32"/>
      <c r="B2154" s="11"/>
      <c r="C2154" s="12"/>
      <c r="D2154" s="12"/>
      <c r="E2154" s="12"/>
      <c r="F2154" s="11"/>
      <c r="G2154" s="95"/>
      <c r="H2154" s="8"/>
      <c r="J2154" s="8"/>
    </row>
    <row r="2155" spans="1:10" x14ac:dyDescent="0.25">
      <c r="A2155" s="32"/>
      <c r="B2155" s="11"/>
      <c r="C2155" s="12"/>
      <c r="D2155" s="12"/>
      <c r="E2155" s="12"/>
      <c r="F2155" s="11"/>
      <c r="G2155" s="95"/>
      <c r="H2155" s="8"/>
      <c r="J2155" s="8"/>
    </row>
    <row r="2156" spans="1:10" x14ac:dyDescent="0.25">
      <c r="A2156" s="32"/>
      <c r="B2156" s="11"/>
      <c r="C2156" s="12"/>
      <c r="D2156" s="12"/>
      <c r="E2156" s="12"/>
      <c r="F2156" s="11"/>
      <c r="G2156" s="95"/>
      <c r="H2156" s="8"/>
      <c r="J2156" s="8"/>
    </row>
    <row r="2157" spans="1:10" x14ac:dyDescent="0.25">
      <c r="A2157" s="32"/>
      <c r="B2157" s="11"/>
      <c r="C2157" s="12"/>
      <c r="D2157" s="12"/>
      <c r="E2157" s="12"/>
      <c r="F2157" s="11"/>
      <c r="G2157" s="95"/>
      <c r="H2157" s="8"/>
      <c r="J2157" s="8"/>
    </row>
    <row r="2158" spans="1:10" x14ac:dyDescent="0.25">
      <c r="A2158" s="32"/>
      <c r="B2158" s="11"/>
      <c r="C2158" s="12"/>
      <c r="D2158" s="12"/>
      <c r="E2158" s="12"/>
      <c r="F2158" s="11"/>
      <c r="G2158" s="95"/>
      <c r="H2158" s="8"/>
      <c r="J2158" s="8"/>
    </row>
    <row r="2159" spans="1:10" x14ac:dyDescent="0.25">
      <c r="A2159" s="32"/>
      <c r="B2159" s="11"/>
      <c r="C2159" s="12"/>
      <c r="D2159" s="12"/>
      <c r="E2159" s="12"/>
      <c r="F2159" s="11"/>
      <c r="G2159" s="95"/>
      <c r="H2159" s="8"/>
      <c r="J2159" s="8"/>
    </row>
    <row r="2160" spans="1:10" x14ac:dyDescent="0.25">
      <c r="A2160" s="32"/>
      <c r="B2160" s="11"/>
      <c r="C2160" s="12"/>
      <c r="D2160" s="12"/>
      <c r="E2160" s="12"/>
      <c r="F2160" s="11"/>
      <c r="G2160" s="95"/>
      <c r="H2160" s="8"/>
      <c r="J2160" s="8"/>
    </row>
    <row r="2161" spans="1:10" x14ac:dyDescent="0.25">
      <c r="A2161" s="32"/>
      <c r="B2161" s="11"/>
      <c r="C2161" s="12"/>
      <c r="D2161" s="12"/>
      <c r="E2161" s="12"/>
      <c r="F2161" s="11"/>
      <c r="G2161" s="95"/>
      <c r="H2161" s="8"/>
      <c r="J2161" s="8"/>
    </row>
    <row r="2162" spans="1:10" x14ac:dyDescent="0.25">
      <c r="A2162" s="32"/>
      <c r="B2162" s="11"/>
      <c r="C2162" s="12"/>
      <c r="D2162" s="12"/>
      <c r="E2162" s="12"/>
      <c r="F2162" s="11"/>
      <c r="G2162" s="95"/>
      <c r="H2162" s="8"/>
      <c r="J2162" s="8"/>
    </row>
    <row r="2163" spans="1:10" x14ac:dyDescent="0.25">
      <c r="A2163" s="32"/>
      <c r="B2163" s="11"/>
      <c r="C2163" s="12"/>
      <c r="D2163" s="12"/>
      <c r="E2163" s="12"/>
      <c r="F2163" s="11"/>
      <c r="G2163" s="95"/>
      <c r="H2163" s="8"/>
      <c r="J2163" s="8"/>
    </row>
    <row r="2164" spans="1:10" x14ac:dyDescent="0.25">
      <c r="A2164" s="32"/>
      <c r="B2164" s="11"/>
      <c r="C2164" s="12"/>
      <c r="D2164" s="12"/>
      <c r="E2164" s="12"/>
      <c r="F2164" s="11"/>
      <c r="G2164" s="95"/>
      <c r="H2164" s="8"/>
      <c r="J2164" s="8"/>
    </row>
    <row r="2165" spans="1:10" x14ac:dyDescent="0.25">
      <c r="A2165" s="32"/>
      <c r="B2165" s="11"/>
      <c r="C2165" s="12"/>
      <c r="D2165" s="12"/>
      <c r="E2165" s="12"/>
      <c r="F2165" s="11"/>
      <c r="G2165" s="95"/>
      <c r="H2165" s="8"/>
      <c r="J2165" s="8"/>
    </row>
    <row r="2166" spans="1:10" x14ac:dyDescent="0.25">
      <c r="A2166" s="32"/>
      <c r="B2166" s="11"/>
      <c r="C2166" s="12"/>
      <c r="D2166" s="12"/>
      <c r="E2166" s="12"/>
      <c r="F2166" s="11"/>
      <c r="G2166" s="95"/>
      <c r="H2166" s="8"/>
      <c r="J2166" s="8"/>
    </row>
    <row r="2167" spans="1:10" x14ac:dyDescent="0.25">
      <c r="A2167" s="32"/>
      <c r="B2167" s="11"/>
      <c r="C2167" s="12"/>
      <c r="D2167" s="12"/>
      <c r="E2167" s="12"/>
      <c r="F2167" s="11"/>
      <c r="G2167" s="95"/>
      <c r="H2167" s="8"/>
      <c r="J2167" s="8"/>
    </row>
    <row r="2168" spans="1:10" x14ac:dyDescent="0.25">
      <c r="A2168" s="32"/>
      <c r="B2168" s="11"/>
      <c r="C2168" s="12"/>
      <c r="D2168" s="12"/>
      <c r="E2168" s="12"/>
      <c r="F2168" s="11"/>
      <c r="G2168" s="95"/>
      <c r="H2168" s="8"/>
      <c r="J2168" s="8"/>
    </row>
    <row r="2169" spans="1:10" x14ac:dyDescent="0.25">
      <c r="A2169" s="32"/>
      <c r="B2169" s="11"/>
      <c r="C2169" s="12"/>
      <c r="D2169" s="12"/>
      <c r="E2169" s="12"/>
      <c r="F2169" s="11"/>
      <c r="G2169" s="95"/>
      <c r="H2169" s="8"/>
      <c r="J2169" s="8"/>
    </row>
    <row r="2170" spans="1:10" x14ac:dyDescent="0.25">
      <c r="A2170" s="32"/>
      <c r="B2170" s="11"/>
      <c r="C2170" s="12"/>
      <c r="D2170" s="12"/>
      <c r="E2170" s="12"/>
      <c r="F2170" s="11"/>
      <c r="G2170" s="95"/>
      <c r="H2170" s="8"/>
      <c r="J2170" s="8"/>
    </row>
    <row r="2171" spans="1:10" x14ac:dyDescent="0.25">
      <c r="A2171" s="32"/>
      <c r="B2171" s="11"/>
      <c r="C2171" s="12"/>
      <c r="D2171" s="12"/>
      <c r="E2171" s="12"/>
      <c r="F2171" s="11"/>
      <c r="G2171" s="95"/>
      <c r="H2171" s="8"/>
      <c r="J2171" s="8"/>
    </row>
    <row r="2172" spans="1:10" x14ac:dyDescent="0.25">
      <c r="A2172" s="32"/>
      <c r="B2172" s="11"/>
      <c r="C2172" s="12"/>
      <c r="D2172" s="12"/>
      <c r="E2172" s="12"/>
      <c r="F2172" s="11"/>
      <c r="G2172" s="95"/>
      <c r="H2172" s="8"/>
      <c r="J2172" s="8"/>
    </row>
    <row r="2173" spans="1:10" x14ac:dyDescent="0.25">
      <c r="A2173" s="32"/>
      <c r="B2173" s="11"/>
      <c r="C2173" s="12"/>
      <c r="D2173" s="12"/>
      <c r="E2173" s="12"/>
      <c r="F2173" s="11"/>
      <c r="G2173" s="95"/>
      <c r="H2173" s="8"/>
      <c r="J2173" s="8"/>
    </row>
    <row r="2174" spans="1:10" x14ac:dyDescent="0.25">
      <c r="A2174" s="32"/>
      <c r="B2174" s="11"/>
      <c r="C2174" s="12"/>
      <c r="D2174" s="12"/>
      <c r="E2174" s="12"/>
      <c r="F2174" s="11"/>
      <c r="G2174" s="95"/>
      <c r="H2174" s="8"/>
      <c r="J2174" s="8"/>
    </row>
    <row r="2175" spans="1:10" x14ac:dyDescent="0.25">
      <c r="A2175" s="32"/>
      <c r="B2175" s="11"/>
      <c r="C2175" s="12"/>
      <c r="D2175" s="12"/>
      <c r="E2175" s="12"/>
      <c r="F2175" s="11"/>
      <c r="G2175" s="95"/>
      <c r="H2175" s="8"/>
      <c r="J2175" s="8"/>
    </row>
    <row r="2176" spans="1:10" x14ac:dyDescent="0.25">
      <c r="A2176" s="32"/>
      <c r="B2176" s="11"/>
      <c r="C2176" s="12"/>
      <c r="D2176" s="12"/>
      <c r="E2176" s="12"/>
      <c r="F2176" s="11"/>
      <c r="G2176" s="95"/>
      <c r="H2176" s="8"/>
      <c r="J2176" s="8"/>
    </row>
    <row r="2177" spans="1:10" x14ac:dyDescent="0.25">
      <c r="A2177" s="32"/>
      <c r="B2177" s="11"/>
      <c r="C2177" s="12"/>
      <c r="D2177" s="12"/>
      <c r="E2177" s="12"/>
      <c r="F2177" s="11"/>
      <c r="G2177" s="95"/>
      <c r="H2177" s="8"/>
      <c r="J2177" s="8"/>
    </row>
    <row r="2178" spans="1:10" x14ac:dyDescent="0.25">
      <c r="A2178" s="32"/>
      <c r="B2178" s="11"/>
      <c r="C2178" s="12"/>
      <c r="D2178" s="12"/>
      <c r="E2178" s="12"/>
      <c r="F2178" s="11"/>
      <c r="G2178" s="95"/>
      <c r="H2178" s="8"/>
      <c r="J2178" s="8"/>
    </row>
    <row r="2179" spans="1:10" x14ac:dyDescent="0.25">
      <c r="A2179" s="32"/>
      <c r="B2179" s="11"/>
      <c r="C2179" s="12"/>
      <c r="D2179" s="12"/>
      <c r="E2179" s="12"/>
      <c r="F2179" s="11"/>
      <c r="G2179" s="95"/>
      <c r="H2179" s="8"/>
      <c r="J2179" s="8"/>
    </row>
    <row r="2180" spans="1:10" x14ac:dyDescent="0.25">
      <c r="A2180" s="32"/>
      <c r="B2180" s="11"/>
      <c r="C2180" s="12"/>
      <c r="D2180" s="12"/>
      <c r="E2180" s="12"/>
      <c r="F2180" s="11"/>
      <c r="G2180" s="95"/>
      <c r="H2180" s="8"/>
      <c r="J2180" s="8"/>
    </row>
    <row r="2181" spans="1:10" x14ac:dyDescent="0.25">
      <c r="A2181" s="32"/>
      <c r="B2181" s="11"/>
      <c r="C2181" s="12"/>
      <c r="D2181" s="12"/>
      <c r="E2181" s="12"/>
      <c r="F2181" s="11"/>
      <c r="G2181" s="95"/>
      <c r="H2181" s="8"/>
      <c r="J2181" s="8"/>
    </row>
    <row r="2182" spans="1:10" x14ac:dyDescent="0.25">
      <c r="A2182" s="32"/>
      <c r="B2182" s="11"/>
      <c r="C2182" s="12"/>
      <c r="D2182" s="12"/>
      <c r="E2182" s="12"/>
      <c r="F2182" s="11"/>
      <c r="G2182" s="95"/>
      <c r="H2182" s="8"/>
      <c r="J2182" s="8"/>
    </row>
    <row r="2183" spans="1:10" x14ac:dyDescent="0.25">
      <c r="A2183" s="32"/>
      <c r="B2183" s="11"/>
      <c r="C2183" s="12"/>
      <c r="D2183" s="12"/>
      <c r="E2183" s="12"/>
      <c r="F2183" s="11"/>
      <c r="G2183" s="95"/>
      <c r="H2183" s="8"/>
      <c r="J2183" s="8"/>
    </row>
    <row r="2184" spans="1:10" x14ac:dyDescent="0.25">
      <c r="A2184" s="32"/>
      <c r="B2184" s="11"/>
      <c r="C2184" s="12"/>
      <c r="D2184" s="12"/>
      <c r="E2184" s="12"/>
      <c r="F2184" s="11"/>
      <c r="G2184" s="95"/>
      <c r="H2184" s="8"/>
      <c r="J2184" s="8"/>
    </row>
    <row r="2185" spans="1:10" x14ac:dyDescent="0.25">
      <c r="A2185" s="32"/>
      <c r="B2185" s="11"/>
      <c r="C2185" s="12"/>
      <c r="D2185" s="12"/>
      <c r="E2185" s="12"/>
      <c r="F2185" s="11"/>
      <c r="G2185" s="95"/>
      <c r="H2185" s="8"/>
      <c r="J2185" s="8"/>
    </row>
    <row r="2186" spans="1:10" x14ac:dyDescent="0.25">
      <c r="A2186" s="32"/>
      <c r="B2186" s="11"/>
      <c r="C2186" s="12"/>
      <c r="D2186" s="12"/>
      <c r="E2186" s="12"/>
      <c r="F2186" s="11"/>
      <c r="G2186" s="95"/>
      <c r="H2186" s="8"/>
      <c r="J2186" s="8"/>
    </row>
    <row r="2187" spans="1:10" x14ac:dyDescent="0.25">
      <c r="A2187" s="32"/>
      <c r="B2187" s="11"/>
      <c r="C2187" s="12"/>
      <c r="D2187" s="12"/>
      <c r="E2187" s="12"/>
      <c r="F2187" s="11"/>
      <c r="G2187" s="95"/>
      <c r="H2187" s="8"/>
      <c r="J2187" s="8"/>
    </row>
    <row r="2188" spans="1:10" x14ac:dyDescent="0.25">
      <c r="A2188" s="32"/>
      <c r="B2188" s="11"/>
      <c r="C2188" s="12"/>
      <c r="D2188" s="12"/>
      <c r="E2188" s="12"/>
      <c r="F2188" s="11"/>
      <c r="G2188" s="95"/>
      <c r="H2188" s="8"/>
      <c r="J2188" s="8"/>
    </row>
    <row r="2189" spans="1:10" x14ac:dyDescent="0.25">
      <c r="A2189" s="32"/>
      <c r="B2189" s="11"/>
      <c r="C2189" s="12"/>
      <c r="D2189" s="12"/>
      <c r="E2189" s="12"/>
      <c r="F2189" s="11"/>
      <c r="G2189" s="95"/>
      <c r="H2189" s="8"/>
      <c r="J2189" s="8"/>
    </row>
    <row r="2190" spans="1:10" x14ac:dyDescent="0.25">
      <c r="A2190" s="32"/>
      <c r="B2190" s="11"/>
      <c r="C2190" s="12"/>
      <c r="D2190" s="12"/>
      <c r="E2190" s="12"/>
      <c r="F2190" s="11"/>
      <c r="G2190" s="95"/>
      <c r="H2190" s="8"/>
      <c r="J2190" s="8"/>
    </row>
    <row r="2191" spans="1:10" x14ac:dyDescent="0.25">
      <c r="A2191" s="32"/>
      <c r="B2191" s="11"/>
      <c r="C2191" s="12"/>
      <c r="D2191" s="12"/>
      <c r="E2191" s="12"/>
      <c r="F2191" s="11"/>
      <c r="G2191" s="95"/>
      <c r="H2191" s="8"/>
      <c r="J2191" s="8"/>
    </row>
    <row r="2192" spans="1:10" x14ac:dyDescent="0.25">
      <c r="A2192" s="32"/>
      <c r="B2192" s="11"/>
      <c r="C2192" s="12"/>
      <c r="D2192" s="12"/>
      <c r="E2192" s="12"/>
      <c r="F2192" s="11"/>
      <c r="G2192" s="95"/>
      <c r="H2192" s="8"/>
      <c r="J2192" s="8"/>
    </row>
    <row r="2193" spans="1:10" x14ac:dyDescent="0.25">
      <c r="A2193" s="32"/>
      <c r="B2193" s="11"/>
      <c r="C2193" s="12"/>
      <c r="D2193" s="12"/>
      <c r="E2193" s="12"/>
      <c r="F2193" s="11"/>
      <c r="G2193" s="95"/>
      <c r="H2193" s="8"/>
      <c r="J2193" s="8"/>
    </row>
    <row r="2194" spans="1:10" x14ac:dyDescent="0.25">
      <c r="A2194" s="32"/>
      <c r="B2194" s="11"/>
      <c r="C2194" s="12"/>
      <c r="D2194" s="12"/>
      <c r="E2194" s="12"/>
      <c r="F2194" s="11"/>
      <c r="G2194" s="95"/>
      <c r="H2194" s="8"/>
      <c r="J2194" s="8"/>
    </row>
    <row r="2195" spans="1:10" x14ac:dyDescent="0.25">
      <c r="A2195" s="32"/>
      <c r="B2195" s="11"/>
      <c r="C2195" s="12"/>
      <c r="D2195" s="12"/>
      <c r="E2195" s="12"/>
      <c r="F2195" s="11"/>
      <c r="G2195" s="95"/>
      <c r="H2195" s="8"/>
      <c r="J2195" s="8"/>
    </row>
    <row r="2196" spans="1:10" x14ac:dyDescent="0.25">
      <c r="A2196" s="32"/>
      <c r="B2196" s="11"/>
      <c r="C2196" s="12"/>
      <c r="D2196" s="12"/>
      <c r="E2196" s="12"/>
      <c r="F2196" s="11"/>
      <c r="G2196" s="95"/>
      <c r="H2196" s="8"/>
      <c r="J2196" s="8"/>
    </row>
    <row r="2197" spans="1:10" x14ac:dyDescent="0.25">
      <c r="A2197" s="32"/>
      <c r="B2197" s="11"/>
      <c r="C2197" s="12"/>
      <c r="D2197" s="12"/>
      <c r="E2197" s="12"/>
      <c r="F2197" s="11"/>
      <c r="G2197" s="95"/>
      <c r="H2197" s="8"/>
      <c r="J2197" s="8"/>
    </row>
    <row r="2198" spans="1:10" x14ac:dyDescent="0.25">
      <c r="A2198" s="32"/>
      <c r="B2198" s="11"/>
      <c r="C2198" s="12"/>
      <c r="D2198" s="12"/>
      <c r="E2198" s="12"/>
      <c r="F2198" s="11"/>
      <c r="G2198" s="95"/>
      <c r="H2198" s="8"/>
      <c r="J2198" s="8"/>
    </row>
    <row r="2199" spans="1:10" x14ac:dyDescent="0.25">
      <c r="A2199" s="32"/>
      <c r="B2199" s="11"/>
      <c r="C2199" s="12"/>
      <c r="D2199" s="12"/>
      <c r="E2199" s="12"/>
      <c r="F2199" s="11"/>
      <c r="G2199" s="95"/>
      <c r="H2199" s="8"/>
      <c r="J2199" s="8"/>
    </row>
    <row r="2200" spans="1:10" x14ac:dyDescent="0.25">
      <c r="A2200" s="32"/>
      <c r="B2200" s="11"/>
      <c r="C2200" s="12"/>
      <c r="D2200" s="12"/>
      <c r="E2200" s="12"/>
      <c r="F2200" s="11"/>
      <c r="G2200" s="95"/>
      <c r="H2200" s="8"/>
      <c r="J2200" s="8"/>
    </row>
    <row r="2201" spans="1:10" x14ac:dyDescent="0.25">
      <c r="A2201" s="32"/>
      <c r="B2201" s="11"/>
      <c r="C2201" s="12"/>
      <c r="D2201" s="12"/>
      <c r="E2201" s="12"/>
      <c r="F2201" s="11"/>
      <c r="G2201" s="95"/>
      <c r="H2201" s="8"/>
      <c r="J2201" s="8"/>
    </row>
    <row r="2202" spans="1:10" x14ac:dyDescent="0.25">
      <c r="A2202" s="32"/>
      <c r="B2202" s="11"/>
      <c r="C2202" s="12"/>
      <c r="D2202" s="12"/>
      <c r="E2202" s="12"/>
      <c r="F2202" s="11"/>
      <c r="G2202" s="95"/>
      <c r="H2202" s="8"/>
      <c r="J2202" s="8"/>
    </row>
    <row r="2203" spans="1:10" x14ac:dyDescent="0.25">
      <c r="A2203" s="32"/>
      <c r="B2203" s="11"/>
      <c r="C2203" s="12"/>
      <c r="D2203" s="12"/>
      <c r="E2203" s="12"/>
      <c r="F2203" s="11"/>
      <c r="G2203" s="95"/>
      <c r="H2203" s="8"/>
      <c r="J2203" s="8"/>
    </row>
    <row r="2204" spans="1:10" x14ac:dyDescent="0.25">
      <c r="A2204" s="32"/>
      <c r="B2204" s="11"/>
      <c r="C2204" s="12"/>
      <c r="D2204" s="12"/>
      <c r="E2204" s="12"/>
      <c r="F2204" s="11"/>
      <c r="G2204" s="95"/>
      <c r="H2204" s="8"/>
      <c r="J2204" s="8"/>
    </row>
    <row r="2205" spans="1:10" x14ac:dyDescent="0.25">
      <c r="A2205" s="32"/>
      <c r="B2205" s="11"/>
      <c r="C2205" s="12"/>
      <c r="D2205" s="12"/>
      <c r="E2205" s="12"/>
      <c r="F2205" s="11"/>
      <c r="G2205" s="95"/>
      <c r="H2205" s="8"/>
      <c r="J2205" s="8"/>
    </row>
    <row r="2206" spans="1:10" x14ac:dyDescent="0.25">
      <c r="A2206" s="32"/>
      <c r="B2206" s="11"/>
      <c r="C2206" s="12"/>
      <c r="D2206" s="12"/>
      <c r="E2206" s="12"/>
      <c r="F2206" s="11"/>
      <c r="G2206" s="95"/>
      <c r="H2206" s="8"/>
      <c r="J2206" s="8"/>
    </row>
    <row r="2207" spans="1:10" x14ac:dyDescent="0.25">
      <c r="A2207" s="32"/>
      <c r="B2207" s="11"/>
      <c r="C2207" s="12"/>
      <c r="D2207" s="12"/>
      <c r="E2207" s="12"/>
      <c r="F2207" s="11"/>
      <c r="G2207" s="95"/>
      <c r="H2207" s="8"/>
      <c r="J2207" s="8"/>
    </row>
    <row r="2208" spans="1:10" x14ac:dyDescent="0.25">
      <c r="A2208" s="32"/>
      <c r="B2208" s="11"/>
      <c r="C2208" s="12"/>
      <c r="D2208" s="12"/>
      <c r="E2208" s="12"/>
      <c r="F2208" s="11"/>
      <c r="G2208" s="95"/>
      <c r="H2208" s="8"/>
      <c r="J2208" s="8"/>
    </row>
    <row r="2209" spans="1:10" x14ac:dyDescent="0.25">
      <c r="A2209" s="32"/>
      <c r="B2209" s="11"/>
      <c r="C2209" s="12"/>
      <c r="D2209" s="12"/>
      <c r="E2209" s="12"/>
      <c r="F2209" s="11"/>
      <c r="G2209" s="95"/>
      <c r="H2209" s="8"/>
      <c r="J2209" s="8"/>
    </row>
    <row r="2210" spans="1:10" x14ac:dyDescent="0.25">
      <c r="A2210" s="32"/>
      <c r="B2210" s="11"/>
      <c r="C2210" s="12"/>
      <c r="D2210" s="12"/>
      <c r="E2210" s="12"/>
      <c r="F2210" s="11"/>
      <c r="G2210" s="95"/>
      <c r="H2210" s="8"/>
      <c r="J2210" s="8"/>
    </row>
    <row r="2211" spans="1:10" x14ac:dyDescent="0.25">
      <c r="A2211" s="32"/>
      <c r="B2211" s="11"/>
      <c r="C2211" s="12"/>
      <c r="D2211" s="12"/>
      <c r="E2211" s="12"/>
      <c r="F2211" s="11"/>
      <c r="G2211" s="95"/>
      <c r="H2211" s="8"/>
      <c r="J2211" s="8"/>
    </row>
    <row r="2212" spans="1:10" x14ac:dyDescent="0.25">
      <c r="A2212" s="32"/>
      <c r="B2212" s="11"/>
      <c r="C2212" s="12"/>
      <c r="D2212" s="12"/>
      <c r="E2212" s="12"/>
      <c r="F2212" s="11"/>
      <c r="G2212" s="95"/>
      <c r="H2212" s="8"/>
      <c r="J2212" s="8"/>
    </row>
    <row r="2213" spans="1:10" x14ac:dyDescent="0.25">
      <c r="A2213" s="32"/>
      <c r="B2213" s="11"/>
      <c r="C2213" s="12"/>
      <c r="D2213" s="12"/>
      <c r="E2213" s="12"/>
      <c r="F2213" s="11"/>
      <c r="G2213" s="95"/>
      <c r="H2213" s="8"/>
      <c r="J2213" s="8"/>
    </row>
    <row r="2214" spans="1:10" x14ac:dyDescent="0.25">
      <c r="A2214" s="32"/>
      <c r="B2214" s="11"/>
      <c r="C2214" s="12"/>
      <c r="D2214" s="12"/>
      <c r="E2214" s="12"/>
      <c r="F2214" s="11"/>
      <c r="G2214" s="95"/>
      <c r="H2214" s="8"/>
      <c r="J2214" s="8"/>
    </row>
    <row r="2215" spans="1:10" x14ac:dyDescent="0.25">
      <c r="A2215" s="32"/>
      <c r="B2215" s="11"/>
      <c r="C2215" s="12"/>
      <c r="D2215" s="12"/>
      <c r="E2215" s="12"/>
      <c r="F2215" s="11"/>
      <c r="G2215" s="95"/>
      <c r="H2215" s="8"/>
      <c r="J2215" s="8"/>
    </row>
    <row r="2216" spans="1:10" x14ac:dyDescent="0.25">
      <c r="A2216" s="32"/>
      <c r="B2216" s="11"/>
      <c r="C2216" s="12"/>
      <c r="D2216" s="12"/>
      <c r="E2216" s="12"/>
      <c r="F2216" s="11"/>
      <c r="G2216" s="95"/>
      <c r="H2216" s="8"/>
      <c r="J2216" s="8"/>
    </row>
    <row r="2217" spans="1:10" x14ac:dyDescent="0.25">
      <c r="A2217" s="32"/>
      <c r="B2217" s="11"/>
      <c r="C2217" s="12"/>
      <c r="D2217" s="12"/>
      <c r="E2217" s="12"/>
      <c r="F2217" s="11"/>
      <c r="G2217" s="95"/>
      <c r="H2217" s="8"/>
      <c r="J2217" s="8"/>
    </row>
    <row r="2218" spans="1:10" x14ac:dyDescent="0.25">
      <c r="A2218" s="32"/>
      <c r="B2218" s="11"/>
      <c r="C2218" s="12"/>
      <c r="D2218" s="12"/>
      <c r="E2218" s="12"/>
      <c r="F2218" s="11"/>
      <c r="G2218" s="95"/>
      <c r="H2218" s="8"/>
      <c r="J2218" s="8"/>
    </row>
    <row r="2219" spans="1:10" x14ac:dyDescent="0.25">
      <c r="A2219" s="32"/>
      <c r="B2219" s="11"/>
      <c r="C2219" s="12"/>
      <c r="D2219" s="12"/>
      <c r="E2219" s="12"/>
      <c r="F2219" s="11"/>
      <c r="G2219" s="95"/>
      <c r="H2219" s="8"/>
      <c r="J2219" s="8"/>
    </row>
    <row r="2220" spans="1:10" x14ac:dyDescent="0.25">
      <c r="A2220" s="32"/>
      <c r="B2220" s="11"/>
      <c r="C2220" s="12"/>
      <c r="D2220" s="12"/>
      <c r="E2220" s="12"/>
      <c r="F2220" s="11"/>
      <c r="G2220" s="95"/>
      <c r="H2220" s="8"/>
      <c r="J2220" s="8"/>
    </row>
    <row r="2221" spans="1:10" x14ac:dyDescent="0.25">
      <c r="A2221" s="32"/>
      <c r="B2221" s="11"/>
      <c r="C2221" s="12"/>
      <c r="D2221" s="12"/>
      <c r="E2221" s="12"/>
      <c r="F2221" s="11"/>
      <c r="G2221" s="95"/>
      <c r="H2221" s="8"/>
      <c r="J2221" s="8"/>
    </row>
    <row r="2222" spans="1:10" x14ac:dyDescent="0.25">
      <c r="A2222" s="32"/>
      <c r="B2222" s="11"/>
      <c r="C2222" s="12"/>
      <c r="D2222" s="12"/>
      <c r="E2222" s="12"/>
      <c r="F2222" s="11"/>
      <c r="G2222" s="95"/>
      <c r="H2222" s="8"/>
      <c r="J2222" s="8"/>
    </row>
    <row r="2223" spans="1:10" x14ac:dyDescent="0.25">
      <c r="A2223" s="32"/>
      <c r="B2223" s="11"/>
      <c r="C2223" s="12"/>
      <c r="D2223" s="12"/>
      <c r="E2223" s="12"/>
      <c r="F2223" s="11"/>
      <c r="G2223" s="95"/>
      <c r="H2223" s="8"/>
      <c r="J2223" s="8"/>
    </row>
    <row r="2224" spans="1:10" x14ac:dyDescent="0.25">
      <c r="A2224" s="32"/>
      <c r="B2224" s="11"/>
      <c r="C2224" s="12"/>
      <c r="D2224" s="12"/>
      <c r="E2224" s="12"/>
      <c r="F2224" s="11"/>
      <c r="G2224" s="95"/>
      <c r="H2224" s="8"/>
      <c r="J2224" s="8"/>
    </row>
    <row r="2225" spans="1:10" x14ac:dyDescent="0.25">
      <c r="A2225" s="32"/>
      <c r="B2225" s="11"/>
      <c r="C2225" s="12"/>
      <c r="D2225" s="12"/>
      <c r="E2225" s="12"/>
      <c r="F2225" s="11"/>
      <c r="G2225" s="95"/>
      <c r="H2225" s="8"/>
      <c r="J2225" s="8"/>
    </row>
    <row r="2226" spans="1:10" x14ac:dyDescent="0.25">
      <c r="A2226" s="32"/>
      <c r="B2226" s="11"/>
      <c r="C2226" s="12"/>
      <c r="D2226" s="12"/>
      <c r="E2226" s="12"/>
      <c r="F2226" s="11"/>
      <c r="G2226" s="95"/>
      <c r="H2226" s="8"/>
      <c r="J2226" s="8"/>
    </row>
    <row r="2227" spans="1:10" x14ac:dyDescent="0.25">
      <c r="A2227" s="32"/>
      <c r="B2227" s="11"/>
      <c r="C2227" s="12"/>
      <c r="D2227" s="12"/>
      <c r="E2227" s="12"/>
      <c r="F2227" s="11"/>
      <c r="G2227" s="95"/>
      <c r="H2227" s="8"/>
      <c r="J2227" s="8"/>
    </row>
    <row r="2228" spans="1:10" x14ac:dyDescent="0.25">
      <c r="A2228" s="32"/>
      <c r="B2228" s="11"/>
      <c r="C2228" s="12"/>
      <c r="D2228" s="12"/>
      <c r="E2228" s="12"/>
      <c r="F2228" s="11"/>
      <c r="G2228" s="95"/>
      <c r="H2228" s="8"/>
      <c r="J2228" s="8"/>
    </row>
    <row r="2229" spans="1:10" x14ac:dyDescent="0.25">
      <c r="A2229" s="32"/>
      <c r="B2229" s="11"/>
      <c r="C2229" s="12"/>
      <c r="D2229" s="12"/>
      <c r="E2229" s="12"/>
      <c r="F2229" s="11"/>
      <c r="G2229" s="95"/>
      <c r="H2229" s="8"/>
      <c r="J2229" s="8"/>
    </row>
    <row r="2230" spans="1:10" x14ac:dyDescent="0.25">
      <c r="A2230" s="32"/>
      <c r="B2230" s="11"/>
      <c r="C2230" s="12"/>
      <c r="D2230" s="12"/>
      <c r="E2230" s="12"/>
      <c r="F2230" s="11"/>
      <c r="G2230" s="95"/>
      <c r="H2230" s="8"/>
      <c r="J2230" s="8"/>
    </row>
    <row r="2231" spans="1:10" x14ac:dyDescent="0.25">
      <c r="A2231" s="32"/>
      <c r="B2231" s="11"/>
      <c r="C2231" s="12"/>
      <c r="D2231" s="12"/>
      <c r="E2231" s="12"/>
      <c r="F2231" s="11"/>
      <c r="G2231" s="95"/>
      <c r="H2231" s="8"/>
      <c r="J2231" s="8"/>
    </row>
    <row r="2232" spans="1:10" x14ac:dyDescent="0.25">
      <c r="A2232" s="32"/>
      <c r="B2232" s="11"/>
      <c r="C2232" s="12"/>
      <c r="D2232" s="12"/>
      <c r="E2232" s="12"/>
      <c r="F2232" s="11"/>
      <c r="G2232" s="95"/>
      <c r="H2232" s="8"/>
      <c r="J2232" s="8"/>
    </row>
    <row r="2233" spans="1:10" x14ac:dyDescent="0.25">
      <c r="A2233" s="32"/>
      <c r="B2233" s="11"/>
      <c r="C2233" s="12"/>
      <c r="D2233" s="12"/>
      <c r="E2233" s="12"/>
      <c r="F2233" s="11"/>
      <c r="G2233" s="95"/>
      <c r="H2233" s="8"/>
      <c r="J2233" s="8"/>
    </row>
    <row r="2234" spans="1:10" x14ac:dyDescent="0.25">
      <c r="A2234" s="32"/>
      <c r="B2234" s="11"/>
      <c r="C2234" s="12"/>
      <c r="D2234" s="12"/>
      <c r="E2234" s="12"/>
      <c r="F2234" s="11"/>
      <c r="G2234" s="95"/>
      <c r="H2234" s="8"/>
      <c r="J2234" s="8"/>
    </row>
    <row r="2235" spans="1:10" x14ac:dyDescent="0.25">
      <c r="A2235" s="32"/>
      <c r="B2235" s="11"/>
      <c r="C2235" s="12"/>
      <c r="D2235" s="12"/>
      <c r="E2235" s="12"/>
      <c r="F2235" s="11"/>
      <c r="G2235" s="95"/>
      <c r="H2235" s="8"/>
      <c r="J2235" s="8"/>
    </row>
    <row r="2236" spans="1:10" x14ac:dyDescent="0.25">
      <c r="A2236" s="32"/>
      <c r="B2236" s="11"/>
      <c r="C2236" s="12"/>
      <c r="D2236" s="12"/>
      <c r="E2236" s="12"/>
      <c r="F2236" s="11"/>
      <c r="G2236" s="95"/>
      <c r="H2236" s="8"/>
      <c r="J2236" s="8"/>
    </row>
    <row r="2237" spans="1:10" x14ac:dyDescent="0.25">
      <c r="A2237" s="32"/>
      <c r="B2237" s="11"/>
      <c r="C2237" s="12"/>
      <c r="D2237" s="12"/>
      <c r="E2237" s="12"/>
      <c r="F2237" s="11"/>
      <c r="G2237" s="95"/>
      <c r="H2237" s="8"/>
      <c r="J2237" s="8"/>
    </row>
    <row r="2238" spans="1:10" x14ac:dyDescent="0.25">
      <c r="A2238" s="32"/>
      <c r="B2238" s="11"/>
      <c r="C2238" s="12"/>
      <c r="D2238" s="12"/>
      <c r="E2238" s="12"/>
      <c r="F2238" s="11"/>
      <c r="G2238" s="95"/>
      <c r="H2238" s="8"/>
      <c r="J2238" s="8"/>
    </row>
    <row r="2239" spans="1:10" x14ac:dyDescent="0.25">
      <c r="A2239" s="32"/>
      <c r="B2239" s="11"/>
      <c r="C2239" s="12"/>
      <c r="D2239" s="12"/>
      <c r="E2239" s="12"/>
      <c r="F2239" s="11"/>
      <c r="G2239" s="95"/>
      <c r="H2239" s="8"/>
      <c r="J2239" s="8"/>
    </row>
    <row r="2240" spans="1:10" x14ac:dyDescent="0.25">
      <c r="A2240" s="32"/>
      <c r="B2240" s="11"/>
      <c r="C2240" s="12"/>
      <c r="D2240" s="12"/>
      <c r="E2240" s="12"/>
      <c r="F2240" s="11"/>
      <c r="G2240" s="95"/>
      <c r="H2240" s="8"/>
      <c r="J2240" s="8"/>
    </row>
    <row r="2241" spans="1:10" x14ac:dyDescent="0.25">
      <c r="A2241" s="32"/>
      <c r="B2241" s="11"/>
      <c r="C2241" s="12"/>
      <c r="D2241" s="12"/>
      <c r="E2241" s="12"/>
      <c r="F2241" s="11"/>
      <c r="G2241" s="95"/>
      <c r="H2241" s="8"/>
      <c r="J2241" s="8"/>
    </row>
    <row r="2242" spans="1:10" x14ac:dyDescent="0.25">
      <c r="A2242" s="32"/>
      <c r="B2242" s="11"/>
      <c r="C2242" s="12"/>
      <c r="D2242" s="12"/>
      <c r="E2242" s="12"/>
      <c r="F2242" s="11"/>
      <c r="G2242" s="95"/>
      <c r="H2242" s="8"/>
      <c r="J2242" s="8"/>
    </row>
    <row r="2243" spans="1:10" x14ac:dyDescent="0.25">
      <c r="A2243" s="32"/>
      <c r="B2243" s="11"/>
      <c r="C2243" s="12"/>
      <c r="D2243" s="12"/>
      <c r="E2243" s="12"/>
      <c r="F2243" s="11"/>
      <c r="G2243" s="95"/>
      <c r="H2243" s="8"/>
      <c r="J2243" s="8"/>
    </row>
    <row r="2244" spans="1:10" x14ac:dyDescent="0.25">
      <c r="A2244" s="32"/>
      <c r="B2244" s="11"/>
      <c r="C2244" s="12"/>
      <c r="D2244" s="12"/>
      <c r="E2244" s="12"/>
      <c r="F2244" s="11"/>
      <c r="G2244" s="95"/>
      <c r="H2244" s="8"/>
      <c r="J2244" s="8"/>
    </row>
  </sheetData>
  <sheetProtection sheet="1" objects="1" scenarios="1"/>
  <dataValidations disablePrompts="1" count="1">
    <dataValidation type="custom" allowBlank="1" showInputMessage="1" showErrorMessage="1" sqref="Z1:Z11 J527:J530 J1816:J1048576 J676:J718 J643:J674 J591:J641 J395:J517 J40:J376 J13:J23 J25:J36 Z24 J720:J1802" xr:uid="{00000000-0002-0000-0000-000000000000}">
      <formula1>$Z$1=";"</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1">
    <tabColor theme="4" tint="-0.249977111117893"/>
  </sheetPr>
  <dimension ref="A1:U86"/>
  <sheetViews>
    <sheetView showGridLines="0" showRowColHeaders="0" tabSelected="1" zoomScaleNormal="100" workbookViewId="0"/>
  </sheetViews>
  <sheetFormatPr baseColWidth="10" defaultColWidth="11.44140625" defaultRowHeight="14.4" x14ac:dyDescent="0.3"/>
  <cols>
    <col min="1" max="1" width="0.109375" style="219" customWidth="1"/>
    <col min="2" max="2" width="7" style="219" customWidth="1"/>
    <col min="3" max="3" width="2.6640625" style="219" customWidth="1"/>
    <col min="4" max="6" width="11.44140625" style="219"/>
    <col min="7" max="7" width="11.44140625" style="219" customWidth="1"/>
    <col min="8" max="9" width="11.44140625" style="219"/>
    <col min="10" max="10" width="4.5546875" style="219" customWidth="1"/>
    <col min="11" max="11" width="2.6640625" style="219" customWidth="1"/>
    <col min="12" max="12" width="11.44140625" style="219"/>
    <col min="13" max="13" width="11.5546875" style="219" customWidth="1"/>
    <col min="14" max="14" width="13.5546875" style="219" customWidth="1"/>
    <col min="15" max="15" width="3" style="219" customWidth="1"/>
    <col min="16" max="16" width="2.109375" style="219" customWidth="1"/>
    <col min="17" max="17" width="85" style="219" customWidth="1"/>
    <col min="18" max="18" width="3.44140625" style="219" customWidth="1"/>
    <col min="19" max="19" width="27.109375" style="219" customWidth="1"/>
    <col min="20" max="16384" width="11.44140625" style="219"/>
  </cols>
  <sheetData>
    <row r="1" spans="1:21" s="218" customFormat="1" ht="45" customHeight="1" x14ac:dyDescent="0.3">
      <c r="A1" s="209"/>
      <c r="B1" s="210"/>
      <c r="C1" s="211" t="str">
        <f ca="1">' '!A5</f>
        <v>G E S T I O N   D E S   R E S S O U R C E S   H U M A I N E S</v>
      </c>
      <c r="D1" s="212"/>
      <c r="E1" s="212"/>
      <c r="F1" s="212"/>
      <c r="G1" s="212"/>
      <c r="H1" s="212"/>
      <c r="I1" s="212"/>
      <c r="J1" s="212"/>
      <c r="K1" s="213"/>
      <c r="L1" s="214"/>
      <c r="M1" s="1611"/>
      <c r="N1" s="1611"/>
      <c r="O1" s="215"/>
      <c r="P1" s="216"/>
      <c r="Q1" s="217"/>
      <c r="R1" s="216"/>
      <c r="S1" s="216"/>
      <c r="T1" s="216"/>
    </row>
    <row r="2" spans="1:21" ht="23.25" customHeight="1" x14ac:dyDescent="0.3">
      <c r="D2" s="220"/>
      <c r="E2" s="220"/>
    </row>
    <row r="8" spans="1:21" x14ac:dyDescent="0.3">
      <c r="Q8" s="217"/>
    </row>
    <row r="10" spans="1:21" x14ac:dyDescent="0.3">
      <c r="U10" s="221"/>
    </row>
    <row r="11" spans="1:21" x14ac:dyDescent="0.3">
      <c r="Q11" s="217"/>
    </row>
    <row r="12" spans="1:21" x14ac:dyDescent="0.3">
      <c r="Q12" s="222"/>
    </row>
    <row r="24" spans="2:17" x14ac:dyDescent="0.3">
      <c r="Q24" s="223"/>
    </row>
    <row r="25" spans="2:17" x14ac:dyDescent="0.3">
      <c r="Q25" s="223"/>
    </row>
    <row r="26" spans="2:17" x14ac:dyDescent="0.3">
      <c r="Q26" s="223"/>
    </row>
    <row r="27" spans="2:17" ht="8.25" customHeight="1" x14ac:dyDescent="0.3">
      <c r="Q27" s="224"/>
    </row>
    <row r="28" spans="2:17" s="226" customFormat="1" x14ac:dyDescent="0.3">
      <c r="B28" s="217"/>
      <c r="C28" s="208" t="s">
        <v>3953</v>
      </c>
      <c r="D28" s="217"/>
      <c r="E28" s="225"/>
      <c r="I28" s="225"/>
      <c r="J28" s="225"/>
      <c r="K28" s="225"/>
      <c r="L28" s="227"/>
      <c r="N28" s="228" t="s">
        <v>3958</v>
      </c>
      <c r="Q28" s="229"/>
    </row>
    <row r="29" spans="2:17" x14ac:dyDescent="0.3">
      <c r="Q29" s="229"/>
    </row>
    <row r="30" spans="2:17" x14ac:dyDescent="0.3">
      <c r="Q30" s="223"/>
    </row>
    <row r="31" spans="2:17" x14ac:dyDescent="0.3">
      <c r="Q31" s="223"/>
    </row>
    <row r="32" spans="2:17" x14ac:dyDescent="0.3">
      <c r="Q32" s="223"/>
    </row>
    <row r="33" spans="17:17" x14ac:dyDescent="0.3">
      <c r="Q33" s="223"/>
    </row>
    <row r="34" spans="17:17" x14ac:dyDescent="0.3">
      <c r="Q34" s="223"/>
    </row>
    <row r="35" spans="17:17" x14ac:dyDescent="0.3">
      <c r="Q35" s="223"/>
    </row>
    <row r="36" spans="17:17" x14ac:dyDescent="0.3">
      <c r="Q36" s="223"/>
    </row>
    <row r="37" spans="17:17" x14ac:dyDescent="0.3">
      <c r="Q37" s="223"/>
    </row>
    <row r="38" spans="17:17" x14ac:dyDescent="0.3">
      <c r="Q38" s="223"/>
    </row>
    <row r="39" spans="17:17" x14ac:dyDescent="0.3">
      <c r="Q39" s="223"/>
    </row>
    <row r="40" spans="17:17" x14ac:dyDescent="0.3">
      <c r="Q40" s="223"/>
    </row>
    <row r="41" spans="17:17" x14ac:dyDescent="0.3">
      <c r="Q41" s="223"/>
    </row>
    <row r="42" spans="17:17" x14ac:dyDescent="0.3">
      <c r="Q42" s="223"/>
    </row>
    <row r="43" spans="17:17" x14ac:dyDescent="0.3">
      <c r="Q43" s="223"/>
    </row>
    <row r="44" spans="17:17" x14ac:dyDescent="0.3">
      <c r="Q44" s="223"/>
    </row>
    <row r="45" spans="17:17" x14ac:dyDescent="0.3">
      <c r="Q45" s="223"/>
    </row>
    <row r="46" spans="17:17" x14ac:dyDescent="0.3">
      <c r="Q46" s="223"/>
    </row>
    <row r="47" spans="17:17" x14ac:dyDescent="0.3">
      <c r="Q47" s="223"/>
    </row>
    <row r="48" spans="17:17" x14ac:dyDescent="0.3">
      <c r="Q48" s="223"/>
    </row>
    <row r="86" spans="6:6" ht="15.6" x14ac:dyDescent="0.3">
      <c r="F86" s="230"/>
    </row>
  </sheetData>
  <sheetProtection sheet="1" objects="1" scenarios="1" formatCells="0" formatColumns="0" formatRows="0" insertHyperlinks="0" selectLockedCells="1" sort="0" autoFilter="0"/>
  <mergeCells count="1">
    <mergeCell ref="M1:N1"/>
  </mergeCells>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6738" r:id="rId4" name="Drop Down 2">
              <controlPr defaultSize="0" print="0" autoLine="0" autoPict="0">
                <anchor moveWithCells="1">
                  <from>
                    <xdr:col>13</xdr:col>
                    <xdr:colOff>30480</xdr:colOff>
                    <xdr:row>1</xdr:row>
                    <xdr:rowOff>60960</xdr:rowOff>
                  </from>
                  <to>
                    <xdr:col>13</xdr:col>
                    <xdr:colOff>899160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78">
    <tabColor theme="7" tint="0.59999389629810485"/>
  </sheetPr>
  <dimension ref="A1:H71"/>
  <sheetViews>
    <sheetView showGridLines="0" zoomScaleNormal="100" workbookViewId="0">
      <pane ySplit="3" topLeftCell="A4" activePane="bottomLeft" state="frozen"/>
      <selection pane="bottomLeft" activeCell="D3" sqref="D3:H3"/>
    </sheetView>
  </sheetViews>
  <sheetFormatPr baseColWidth="10" defaultColWidth="12.5546875" defaultRowHeight="14.4" x14ac:dyDescent="0.3"/>
  <cols>
    <col min="1" max="1" width="7" style="122" customWidth="1"/>
    <col min="2" max="2" width="5.33203125" style="109" customWidth="1"/>
    <col min="3" max="3" width="51" style="109" customWidth="1"/>
    <col min="4" max="4" width="33.33203125" style="109" customWidth="1"/>
    <col min="5" max="8" width="5.6640625" style="109" customWidth="1"/>
    <col min="9" max="16384" width="12.5546875" style="109"/>
  </cols>
  <sheetData>
    <row r="1" spans="1:8" s="121" customFormat="1" ht="44.25" customHeight="1" x14ac:dyDescent="0.3">
      <c r="A1" s="118"/>
      <c r="B1" s="119" t="str">
        <f ca="1">' '!A946</f>
        <v>E N T R E T I E N    D ' É V A L U A T I O N</v>
      </c>
      <c r="C1" s="120"/>
      <c r="D1" s="120"/>
      <c r="E1" s="120"/>
      <c r="F1" s="120"/>
      <c r="G1" s="120"/>
      <c r="H1" s="120"/>
    </row>
    <row r="2" spans="1:8" s="121" customFormat="1" ht="29.25" customHeight="1" x14ac:dyDescent="0.3">
      <c r="A2" s="122"/>
      <c r="B2" s="123"/>
      <c r="C2" s="124"/>
      <c r="D2" s="124"/>
      <c r="E2" s="123"/>
      <c r="F2" s="123"/>
      <c r="G2" s="123"/>
      <c r="H2" s="123"/>
    </row>
    <row r="3" spans="1:8" ht="17.25" customHeight="1" x14ac:dyDescent="0.3">
      <c r="A3" s="125"/>
      <c r="B3" s="166" t="str">
        <f ca="1">' '!A956</f>
        <v>Collaborateur(trice)</v>
      </c>
      <c r="C3" s="161"/>
      <c r="D3" s="1615"/>
      <c r="E3" s="1616"/>
      <c r="F3" s="1616"/>
      <c r="G3" s="1616"/>
      <c r="H3" s="1617"/>
    </row>
    <row r="4" spans="1:8" ht="17.25" customHeight="1" x14ac:dyDescent="0.3">
      <c r="A4" s="125"/>
      <c r="B4" s="167" t="str">
        <f ca="1">' '!A957</f>
        <v>Supérieur(e) hiérarchique</v>
      </c>
      <c r="C4" s="161"/>
      <c r="D4" s="1615"/>
      <c r="E4" s="1616"/>
      <c r="F4" s="1616"/>
      <c r="G4" s="1616"/>
      <c r="H4" s="1617"/>
    </row>
    <row r="5" spans="1:8" ht="17.25" customHeight="1" x14ac:dyDescent="0.3">
      <c r="A5" s="125"/>
      <c r="B5" s="167" t="str">
        <f ca="1">' '!A962</f>
        <v>Département / Section</v>
      </c>
      <c r="C5" s="161"/>
      <c r="D5" s="1615"/>
      <c r="E5" s="1616"/>
      <c r="F5" s="1616"/>
      <c r="G5" s="1616"/>
      <c r="H5" s="1617"/>
    </row>
    <row r="6" spans="1:8" ht="17.25" customHeight="1" x14ac:dyDescent="0.3">
      <c r="A6" s="126"/>
      <c r="B6" s="167" t="str">
        <f ca="1">' '!A958</f>
        <v>Période d'évaluation</v>
      </c>
      <c r="C6" s="161"/>
      <c r="D6" s="1615"/>
      <c r="E6" s="1616"/>
      <c r="F6" s="1616"/>
      <c r="G6" s="1616"/>
      <c r="H6" s="1617"/>
    </row>
    <row r="7" spans="1:8" ht="17.25" customHeight="1" x14ac:dyDescent="0.3">
      <c r="A7" s="126"/>
      <c r="B7" s="167" t="str">
        <f ca="1">' '!A959</f>
        <v>Date de vérification de conformité aux objectifs</v>
      </c>
      <c r="C7" s="161"/>
      <c r="D7" s="1615"/>
      <c r="E7" s="1616"/>
      <c r="F7" s="1616"/>
      <c r="G7" s="1616"/>
      <c r="H7" s="1617"/>
    </row>
    <row r="8" spans="1:8" ht="17.25" customHeight="1" x14ac:dyDescent="0.3">
      <c r="A8" s="126"/>
      <c r="B8" s="167" t="str">
        <f ca="1">' '!A960</f>
        <v>Date de l'entretien final</v>
      </c>
      <c r="C8" s="161"/>
      <c r="D8" s="1615"/>
      <c r="E8" s="1616"/>
      <c r="F8" s="1616"/>
      <c r="G8" s="1616"/>
      <c r="H8" s="1617"/>
    </row>
    <row r="9" spans="1:8" s="105" customFormat="1" ht="9.75" customHeight="1" x14ac:dyDescent="0.4">
      <c r="A9" s="126"/>
      <c r="C9" s="106"/>
      <c r="D9" s="106"/>
      <c r="E9" s="107"/>
      <c r="F9" s="108"/>
      <c r="G9" s="108"/>
      <c r="H9" s="108"/>
    </row>
    <row r="10" spans="1:8" s="105" customFormat="1" ht="15.75" customHeight="1" x14ac:dyDescent="0.4">
      <c r="A10" s="126"/>
      <c r="B10" s="168" t="str">
        <f ca="1">' '!A963</f>
        <v>Objectifs stratégique de la direction :</v>
      </c>
      <c r="C10" s="106"/>
      <c r="D10" s="106"/>
      <c r="E10" s="107"/>
      <c r="F10" s="108"/>
      <c r="G10" s="108"/>
      <c r="H10" s="108"/>
    </row>
    <row r="11" spans="1:8" s="105" customFormat="1" ht="16.5" customHeight="1" x14ac:dyDescent="0.3">
      <c r="A11" s="126"/>
      <c r="B11" s="117">
        <v>1</v>
      </c>
      <c r="C11" s="1613"/>
      <c r="D11" s="1613"/>
      <c r="E11" s="1613"/>
      <c r="F11" s="1613"/>
      <c r="G11" s="1613"/>
      <c r="H11" s="134"/>
    </row>
    <row r="12" spans="1:8" s="105" customFormat="1" ht="16.5" customHeight="1" x14ac:dyDescent="0.3">
      <c r="A12" s="126"/>
      <c r="B12" s="117">
        <v>2</v>
      </c>
      <c r="C12" s="1614"/>
      <c r="D12" s="1614"/>
      <c r="E12" s="1614"/>
      <c r="F12" s="1614"/>
      <c r="G12" s="1614"/>
      <c r="H12" s="134"/>
    </row>
    <row r="13" spans="1:8" s="105" customFormat="1" ht="16.5" customHeight="1" x14ac:dyDescent="0.3">
      <c r="A13" s="126"/>
      <c r="B13" s="117">
        <v>3</v>
      </c>
      <c r="C13" s="1614"/>
      <c r="D13" s="1614"/>
      <c r="E13" s="1614"/>
      <c r="F13" s="1614"/>
      <c r="G13" s="1614"/>
      <c r="H13" s="134"/>
    </row>
    <row r="14" spans="1:8" ht="64.5" customHeight="1" x14ac:dyDescent="0.4">
      <c r="A14" s="126"/>
      <c r="C14" s="110"/>
      <c r="D14" s="110"/>
      <c r="E14" s="111"/>
      <c r="F14" s="111"/>
      <c r="G14" s="111"/>
      <c r="H14" s="111"/>
    </row>
    <row r="15" spans="1:8" ht="66" customHeight="1" x14ac:dyDescent="0.3">
      <c r="A15" s="127"/>
      <c r="B15" s="137" t="str">
        <f ca="1">' '!A971</f>
        <v>N°</v>
      </c>
      <c r="C15" s="138" t="str">
        <f ca="1">' '!A972</f>
        <v>Objectifs de performance (SMART)</v>
      </c>
      <c r="D15" s="138" t="str">
        <f ca="1">' '!A974</f>
        <v>Indicateurs</v>
      </c>
      <c r="E15" s="135" t="str">
        <f ca="1">' '!A966</f>
        <v>non atteint</v>
      </c>
      <c r="F15" s="135" t="str">
        <f ca="1">' '!A967</f>
        <v>partiellement atteint</v>
      </c>
      <c r="G15" s="135" t="str">
        <f ca="1">' '!A968</f>
        <v>entièrement atteint</v>
      </c>
      <c r="H15" s="136" t="str">
        <f ca="1">' '!A969</f>
        <v>nettement dépassé</v>
      </c>
    </row>
    <row r="16" spans="1:8" ht="3.75" customHeight="1" x14ac:dyDescent="0.3">
      <c r="A16" s="127"/>
      <c r="B16" s="137"/>
      <c r="C16" s="138"/>
      <c r="D16" s="138"/>
      <c r="E16" s="135"/>
      <c r="F16" s="135"/>
      <c r="G16" s="135"/>
      <c r="H16" s="136"/>
    </row>
    <row r="17" spans="1:8" s="129" customFormat="1" ht="75" customHeight="1" x14ac:dyDescent="0.3">
      <c r="A17" s="128"/>
      <c r="B17" s="145">
        <v>1</v>
      </c>
      <c r="C17" s="156"/>
      <c r="D17" s="156"/>
      <c r="E17" s="139"/>
      <c r="F17" s="139"/>
      <c r="G17" s="139"/>
      <c r="H17" s="140"/>
    </row>
    <row r="18" spans="1:8" s="129" customFormat="1" ht="15.6" x14ac:dyDescent="0.3">
      <c r="A18" s="128"/>
      <c r="B18" s="153"/>
      <c r="C18" s="169" t="str">
        <f ca="1">' '!A947</f>
        <v>Remarques:</v>
      </c>
      <c r="D18" s="112"/>
      <c r="E18" s="112"/>
      <c r="F18" s="112"/>
      <c r="G18" s="112"/>
      <c r="H18" s="112"/>
    </row>
    <row r="19" spans="1:8" s="129" customFormat="1" ht="47.25" customHeight="1" x14ac:dyDescent="0.3">
      <c r="A19" s="128"/>
      <c r="B19" s="146"/>
      <c r="C19" s="1620"/>
      <c r="D19" s="1621"/>
      <c r="E19" s="1621"/>
      <c r="F19" s="1621"/>
      <c r="G19" s="1621"/>
      <c r="H19" s="1621"/>
    </row>
    <row r="20" spans="1:8" s="129" customFormat="1" ht="75" customHeight="1" x14ac:dyDescent="0.3">
      <c r="A20" s="128"/>
      <c r="B20" s="147">
        <v>2</v>
      </c>
      <c r="C20" s="141"/>
      <c r="D20" s="141" t="s">
        <v>819</v>
      </c>
      <c r="E20" s="142"/>
      <c r="F20" s="142"/>
      <c r="G20" s="142"/>
      <c r="H20" s="143"/>
    </row>
    <row r="21" spans="1:8" s="129" customFormat="1" ht="15.6" x14ac:dyDescent="0.3">
      <c r="A21" s="128"/>
      <c r="B21" s="154"/>
      <c r="C21" s="170" t="str">
        <f ca="1">$C$18</f>
        <v>Remarques:</v>
      </c>
      <c r="D21" s="144"/>
      <c r="E21" s="144"/>
      <c r="F21" s="144"/>
      <c r="G21" s="144"/>
      <c r="H21" s="144"/>
    </row>
    <row r="22" spans="1:8" s="129" customFormat="1" ht="47.25" customHeight="1" x14ac:dyDescent="0.3">
      <c r="A22" s="128"/>
      <c r="B22" s="148"/>
      <c r="C22" s="1622"/>
      <c r="D22" s="1623"/>
      <c r="E22" s="1623"/>
      <c r="F22" s="1623"/>
      <c r="G22" s="1623"/>
      <c r="H22" s="1623"/>
    </row>
    <row r="23" spans="1:8" s="129" customFormat="1" ht="75" customHeight="1" x14ac:dyDescent="0.3">
      <c r="A23" s="128"/>
      <c r="B23" s="145">
        <v>3</v>
      </c>
      <c r="C23" s="156" t="s">
        <v>819</v>
      </c>
      <c r="D23" s="156" t="s">
        <v>819</v>
      </c>
      <c r="E23" s="139"/>
      <c r="F23" s="139"/>
      <c r="G23" s="139"/>
      <c r="H23" s="140"/>
    </row>
    <row r="24" spans="1:8" s="129" customFormat="1" ht="15.6" x14ac:dyDescent="0.3">
      <c r="A24" s="128"/>
      <c r="B24" s="155"/>
      <c r="C24" s="169" t="str">
        <f ca="1">$C$18</f>
        <v>Remarques:</v>
      </c>
      <c r="D24" s="112"/>
      <c r="E24" s="112"/>
      <c r="F24" s="112"/>
      <c r="G24" s="112"/>
      <c r="H24" s="112"/>
    </row>
    <row r="25" spans="1:8" s="129" customFormat="1" ht="47.25" customHeight="1" x14ac:dyDescent="0.3">
      <c r="A25" s="128"/>
      <c r="B25" s="113"/>
      <c r="C25" s="1620"/>
      <c r="D25" s="1621"/>
      <c r="E25" s="1621"/>
      <c r="F25" s="1621"/>
      <c r="G25" s="1621"/>
      <c r="H25" s="1621"/>
    </row>
    <row r="26" spans="1:8" s="129" customFormat="1" ht="9" customHeight="1" x14ac:dyDescent="0.3">
      <c r="A26" s="128"/>
      <c r="B26" s="149"/>
      <c r="C26" s="163"/>
      <c r="D26" s="163"/>
      <c r="E26" s="150"/>
      <c r="F26" s="150"/>
      <c r="G26" s="150"/>
      <c r="H26" s="151"/>
    </row>
    <row r="27" spans="1:8" s="129" customFormat="1" ht="18.75" customHeight="1" x14ac:dyDescent="0.3">
      <c r="A27" s="128"/>
      <c r="B27" s="168" t="str">
        <f ca="1">' '!A978</f>
        <v>Mesures de développement (compétences d'action, compétences professionnelles)</v>
      </c>
      <c r="C27" s="115"/>
      <c r="D27" s="115"/>
      <c r="E27" s="116"/>
      <c r="F27" s="116"/>
      <c r="G27" s="116"/>
      <c r="H27" s="116"/>
    </row>
    <row r="28" spans="1:8" s="105" customFormat="1" ht="16.5" customHeight="1" x14ac:dyDescent="0.3">
      <c r="A28" s="126"/>
      <c r="B28" s="1612"/>
      <c r="C28" s="1612"/>
      <c r="D28" s="1612"/>
      <c r="E28" s="1612"/>
      <c r="F28" s="1612"/>
      <c r="G28" s="1612"/>
      <c r="H28" s="1612"/>
    </row>
    <row r="29" spans="1:8" s="105" customFormat="1" ht="16.5" customHeight="1" x14ac:dyDescent="0.3">
      <c r="A29" s="126"/>
      <c r="B29" s="1612"/>
      <c r="C29" s="1612"/>
      <c r="D29" s="1612"/>
      <c r="E29" s="1612"/>
      <c r="F29" s="1612"/>
      <c r="G29" s="1612"/>
      <c r="H29" s="1612"/>
    </row>
    <row r="30" spans="1:8" s="105" customFormat="1" ht="16.5" customHeight="1" x14ac:dyDescent="0.3">
      <c r="A30" s="126"/>
      <c r="B30" s="1612"/>
      <c r="C30" s="1612"/>
      <c r="D30" s="1612"/>
      <c r="E30" s="1612"/>
      <c r="F30" s="1612"/>
      <c r="G30" s="1612"/>
      <c r="H30" s="1612"/>
    </row>
    <row r="31" spans="1:8" s="105" customFormat="1" ht="16.5" customHeight="1" x14ac:dyDescent="0.3">
      <c r="A31" s="126"/>
      <c r="B31" s="165"/>
      <c r="C31" s="165"/>
      <c r="D31" s="165"/>
      <c r="E31" s="165"/>
      <c r="F31" s="165"/>
      <c r="G31" s="165"/>
      <c r="H31" s="165"/>
    </row>
    <row r="32" spans="1:8" s="105" customFormat="1" ht="16.5" customHeight="1" x14ac:dyDescent="0.3">
      <c r="A32" s="126"/>
      <c r="B32" s="165"/>
      <c r="C32" s="165"/>
      <c r="D32" s="165"/>
      <c r="E32" s="165"/>
      <c r="F32" s="165"/>
      <c r="G32" s="165"/>
      <c r="H32" s="165"/>
    </row>
    <row r="33" spans="1:8" s="105" customFormat="1" ht="16.5" customHeight="1" x14ac:dyDescent="0.3">
      <c r="A33" s="126"/>
      <c r="B33" s="165"/>
      <c r="C33" s="165"/>
      <c r="D33" s="165"/>
      <c r="E33" s="165"/>
      <c r="F33" s="165"/>
      <c r="G33" s="165"/>
      <c r="H33" s="165"/>
    </row>
    <row r="34" spans="1:8" s="129" customFormat="1" ht="24" customHeight="1" x14ac:dyDescent="0.3">
      <c r="A34" s="128"/>
      <c r="B34" s="152"/>
      <c r="C34" s="152"/>
      <c r="D34" s="152"/>
      <c r="E34" s="152"/>
      <c r="F34" s="152"/>
      <c r="G34" s="152"/>
      <c r="H34" s="152"/>
    </row>
    <row r="35" spans="1:8" ht="71.25" customHeight="1" x14ac:dyDescent="0.3">
      <c r="A35" s="127"/>
      <c r="B35" s="157" t="str">
        <f ca="1">B15</f>
        <v>N°</v>
      </c>
      <c r="C35" s="158" t="str">
        <f ca="1">' '!A973</f>
        <v>Objectifs de développement personnel</v>
      </c>
      <c r="D35" s="158" t="str">
        <f ca="1">D15</f>
        <v>Indicateurs</v>
      </c>
      <c r="E35" s="159" t="str">
        <f ca="1">E15</f>
        <v>non atteint</v>
      </c>
      <c r="F35" s="159" t="str">
        <f t="shared" ref="F35:H35" ca="1" si="0">F15</f>
        <v>partiellement atteint</v>
      </c>
      <c r="G35" s="159" t="str">
        <f t="shared" ca="1" si="0"/>
        <v>entièrement atteint</v>
      </c>
      <c r="H35" s="159" t="str">
        <f t="shared" ca="1" si="0"/>
        <v>nettement dépassé</v>
      </c>
    </row>
    <row r="36" spans="1:8" ht="3.75" customHeight="1" x14ac:dyDescent="0.3">
      <c r="A36" s="127"/>
      <c r="B36" s="157"/>
      <c r="C36" s="158"/>
      <c r="D36" s="158"/>
      <c r="E36" s="159"/>
      <c r="F36" s="159"/>
      <c r="G36" s="159"/>
      <c r="H36" s="172"/>
    </row>
    <row r="37" spans="1:8" s="129" customFormat="1" ht="75" customHeight="1" x14ac:dyDescent="0.3">
      <c r="A37" s="128"/>
      <c r="B37" s="145">
        <v>4</v>
      </c>
      <c r="C37" s="156"/>
      <c r="D37" s="156" t="s">
        <v>819</v>
      </c>
      <c r="E37" s="139"/>
      <c r="F37" s="139"/>
      <c r="G37" s="139"/>
      <c r="H37" s="140"/>
    </row>
    <row r="38" spans="1:8" s="129" customFormat="1" ht="15.6" x14ac:dyDescent="0.3">
      <c r="A38" s="128"/>
      <c r="B38" s="153"/>
      <c r="C38" s="169" t="str">
        <f ca="1">$C$18</f>
        <v>Remarques:</v>
      </c>
      <c r="D38" s="112"/>
      <c r="E38" s="112"/>
      <c r="F38" s="112"/>
      <c r="G38" s="112"/>
      <c r="H38" s="112"/>
    </row>
    <row r="39" spans="1:8" s="129" customFormat="1" ht="47.25" customHeight="1" x14ac:dyDescent="0.3">
      <c r="A39" s="128"/>
      <c r="B39" s="146"/>
      <c r="C39" s="1620"/>
      <c r="D39" s="1621"/>
      <c r="E39" s="1621"/>
      <c r="F39" s="1621"/>
      <c r="G39" s="1621"/>
      <c r="H39" s="1621"/>
    </row>
    <row r="40" spans="1:8" s="129" customFormat="1" ht="75" customHeight="1" x14ac:dyDescent="0.3">
      <c r="A40" s="128"/>
      <c r="B40" s="147">
        <v>5</v>
      </c>
      <c r="C40" s="141" t="s">
        <v>819</v>
      </c>
      <c r="D40" s="141" t="s">
        <v>819</v>
      </c>
      <c r="E40" s="142"/>
      <c r="F40" s="142"/>
      <c r="G40" s="142"/>
      <c r="H40" s="143"/>
    </row>
    <row r="41" spans="1:8" s="129" customFormat="1" ht="15.6" x14ac:dyDescent="0.3">
      <c r="A41" s="128"/>
      <c r="B41" s="154"/>
      <c r="C41" s="170" t="str">
        <f ca="1">$C$18</f>
        <v>Remarques:</v>
      </c>
      <c r="D41" s="144"/>
      <c r="E41" s="144"/>
      <c r="F41" s="144"/>
      <c r="G41" s="144"/>
      <c r="H41" s="144"/>
    </row>
    <row r="42" spans="1:8" s="129" customFormat="1" ht="47.25" customHeight="1" x14ac:dyDescent="0.3">
      <c r="A42" s="128"/>
      <c r="B42" s="148"/>
      <c r="C42" s="1622"/>
      <c r="D42" s="1623"/>
      <c r="E42" s="1623"/>
      <c r="F42" s="1623"/>
      <c r="G42" s="1623"/>
      <c r="H42" s="1623"/>
    </row>
    <row r="43" spans="1:8" s="129" customFormat="1" ht="75" customHeight="1" x14ac:dyDescent="0.3">
      <c r="A43" s="128"/>
      <c r="B43" s="145">
        <v>6</v>
      </c>
      <c r="C43" s="156" t="s">
        <v>819</v>
      </c>
      <c r="D43" s="156" t="s">
        <v>819</v>
      </c>
      <c r="E43" s="139"/>
      <c r="F43" s="139"/>
      <c r="G43" s="139"/>
      <c r="H43" s="140"/>
    </row>
    <row r="44" spans="1:8" s="129" customFormat="1" ht="15.6" x14ac:dyDescent="0.3">
      <c r="A44" s="128"/>
      <c r="B44" s="155"/>
      <c r="C44" s="169" t="str">
        <f ca="1">$C$18</f>
        <v>Remarques:</v>
      </c>
      <c r="D44" s="112"/>
      <c r="E44" s="112"/>
      <c r="F44" s="112"/>
      <c r="G44" s="112"/>
      <c r="H44" s="112"/>
    </row>
    <row r="45" spans="1:8" s="129" customFormat="1" ht="47.25" customHeight="1" x14ac:dyDescent="0.3">
      <c r="A45" s="128"/>
      <c r="B45" s="113"/>
      <c r="C45" s="1620"/>
      <c r="D45" s="1621"/>
      <c r="E45" s="1621"/>
      <c r="F45" s="1621"/>
      <c r="G45" s="1621"/>
      <c r="H45" s="1621"/>
    </row>
    <row r="46" spans="1:8" s="129" customFormat="1" ht="9" customHeight="1" x14ac:dyDescent="0.3">
      <c r="A46" s="128"/>
      <c r="B46" s="149"/>
      <c r="C46" s="163"/>
      <c r="D46" s="163"/>
      <c r="E46" s="150"/>
      <c r="F46" s="150"/>
      <c r="G46" s="150"/>
      <c r="H46" s="151"/>
    </row>
    <row r="47" spans="1:8" s="129" customFormat="1" ht="15.6" x14ac:dyDescent="0.3">
      <c r="A47" s="128"/>
      <c r="B47" s="168" t="str">
        <f ca="1">' '!A979</f>
        <v>Mesures de développement (compétences personnelles, compétences sociales)</v>
      </c>
      <c r="C47" s="115"/>
      <c r="D47" s="115"/>
      <c r="E47" s="116"/>
      <c r="F47" s="116"/>
      <c r="G47" s="116"/>
      <c r="H47" s="116"/>
    </row>
    <row r="48" spans="1:8" s="105" customFormat="1" ht="16.5" customHeight="1" x14ac:dyDescent="0.3">
      <c r="A48" s="126"/>
      <c r="B48" s="1612"/>
      <c r="C48" s="1612"/>
      <c r="D48" s="1612"/>
      <c r="E48" s="1612"/>
      <c r="F48" s="1612"/>
      <c r="G48" s="1612"/>
      <c r="H48" s="1612"/>
    </row>
    <row r="49" spans="1:8" s="105" customFormat="1" ht="16.5" customHeight="1" x14ac:dyDescent="0.3">
      <c r="A49" s="126"/>
      <c r="B49" s="1612"/>
      <c r="C49" s="1612"/>
      <c r="D49" s="1612"/>
      <c r="E49" s="1612"/>
      <c r="F49" s="1612"/>
      <c r="G49" s="1612"/>
      <c r="H49" s="1612"/>
    </row>
    <row r="50" spans="1:8" s="105" customFormat="1" ht="16.5" customHeight="1" x14ac:dyDescent="0.3">
      <c r="A50" s="126"/>
      <c r="B50" s="1612"/>
      <c r="C50" s="1612"/>
      <c r="D50" s="1612"/>
      <c r="E50" s="1612"/>
      <c r="F50" s="1612"/>
      <c r="G50" s="1612"/>
      <c r="H50" s="1612"/>
    </row>
    <row r="51" spans="1:8" s="105" customFormat="1" ht="16.5" customHeight="1" x14ac:dyDescent="0.3">
      <c r="A51" s="126"/>
      <c r="B51" s="165"/>
      <c r="C51" s="165"/>
      <c r="D51" s="165"/>
      <c r="E51" s="165"/>
      <c r="F51" s="165"/>
      <c r="G51" s="165"/>
      <c r="H51" s="165"/>
    </row>
    <row r="52" spans="1:8" s="105" customFormat="1" ht="16.5" customHeight="1" x14ac:dyDescent="0.3">
      <c r="A52" s="126"/>
      <c r="B52" s="165"/>
      <c r="C52" s="165"/>
      <c r="D52" s="165"/>
      <c r="E52" s="165"/>
      <c r="F52" s="165"/>
      <c r="G52" s="165"/>
      <c r="H52" s="165"/>
    </row>
    <row r="53" spans="1:8" s="105" customFormat="1" ht="16.5" customHeight="1" x14ac:dyDescent="0.3">
      <c r="A53" s="126"/>
      <c r="B53" s="165"/>
      <c r="C53" s="165"/>
      <c r="D53" s="165"/>
      <c r="E53" s="165"/>
      <c r="F53" s="165"/>
      <c r="G53" s="165"/>
      <c r="H53" s="165"/>
    </row>
    <row r="54" spans="1:8" s="129" customFormat="1" x14ac:dyDescent="0.3">
      <c r="A54" s="128"/>
      <c r="B54" s="160"/>
      <c r="C54" s="160"/>
      <c r="D54" s="160"/>
      <c r="E54" s="160"/>
      <c r="F54" s="160"/>
      <c r="G54" s="160"/>
      <c r="H54" s="160"/>
    </row>
    <row r="55" spans="1:8" s="129" customFormat="1" x14ac:dyDescent="0.3">
      <c r="A55" s="128"/>
      <c r="B55" s="160"/>
      <c r="C55" s="160"/>
      <c r="D55" s="160"/>
      <c r="E55" s="160"/>
      <c r="F55" s="160"/>
      <c r="G55" s="160"/>
      <c r="H55" s="160"/>
    </row>
    <row r="56" spans="1:8" s="129" customFormat="1" ht="15.6" x14ac:dyDescent="0.3">
      <c r="A56" s="128"/>
      <c r="B56" s="160"/>
      <c r="C56" s="171" t="str">
        <f ca="1">' '!A983</f>
        <v>Je suis d'accord avec cette évaluation</v>
      </c>
      <c r="D56" s="171" t="str">
        <f ca="1">' '!A984</f>
        <v>Je ne suis pas d'accord avec cette évaluation</v>
      </c>
      <c r="E56" s="160"/>
      <c r="F56" s="160"/>
      <c r="G56" s="160"/>
      <c r="H56" s="160"/>
    </row>
    <row r="57" spans="1:8" s="129" customFormat="1" x14ac:dyDescent="0.3">
      <c r="A57" s="128"/>
      <c r="B57" s="160"/>
      <c r="C57" s="160"/>
      <c r="D57" s="160"/>
      <c r="E57" s="160"/>
      <c r="F57" s="160"/>
      <c r="G57" s="160"/>
      <c r="H57" s="160"/>
    </row>
    <row r="58" spans="1:8" s="129" customFormat="1" x14ac:dyDescent="0.3">
      <c r="A58" s="128"/>
      <c r="B58" s="160"/>
      <c r="C58" s="160"/>
      <c r="D58" s="160"/>
      <c r="E58" s="160"/>
      <c r="F58" s="160"/>
      <c r="G58" s="160"/>
      <c r="H58" s="160"/>
    </row>
    <row r="59" spans="1:8" s="129" customFormat="1" ht="15.6" x14ac:dyDescent="0.3">
      <c r="A59" s="128"/>
      <c r="B59" s="168" t="str">
        <f ca="1">' '!A982</f>
        <v>Remarques et suggestions</v>
      </c>
      <c r="C59" s="115"/>
      <c r="D59" s="115"/>
      <c r="E59" s="116"/>
      <c r="F59" s="116"/>
      <c r="G59" s="116"/>
      <c r="H59" s="116"/>
    </row>
    <row r="60" spans="1:8" s="129" customFormat="1" x14ac:dyDescent="0.3">
      <c r="A60" s="128"/>
      <c r="B60" s="1612"/>
      <c r="C60" s="1612"/>
      <c r="D60" s="1612"/>
      <c r="E60" s="1612"/>
      <c r="F60" s="1612"/>
      <c r="G60" s="1612"/>
      <c r="H60" s="1612"/>
    </row>
    <row r="61" spans="1:8" s="129" customFormat="1" x14ac:dyDescent="0.3">
      <c r="A61" s="128"/>
      <c r="B61" s="1612"/>
      <c r="C61" s="1612"/>
      <c r="D61" s="1612"/>
      <c r="E61" s="1612"/>
      <c r="F61" s="1612"/>
      <c r="G61" s="1612"/>
      <c r="H61" s="1612"/>
    </row>
    <row r="62" spans="1:8" s="129" customFormat="1" x14ac:dyDescent="0.3">
      <c r="A62" s="128"/>
      <c r="B62" s="1612"/>
      <c r="C62" s="1612"/>
      <c r="D62" s="1612"/>
      <c r="E62" s="1612"/>
      <c r="F62" s="1612"/>
      <c r="G62" s="1612"/>
      <c r="H62" s="1612"/>
    </row>
    <row r="63" spans="1:8" s="129" customFormat="1" x14ac:dyDescent="0.3">
      <c r="A63" s="128"/>
      <c r="B63" s="1612"/>
      <c r="C63" s="1612"/>
      <c r="D63" s="1612"/>
      <c r="E63" s="1612"/>
      <c r="F63" s="1612"/>
      <c r="G63" s="1612"/>
      <c r="H63" s="1612"/>
    </row>
    <row r="64" spans="1:8" s="129" customFormat="1" x14ac:dyDescent="0.3">
      <c r="A64" s="128"/>
      <c r="B64" s="1612"/>
      <c r="C64" s="1612"/>
      <c r="D64" s="1612"/>
      <c r="E64" s="1612"/>
      <c r="F64" s="1612"/>
      <c r="G64" s="1612"/>
      <c r="H64" s="1612"/>
    </row>
    <row r="65" spans="1:8" s="129" customFormat="1" x14ac:dyDescent="0.3">
      <c r="A65" s="128"/>
    </row>
    <row r="66" spans="1:8" s="130" customFormat="1" x14ac:dyDescent="0.3">
      <c r="A66" s="128"/>
      <c r="B66" s="114"/>
      <c r="C66" s="115"/>
      <c r="D66" s="115"/>
      <c r="E66" s="116"/>
      <c r="F66" s="116"/>
      <c r="G66" s="116"/>
      <c r="H66" s="116"/>
    </row>
    <row r="67" spans="1:8" s="130" customFormat="1" ht="19.5" customHeight="1" x14ac:dyDescent="0.3">
      <c r="A67" s="128"/>
      <c r="B67" s="167" t="str">
        <f ca="1">' '!A998</f>
        <v>Date</v>
      </c>
      <c r="C67" s="164"/>
      <c r="D67" s="1624"/>
      <c r="E67" s="1624"/>
      <c r="F67" s="1624"/>
      <c r="G67" s="1624"/>
      <c r="H67" s="1624"/>
    </row>
    <row r="68" spans="1:8" s="130" customFormat="1" ht="36" customHeight="1" x14ac:dyDescent="0.3">
      <c r="A68" s="128"/>
      <c r="B68" s="167" t="str">
        <f ca="1">' '!A999</f>
        <v>Signature du collaborateur / de la collaboratrice</v>
      </c>
      <c r="C68" s="162"/>
      <c r="D68" s="1618"/>
      <c r="E68" s="1618"/>
      <c r="F68" s="1618"/>
      <c r="G68" s="1618"/>
      <c r="H68" s="1618"/>
    </row>
    <row r="69" spans="1:8" s="130" customFormat="1" ht="36" customHeight="1" x14ac:dyDescent="0.3">
      <c r="A69" s="128"/>
      <c r="B69" s="167" t="str">
        <f ca="1">' '!A1000</f>
        <v>Signature du / de la supérieur(e) hiérarchique</v>
      </c>
      <c r="C69" s="162"/>
      <c r="D69" s="1619"/>
      <c r="E69" s="1619"/>
      <c r="F69" s="1619"/>
      <c r="G69" s="1619"/>
      <c r="H69" s="1619"/>
    </row>
    <row r="70" spans="1:8" s="130" customFormat="1" ht="6" customHeight="1" x14ac:dyDescent="0.3">
      <c r="A70" s="128"/>
      <c r="B70" s="131"/>
      <c r="C70" s="115"/>
      <c r="D70" s="115"/>
      <c r="E70" s="116"/>
      <c r="F70" s="116"/>
      <c r="G70" s="116"/>
      <c r="H70" s="116"/>
    </row>
    <row r="71" spans="1:8" ht="13.5" customHeight="1" x14ac:dyDescent="0.3">
      <c r="A71" s="126"/>
      <c r="B71" s="4" t="s">
        <v>2024</v>
      </c>
      <c r="C71" s="132"/>
      <c r="E71" s="133"/>
      <c r="F71" s="133"/>
      <c r="G71" s="133"/>
      <c r="H71" s="133"/>
    </row>
  </sheetData>
  <sheetProtection sheet="1" objects="1" scenarios="1" formatCells="0" formatColumns="0" formatRows="0" insertHyperlinks="0" selectLockedCells="1" sort="0" autoFilter="0"/>
  <mergeCells count="29">
    <mergeCell ref="D8:H8"/>
    <mergeCell ref="D68:H68"/>
    <mergeCell ref="D69:H69"/>
    <mergeCell ref="C19:H19"/>
    <mergeCell ref="C22:H22"/>
    <mergeCell ref="C25:H25"/>
    <mergeCell ref="D67:H67"/>
    <mergeCell ref="C39:H39"/>
    <mergeCell ref="C42:H42"/>
    <mergeCell ref="C45:H45"/>
    <mergeCell ref="B28:H28"/>
    <mergeCell ref="B29:H29"/>
    <mergeCell ref="B30:H30"/>
    <mergeCell ref="B48:H48"/>
    <mergeCell ref="B49:H49"/>
    <mergeCell ref="B50:H50"/>
    <mergeCell ref="D3:H3"/>
    <mergeCell ref="D4:H4"/>
    <mergeCell ref="D5:H5"/>
    <mergeCell ref="D6:H6"/>
    <mergeCell ref="D7:H7"/>
    <mergeCell ref="B64:H64"/>
    <mergeCell ref="B60:H60"/>
    <mergeCell ref="B61:H61"/>
    <mergeCell ref="C11:G11"/>
    <mergeCell ref="C12:G12"/>
    <mergeCell ref="C13:G13"/>
    <mergeCell ref="B62:H62"/>
    <mergeCell ref="B63:H63"/>
  </mergeCells>
  <dataValidations disablePrompts="1" count="1">
    <dataValidation type="list" allowBlank="1" showInputMessage="1" showErrorMessage="1" sqref="G71" xr:uid="{00000000-0002-0000-0200-000000000000}">
      <formula1>"1,2,3"</formula1>
    </dataValidation>
  </dataValidations>
  <printOptions horizontalCentered="1"/>
  <pageMargins left="0.23622047244094491" right="0.23622047244094491" top="0.35433070866141736" bottom="0.35433070866141736" header="0.11811023622047245" footer="0.31496062992125984"/>
  <pageSetup paperSize="9" scale="85" fitToWidth="2" fitToHeight="2" orientation="portrait" r:id="rId1"/>
  <headerFooter>
    <oddFooter>&amp;R&amp;9&amp;K00-033Mitarbeitergespräch - Entretien d'évaluation&amp;K01+046     &amp;P | &amp;N</oddFooter>
  </headerFooter>
  <rowBreaks count="1" manualBreakCount="1">
    <brk id="3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02113" r:id="rId4" name="Group Box 1">
              <controlPr defaultSize="0" print="0" autoFill="0" autoPict="0">
                <anchor moveWithCells="1">
                  <from>
                    <xdr:col>4</xdr:col>
                    <xdr:colOff>0</xdr:colOff>
                    <xdr:row>70</xdr:row>
                    <xdr:rowOff>0</xdr:rowOff>
                  </from>
                  <to>
                    <xdr:col>8</xdr:col>
                    <xdr:colOff>152400</xdr:colOff>
                    <xdr:row>72</xdr:row>
                    <xdr:rowOff>0</xdr:rowOff>
                  </to>
                </anchor>
              </controlPr>
            </control>
          </mc:Choice>
        </mc:AlternateContent>
        <mc:AlternateContent xmlns:mc="http://schemas.openxmlformats.org/markup-compatibility/2006">
          <mc:Choice Requires="x14">
            <control shapeId="602258" r:id="rId5" name="Group Box 146">
              <controlPr defaultSize="0" print="0" autoFill="0" autoPict="0">
                <anchor moveWithCells="1">
                  <from>
                    <xdr:col>8</xdr:col>
                    <xdr:colOff>0</xdr:colOff>
                    <xdr:row>14</xdr:row>
                    <xdr:rowOff>0</xdr:rowOff>
                  </from>
                  <to>
                    <xdr:col>9</xdr:col>
                    <xdr:colOff>731520</xdr:colOff>
                    <xdr:row>14</xdr:row>
                    <xdr:rowOff>198120</xdr:rowOff>
                  </to>
                </anchor>
              </controlPr>
            </control>
          </mc:Choice>
        </mc:AlternateContent>
        <mc:AlternateContent xmlns:mc="http://schemas.openxmlformats.org/markup-compatibility/2006">
          <mc:Choice Requires="x14">
            <control shapeId="602342" r:id="rId6" name="Drop Down 193">
              <controlPr defaultSize="0" print="0" autoLine="0" autoPict="0">
                <anchor moveWithCells="1">
                  <from>
                    <xdr:col>5</xdr:col>
                    <xdr:colOff>266700</xdr:colOff>
                    <xdr:row>1</xdr:row>
                    <xdr:rowOff>60960</xdr:rowOff>
                  </from>
                  <to>
                    <xdr:col>7</xdr:col>
                    <xdr:colOff>373380</xdr:colOff>
                    <xdr:row>1</xdr:row>
                    <xdr:rowOff>228600</xdr:rowOff>
                  </to>
                </anchor>
              </controlPr>
            </control>
          </mc:Choice>
        </mc:AlternateContent>
        <mc:AlternateContent xmlns:mc="http://schemas.openxmlformats.org/markup-compatibility/2006">
          <mc:Choice Requires="x14">
            <control shapeId="602343" r:id="rId7" name="Kontrollkästchen 231">
              <controlPr locked="0" defaultSize="0" autoFill="0" autoLine="0" autoPict="0">
                <anchor moveWithCells="1">
                  <from>
                    <xdr:col>4</xdr:col>
                    <xdr:colOff>83820</xdr:colOff>
                    <xdr:row>16</xdr:row>
                    <xdr:rowOff>7620</xdr:rowOff>
                  </from>
                  <to>
                    <xdr:col>4</xdr:col>
                    <xdr:colOff>304800</xdr:colOff>
                    <xdr:row>16</xdr:row>
                    <xdr:rowOff>373380</xdr:rowOff>
                  </to>
                </anchor>
              </controlPr>
            </control>
          </mc:Choice>
        </mc:AlternateContent>
        <mc:AlternateContent xmlns:mc="http://schemas.openxmlformats.org/markup-compatibility/2006">
          <mc:Choice Requires="x14">
            <control shapeId="602345" r:id="rId8" name="Check Box 233">
              <controlPr locked="0" defaultSize="0" autoFill="0" autoLine="0" autoPict="0">
                <anchor moveWithCells="1">
                  <from>
                    <xdr:col>5</xdr:col>
                    <xdr:colOff>83820</xdr:colOff>
                    <xdr:row>16</xdr:row>
                    <xdr:rowOff>7620</xdr:rowOff>
                  </from>
                  <to>
                    <xdr:col>5</xdr:col>
                    <xdr:colOff>304800</xdr:colOff>
                    <xdr:row>16</xdr:row>
                    <xdr:rowOff>373380</xdr:rowOff>
                  </to>
                </anchor>
              </controlPr>
            </control>
          </mc:Choice>
        </mc:AlternateContent>
        <mc:AlternateContent xmlns:mc="http://schemas.openxmlformats.org/markup-compatibility/2006">
          <mc:Choice Requires="x14">
            <control shapeId="602346" r:id="rId9" name="Check Box 234">
              <controlPr locked="0" defaultSize="0" autoFill="0" autoLine="0" autoPict="0">
                <anchor moveWithCells="1">
                  <from>
                    <xdr:col>6</xdr:col>
                    <xdr:colOff>83820</xdr:colOff>
                    <xdr:row>16</xdr:row>
                    <xdr:rowOff>7620</xdr:rowOff>
                  </from>
                  <to>
                    <xdr:col>6</xdr:col>
                    <xdr:colOff>304800</xdr:colOff>
                    <xdr:row>16</xdr:row>
                    <xdr:rowOff>373380</xdr:rowOff>
                  </to>
                </anchor>
              </controlPr>
            </control>
          </mc:Choice>
        </mc:AlternateContent>
        <mc:AlternateContent xmlns:mc="http://schemas.openxmlformats.org/markup-compatibility/2006">
          <mc:Choice Requires="x14">
            <control shapeId="602347" r:id="rId10" name="Check Box 235">
              <controlPr locked="0" defaultSize="0" autoFill="0" autoLine="0" autoPict="0">
                <anchor moveWithCells="1">
                  <from>
                    <xdr:col>7</xdr:col>
                    <xdr:colOff>83820</xdr:colOff>
                    <xdr:row>16</xdr:row>
                    <xdr:rowOff>7620</xdr:rowOff>
                  </from>
                  <to>
                    <xdr:col>7</xdr:col>
                    <xdr:colOff>304800</xdr:colOff>
                    <xdr:row>16</xdr:row>
                    <xdr:rowOff>373380</xdr:rowOff>
                  </to>
                </anchor>
              </controlPr>
            </control>
          </mc:Choice>
        </mc:AlternateContent>
        <mc:AlternateContent xmlns:mc="http://schemas.openxmlformats.org/markup-compatibility/2006">
          <mc:Choice Requires="x14">
            <control shapeId="602348" r:id="rId11" name="Kontrollkästchen 236">
              <controlPr locked="0" defaultSize="0" autoFill="0" autoLine="0" autoPict="0">
                <anchor moveWithCells="1">
                  <from>
                    <xdr:col>4</xdr:col>
                    <xdr:colOff>83820</xdr:colOff>
                    <xdr:row>19</xdr:row>
                    <xdr:rowOff>7620</xdr:rowOff>
                  </from>
                  <to>
                    <xdr:col>4</xdr:col>
                    <xdr:colOff>304800</xdr:colOff>
                    <xdr:row>19</xdr:row>
                    <xdr:rowOff>373380</xdr:rowOff>
                  </to>
                </anchor>
              </controlPr>
            </control>
          </mc:Choice>
        </mc:AlternateContent>
        <mc:AlternateContent xmlns:mc="http://schemas.openxmlformats.org/markup-compatibility/2006">
          <mc:Choice Requires="x14">
            <control shapeId="602349" r:id="rId12" name="Check Box 237">
              <controlPr locked="0" defaultSize="0" autoFill="0" autoLine="0" autoPict="0">
                <anchor moveWithCells="1">
                  <from>
                    <xdr:col>5</xdr:col>
                    <xdr:colOff>83820</xdr:colOff>
                    <xdr:row>19</xdr:row>
                    <xdr:rowOff>7620</xdr:rowOff>
                  </from>
                  <to>
                    <xdr:col>5</xdr:col>
                    <xdr:colOff>304800</xdr:colOff>
                    <xdr:row>19</xdr:row>
                    <xdr:rowOff>373380</xdr:rowOff>
                  </to>
                </anchor>
              </controlPr>
            </control>
          </mc:Choice>
        </mc:AlternateContent>
        <mc:AlternateContent xmlns:mc="http://schemas.openxmlformats.org/markup-compatibility/2006">
          <mc:Choice Requires="x14">
            <control shapeId="602350" r:id="rId13" name="Check Box 238">
              <controlPr locked="0" defaultSize="0" autoFill="0" autoLine="0" autoPict="0">
                <anchor moveWithCells="1">
                  <from>
                    <xdr:col>6</xdr:col>
                    <xdr:colOff>83820</xdr:colOff>
                    <xdr:row>19</xdr:row>
                    <xdr:rowOff>7620</xdr:rowOff>
                  </from>
                  <to>
                    <xdr:col>6</xdr:col>
                    <xdr:colOff>304800</xdr:colOff>
                    <xdr:row>19</xdr:row>
                    <xdr:rowOff>373380</xdr:rowOff>
                  </to>
                </anchor>
              </controlPr>
            </control>
          </mc:Choice>
        </mc:AlternateContent>
        <mc:AlternateContent xmlns:mc="http://schemas.openxmlformats.org/markup-compatibility/2006">
          <mc:Choice Requires="x14">
            <control shapeId="602351" r:id="rId14" name="Check Box 239">
              <controlPr locked="0" defaultSize="0" autoFill="0" autoLine="0" autoPict="0">
                <anchor moveWithCells="1">
                  <from>
                    <xdr:col>7</xdr:col>
                    <xdr:colOff>83820</xdr:colOff>
                    <xdr:row>19</xdr:row>
                    <xdr:rowOff>7620</xdr:rowOff>
                  </from>
                  <to>
                    <xdr:col>7</xdr:col>
                    <xdr:colOff>304800</xdr:colOff>
                    <xdr:row>19</xdr:row>
                    <xdr:rowOff>373380</xdr:rowOff>
                  </to>
                </anchor>
              </controlPr>
            </control>
          </mc:Choice>
        </mc:AlternateContent>
        <mc:AlternateContent xmlns:mc="http://schemas.openxmlformats.org/markup-compatibility/2006">
          <mc:Choice Requires="x14">
            <control shapeId="602352" r:id="rId15" name="Kontrollkästchen 240">
              <controlPr locked="0" defaultSize="0" autoFill="0" autoLine="0" autoPict="0">
                <anchor moveWithCells="1">
                  <from>
                    <xdr:col>4</xdr:col>
                    <xdr:colOff>83820</xdr:colOff>
                    <xdr:row>22</xdr:row>
                    <xdr:rowOff>7620</xdr:rowOff>
                  </from>
                  <to>
                    <xdr:col>4</xdr:col>
                    <xdr:colOff>304800</xdr:colOff>
                    <xdr:row>22</xdr:row>
                    <xdr:rowOff>373380</xdr:rowOff>
                  </to>
                </anchor>
              </controlPr>
            </control>
          </mc:Choice>
        </mc:AlternateContent>
        <mc:AlternateContent xmlns:mc="http://schemas.openxmlformats.org/markup-compatibility/2006">
          <mc:Choice Requires="x14">
            <control shapeId="602353" r:id="rId16" name="Check Box 241">
              <controlPr locked="0" defaultSize="0" autoFill="0" autoLine="0" autoPict="0">
                <anchor moveWithCells="1">
                  <from>
                    <xdr:col>5</xdr:col>
                    <xdr:colOff>83820</xdr:colOff>
                    <xdr:row>22</xdr:row>
                    <xdr:rowOff>7620</xdr:rowOff>
                  </from>
                  <to>
                    <xdr:col>5</xdr:col>
                    <xdr:colOff>304800</xdr:colOff>
                    <xdr:row>22</xdr:row>
                    <xdr:rowOff>373380</xdr:rowOff>
                  </to>
                </anchor>
              </controlPr>
            </control>
          </mc:Choice>
        </mc:AlternateContent>
        <mc:AlternateContent xmlns:mc="http://schemas.openxmlformats.org/markup-compatibility/2006">
          <mc:Choice Requires="x14">
            <control shapeId="602354" r:id="rId17" name="Check Box 242">
              <controlPr locked="0" defaultSize="0" autoFill="0" autoLine="0" autoPict="0">
                <anchor moveWithCells="1">
                  <from>
                    <xdr:col>6</xdr:col>
                    <xdr:colOff>83820</xdr:colOff>
                    <xdr:row>22</xdr:row>
                    <xdr:rowOff>7620</xdr:rowOff>
                  </from>
                  <to>
                    <xdr:col>6</xdr:col>
                    <xdr:colOff>304800</xdr:colOff>
                    <xdr:row>22</xdr:row>
                    <xdr:rowOff>373380</xdr:rowOff>
                  </to>
                </anchor>
              </controlPr>
            </control>
          </mc:Choice>
        </mc:AlternateContent>
        <mc:AlternateContent xmlns:mc="http://schemas.openxmlformats.org/markup-compatibility/2006">
          <mc:Choice Requires="x14">
            <control shapeId="602355" r:id="rId18" name="Check Box 243">
              <controlPr locked="0" defaultSize="0" autoFill="0" autoLine="0" autoPict="0">
                <anchor moveWithCells="1">
                  <from>
                    <xdr:col>7</xdr:col>
                    <xdr:colOff>83820</xdr:colOff>
                    <xdr:row>22</xdr:row>
                    <xdr:rowOff>7620</xdr:rowOff>
                  </from>
                  <to>
                    <xdr:col>7</xdr:col>
                    <xdr:colOff>304800</xdr:colOff>
                    <xdr:row>22</xdr:row>
                    <xdr:rowOff>373380</xdr:rowOff>
                  </to>
                </anchor>
              </controlPr>
            </control>
          </mc:Choice>
        </mc:AlternateContent>
        <mc:AlternateContent xmlns:mc="http://schemas.openxmlformats.org/markup-compatibility/2006">
          <mc:Choice Requires="x14">
            <control shapeId="602361" r:id="rId19" name="Group Box 146">
              <controlPr defaultSize="0" print="0" autoFill="0" autoPict="0">
                <anchor moveWithCells="1">
                  <from>
                    <xdr:col>8</xdr:col>
                    <xdr:colOff>0</xdr:colOff>
                    <xdr:row>34</xdr:row>
                    <xdr:rowOff>0</xdr:rowOff>
                  </from>
                  <to>
                    <xdr:col>9</xdr:col>
                    <xdr:colOff>731520</xdr:colOff>
                    <xdr:row>34</xdr:row>
                    <xdr:rowOff>198120</xdr:rowOff>
                  </to>
                </anchor>
              </controlPr>
            </control>
          </mc:Choice>
        </mc:AlternateContent>
        <mc:AlternateContent xmlns:mc="http://schemas.openxmlformats.org/markup-compatibility/2006">
          <mc:Choice Requires="x14">
            <control shapeId="602379" r:id="rId20" name="Kontrollkästchen 267">
              <controlPr locked="0" defaultSize="0" autoFill="0" autoLine="0" autoPict="0">
                <anchor moveWithCells="1">
                  <from>
                    <xdr:col>4</xdr:col>
                    <xdr:colOff>83820</xdr:colOff>
                    <xdr:row>36</xdr:row>
                    <xdr:rowOff>45720</xdr:rowOff>
                  </from>
                  <to>
                    <xdr:col>4</xdr:col>
                    <xdr:colOff>304800</xdr:colOff>
                    <xdr:row>36</xdr:row>
                    <xdr:rowOff>411480</xdr:rowOff>
                  </to>
                </anchor>
              </controlPr>
            </control>
          </mc:Choice>
        </mc:AlternateContent>
        <mc:AlternateContent xmlns:mc="http://schemas.openxmlformats.org/markup-compatibility/2006">
          <mc:Choice Requires="x14">
            <control shapeId="602380" r:id="rId21" name="Check Box 233">
              <controlPr locked="0" defaultSize="0" autoFill="0" autoLine="0" autoPict="0">
                <anchor moveWithCells="1">
                  <from>
                    <xdr:col>5</xdr:col>
                    <xdr:colOff>83820</xdr:colOff>
                    <xdr:row>36</xdr:row>
                    <xdr:rowOff>45720</xdr:rowOff>
                  </from>
                  <to>
                    <xdr:col>5</xdr:col>
                    <xdr:colOff>304800</xdr:colOff>
                    <xdr:row>36</xdr:row>
                    <xdr:rowOff>411480</xdr:rowOff>
                  </to>
                </anchor>
              </controlPr>
            </control>
          </mc:Choice>
        </mc:AlternateContent>
        <mc:AlternateContent xmlns:mc="http://schemas.openxmlformats.org/markup-compatibility/2006">
          <mc:Choice Requires="x14">
            <control shapeId="602381" r:id="rId22" name="Check Box 234">
              <controlPr locked="0" defaultSize="0" autoFill="0" autoLine="0" autoPict="0">
                <anchor moveWithCells="1">
                  <from>
                    <xdr:col>6</xdr:col>
                    <xdr:colOff>83820</xdr:colOff>
                    <xdr:row>36</xdr:row>
                    <xdr:rowOff>45720</xdr:rowOff>
                  </from>
                  <to>
                    <xdr:col>6</xdr:col>
                    <xdr:colOff>304800</xdr:colOff>
                    <xdr:row>36</xdr:row>
                    <xdr:rowOff>411480</xdr:rowOff>
                  </to>
                </anchor>
              </controlPr>
            </control>
          </mc:Choice>
        </mc:AlternateContent>
        <mc:AlternateContent xmlns:mc="http://schemas.openxmlformats.org/markup-compatibility/2006">
          <mc:Choice Requires="x14">
            <control shapeId="602382" r:id="rId23" name="Check Box 235">
              <controlPr locked="0" defaultSize="0" autoFill="0" autoLine="0" autoPict="0">
                <anchor moveWithCells="1">
                  <from>
                    <xdr:col>7</xdr:col>
                    <xdr:colOff>83820</xdr:colOff>
                    <xdr:row>36</xdr:row>
                    <xdr:rowOff>45720</xdr:rowOff>
                  </from>
                  <to>
                    <xdr:col>7</xdr:col>
                    <xdr:colOff>304800</xdr:colOff>
                    <xdr:row>36</xdr:row>
                    <xdr:rowOff>411480</xdr:rowOff>
                  </to>
                </anchor>
              </controlPr>
            </control>
          </mc:Choice>
        </mc:AlternateContent>
        <mc:AlternateContent xmlns:mc="http://schemas.openxmlformats.org/markup-compatibility/2006">
          <mc:Choice Requires="x14">
            <control shapeId="602383" r:id="rId24" name="Kontrollkästchen 271">
              <controlPr locked="0" defaultSize="0" autoFill="0" autoLine="0" autoPict="0">
                <anchor moveWithCells="1">
                  <from>
                    <xdr:col>4</xdr:col>
                    <xdr:colOff>83820</xdr:colOff>
                    <xdr:row>39</xdr:row>
                    <xdr:rowOff>45720</xdr:rowOff>
                  </from>
                  <to>
                    <xdr:col>4</xdr:col>
                    <xdr:colOff>304800</xdr:colOff>
                    <xdr:row>39</xdr:row>
                    <xdr:rowOff>411480</xdr:rowOff>
                  </to>
                </anchor>
              </controlPr>
            </control>
          </mc:Choice>
        </mc:AlternateContent>
        <mc:AlternateContent xmlns:mc="http://schemas.openxmlformats.org/markup-compatibility/2006">
          <mc:Choice Requires="x14">
            <control shapeId="602384" r:id="rId25" name="Check Box 237">
              <controlPr locked="0" defaultSize="0" autoFill="0" autoLine="0" autoPict="0">
                <anchor moveWithCells="1">
                  <from>
                    <xdr:col>5</xdr:col>
                    <xdr:colOff>83820</xdr:colOff>
                    <xdr:row>39</xdr:row>
                    <xdr:rowOff>45720</xdr:rowOff>
                  </from>
                  <to>
                    <xdr:col>5</xdr:col>
                    <xdr:colOff>304800</xdr:colOff>
                    <xdr:row>39</xdr:row>
                    <xdr:rowOff>411480</xdr:rowOff>
                  </to>
                </anchor>
              </controlPr>
            </control>
          </mc:Choice>
        </mc:AlternateContent>
        <mc:AlternateContent xmlns:mc="http://schemas.openxmlformats.org/markup-compatibility/2006">
          <mc:Choice Requires="x14">
            <control shapeId="602385" r:id="rId26" name="Check Box 238">
              <controlPr locked="0" defaultSize="0" autoFill="0" autoLine="0" autoPict="0">
                <anchor moveWithCells="1">
                  <from>
                    <xdr:col>6</xdr:col>
                    <xdr:colOff>83820</xdr:colOff>
                    <xdr:row>39</xdr:row>
                    <xdr:rowOff>45720</xdr:rowOff>
                  </from>
                  <to>
                    <xdr:col>6</xdr:col>
                    <xdr:colOff>304800</xdr:colOff>
                    <xdr:row>39</xdr:row>
                    <xdr:rowOff>411480</xdr:rowOff>
                  </to>
                </anchor>
              </controlPr>
            </control>
          </mc:Choice>
        </mc:AlternateContent>
        <mc:AlternateContent xmlns:mc="http://schemas.openxmlformats.org/markup-compatibility/2006">
          <mc:Choice Requires="x14">
            <control shapeId="602386" r:id="rId27" name="Check Box 239">
              <controlPr locked="0" defaultSize="0" autoFill="0" autoLine="0" autoPict="0">
                <anchor moveWithCells="1">
                  <from>
                    <xdr:col>7</xdr:col>
                    <xdr:colOff>83820</xdr:colOff>
                    <xdr:row>39</xdr:row>
                    <xdr:rowOff>45720</xdr:rowOff>
                  </from>
                  <to>
                    <xdr:col>7</xdr:col>
                    <xdr:colOff>304800</xdr:colOff>
                    <xdr:row>39</xdr:row>
                    <xdr:rowOff>411480</xdr:rowOff>
                  </to>
                </anchor>
              </controlPr>
            </control>
          </mc:Choice>
        </mc:AlternateContent>
        <mc:AlternateContent xmlns:mc="http://schemas.openxmlformats.org/markup-compatibility/2006">
          <mc:Choice Requires="x14">
            <control shapeId="602406" r:id="rId28" name="Kontrollkästchen 294">
              <controlPr locked="0" defaultSize="0" autoFill="0" autoLine="0" autoPict="0">
                <anchor moveWithCells="1">
                  <from>
                    <xdr:col>1</xdr:col>
                    <xdr:colOff>137160</xdr:colOff>
                    <xdr:row>54</xdr:row>
                    <xdr:rowOff>114300</xdr:rowOff>
                  </from>
                  <to>
                    <xdr:col>2</xdr:col>
                    <xdr:colOff>0</xdr:colOff>
                    <xdr:row>56</xdr:row>
                    <xdr:rowOff>83820</xdr:rowOff>
                  </to>
                </anchor>
              </controlPr>
            </control>
          </mc:Choice>
        </mc:AlternateContent>
        <mc:AlternateContent xmlns:mc="http://schemas.openxmlformats.org/markup-compatibility/2006">
          <mc:Choice Requires="x14">
            <control shapeId="602410" r:id="rId29" name="Check Box 298">
              <controlPr locked="0" defaultSize="0" autoFill="0" autoLine="0" autoPict="0">
                <anchor moveWithCells="1">
                  <from>
                    <xdr:col>2</xdr:col>
                    <xdr:colOff>3147060</xdr:colOff>
                    <xdr:row>54</xdr:row>
                    <xdr:rowOff>121920</xdr:rowOff>
                  </from>
                  <to>
                    <xdr:col>2</xdr:col>
                    <xdr:colOff>3360420</xdr:colOff>
                    <xdr:row>56</xdr:row>
                    <xdr:rowOff>99060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tabColor theme="2" tint="-0.749992370372631"/>
  </sheetPr>
  <dimension ref="A1:T83"/>
  <sheetViews>
    <sheetView showGridLines="0" zoomScaleNormal="100" workbookViewId="0">
      <pane ySplit="1" topLeftCell="A2" activePane="bottomLeft" state="frozen"/>
      <selection activeCell="D3" sqref="D3:H3"/>
      <selection pane="bottomLeft"/>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4" customHeight="1" x14ac:dyDescent="0.3">
      <c r="A1" s="210"/>
      <c r="B1" s="231" t="str">
        <f ca="1">' '!A63</f>
        <v>M A R K E T I N G   R H</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48">
    <tabColor theme="2" tint="-0.249977111117893"/>
    <pageSetUpPr fitToPage="1"/>
  </sheetPr>
  <dimension ref="A1:H85"/>
  <sheetViews>
    <sheetView showGridLines="0" zoomScaleNormal="100" workbookViewId="0">
      <pane ySplit="1" topLeftCell="A2" activePane="bottomLeft" state="frozen"/>
      <selection activeCell="H14" sqref="H14"/>
      <selection pane="bottomLeft" activeCell="A2" sqref="A2"/>
    </sheetView>
  </sheetViews>
  <sheetFormatPr baseColWidth="10" defaultColWidth="12.5546875" defaultRowHeight="14.4" x14ac:dyDescent="0.3"/>
  <cols>
    <col min="1" max="1" width="7" style="244" customWidth="1"/>
    <col min="2" max="2" width="4.5546875" style="248" customWidth="1"/>
    <col min="3" max="3" width="29" style="248" customWidth="1"/>
    <col min="4" max="4" width="55.33203125" style="248" customWidth="1"/>
    <col min="5" max="5" width="10.6640625" style="248" customWidth="1"/>
    <col min="6" max="6" width="11.88671875" style="248" bestFit="1" customWidth="1"/>
    <col min="7" max="7" width="8.5546875" style="248" customWidth="1"/>
    <col min="8" max="8" width="0.109375" style="248" customWidth="1"/>
    <col min="9" max="9" width="2.109375" style="248" customWidth="1"/>
    <col min="10" max="16384" width="12.5546875" style="248"/>
  </cols>
  <sheetData>
    <row r="1" spans="1:8" s="240" customFormat="1" ht="44.25" customHeight="1" x14ac:dyDescent="0.3">
      <c r="A1" s="236"/>
      <c r="B1" s="237" t="str">
        <f ca="1">' '!A1538</f>
        <v>M A R C H É   D U    P E R S O N N E L</v>
      </c>
      <c r="C1" s="237"/>
      <c r="D1" s="237"/>
      <c r="E1" s="237"/>
      <c r="F1" s="238"/>
      <c r="G1" s="239"/>
    </row>
    <row r="2" spans="1:8" s="240" customFormat="1" ht="0.9" customHeight="1" x14ac:dyDescent="0.3">
      <c r="A2" s="241"/>
      <c r="B2" s="242"/>
      <c r="C2" s="243"/>
      <c r="D2" s="243"/>
      <c r="E2" s="243"/>
      <c r="F2" s="243"/>
      <c r="G2" s="243"/>
    </row>
    <row r="3" spans="1:8" s="246" customFormat="1" ht="14.25" customHeight="1" x14ac:dyDescent="0.3">
      <c r="A3" s="244"/>
      <c r="B3" s="245"/>
    </row>
    <row r="4" spans="1:8" x14ac:dyDescent="0.3">
      <c r="A4" s="247"/>
    </row>
    <row r="5" spans="1:8" ht="33.75" customHeight="1" x14ac:dyDescent="0.3">
      <c r="B5" s="249" t="str">
        <f ca="1">' '!A1545</f>
        <v>No.</v>
      </c>
      <c r="C5" s="250" t="str">
        <f ca="1">' '!A1539</f>
        <v>Marché</v>
      </c>
      <c r="D5" s="250" t="str">
        <f ca="1">' '!A1543</f>
        <v>Caractéristiques</v>
      </c>
      <c r="E5" s="250" t="str">
        <f ca="1">' '!A1540</f>
        <v>Potentiel</v>
      </c>
      <c r="F5" s="250" t="str">
        <f ca="1">' '!A1541</f>
        <v>Croissance attendue</v>
      </c>
      <c r="G5" s="250" t="s">
        <v>2398</v>
      </c>
    </row>
    <row r="6" spans="1:8" ht="23.4" x14ac:dyDescent="0.3">
      <c r="B6" s="251" t="s">
        <v>2403</v>
      </c>
      <c r="C6" s="252" t="s">
        <v>2404</v>
      </c>
      <c r="D6" s="252"/>
      <c r="E6" s="253">
        <v>10</v>
      </c>
      <c r="F6" s="254">
        <v>6</v>
      </c>
      <c r="G6" s="254">
        <v>2</v>
      </c>
      <c r="H6" s="255">
        <f>IF(G6=3,3,
IF(G6=2,2,1))</f>
        <v>2</v>
      </c>
    </row>
    <row r="7" spans="1:8" ht="23.4" x14ac:dyDescent="0.3">
      <c r="B7" s="256" t="s">
        <v>2405</v>
      </c>
      <c r="C7" s="252" t="s">
        <v>2406</v>
      </c>
      <c r="D7" s="252"/>
      <c r="E7" s="253">
        <v>9</v>
      </c>
      <c r="F7" s="254">
        <v>10</v>
      </c>
      <c r="G7" s="254">
        <v>3</v>
      </c>
      <c r="H7" s="255">
        <f t="shared" ref="H7:H11" si="0">IF(G7=3,3,
IF(G7=2,2,1))</f>
        <v>3</v>
      </c>
    </row>
    <row r="8" spans="1:8" ht="23.4" x14ac:dyDescent="0.3">
      <c r="B8" s="257" t="s">
        <v>2407</v>
      </c>
      <c r="C8" s="258" t="s">
        <v>2408</v>
      </c>
      <c r="D8" s="258"/>
      <c r="E8" s="259">
        <v>8</v>
      </c>
      <c r="F8" s="260">
        <v>1</v>
      </c>
      <c r="G8" s="261">
        <v>2</v>
      </c>
      <c r="H8" s="255">
        <f t="shared" si="0"/>
        <v>2</v>
      </c>
    </row>
    <row r="9" spans="1:8" ht="23.4" x14ac:dyDescent="0.3">
      <c r="B9" s="256" t="s">
        <v>2409</v>
      </c>
      <c r="C9" s="262" t="s">
        <v>2410</v>
      </c>
      <c r="D9" s="262"/>
      <c r="E9" s="259">
        <v>7</v>
      </c>
      <c r="F9" s="260">
        <v>3</v>
      </c>
      <c r="G9" s="261">
        <v>1</v>
      </c>
      <c r="H9" s="255">
        <f t="shared" si="0"/>
        <v>1</v>
      </c>
    </row>
    <row r="10" spans="1:8" ht="23.4" x14ac:dyDescent="0.3">
      <c r="B10" s="257" t="s">
        <v>2411</v>
      </c>
      <c r="C10" s="258" t="s">
        <v>2412</v>
      </c>
      <c r="D10" s="258"/>
      <c r="E10" s="259">
        <v>6</v>
      </c>
      <c r="F10" s="260">
        <v>2</v>
      </c>
      <c r="G10" s="261">
        <v>1</v>
      </c>
      <c r="H10" s="255">
        <f t="shared" si="0"/>
        <v>1</v>
      </c>
    </row>
    <row r="11" spans="1:8" ht="23.4" x14ac:dyDescent="0.3">
      <c r="B11" s="256" t="s">
        <v>2413</v>
      </c>
      <c r="C11" s="262" t="s">
        <v>2414</v>
      </c>
      <c r="D11" s="262"/>
      <c r="E11" s="259">
        <v>5</v>
      </c>
      <c r="F11" s="260">
        <v>4</v>
      </c>
      <c r="G11" s="261"/>
      <c r="H11" s="255">
        <f t="shared" si="0"/>
        <v>1</v>
      </c>
    </row>
    <row r="12" spans="1:8" x14ac:dyDescent="0.3">
      <c r="B12" s="263" t="s">
        <v>3953</v>
      </c>
      <c r="C12" s="246"/>
    </row>
    <row r="49" spans="1:7" x14ac:dyDescent="0.3">
      <c r="B49" s="263" t="s">
        <v>3953</v>
      </c>
      <c r="C49" s="246"/>
    </row>
    <row r="50" spans="1:7" ht="0.9" customHeight="1" x14ac:dyDescent="0.3">
      <c r="A50" s="264"/>
    </row>
    <row r="60" spans="1:7" ht="15.6" x14ac:dyDescent="0.3">
      <c r="G60" s="265"/>
    </row>
    <row r="66" spans="5:5" x14ac:dyDescent="0.3">
      <c r="E66" s="266"/>
    </row>
    <row r="67" spans="5:5" x14ac:dyDescent="0.3">
      <c r="E67" s="246"/>
    </row>
    <row r="68" spans="5:5" x14ac:dyDescent="0.3">
      <c r="E68" s="246"/>
    </row>
    <row r="69" spans="5:5" x14ac:dyDescent="0.3">
      <c r="E69" s="246"/>
    </row>
    <row r="70" spans="5:5" x14ac:dyDescent="0.3">
      <c r="E70" s="246"/>
    </row>
    <row r="71" spans="5:5" x14ac:dyDescent="0.3">
      <c r="E71" s="246"/>
    </row>
    <row r="72" spans="5:5" x14ac:dyDescent="0.3">
      <c r="E72" s="246"/>
    </row>
    <row r="73" spans="5:5" x14ac:dyDescent="0.3">
      <c r="E73" s="246"/>
    </row>
    <row r="74" spans="5:5" x14ac:dyDescent="0.3">
      <c r="E74" s="246"/>
    </row>
    <row r="75" spans="5:5" x14ac:dyDescent="0.3">
      <c r="E75" s="246"/>
    </row>
    <row r="76" spans="5:5" x14ac:dyDescent="0.3">
      <c r="E76" s="246"/>
    </row>
    <row r="77" spans="5:5" x14ac:dyDescent="0.3">
      <c r="E77" s="246"/>
    </row>
    <row r="78" spans="5:5" x14ac:dyDescent="0.3">
      <c r="E78" s="246"/>
    </row>
    <row r="79" spans="5:5" x14ac:dyDescent="0.3">
      <c r="E79" s="246"/>
    </row>
    <row r="80" spans="5:5" x14ac:dyDescent="0.3">
      <c r="E80" s="246"/>
    </row>
    <row r="81" spans="5:5" x14ac:dyDescent="0.3">
      <c r="E81" s="246"/>
    </row>
    <row r="82" spans="5:5" x14ac:dyDescent="0.3">
      <c r="E82" s="246"/>
    </row>
    <row r="83" spans="5:5" x14ac:dyDescent="0.3">
      <c r="E83" s="246"/>
    </row>
    <row r="84" spans="5:5" x14ac:dyDescent="0.3">
      <c r="E84" s="246"/>
    </row>
    <row r="85" spans="5:5" x14ac:dyDescent="0.3">
      <c r="E85" s="246"/>
    </row>
  </sheetData>
  <sheetProtection sheet="1" objects="1" scenarios="1" formatCells="0" formatColumns="0" formatRows="0" insertHyperlinks="0" selectLockedCells="1" sort="0" autoFilter="0"/>
  <conditionalFormatting sqref="B6:G11">
    <cfRule type="expression" dxfId="252" priority="11080">
      <formula>MOD(ROW(A1),2)=0</formula>
    </cfRule>
    <cfRule type="expression" dxfId="251" priority="11081">
      <formula>MOD(ROW(A2),2)=0</formula>
    </cfRule>
  </conditionalFormatting>
  <conditionalFormatting sqref="E6:E11">
    <cfRule type="iconSet" priority="11074">
      <iconSet iconSet="5Rating">
        <cfvo type="percent" val="0"/>
        <cfvo type="num" val="2"/>
        <cfvo type="num" val="5"/>
        <cfvo type="num" val="7"/>
        <cfvo type="num" val="9"/>
      </iconSet>
    </cfRule>
  </conditionalFormatting>
  <conditionalFormatting sqref="F6:F11">
    <cfRule type="iconSet" priority="11073">
      <iconSet iconSet="5Rating">
        <cfvo type="percent" val="0"/>
        <cfvo type="num" val="2"/>
        <cfvo type="num" val="5"/>
        <cfvo type="num" val="7"/>
        <cfvo type="num" val="9"/>
      </iconSet>
    </cfRule>
  </conditionalFormatting>
  <dataValidations count="4">
    <dataValidation type="list" allowBlank="1" showInputMessage="1" showErrorMessage="1" sqref="E15:E50" xr:uid="{00000000-0002-0000-0400-000000000000}">
      <formula1>"1,2,3,4,5,6,7,8,9,10,11"</formula1>
    </dataValidation>
    <dataValidation type="list" allowBlank="1" showInputMessage="1" showErrorMessage="1" sqref="F15:F50" xr:uid="{00000000-0002-0000-0400-000001000000}">
      <formula1>"1,2,3,4,5"</formula1>
    </dataValidation>
    <dataValidation type="list" allowBlank="1" showInputMessage="1" showErrorMessage="1" sqref="G6:G11 G15:G50" xr:uid="{00000000-0002-0000-0400-000002000000}">
      <formula1>"1,2,3"</formula1>
    </dataValidation>
    <dataValidation type="list" allowBlank="1" showInputMessage="1" showErrorMessage="1" sqref="E6:F11" xr:uid="{00000000-0002-0000-0400-000003000000}">
      <formula1>"1,2,3,4,5,6,7,8,9,10"</formula1>
    </dataValidation>
  </dataValidations>
  <printOptions horizontalCentered="1"/>
  <pageMargins left="0.25" right="0.25" top="0.75" bottom="0.75" header="0.3" footer="0.3"/>
  <pageSetup paperSize="8" orientation="portrait" r:id="rId1"/>
  <headerFooter>
    <oddFooter>&amp;L&amp;8&amp;K00-048(c) S.Imboden&amp;R&amp;8&amp;K00-048Seite &amp;P von &amp;N</oddFooter>
  </headerFooter>
  <rowBreaks count="1" manualBreakCount="1">
    <brk id="13"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1075" id="{01D41245-F2EB-4CB3-991B-66B100C280B7}">
            <x14:iconSet iconSet="3Stars" showValue="0">
              <x14:cfvo type="percent">
                <xm:f>0</xm:f>
              </x14:cfvo>
              <x14:cfvo type="num">
                <xm:f>2</xm:f>
              </x14:cfvo>
              <x14:cfvo type="num">
                <xm:f>3</xm:f>
              </x14:cfvo>
            </x14:iconSet>
          </x14:cfRule>
          <xm:sqref>G6:G11</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49">
    <tabColor theme="2" tint="-0.249977111117893"/>
    <pageSetUpPr fitToPage="1"/>
  </sheetPr>
  <dimension ref="A1:I12"/>
  <sheetViews>
    <sheetView showGridLines="0" zoomScaleNormal="100" workbookViewId="0">
      <selection activeCell="D4" sqref="D4"/>
    </sheetView>
  </sheetViews>
  <sheetFormatPr baseColWidth="10" defaultColWidth="6.5546875" defaultRowHeight="14.4" x14ac:dyDescent="0.2"/>
  <cols>
    <col min="1" max="1" width="8.6640625" style="207" customWidth="1"/>
    <col min="2" max="2" width="48" style="207" customWidth="1"/>
    <col min="3" max="3" width="37.33203125" style="200" customWidth="1"/>
    <col min="4" max="4" width="3.5546875" style="200" bestFit="1" customWidth="1"/>
    <col min="5" max="5" width="3.6640625" style="271" hidden="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267" t="str">
        <f ca="1">' '!A1506</f>
        <v>Check-list Marketing RH interne</v>
      </c>
      <c r="C1" s="267"/>
      <c r="D1" s="267"/>
      <c r="E1" s="268"/>
      <c r="F1" s="177"/>
      <c r="G1" s="177"/>
      <c r="H1" s="177"/>
      <c r="I1" s="177"/>
    </row>
    <row r="2" spans="1:9" s="181" customFormat="1" ht="27" customHeight="1" x14ac:dyDescent="0.3">
      <c r="A2" s="179"/>
      <c r="B2" s="179"/>
      <c r="C2" s="176"/>
      <c r="D2" s="180"/>
      <c r="E2" s="269"/>
      <c r="F2" s="182"/>
      <c r="G2" s="182"/>
      <c r="H2" s="182"/>
      <c r="I2" s="182"/>
    </row>
    <row r="3" spans="1:9" ht="18" x14ac:dyDescent="0.2">
      <c r="A3" s="195"/>
      <c r="B3" s="1627" t="str">
        <f ca="1">' '!A1507</f>
        <v>Objectif : accroître l'attractivité en interne</v>
      </c>
      <c r="C3" s="1627"/>
      <c r="D3" s="270">
        <f>IF(E3=8,1,3)</f>
        <v>1</v>
      </c>
      <c r="E3" s="271">
        <f>SUM(D4:D11)</f>
        <v>8</v>
      </c>
    </row>
    <row r="4" spans="1:9" ht="31.5" customHeight="1" x14ac:dyDescent="0.2">
      <c r="A4" s="195">
        <v>1</v>
      </c>
      <c r="B4" s="1625" t="str">
        <f ca="1">' '!A1508</f>
        <v>Charte de l'entreprise (vision, identité)</v>
      </c>
      <c r="C4" s="1626"/>
      <c r="D4" s="272">
        <v>1</v>
      </c>
    </row>
    <row r="5" spans="1:9" ht="31.5" customHeight="1" x14ac:dyDescent="0.2">
      <c r="A5" s="195">
        <v>2</v>
      </c>
      <c r="B5" s="1625" t="str">
        <f ca="1">' '!A1509</f>
        <v>Possibilités de perfectionnements et de formations continues (pools de développement)
→ Développement du personnel</v>
      </c>
      <c r="C5" s="1626"/>
      <c r="D5" s="273">
        <v>1</v>
      </c>
      <c r="H5" s="274"/>
    </row>
    <row r="6" spans="1:9" ht="31.5" customHeight="1" x14ac:dyDescent="0.2">
      <c r="A6" s="195">
        <v>3</v>
      </c>
      <c r="B6" s="1625" t="str">
        <f ca="1">' '!A1510</f>
        <v>Développement de carrière et gestion des compétences</v>
      </c>
      <c r="C6" s="1626"/>
      <c r="D6" s="273">
        <v>1</v>
      </c>
    </row>
    <row r="7" spans="1:9" ht="31.5" customHeight="1" x14ac:dyDescent="0.2">
      <c r="A7" s="195">
        <v>4</v>
      </c>
      <c r="B7" s="1625" t="str">
        <f ca="1">' '!A1511</f>
        <v xml:space="preserve">Systèmes et modèles de rémunération </v>
      </c>
      <c r="C7" s="1626"/>
      <c r="D7" s="273">
        <v>1</v>
      </c>
    </row>
    <row r="8" spans="1:9" ht="31.5" customHeight="1" x14ac:dyDescent="0.2">
      <c r="A8" s="195">
        <v>5</v>
      </c>
      <c r="B8" s="1625" t="str">
        <f ca="1">' '!A1512</f>
        <v xml:space="preserve">Incitations à la performance (bonus, intéressement) </v>
      </c>
      <c r="C8" s="1626"/>
      <c r="D8" s="273">
        <v>1</v>
      </c>
    </row>
    <row r="9" spans="1:9" ht="31.5" customHeight="1" x14ac:dyDescent="0.2">
      <c r="A9" s="195">
        <v>6</v>
      </c>
      <c r="B9" s="1625" t="str">
        <f ca="1">' '!A1513</f>
        <v>Prestations sociales de l'entreprise (prévoyance vieillesse)</v>
      </c>
      <c r="C9" s="1626"/>
      <c r="D9" s="273">
        <v>1</v>
      </c>
    </row>
    <row r="10" spans="1:9" ht="31.5" customHeight="1" x14ac:dyDescent="0.2">
      <c r="A10" s="195">
        <v>7</v>
      </c>
      <c r="B10" s="1625" t="str">
        <f ca="1">' '!A1514</f>
        <v>Facteurs d'attractivité (marque employeur)</v>
      </c>
      <c r="C10" s="1626"/>
      <c r="D10" s="273">
        <v>1</v>
      </c>
    </row>
    <row r="11" spans="1:9" ht="31.5" customHeight="1" x14ac:dyDescent="0.2">
      <c r="A11" s="195">
        <v>8</v>
      </c>
      <c r="B11" s="1625" t="str">
        <f ca="1">' '!A1515</f>
        <v>Rotation / Jobenrichment (enrichissement des tâches) / Jobenlargement (élargissement des tâches)</v>
      </c>
      <c r="C11" s="1626"/>
      <c r="D11" s="273">
        <v>1</v>
      </c>
    </row>
    <row r="12" spans="1:9" x14ac:dyDescent="0.2">
      <c r="B12" s="208" t="s">
        <v>3953</v>
      </c>
    </row>
  </sheetData>
  <sheetProtection sheet="1" objects="1" scenarios="1" formatCells="0" formatColumns="0" formatRows="0" insertHyperlinks="0" selectLockedCells="1" sort="0" autoFilter="0"/>
  <mergeCells count="9">
    <mergeCell ref="B9:C9"/>
    <mergeCell ref="B10:C10"/>
    <mergeCell ref="B11:C11"/>
    <mergeCell ref="B3:C3"/>
    <mergeCell ref="B4:C4"/>
    <mergeCell ref="B5:C5"/>
    <mergeCell ref="B6:C6"/>
    <mergeCell ref="B7:C7"/>
    <mergeCell ref="B8:C8"/>
  </mergeCells>
  <conditionalFormatting sqref="B4:B11">
    <cfRule type="expression" dxfId="250" priority="4">
      <formula>MOD(ROW(A2),2)=0</formula>
    </cfRule>
    <cfRule type="expression" dxfId="249" priority="5">
      <formula>MOD(ROW(A1),2)=0</formula>
    </cfRule>
  </conditionalFormatting>
  <conditionalFormatting sqref="D3">
    <cfRule type="expression" dxfId="248" priority="1">
      <formula>$D$3&lt;&gt;1</formula>
    </cfRule>
  </conditionalFormatting>
  <conditionalFormatting sqref="D4:D11">
    <cfRule type="expression" dxfId="247" priority="2">
      <formula>MOD(ROW(B2),2)=0</formula>
    </cfRule>
    <cfRule type="expression" dxfId="246" priority="3">
      <formula>MOD(ROW(B1),2)=0</formula>
    </cfRule>
  </conditionalFormatting>
  <dataValidations count="2">
    <dataValidation type="list" allowBlank="1" showInputMessage="1" showErrorMessage="1" sqref="D4:D11" xr:uid="{00000000-0002-0000-0500-000000000000}">
      <formula1>"1,2,3"</formula1>
    </dataValidation>
    <dataValidation allowBlank="1" showInputMessage="1" showErrorMessage="1" errorTitle="Eingabefehler - Erreur de saisie" error="Bitte Datum aus der Liste wählen!_x000a_Veuillez s.v.p. choisir une date de la liste!" sqref="C2" xr:uid="{00000000-0002-0000-0500-000001000000}"/>
  </dataValidations>
  <pageMargins left="0.25" right="0.25" top="0.75" bottom="0.75" header="0.3" footer="0.3"/>
  <pageSetup paperSize="9" scale="96"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1072" id="{A7902944-FE12-4952-A792-CCA5DA27AA1C}">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D4:D11</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50">
    <tabColor theme="2" tint="-0.249977111117893"/>
    <pageSetUpPr fitToPage="1"/>
  </sheetPr>
  <dimension ref="A1:I16"/>
  <sheetViews>
    <sheetView showGridLines="0" zoomScaleNormal="100" workbookViewId="0">
      <selection activeCell="D4" sqref="D4"/>
    </sheetView>
  </sheetViews>
  <sheetFormatPr baseColWidth="10" defaultColWidth="6.5546875" defaultRowHeight="14.4" x14ac:dyDescent="0.2"/>
  <cols>
    <col min="1" max="1" width="8.6640625" style="207" customWidth="1"/>
    <col min="2" max="2" width="48" style="207" customWidth="1"/>
    <col min="3" max="3" width="37.33203125" style="200" customWidth="1"/>
    <col min="4" max="4" width="3.5546875" style="200" bestFit="1" customWidth="1"/>
    <col min="5" max="5" width="3.6640625" style="271" hidden="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275" t="str">
        <f ca="1">' '!A1516</f>
        <v>Check-list Marketing du personnel externe</v>
      </c>
      <c r="C1" s="267"/>
      <c r="D1" s="176"/>
      <c r="E1" s="268"/>
      <c r="F1" s="177"/>
      <c r="G1" s="177"/>
      <c r="H1" s="177"/>
      <c r="I1" s="177"/>
    </row>
    <row r="2" spans="1:9" s="181" customFormat="1" ht="27" customHeight="1" x14ac:dyDescent="0.3">
      <c r="A2" s="179"/>
      <c r="B2" s="179"/>
      <c r="C2" s="276"/>
      <c r="D2" s="180"/>
      <c r="E2" s="269"/>
      <c r="F2" s="182"/>
      <c r="G2" s="182"/>
      <c r="H2" s="182"/>
      <c r="I2" s="182"/>
    </row>
    <row r="3" spans="1:9" ht="18" x14ac:dyDescent="0.2">
      <c r="A3" s="195"/>
      <c r="B3" s="1627" t="str">
        <f ca="1">' '!A1517</f>
        <v>Objectif : accroître l'attractivité à l'extérieur</v>
      </c>
      <c r="C3" s="1627"/>
      <c r="D3" s="270">
        <f>IF(E3=12,1,3)</f>
        <v>1</v>
      </c>
      <c r="E3" s="271">
        <f>SUM(D4:D15)</f>
        <v>12</v>
      </c>
    </row>
    <row r="4" spans="1:9" ht="31.5" customHeight="1" x14ac:dyDescent="0.2">
      <c r="A4" s="195">
        <v>1</v>
      </c>
      <c r="B4" s="1625" t="str">
        <f ca="1">' '!A1518</f>
        <v>Attribution de stages, mémoires de fin d'études, et travaux de bachelor</v>
      </c>
      <c r="C4" s="1626"/>
      <c r="D4" s="272">
        <v>1</v>
      </c>
    </row>
    <row r="5" spans="1:9" ht="31.5" customHeight="1" x14ac:dyDescent="0.2">
      <c r="A5" s="195">
        <v>2</v>
      </c>
      <c r="B5" s="1625" t="str">
        <f ca="1">' '!A1519</f>
        <v>Notoriété / image / facteurs d'attractivité en tant qu'employeur (marque employeur)</v>
      </c>
      <c r="C5" s="1626"/>
      <c r="D5" s="273">
        <v>1</v>
      </c>
      <c r="H5" s="274"/>
    </row>
    <row r="6" spans="1:9" ht="31.5" customHeight="1" x14ac:dyDescent="0.2">
      <c r="A6" s="195">
        <v>3</v>
      </c>
      <c r="B6" s="1625" t="str">
        <f ca="1">' '!A1520</f>
        <v>Proposer une formation intéressante / des études / un programme de stages</v>
      </c>
      <c r="C6" s="1626"/>
      <c r="D6" s="272">
        <v>1</v>
      </c>
    </row>
    <row r="7" spans="1:9" ht="31.5" customHeight="1" x14ac:dyDescent="0.2">
      <c r="A7" s="195">
        <v>4</v>
      </c>
      <c r="B7" s="1625" t="str">
        <f ca="1">' '!A1521</f>
        <v>Présence dans les salons professionnels</v>
      </c>
      <c r="C7" s="1626"/>
      <c r="D7" s="273">
        <v>1</v>
      </c>
    </row>
    <row r="8" spans="1:9" ht="31.5" customHeight="1" x14ac:dyDescent="0.2">
      <c r="A8" s="195">
        <v>5</v>
      </c>
      <c r="B8" s="1625" t="str">
        <f ca="1">' '!A1522</f>
        <v>Recrutement Hautes Écoles/Universités</v>
      </c>
      <c r="C8" s="1626"/>
      <c r="D8" s="272">
        <v>1</v>
      </c>
    </row>
    <row r="9" spans="1:9" ht="31.5" customHeight="1" x14ac:dyDescent="0.2">
      <c r="A9" s="195">
        <v>6</v>
      </c>
      <c r="B9" s="1625" t="str">
        <f ca="1">' '!A1523</f>
        <v>Articles / annonces dans les magazines spécialisés et les quotidiens, ou en ligne</v>
      </c>
      <c r="C9" s="1626"/>
      <c r="D9" s="273">
        <v>1</v>
      </c>
    </row>
    <row r="10" spans="1:9" ht="31.5" customHeight="1" x14ac:dyDescent="0.2">
      <c r="A10" s="195">
        <v>7</v>
      </c>
      <c r="B10" s="1625" t="str">
        <f ca="1">' '!A1524</f>
        <v>Offres d'emploi</v>
      </c>
      <c r="C10" s="1626"/>
      <c r="D10" s="272">
        <v>1</v>
      </c>
    </row>
    <row r="11" spans="1:9" ht="31.5" customHeight="1" x14ac:dyDescent="0.2">
      <c r="A11" s="195">
        <v>8</v>
      </c>
      <c r="B11" s="1625" t="str">
        <f ca="1">' '!A1525</f>
        <v>Rémunération conforme aux usages du marché + X (incitations, bonus, prestations supplémentaires)</v>
      </c>
      <c r="C11" s="1626"/>
      <c r="D11" s="273">
        <v>1</v>
      </c>
    </row>
    <row r="12" spans="1:9" ht="31.5" customHeight="1" x14ac:dyDescent="0.2">
      <c r="A12" s="195">
        <v>9</v>
      </c>
      <c r="B12" s="1625" t="str">
        <f ca="1">' '!A1526</f>
        <v>Gestion des candidatures</v>
      </c>
      <c r="C12" s="1626"/>
      <c r="D12" s="272">
        <v>1</v>
      </c>
    </row>
    <row r="13" spans="1:9" ht="31.5" customHeight="1" x14ac:dyDescent="0.2">
      <c r="A13" s="195">
        <v>10</v>
      </c>
      <c r="B13" s="1625" t="str">
        <f ca="1">' '!A1527</f>
        <v>Jeux de simulation en ligne</v>
      </c>
      <c r="C13" s="1626"/>
      <c r="D13" s="273">
        <v>1</v>
      </c>
    </row>
    <row r="14" spans="1:9" ht="31.5" customHeight="1" x14ac:dyDescent="0.2">
      <c r="A14" s="195">
        <v>11</v>
      </c>
      <c r="B14" s="1625" t="str">
        <f ca="1">' '!A1528</f>
        <v>Journées d'information et candidatures (en interne)</v>
      </c>
      <c r="C14" s="1626"/>
      <c r="D14" s="272">
        <v>1</v>
      </c>
    </row>
    <row r="15" spans="1:9" ht="31.5" customHeight="1" x14ac:dyDescent="0.2">
      <c r="A15" s="195">
        <v>12</v>
      </c>
      <c r="B15" s="1625" t="str">
        <f ca="1">' '!A1529</f>
        <v>Labels de qualité tels que Investors in People</v>
      </c>
      <c r="C15" s="1626"/>
      <c r="D15" s="273">
        <v>1</v>
      </c>
    </row>
    <row r="16" spans="1:9" x14ac:dyDescent="0.2">
      <c r="B16" s="208" t="s">
        <v>3953</v>
      </c>
    </row>
  </sheetData>
  <sheetProtection sheet="1" objects="1" scenarios="1" formatCells="0" formatColumns="0" formatRows="0" insertHyperlinks="0" selectLockedCells="1" sort="0" autoFilter="0"/>
  <mergeCells count="13">
    <mergeCell ref="B9:C9"/>
    <mergeCell ref="B10:C10"/>
    <mergeCell ref="B11:C11"/>
    <mergeCell ref="B12:C12"/>
    <mergeCell ref="B15:C15"/>
    <mergeCell ref="B13:C13"/>
    <mergeCell ref="B14:C14"/>
    <mergeCell ref="B8:C8"/>
    <mergeCell ref="B3:C3"/>
    <mergeCell ref="B4:C4"/>
    <mergeCell ref="B5:C5"/>
    <mergeCell ref="B6:C6"/>
    <mergeCell ref="B7:C7"/>
  </mergeCells>
  <conditionalFormatting sqref="B4:B15">
    <cfRule type="expression" dxfId="245" priority="9">
      <formula>MOD(ROW(A2),2)=0</formula>
    </cfRule>
    <cfRule type="expression" dxfId="244" priority="10">
      <formula>MOD(ROW(A1),2)=0</formula>
    </cfRule>
  </conditionalFormatting>
  <conditionalFormatting sqref="D3">
    <cfRule type="expression" dxfId="243" priority="6">
      <formula>$D$3&lt;&gt;1</formula>
    </cfRule>
  </conditionalFormatting>
  <conditionalFormatting sqref="D4:D15">
    <cfRule type="expression" dxfId="242" priority="1">
      <formula>MOD(ROW(B2),2)=0</formula>
    </cfRule>
    <cfRule type="expression" dxfId="241" priority="2">
      <formula>MOD(ROW(B1),2)=0</formula>
    </cfRule>
  </conditionalFormatting>
  <dataValidations count="2">
    <dataValidation allowBlank="1" showInputMessage="1" showErrorMessage="1" errorTitle="Eingabefehler - Erreur de saisie" error="Bitte Datum aus der Liste wählen!_x000a_Veuillez s.v.p. choisir une date de la liste!" sqref="D1" xr:uid="{00000000-0002-0000-0600-000000000000}"/>
    <dataValidation type="list" allowBlank="1" showInputMessage="1" showErrorMessage="1" sqref="D4:D15" xr:uid="{00000000-0002-0000-0600-000001000000}">
      <formula1>"1,2,3"</formula1>
    </dataValidation>
  </dataValidations>
  <pageMargins left="0.25" right="0.25" top="0.75" bottom="0.75" header="0.3" footer="0.3"/>
  <pageSetup paperSize="9" scale="96"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1" id="{657E9A46-2A4A-4FCD-BD3C-027AABE34343}">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D4:D5</xm:sqref>
        </x14:conditionalFormatting>
        <x14:conditionalFormatting xmlns:xm="http://schemas.microsoft.com/office/excel/2006/main">
          <x14:cfRule type="iconSet" priority="5" id="{00926906-86E9-4916-AE66-10A20D6D937F}">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D6:D15</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26">
    <tabColor theme="2" tint="-0.249977111117893"/>
  </sheetPr>
  <dimension ref="A1:O84"/>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5.6" x14ac:dyDescent="0.3"/>
  <cols>
    <col min="1" max="1" width="7" style="217" customWidth="1"/>
    <col min="2" max="2" width="4.33203125" style="217" customWidth="1"/>
    <col min="3" max="3" width="58.44140625" style="217" customWidth="1"/>
    <col min="4" max="4" width="14.6640625" style="294" customWidth="1"/>
    <col min="5" max="5" width="13.5546875" style="295" customWidth="1"/>
    <col min="6" max="6" width="8.44140625" style="217" bestFit="1" customWidth="1"/>
    <col min="7" max="7" width="37.109375" style="217" customWidth="1"/>
    <col min="8" max="8" width="6.44140625" style="217" bestFit="1" customWidth="1"/>
    <col min="9" max="9" width="0.109375" style="296" customWidth="1"/>
    <col min="10" max="10" width="11.44140625" style="217"/>
    <col min="11" max="17" width="3.44140625" style="217" customWidth="1"/>
    <col min="18" max="18" width="11.44140625" style="217" customWidth="1"/>
    <col min="19" max="16384" width="11.44140625" style="217"/>
  </cols>
  <sheetData>
    <row r="1" spans="1:15" s="285" customFormat="1" ht="44.25" customHeight="1" x14ac:dyDescent="0.3">
      <c r="A1" s="277"/>
      <c r="B1" s="278" t="str">
        <f ca="1">' '!A1711</f>
        <v>C O M M U N I C A T I O N</v>
      </c>
      <c r="C1" s="279"/>
      <c r="D1" s="280"/>
      <c r="E1" s="281"/>
      <c r="F1" s="278"/>
      <c r="G1" s="278"/>
      <c r="H1" s="282"/>
      <c r="I1" s="283"/>
      <c r="J1" s="284"/>
      <c r="K1" s="284"/>
      <c r="L1" s="284"/>
      <c r="M1" s="284"/>
      <c r="N1" s="284"/>
      <c r="O1" s="284"/>
    </row>
    <row r="2" spans="1:15" s="291" customFormat="1" ht="1.2" customHeight="1" x14ac:dyDescent="0.3">
      <c r="A2" s="286"/>
      <c r="B2" s="286"/>
      <c r="C2" s="286"/>
      <c r="D2" s="287"/>
      <c r="E2" s="288"/>
      <c r="F2" s="289"/>
      <c r="G2" s="289"/>
      <c r="H2" s="289"/>
      <c r="I2" s="283"/>
      <c r="J2" s="290"/>
      <c r="K2" s="290"/>
      <c r="L2" s="290"/>
      <c r="M2" s="290"/>
      <c r="N2" s="290"/>
      <c r="O2" s="290"/>
    </row>
    <row r="3" spans="1:15" ht="33.75" customHeight="1" x14ac:dyDescent="0.3">
      <c r="A3" s="292"/>
      <c r="B3" s="293"/>
    </row>
    <row r="4" spans="1:15" ht="189.75" customHeight="1" x14ac:dyDescent="0.3">
      <c r="A4" s="247" t="s">
        <v>212</v>
      </c>
      <c r="B4" s="297"/>
    </row>
    <row r="5" spans="1:15" ht="9.75" customHeight="1" x14ac:dyDescent="0.3">
      <c r="B5" s="298"/>
    </row>
    <row r="6" spans="1:15" ht="9.75" customHeight="1" x14ac:dyDescent="0.3">
      <c r="B6" s="298"/>
    </row>
    <row r="7" spans="1:15" ht="18" customHeight="1" x14ac:dyDescent="0.3">
      <c r="B7" s="299" t="str">
        <f ca="1">' '!A1712</f>
        <v>Interne</v>
      </c>
      <c r="C7" s="299"/>
      <c r="D7" s="300"/>
      <c r="E7" s="301"/>
      <c r="F7" s="299"/>
      <c r="G7" s="299"/>
      <c r="H7" s="299"/>
    </row>
    <row r="8" spans="1:15" s="307" customFormat="1" ht="31.2" x14ac:dyDescent="0.3">
      <c r="A8" s="217"/>
      <c r="B8" s="302" t="str">
        <f ca="1">' '!A1719</f>
        <v>No.</v>
      </c>
      <c r="C8" s="303" t="str">
        <f ca="1">' '!A1720</f>
        <v>Désignation</v>
      </c>
      <c r="D8" s="303" t="str">
        <f ca="1">' '!A1722</f>
        <v>Qui ?</v>
      </c>
      <c r="E8" s="304" t="str">
        <f ca="1">' '!A1723</f>
        <v>Quand ?</v>
      </c>
      <c r="F8" s="303" t="str">
        <f ca="1">' '!A1724</f>
        <v>Priorité</v>
      </c>
      <c r="G8" s="303" t="str">
        <f ca="1">' '!A1725</f>
        <v>Remarques</v>
      </c>
      <c r="H8" s="305" t="str">
        <f ca="1">' '!A1726</f>
        <v>Statut</v>
      </c>
      <c r="I8" s="306"/>
    </row>
    <row r="9" spans="1:15" s="315" customFormat="1" ht="23.4" x14ac:dyDescent="0.3">
      <c r="A9" s="217"/>
      <c r="B9" s="308">
        <v>1</v>
      </c>
      <c r="C9" s="309"/>
      <c r="D9" s="310"/>
      <c r="E9" s="311"/>
      <c r="F9" s="312">
        <v>4</v>
      </c>
      <c r="G9" s="309"/>
      <c r="H9" s="313">
        <v>2</v>
      </c>
      <c r="I9" s="314">
        <f>IF(F9=0,0.1,F9)</f>
        <v>4</v>
      </c>
      <c r="L9" s="316"/>
    </row>
    <row r="10" spans="1:15" s="315" customFormat="1" ht="23.4" x14ac:dyDescent="0.3">
      <c r="A10" s="217"/>
      <c r="B10" s="308">
        <v>2</v>
      </c>
      <c r="C10" s="309"/>
      <c r="D10" s="310"/>
      <c r="E10" s="311"/>
      <c r="F10" s="312">
        <v>2</v>
      </c>
      <c r="G10" s="309"/>
      <c r="H10" s="313"/>
      <c r="I10" s="314">
        <f t="shared" ref="I10:I18" si="0">IF(F10=0,0.1,F10)</f>
        <v>2</v>
      </c>
    </row>
    <row r="11" spans="1:15" s="315" customFormat="1" ht="23.4" x14ac:dyDescent="0.3">
      <c r="A11" s="217"/>
      <c r="B11" s="308">
        <v>3</v>
      </c>
      <c r="C11" s="309"/>
      <c r="D11" s="310"/>
      <c r="E11" s="311"/>
      <c r="F11" s="312">
        <v>2</v>
      </c>
      <c r="G11" s="309"/>
      <c r="H11" s="313"/>
      <c r="I11" s="314">
        <f t="shared" si="0"/>
        <v>2</v>
      </c>
    </row>
    <row r="12" spans="1:15" s="315" customFormat="1" ht="23.4" x14ac:dyDescent="0.3">
      <c r="A12" s="217"/>
      <c r="B12" s="308">
        <v>4</v>
      </c>
      <c r="C12" s="309"/>
      <c r="D12" s="310"/>
      <c r="E12" s="311"/>
      <c r="F12" s="312"/>
      <c r="G12" s="309"/>
      <c r="H12" s="313"/>
      <c r="I12" s="314">
        <f t="shared" si="0"/>
        <v>0.1</v>
      </c>
    </row>
    <row r="13" spans="1:15" s="315" customFormat="1" ht="23.4" x14ac:dyDescent="0.3">
      <c r="A13" s="217"/>
      <c r="B13" s="308">
        <v>5</v>
      </c>
      <c r="C13" s="309"/>
      <c r="D13" s="310"/>
      <c r="E13" s="311"/>
      <c r="F13" s="312"/>
      <c r="G13" s="309"/>
      <c r="H13" s="313"/>
      <c r="I13" s="314">
        <f t="shared" si="0"/>
        <v>0.1</v>
      </c>
    </row>
    <row r="14" spans="1:15" s="315" customFormat="1" ht="23.4" x14ac:dyDescent="0.3">
      <c r="A14" s="217"/>
      <c r="B14" s="308">
        <v>6</v>
      </c>
      <c r="C14" s="309"/>
      <c r="D14" s="310"/>
      <c r="E14" s="311"/>
      <c r="F14" s="312"/>
      <c r="G14" s="309"/>
      <c r="H14" s="313"/>
      <c r="I14" s="314">
        <f t="shared" si="0"/>
        <v>0.1</v>
      </c>
    </row>
    <row r="15" spans="1:15" s="315" customFormat="1" ht="23.4" x14ac:dyDescent="0.3">
      <c r="A15" s="217"/>
      <c r="B15" s="308">
        <v>7</v>
      </c>
      <c r="C15" s="309"/>
      <c r="D15" s="310"/>
      <c r="E15" s="311"/>
      <c r="F15" s="312"/>
      <c r="G15" s="309"/>
      <c r="H15" s="313"/>
      <c r="I15" s="314">
        <f t="shared" si="0"/>
        <v>0.1</v>
      </c>
    </row>
    <row r="16" spans="1:15" s="315" customFormat="1" ht="23.4" x14ac:dyDescent="0.3">
      <c r="A16" s="217"/>
      <c r="B16" s="308">
        <v>8</v>
      </c>
      <c r="C16" s="309"/>
      <c r="D16" s="310"/>
      <c r="E16" s="311"/>
      <c r="F16" s="312"/>
      <c r="G16" s="309"/>
      <c r="H16" s="313"/>
      <c r="I16" s="314">
        <f t="shared" si="0"/>
        <v>0.1</v>
      </c>
    </row>
    <row r="17" spans="1:12" s="315" customFormat="1" ht="23.4" x14ac:dyDescent="0.3">
      <c r="A17" s="217"/>
      <c r="B17" s="308">
        <v>9</v>
      </c>
      <c r="C17" s="309"/>
      <c r="D17" s="310"/>
      <c r="E17" s="311"/>
      <c r="F17" s="312"/>
      <c r="G17" s="309"/>
      <c r="H17" s="313"/>
      <c r="I17" s="314">
        <f t="shared" si="0"/>
        <v>0.1</v>
      </c>
    </row>
    <row r="18" spans="1:12" s="315" customFormat="1" ht="23.4" x14ac:dyDescent="0.3">
      <c r="A18" s="217"/>
      <c r="B18" s="308">
        <v>10</v>
      </c>
      <c r="C18" s="309"/>
      <c r="D18" s="310"/>
      <c r="E18" s="311"/>
      <c r="F18" s="312"/>
      <c r="G18" s="309"/>
      <c r="H18" s="313"/>
      <c r="I18" s="314">
        <f t="shared" si="0"/>
        <v>0.1</v>
      </c>
    </row>
    <row r="19" spans="1:12" ht="18.75" customHeight="1" x14ac:dyDescent="0.3">
      <c r="B19" s="298"/>
    </row>
    <row r="20" spans="1:12" ht="18" customHeight="1" x14ac:dyDescent="0.3">
      <c r="B20" s="299" t="str">
        <f ca="1">' '!A1713</f>
        <v>Externe</v>
      </c>
      <c r="C20" s="299"/>
      <c r="D20" s="300"/>
      <c r="E20" s="301"/>
      <c r="F20" s="299"/>
      <c r="G20" s="299"/>
      <c r="H20" s="299"/>
    </row>
    <row r="21" spans="1:12" s="307" customFormat="1" ht="31.2" x14ac:dyDescent="0.3">
      <c r="A21" s="217"/>
      <c r="B21" s="302" t="str">
        <f ca="1">$B$8</f>
        <v>No.</v>
      </c>
      <c r="C21" s="303" t="str">
        <f ca="1">$C$8</f>
        <v>Désignation</v>
      </c>
      <c r="D21" s="303" t="str">
        <f ca="1">$D$8</f>
        <v>Qui ?</v>
      </c>
      <c r="E21" s="304" t="str">
        <f ca="1">$E$8</f>
        <v>Quand ?</v>
      </c>
      <c r="F21" s="303" t="str">
        <f ca="1">$F$8</f>
        <v>Priorité</v>
      </c>
      <c r="G21" s="303" t="str">
        <f ca="1">G8</f>
        <v>Remarques</v>
      </c>
      <c r="H21" s="305" t="str">
        <f ca="1">$H$8</f>
        <v>Statut</v>
      </c>
      <c r="I21" s="306"/>
    </row>
    <row r="22" spans="1:12" s="315" customFormat="1" ht="23.4" x14ac:dyDescent="0.3">
      <c r="A22" s="217"/>
      <c r="B22" s="308">
        <v>1</v>
      </c>
      <c r="C22" s="309"/>
      <c r="D22" s="310"/>
      <c r="E22" s="311"/>
      <c r="F22" s="312">
        <v>3</v>
      </c>
      <c r="G22" s="309"/>
      <c r="H22" s="313">
        <v>2</v>
      </c>
      <c r="I22" s="314">
        <f>IF(F22=0,0.1,F22)</f>
        <v>3</v>
      </c>
      <c r="L22" s="316"/>
    </row>
    <row r="23" spans="1:12" s="315" customFormat="1" ht="23.4" x14ac:dyDescent="0.3">
      <c r="A23" s="217"/>
      <c r="B23" s="308">
        <v>2</v>
      </c>
      <c r="C23" s="309"/>
      <c r="D23" s="310"/>
      <c r="E23" s="311"/>
      <c r="F23" s="312">
        <v>2</v>
      </c>
      <c r="G23" s="309"/>
      <c r="H23" s="313"/>
      <c r="I23" s="314">
        <f t="shared" ref="I23:I31" si="1">IF(F23=0,0.1,F23)</f>
        <v>2</v>
      </c>
    </row>
    <row r="24" spans="1:12" s="315" customFormat="1" ht="23.4" x14ac:dyDescent="0.3">
      <c r="A24" s="217"/>
      <c r="B24" s="308">
        <v>3</v>
      </c>
      <c r="C24" s="309"/>
      <c r="D24" s="310"/>
      <c r="E24" s="311"/>
      <c r="F24" s="312">
        <v>4</v>
      </c>
      <c r="G24" s="309"/>
      <c r="H24" s="313"/>
      <c r="I24" s="314">
        <f t="shared" si="1"/>
        <v>4</v>
      </c>
    </row>
    <row r="25" spans="1:12" s="315" customFormat="1" ht="23.4" x14ac:dyDescent="0.3">
      <c r="A25" s="217"/>
      <c r="B25" s="308">
        <v>4</v>
      </c>
      <c r="C25" s="309"/>
      <c r="D25" s="310"/>
      <c r="E25" s="311"/>
      <c r="F25" s="312">
        <v>3</v>
      </c>
      <c r="G25" s="309"/>
      <c r="H25" s="313"/>
      <c r="I25" s="314">
        <f t="shared" si="1"/>
        <v>3</v>
      </c>
    </row>
    <row r="26" spans="1:12" s="315" customFormat="1" ht="23.4" x14ac:dyDescent="0.3">
      <c r="A26" s="217"/>
      <c r="B26" s="308">
        <v>5</v>
      </c>
      <c r="C26" s="309"/>
      <c r="D26" s="310"/>
      <c r="E26" s="311"/>
      <c r="F26" s="312">
        <v>2</v>
      </c>
      <c r="G26" s="309"/>
      <c r="H26" s="313"/>
      <c r="I26" s="314">
        <f t="shared" si="1"/>
        <v>2</v>
      </c>
    </row>
    <row r="27" spans="1:12" s="315" customFormat="1" ht="23.4" x14ac:dyDescent="0.3">
      <c r="A27" s="217"/>
      <c r="B27" s="308">
        <v>6</v>
      </c>
      <c r="C27" s="309"/>
      <c r="D27" s="310"/>
      <c r="E27" s="311"/>
      <c r="F27" s="312">
        <v>3</v>
      </c>
      <c r="G27" s="309"/>
      <c r="H27" s="313"/>
      <c r="I27" s="314">
        <f t="shared" si="1"/>
        <v>3</v>
      </c>
    </row>
    <row r="28" spans="1:12" s="315" customFormat="1" ht="23.4" x14ac:dyDescent="0.3">
      <c r="A28" s="217"/>
      <c r="B28" s="308">
        <v>7</v>
      </c>
      <c r="C28" s="309"/>
      <c r="D28" s="310"/>
      <c r="E28" s="311"/>
      <c r="F28" s="312">
        <v>3</v>
      </c>
      <c r="G28" s="309"/>
      <c r="H28" s="313"/>
      <c r="I28" s="314">
        <f t="shared" si="1"/>
        <v>3</v>
      </c>
    </row>
    <row r="29" spans="1:12" s="315" customFormat="1" ht="23.4" x14ac:dyDescent="0.3">
      <c r="A29" s="217"/>
      <c r="B29" s="308">
        <v>8</v>
      </c>
      <c r="C29" s="309"/>
      <c r="D29" s="310"/>
      <c r="E29" s="311"/>
      <c r="F29" s="312">
        <v>3</v>
      </c>
      <c r="G29" s="309"/>
      <c r="H29" s="313"/>
      <c r="I29" s="314">
        <f t="shared" si="1"/>
        <v>3</v>
      </c>
    </row>
    <row r="30" spans="1:12" s="315" customFormat="1" ht="23.4" x14ac:dyDescent="0.3">
      <c r="A30" s="217"/>
      <c r="B30" s="308">
        <v>9</v>
      </c>
      <c r="C30" s="309"/>
      <c r="D30" s="310"/>
      <c r="E30" s="311"/>
      <c r="F30" s="312">
        <v>2</v>
      </c>
      <c r="G30" s="309"/>
      <c r="H30" s="313"/>
      <c r="I30" s="314">
        <f t="shared" si="1"/>
        <v>2</v>
      </c>
    </row>
    <row r="31" spans="1:12" s="315" customFormat="1" ht="23.4" x14ac:dyDescent="0.3">
      <c r="A31" s="217"/>
      <c r="B31" s="308">
        <v>10</v>
      </c>
      <c r="C31" s="309"/>
      <c r="D31" s="310"/>
      <c r="E31" s="311"/>
      <c r="F31" s="312">
        <v>2</v>
      </c>
      <c r="G31" s="309"/>
      <c r="H31" s="313"/>
      <c r="I31" s="314">
        <f t="shared" si="1"/>
        <v>2</v>
      </c>
    </row>
    <row r="32" spans="1:12" ht="18.75" customHeight="1" x14ac:dyDescent="0.3">
      <c r="B32" s="298"/>
    </row>
    <row r="33" spans="1:12" ht="18" customHeight="1" x14ac:dyDescent="0.3">
      <c r="B33" s="299" t="str">
        <f ca="1">' '!A1714</f>
        <v>Internet</v>
      </c>
      <c r="C33" s="299"/>
      <c r="D33" s="300"/>
      <c r="E33" s="301"/>
      <c r="F33" s="299"/>
      <c r="G33" s="299"/>
      <c r="H33" s="299"/>
    </row>
    <row r="34" spans="1:12" s="307" customFormat="1" ht="15.75" customHeight="1" x14ac:dyDescent="0.3">
      <c r="A34" s="217"/>
      <c r="B34" s="302" t="str">
        <f ca="1">$B$8</f>
        <v>No.</v>
      </c>
      <c r="C34" s="303" t="str">
        <f ca="1">$C$8</f>
        <v>Désignation</v>
      </c>
      <c r="D34" s="303" t="str">
        <f ca="1">$D$8</f>
        <v>Qui ?</v>
      </c>
      <c r="E34" s="304" t="str">
        <f ca="1">$E$8</f>
        <v>Quand ?</v>
      </c>
      <c r="F34" s="303" t="str">
        <f ca="1">$F$8</f>
        <v>Priorité</v>
      </c>
      <c r="G34" s="303" t="str">
        <f ca="1">G21</f>
        <v>Remarques</v>
      </c>
      <c r="H34" s="305" t="str">
        <f ca="1">$H$8</f>
        <v>Statut</v>
      </c>
      <c r="I34" s="306"/>
    </row>
    <row r="35" spans="1:12" s="315" customFormat="1" ht="23.4" x14ac:dyDescent="0.3">
      <c r="A35" s="217"/>
      <c r="B35" s="308">
        <v>1</v>
      </c>
      <c r="C35" s="309"/>
      <c r="D35" s="310"/>
      <c r="E35" s="311"/>
      <c r="F35" s="312">
        <v>3</v>
      </c>
      <c r="G35" s="309"/>
      <c r="H35" s="313">
        <v>2</v>
      </c>
      <c r="I35" s="314">
        <f>IF(F35=0,0.1,F35)</f>
        <v>3</v>
      </c>
      <c r="L35" s="316"/>
    </row>
    <row r="36" spans="1:12" s="315" customFormat="1" ht="23.4" x14ac:dyDescent="0.3">
      <c r="A36" s="217"/>
      <c r="B36" s="308">
        <v>2</v>
      </c>
      <c r="C36" s="309"/>
      <c r="D36" s="310"/>
      <c r="E36" s="311"/>
      <c r="F36" s="312">
        <v>1</v>
      </c>
      <c r="G36" s="309"/>
      <c r="H36" s="313"/>
      <c r="I36" s="314">
        <f t="shared" ref="I36:I44" si="2">IF(F36=0,0.1,F36)</f>
        <v>1</v>
      </c>
    </row>
    <row r="37" spans="1:12" s="315" customFormat="1" ht="23.4" x14ac:dyDescent="0.3">
      <c r="A37" s="217"/>
      <c r="B37" s="308">
        <v>3</v>
      </c>
      <c r="C37" s="309"/>
      <c r="D37" s="310"/>
      <c r="E37" s="311"/>
      <c r="F37" s="312">
        <v>3</v>
      </c>
      <c r="G37" s="309"/>
      <c r="H37" s="313"/>
      <c r="I37" s="314">
        <f t="shared" si="2"/>
        <v>3</v>
      </c>
    </row>
    <row r="38" spans="1:12" s="315" customFormat="1" ht="23.4" x14ac:dyDescent="0.3">
      <c r="A38" s="217"/>
      <c r="B38" s="308">
        <v>4</v>
      </c>
      <c r="C38" s="309"/>
      <c r="D38" s="310"/>
      <c r="E38" s="311"/>
      <c r="F38" s="312"/>
      <c r="G38" s="309"/>
      <c r="H38" s="313"/>
      <c r="I38" s="314">
        <f t="shared" si="2"/>
        <v>0.1</v>
      </c>
    </row>
    <row r="39" spans="1:12" s="315" customFormat="1" ht="23.4" x14ac:dyDescent="0.3">
      <c r="A39" s="217"/>
      <c r="B39" s="308">
        <v>5</v>
      </c>
      <c r="C39" s="309"/>
      <c r="D39" s="310"/>
      <c r="E39" s="311"/>
      <c r="F39" s="312"/>
      <c r="G39" s="309"/>
      <c r="H39" s="313"/>
      <c r="I39" s="314">
        <f t="shared" si="2"/>
        <v>0.1</v>
      </c>
    </row>
    <row r="40" spans="1:12" s="315" customFormat="1" ht="23.4" x14ac:dyDescent="0.3">
      <c r="A40" s="217"/>
      <c r="B40" s="308">
        <v>6</v>
      </c>
      <c r="C40" s="309"/>
      <c r="D40" s="310"/>
      <c r="E40" s="311"/>
      <c r="F40" s="312"/>
      <c r="G40" s="309"/>
      <c r="H40" s="313"/>
      <c r="I40" s="314">
        <f t="shared" si="2"/>
        <v>0.1</v>
      </c>
    </row>
    <row r="41" spans="1:12" s="315" customFormat="1" ht="23.4" x14ac:dyDescent="0.3">
      <c r="A41" s="217"/>
      <c r="B41" s="308">
        <v>7</v>
      </c>
      <c r="C41" s="309"/>
      <c r="D41" s="310"/>
      <c r="E41" s="311"/>
      <c r="F41" s="312"/>
      <c r="G41" s="309"/>
      <c r="H41" s="313"/>
      <c r="I41" s="314">
        <f t="shared" si="2"/>
        <v>0.1</v>
      </c>
    </row>
    <row r="42" spans="1:12" s="315" customFormat="1" ht="23.4" x14ac:dyDescent="0.3">
      <c r="A42" s="217"/>
      <c r="B42" s="308">
        <v>8</v>
      </c>
      <c r="C42" s="309"/>
      <c r="D42" s="310"/>
      <c r="E42" s="311"/>
      <c r="F42" s="312"/>
      <c r="G42" s="309"/>
      <c r="H42" s="313"/>
      <c r="I42" s="314">
        <f t="shared" si="2"/>
        <v>0.1</v>
      </c>
    </row>
    <row r="43" spans="1:12" s="315" customFormat="1" ht="23.4" x14ac:dyDescent="0.3">
      <c r="A43" s="217"/>
      <c r="B43" s="308">
        <v>9</v>
      </c>
      <c r="C43" s="309"/>
      <c r="D43" s="310"/>
      <c r="E43" s="311"/>
      <c r="F43" s="312"/>
      <c r="G43" s="309"/>
      <c r="H43" s="313"/>
      <c r="I43" s="314">
        <f t="shared" si="2"/>
        <v>0.1</v>
      </c>
    </row>
    <row r="44" spans="1:12" s="315" customFormat="1" ht="23.4" x14ac:dyDescent="0.3">
      <c r="A44" s="217"/>
      <c r="B44" s="308">
        <v>10</v>
      </c>
      <c r="C44" s="309"/>
      <c r="D44" s="310"/>
      <c r="E44" s="311"/>
      <c r="F44" s="312"/>
      <c r="G44" s="309"/>
      <c r="H44" s="313"/>
      <c r="I44" s="314">
        <f t="shared" si="2"/>
        <v>0.1</v>
      </c>
    </row>
    <row r="45" spans="1:12" ht="18.75" customHeight="1" x14ac:dyDescent="0.3">
      <c r="B45" s="298"/>
    </row>
    <row r="46" spans="1:12" ht="18" customHeight="1" x14ac:dyDescent="0.3">
      <c r="B46" s="299" t="str">
        <f ca="1">' '!A1715</f>
        <v>Social Medias</v>
      </c>
      <c r="C46" s="299"/>
      <c r="D46" s="300"/>
      <c r="E46" s="301"/>
      <c r="F46" s="299"/>
      <c r="G46" s="299"/>
      <c r="H46" s="299"/>
    </row>
    <row r="47" spans="1:12" s="307" customFormat="1" ht="15.75" customHeight="1" x14ac:dyDescent="0.3">
      <c r="A47" s="217"/>
      <c r="B47" s="302" t="str">
        <f ca="1">$B$8</f>
        <v>No.</v>
      </c>
      <c r="C47" s="303" t="str">
        <f ca="1">$C$8</f>
        <v>Désignation</v>
      </c>
      <c r="D47" s="303" t="str">
        <f ca="1">$D$8</f>
        <v>Qui ?</v>
      </c>
      <c r="E47" s="304" t="str">
        <f ca="1">$E$8</f>
        <v>Quand ?</v>
      </c>
      <c r="F47" s="303" t="str">
        <f ca="1">$F$8</f>
        <v>Priorité</v>
      </c>
      <c r="G47" s="303" t="str">
        <f ca="1">G34</f>
        <v>Remarques</v>
      </c>
      <c r="H47" s="305" t="str">
        <f ca="1">$H$8</f>
        <v>Statut</v>
      </c>
      <c r="I47" s="306"/>
    </row>
    <row r="48" spans="1:12" s="315" customFormat="1" ht="23.4" x14ac:dyDescent="0.3">
      <c r="A48" s="217"/>
      <c r="B48" s="308">
        <v>1</v>
      </c>
      <c r="C48" s="309"/>
      <c r="D48" s="310"/>
      <c r="E48" s="311"/>
      <c r="F48" s="312">
        <v>3</v>
      </c>
      <c r="G48" s="309"/>
      <c r="H48" s="313">
        <v>2</v>
      </c>
      <c r="I48" s="314">
        <f>IF(F48=0,0.1,F48)</f>
        <v>3</v>
      </c>
      <c r="L48" s="316"/>
    </row>
    <row r="49" spans="1:12" s="315" customFormat="1" ht="23.4" x14ac:dyDescent="0.3">
      <c r="A49" s="217"/>
      <c r="B49" s="308">
        <v>2</v>
      </c>
      <c r="C49" s="309"/>
      <c r="D49" s="310"/>
      <c r="E49" s="311"/>
      <c r="F49" s="312">
        <v>1</v>
      </c>
      <c r="G49" s="309"/>
      <c r="H49" s="313"/>
      <c r="I49" s="314">
        <f t="shared" ref="I49:I57" si="3">IF(F49=0,0.1,F49)</f>
        <v>1</v>
      </c>
    </row>
    <row r="50" spans="1:12" s="315" customFormat="1" ht="23.4" x14ac:dyDescent="0.3">
      <c r="A50" s="217"/>
      <c r="B50" s="308">
        <v>3</v>
      </c>
      <c r="C50" s="309"/>
      <c r="D50" s="310"/>
      <c r="E50" s="311"/>
      <c r="F50" s="312"/>
      <c r="G50" s="309"/>
      <c r="H50" s="313"/>
      <c r="I50" s="314">
        <f t="shared" si="3"/>
        <v>0.1</v>
      </c>
    </row>
    <row r="51" spans="1:12" s="315" customFormat="1" ht="23.4" x14ac:dyDescent="0.3">
      <c r="A51" s="217"/>
      <c r="B51" s="308">
        <v>4</v>
      </c>
      <c r="C51" s="309"/>
      <c r="D51" s="310"/>
      <c r="E51" s="311"/>
      <c r="F51" s="312"/>
      <c r="G51" s="309"/>
      <c r="H51" s="313"/>
      <c r="I51" s="314">
        <f t="shared" si="3"/>
        <v>0.1</v>
      </c>
    </row>
    <row r="52" spans="1:12" s="315" customFormat="1" ht="23.4" x14ac:dyDescent="0.3">
      <c r="A52" s="217"/>
      <c r="B52" s="308">
        <v>5</v>
      </c>
      <c r="C52" s="309"/>
      <c r="D52" s="310"/>
      <c r="E52" s="311"/>
      <c r="F52" s="312"/>
      <c r="G52" s="309"/>
      <c r="H52" s="313"/>
      <c r="I52" s="314">
        <f t="shared" si="3"/>
        <v>0.1</v>
      </c>
    </row>
    <row r="53" spans="1:12" s="315" customFormat="1" ht="23.4" x14ac:dyDescent="0.3">
      <c r="A53" s="217"/>
      <c r="B53" s="308">
        <v>6</v>
      </c>
      <c r="C53" s="309"/>
      <c r="D53" s="310"/>
      <c r="E53" s="311"/>
      <c r="F53" s="312"/>
      <c r="G53" s="309"/>
      <c r="H53" s="313"/>
      <c r="I53" s="314">
        <f t="shared" si="3"/>
        <v>0.1</v>
      </c>
    </row>
    <row r="54" spans="1:12" s="315" customFormat="1" ht="23.4" x14ac:dyDescent="0.3">
      <c r="A54" s="217"/>
      <c r="B54" s="308">
        <v>7</v>
      </c>
      <c r="C54" s="309"/>
      <c r="D54" s="310"/>
      <c r="E54" s="311"/>
      <c r="F54" s="312"/>
      <c r="G54" s="309"/>
      <c r="H54" s="313"/>
      <c r="I54" s="314">
        <f t="shared" si="3"/>
        <v>0.1</v>
      </c>
    </row>
    <row r="55" spans="1:12" s="315" customFormat="1" ht="23.4" x14ac:dyDescent="0.3">
      <c r="A55" s="217"/>
      <c r="B55" s="308">
        <v>8</v>
      </c>
      <c r="C55" s="309"/>
      <c r="D55" s="310"/>
      <c r="E55" s="311"/>
      <c r="F55" s="312"/>
      <c r="G55" s="309"/>
      <c r="H55" s="313"/>
      <c r="I55" s="314">
        <f t="shared" si="3"/>
        <v>0.1</v>
      </c>
    </row>
    <row r="56" spans="1:12" s="315" customFormat="1" ht="23.4" x14ac:dyDescent="0.3">
      <c r="A56" s="217"/>
      <c r="B56" s="308">
        <v>9</v>
      </c>
      <c r="C56" s="309"/>
      <c r="D56" s="310"/>
      <c r="E56" s="311"/>
      <c r="F56" s="312"/>
      <c r="G56" s="309"/>
      <c r="H56" s="313"/>
      <c r="I56" s="314">
        <f t="shared" si="3"/>
        <v>0.1</v>
      </c>
    </row>
    <row r="57" spans="1:12" s="315" customFormat="1" ht="23.4" x14ac:dyDescent="0.3">
      <c r="A57" s="217"/>
      <c r="B57" s="308">
        <v>10</v>
      </c>
      <c r="C57" s="309"/>
      <c r="D57" s="310"/>
      <c r="E57" s="311"/>
      <c r="F57" s="312"/>
      <c r="G57" s="309"/>
      <c r="H57" s="313"/>
      <c r="I57" s="314">
        <f t="shared" si="3"/>
        <v>0.1</v>
      </c>
    </row>
    <row r="58" spans="1:12" ht="18.75" customHeight="1" x14ac:dyDescent="0.3">
      <c r="B58" s="298"/>
    </row>
    <row r="59" spans="1:12" ht="18" customHeight="1" x14ac:dyDescent="0.3">
      <c r="B59" s="299" t="str">
        <f ca="1">' '!A1716</f>
        <v>Relations publiques</v>
      </c>
      <c r="C59" s="299"/>
      <c r="D59" s="300"/>
      <c r="E59" s="301"/>
      <c r="F59" s="299"/>
      <c r="G59" s="299"/>
      <c r="H59" s="299"/>
    </row>
    <row r="60" spans="1:12" s="307" customFormat="1" ht="15.75" customHeight="1" x14ac:dyDescent="0.3">
      <c r="A60" s="217"/>
      <c r="B60" s="302" t="str">
        <f ca="1">$B$8</f>
        <v>No.</v>
      </c>
      <c r="C60" s="303" t="str">
        <f ca="1">$C$8</f>
        <v>Désignation</v>
      </c>
      <c r="D60" s="303" t="str">
        <f ca="1">$D$8</f>
        <v>Qui ?</v>
      </c>
      <c r="E60" s="304" t="str">
        <f ca="1">$E$8</f>
        <v>Quand ?</v>
      </c>
      <c r="F60" s="303" t="str">
        <f ca="1">$F$8</f>
        <v>Priorité</v>
      </c>
      <c r="G60" s="303" t="str">
        <f ca="1">G47</f>
        <v>Remarques</v>
      </c>
      <c r="H60" s="305" t="str">
        <f ca="1">$H$8</f>
        <v>Statut</v>
      </c>
      <c r="I60" s="306"/>
    </row>
    <row r="61" spans="1:12" s="315" customFormat="1" ht="23.4" x14ac:dyDescent="0.3">
      <c r="A61" s="217"/>
      <c r="B61" s="308">
        <v>1</v>
      </c>
      <c r="C61" s="309"/>
      <c r="D61" s="310"/>
      <c r="E61" s="311"/>
      <c r="F61" s="312">
        <v>4</v>
      </c>
      <c r="G61" s="309"/>
      <c r="H61" s="313">
        <v>2</v>
      </c>
      <c r="I61" s="314">
        <f>IF(F61=0,0.1,F61)</f>
        <v>4</v>
      </c>
      <c r="L61" s="316"/>
    </row>
    <row r="62" spans="1:12" s="315" customFormat="1" ht="23.4" x14ac:dyDescent="0.3">
      <c r="A62" s="217"/>
      <c r="B62" s="308">
        <v>2</v>
      </c>
      <c r="C62" s="309"/>
      <c r="D62" s="310"/>
      <c r="E62" s="311"/>
      <c r="F62" s="312">
        <v>1</v>
      </c>
      <c r="G62" s="309"/>
      <c r="H62" s="313"/>
      <c r="I62" s="314">
        <f t="shared" ref="I62:I70" si="4">IF(F62=0,0.1,F62)</f>
        <v>1</v>
      </c>
    </row>
    <row r="63" spans="1:12" s="315" customFormat="1" ht="23.4" x14ac:dyDescent="0.3">
      <c r="A63" s="217"/>
      <c r="B63" s="308">
        <v>3</v>
      </c>
      <c r="C63" s="309"/>
      <c r="D63" s="310"/>
      <c r="E63" s="311"/>
      <c r="F63" s="312"/>
      <c r="G63" s="309"/>
      <c r="H63" s="313"/>
      <c r="I63" s="314">
        <f t="shared" si="4"/>
        <v>0.1</v>
      </c>
    </row>
    <row r="64" spans="1:12" s="315" customFormat="1" ht="23.4" x14ac:dyDescent="0.3">
      <c r="A64" s="217"/>
      <c r="B64" s="308">
        <v>4</v>
      </c>
      <c r="C64" s="309"/>
      <c r="D64" s="310"/>
      <c r="E64" s="311"/>
      <c r="F64" s="312"/>
      <c r="G64" s="309"/>
      <c r="H64" s="313"/>
      <c r="I64" s="314">
        <f t="shared" si="4"/>
        <v>0.1</v>
      </c>
    </row>
    <row r="65" spans="1:12" s="315" customFormat="1" ht="23.4" x14ac:dyDescent="0.3">
      <c r="A65" s="217"/>
      <c r="B65" s="308">
        <v>5</v>
      </c>
      <c r="C65" s="309"/>
      <c r="D65" s="310"/>
      <c r="E65" s="311"/>
      <c r="F65" s="312"/>
      <c r="G65" s="309"/>
      <c r="H65" s="313"/>
      <c r="I65" s="314">
        <f t="shared" si="4"/>
        <v>0.1</v>
      </c>
    </row>
    <row r="66" spans="1:12" s="315" customFormat="1" ht="23.4" x14ac:dyDescent="0.3">
      <c r="A66" s="217"/>
      <c r="B66" s="308">
        <v>6</v>
      </c>
      <c r="C66" s="309"/>
      <c r="D66" s="310"/>
      <c r="E66" s="311"/>
      <c r="F66" s="312"/>
      <c r="G66" s="309"/>
      <c r="H66" s="313"/>
      <c r="I66" s="314">
        <f t="shared" si="4"/>
        <v>0.1</v>
      </c>
    </row>
    <row r="67" spans="1:12" s="315" customFormat="1" ht="23.4" x14ac:dyDescent="0.3">
      <c r="A67" s="217"/>
      <c r="B67" s="308">
        <v>7</v>
      </c>
      <c r="C67" s="309"/>
      <c r="D67" s="310"/>
      <c r="E67" s="311"/>
      <c r="F67" s="312"/>
      <c r="G67" s="309"/>
      <c r="H67" s="313"/>
      <c r="I67" s="314">
        <f t="shared" si="4"/>
        <v>0.1</v>
      </c>
    </row>
    <row r="68" spans="1:12" s="315" customFormat="1" ht="23.4" x14ac:dyDescent="0.3">
      <c r="A68" s="217"/>
      <c r="B68" s="308">
        <v>8</v>
      </c>
      <c r="C68" s="309"/>
      <c r="D68" s="310"/>
      <c r="E68" s="311"/>
      <c r="F68" s="312"/>
      <c r="G68" s="309"/>
      <c r="H68" s="313"/>
      <c r="I68" s="314">
        <f t="shared" si="4"/>
        <v>0.1</v>
      </c>
    </row>
    <row r="69" spans="1:12" s="315" customFormat="1" ht="23.4" x14ac:dyDescent="0.3">
      <c r="A69" s="217"/>
      <c r="B69" s="308">
        <v>9</v>
      </c>
      <c r="C69" s="309"/>
      <c r="D69" s="310"/>
      <c r="E69" s="311"/>
      <c r="F69" s="312"/>
      <c r="G69" s="309"/>
      <c r="H69" s="313"/>
      <c r="I69" s="314">
        <f t="shared" si="4"/>
        <v>0.1</v>
      </c>
    </row>
    <row r="70" spans="1:12" s="315" customFormat="1" ht="23.4" x14ac:dyDescent="0.3">
      <c r="A70" s="217"/>
      <c r="B70" s="308">
        <v>10</v>
      </c>
      <c r="C70" s="309"/>
      <c r="D70" s="310"/>
      <c r="E70" s="311"/>
      <c r="F70" s="312"/>
      <c r="G70" s="309"/>
      <c r="H70" s="313"/>
      <c r="I70" s="314">
        <f t="shared" si="4"/>
        <v>0.1</v>
      </c>
    </row>
    <row r="71" spans="1:12" ht="18.75" customHeight="1" x14ac:dyDescent="0.3">
      <c r="B71" s="298"/>
    </row>
    <row r="72" spans="1:12" ht="18" customHeight="1" x14ac:dyDescent="0.3">
      <c r="B72" s="299" t="str">
        <f ca="1">' '!A1717</f>
        <v>Divers</v>
      </c>
      <c r="C72" s="299"/>
      <c r="D72" s="300"/>
      <c r="E72" s="301"/>
      <c r="F72" s="299"/>
      <c r="G72" s="299"/>
      <c r="H72" s="299"/>
    </row>
    <row r="73" spans="1:12" s="307" customFormat="1" ht="15.75" customHeight="1" x14ac:dyDescent="0.3">
      <c r="A73" s="217"/>
      <c r="B73" s="302" t="str">
        <f ca="1">$B$8</f>
        <v>No.</v>
      </c>
      <c r="C73" s="303" t="str">
        <f ca="1">$C$8</f>
        <v>Désignation</v>
      </c>
      <c r="D73" s="303" t="str">
        <f ca="1">$D$8</f>
        <v>Qui ?</v>
      </c>
      <c r="E73" s="304" t="str">
        <f ca="1">$E$8</f>
        <v>Quand ?</v>
      </c>
      <c r="F73" s="303" t="str">
        <f ca="1">$F$8</f>
        <v>Priorité</v>
      </c>
      <c r="G73" s="303" t="str">
        <f ca="1">G60</f>
        <v>Remarques</v>
      </c>
      <c r="H73" s="305" t="str">
        <f ca="1">$H$8</f>
        <v>Statut</v>
      </c>
      <c r="I73" s="306"/>
    </row>
    <row r="74" spans="1:12" s="315" customFormat="1" ht="23.4" x14ac:dyDescent="0.3">
      <c r="A74" s="217"/>
      <c r="B74" s="308">
        <v>1</v>
      </c>
      <c r="C74" s="309"/>
      <c r="D74" s="310"/>
      <c r="E74" s="311"/>
      <c r="F74" s="312">
        <v>3</v>
      </c>
      <c r="G74" s="309"/>
      <c r="H74" s="313">
        <v>2</v>
      </c>
      <c r="I74" s="314">
        <f>IF(F74=0,0.1,F74)</f>
        <v>3</v>
      </c>
      <c r="L74" s="316"/>
    </row>
    <row r="75" spans="1:12" s="315" customFormat="1" ht="23.4" x14ac:dyDescent="0.3">
      <c r="A75" s="217"/>
      <c r="B75" s="308">
        <v>2</v>
      </c>
      <c r="C75" s="309"/>
      <c r="D75" s="310"/>
      <c r="E75" s="311"/>
      <c r="F75" s="312">
        <v>3</v>
      </c>
      <c r="G75" s="309"/>
      <c r="H75" s="313"/>
      <c r="I75" s="314">
        <f t="shared" ref="I75:I83" si="5">IF(F75=0,0.1,F75)</f>
        <v>3</v>
      </c>
    </row>
    <row r="76" spans="1:12" s="315" customFormat="1" ht="23.4" x14ac:dyDescent="0.3">
      <c r="A76" s="217"/>
      <c r="B76" s="308">
        <v>3</v>
      </c>
      <c r="C76" s="309"/>
      <c r="D76" s="310"/>
      <c r="E76" s="311"/>
      <c r="F76" s="312"/>
      <c r="G76" s="309"/>
      <c r="H76" s="313"/>
      <c r="I76" s="314">
        <f t="shared" si="5"/>
        <v>0.1</v>
      </c>
    </row>
    <row r="77" spans="1:12" s="315" customFormat="1" ht="23.4" x14ac:dyDescent="0.3">
      <c r="A77" s="217"/>
      <c r="B77" s="308">
        <v>4</v>
      </c>
      <c r="C77" s="309"/>
      <c r="D77" s="310"/>
      <c r="E77" s="311"/>
      <c r="F77" s="312"/>
      <c r="G77" s="309"/>
      <c r="H77" s="313"/>
      <c r="I77" s="314">
        <f t="shared" si="5"/>
        <v>0.1</v>
      </c>
    </row>
    <row r="78" spans="1:12" s="315" customFormat="1" ht="23.4" x14ac:dyDescent="0.3">
      <c r="A78" s="217"/>
      <c r="B78" s="308">
        <v>5</v>
      </c>
      <c r="C78" s="309"/>
      <c r="D78" s="310"/>
      <c r="E78" s="311"/>
      <c r="F78" s="312"/>
      <c r="G78" s="309"/>
      <c r="H78" s="313"/>
      <c r="I78" s="314">
        <f t="shared" si="5"/>
        <v>0.1</v>
      </c>
    </row>
    <row r="79" spans="1:12" s="315" customFormat="1" ht="23.4" x14ac:dyDescent="0.3">
      <c r="A79" s="217"/>
      <c r="B79" s="308">
        <v>6</v>
      </c>
      <c r="C79" s="309"/>
      <c r="D79" s="310"/>
      <c r="E79" s="311"/>
      <c r="F79" s="312"/>
      <c r="G79" s="309"/>
      <c r="H79" s="313"/>
      <c r="I79" s="314">
        <f t="shared" si="5"/>
        <v>0.1</v>
      </c>
    </row>
    <row r="80" spans="1:12" s="315" customFormat="1" ht="23.4" x14ac:dyDescent="0.3">
      <c r="A80" s="217"/>
      <c r="B80" s="308">
        <v>7</v>
      </c>
      <c r="C80" s="309"/>
      <c r="D80" s="310"/>
      <c r="E80" s="311"/>
      <c r="F80" s="312"/>
      <c r="G80" s="309"/>
      <c r="H80" s="313"/>
      <c r="I80" s="314">
        <f t="shared" si="5"/>
        <v>0.1</v>
      </c>
    </row>
    <row r="81" spans="1:9" s="315" customFormat="1" ht="23.4" x14ac:dyDescent="0.3">
      <c r="A81" s="217"/>
      <c r="B81" s="308">
        <v>8</v>
      </c>
      <c r="C81" s="309"/>
      <c r="D81" s="310"/>
      <c r="E81" s="311"/>
      <c r="F81" s="312"/>
      <c r="G81" s="309"/>
      <c r="H81" s="313"/>
      <c r="I81" s="314">
        <f t="shared" si="5"/>
        <v>0.1</v>
      </c>
    </row>
    <row r="82" spans="1:9" s="315" customFormat="1" ht="23.4" x14ac:dyDescent="0.3">
      <c r="A82" s="217"/>
      <c r="B82" s="308">
        <v>9</v>
      </c>
      <c r="C82" s="309"/>
      <c r="D82" s="310"/>
      <c r="E82" s="311"/>
      <c r="F82" s="312"/>
      <c r="G82" s="309"/>
      <c r="H82" s="313"/>
      <c r="I82" s="314">
        <f t="shared" si="5"/>
        <v>0.1</v>
      </c>
    </row>
    <row r="83" spans="1:9" s="315" customFormat="1" ht="23.4" x14ac:dyDescent="0.3">
      <c r="A83" s="217"/>
      <c r="B83" s="308">
        <v>10</v>
      </c>
      <c r="C83" s="309"/>
      <c r="D83" s="310"/>
      <c r="E83" s="311"/>
      <c r="F83" s="312"/>
      <c r="G83" s="309"/>
      <c r="H83" s="313"/>
      <c r="I83" s="314">
        <f t="shared" si="5"/>
        <v>0.1</v>
      </c>
    </row>
    <row r="84" spans="1:9" x14ac:dyDescent="0.3">
      <c r="B84" s="208" t="s">
        <v>3953</v>
      </c>
    </row>
  </sheetData>
  <sheetProtection sheet="1" objects="1" scenarios="1" formatCells="0" formatColumns="0" formatRows="0" insertHyperlinks="0" selectLockedCells="1" sort="0" autoFilter="0"/>
  <conditionalFormatting sqref="B9:H18 B22:H31 B35:H44 B48:H57 B61:H70 B74:H83">
    <cfRule type="expression" dxfId="240" priority="3">
      <formula>MOD(ROW(A1),2)=0</formula>
    </cfRule>
    <cfRule type="expression" dxfId="239" priority="15">
      <formula>MOD(ROW(A2),2)=0</formula>
    </cfRule>
  </conditionalFormatting>
  <conditionalFormatting sqref="E9:E18 E22:E31 E35:E44 E48:E57 E61:E70 E74:E83">
    <cfRule type="expression" dxfId="238" priority="1">
      <formula>AND(C9&lt;&gt;"",E9&lt;TODAY())</formula>
    </cfRule>
    <cfRule type="expression" dxfId="237" priority="2">
      <formula>AND(C9&lt;&gt;"",E9&lt;(TODAY()+7))</formula>
    </cfRule>
  </conditionalFormatting>
  <conditionalFormatting sqref="H9:H18 H22:H31 H35:H44 H48:H57 H61:H70 H74:H83">
    <cfRule type="iconSet" priority="11133">
      <iconSet iconSet="3Symbols2" showValue="0" reverse="1">
        <cfvo type="percent" val="0"/>
        <cfvo type="num" val="2"/>
        <cfvo type="num" val="3"/>
      </iconSet>
    </cfRule>
  </conditionalFormatting>
  <dataValidations count="3">
    <dataValidation type="list" showInputMessage="1" showErrorMessage="1" sqref="H9:H18 H74:H83 H22:H32 H35:H45 H48:H58 H61:H71" xr:uid="{00000000-0002-0000-0700-000000000000}">
      <formula1>"1,2,3"</formula1>
    </dataValidation>
    <dataValidation type="list" showInputMessage="1" showErrorMessage="1" sqref="F9:F18 F48:F57 F35:F44 F61:F70 F74:F83 F22:F31" xr:uid="{00000000-0002-0000-0700-000001000000}">
      <formula1>"0,1,2,3,4"</formula1>
    </dataValidation>
    <dataValidation showInputMessage="1" showErrorMessage="1" sqref="F19 F32 F45 F58 F71" xr:uid="{00000000-0002-0000-0700-000002000000}"/>
  </dataValidations>
  <hyperlinks>
    <hyperlink ref="A4" location="x!A192" display="x!A192" xr:uid="{00000000-0004-0000-0700-000000000000}"/>
  </hyperlink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rowBreaks count="1" manualBreakCount="1">
    <brk id="45"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1134" id="{8648B03B-AC8E-4EE8-A11D-055E0F638C85}">
            <x14:iconSet iconSet="5Boxes">
              <x14:cfvo type="percent">
                <xm:f>0</xm:f>
              </x14:cfvo>
              <x14:cfvo type="num">
                <xm:f>1</xm:f>
              </x14:cfvo>
              <x14:cfvo type="num">
                <xm:f>2</xm:f>
              </x14:cfvo>
              <x14:cfvo type="num">
                <xm:f>3</xm:f>
              </x14:cfvo>
              <x14:cfvo type="num">
                <xm:f>4</xm:f>
              </x14:cfvo>
            </x14:iconSet>
          </x14:cfRule>
          <xm:sqref>F9:F18 F22:F31 F35:F44 F48:F57 F61:F70 F74:F83</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39">
    <tabColor theme="2" tint="-0.249977111117893"/>
    <pageSetUpPr fitToPage="1"/>
  </sheetPr>
  <dimension ref="A1:Q87"/>
  <sheetViews>
    <sheetView showGridLines="0" zoomScaleNormal="100" workbookViewId="0">
      <pane ySplit="1" topLeftCell="A2" activePane="bottomLeft" state="frozen"/>
      <selection activeCell="G1" sqref="G1"/>
      <selection pane="bottomLeft" activeCell="D5" sqref="D5"/>
    </sheetView>
  </sheetViews>
  <sheetFormatPr baseColWidth="10" defaultColWidth="12.5546875" defaultRowHeight="14.4" x14ac:dyDescent="0.3"/>
  <cols>
    <col min="1" max="1" width="7" style="331" customWidth="1"/>
    <col min="2" max="2" width="3.109375" style="321" customWidth="1"/>
    <col min="3" max="3" width="3.33203125" style="324" customWidth="1"/>
    <col min="4" max="4" width="36.88671875" style="324" customWidth="1"/>
    <col min="5" max="5" width="4.44140625" style="324" customWidth="1"/>
    <col min="6" max="6" width="4" style="324" customWidth="1"/>
    <col min="7" max="7" width="1.44140625" style="328" customWidth="1"/>
    <col min="8" max="8" width="38" style="328" customWidth="1"/>
    <col min="9" max="9" width="47.33203125" style="328" customWidth="1"/>
    <col min="10" max="10" width="9.33203125" style="324" customWidth="1"/>
    <col min="11" max="11" width="7" style="324" customWidth="1"/>
    <col min="12" max="20" width="4" style="324" customWidth="1"/>
    <col min="21" max="16384" width="12.5546875" style="324"/>
  </cols>
  <sheetData>
    <row r="1" spans="1:17" s="320" customFormat="1" ht="44.25" customHeight="1" x14ac:dyDescent="0.3">
      <c r="A1" s="317"/>
      <c r="B1" s="318" t="str">
        <f ca="1">' '!A127</f>
        <v>B E N C H M A R K I N G</v>
      </c>
      <c r="C1" s="318"/>
      <c r="D1" s="318"/>
      <c r="E1" s="318"/>
      <c r="F1" s="318"/>
      <c r="G1" s="278"/>
      <c r="H1" s="278"/>
      <c r="I1" s="233"/>
      <c r="J1" s="319"/>
      <c r="K1" s="319"/>
      <c r="L1" s="319"/>
    </row>
    <row r="2" spans="1:17" s="320" customFormat="1" ht="14.25" customHeight="1" x14ac:dyDescent="0.3">
      <c r="A2" s="321"/>
      <c r="B2" s="322"/>
      <c r="C2" s="319"/>
      <c r="D2" s="317"/>
      <c r="E2" s="319"/>
      <c r="F2" s="319"/>
      <c r="G2" s="323"/>
      <c r="H2" s="323"/>
      <c r="I2" s="323"/>
      <c r="J2" s="319"/>
      <c r="K2" s="319"/>
      <c r="L2" s="319"/>
    </row>
    <row r="3" spans="1:17" ht="61.5" customHeight="1" x14ac:dyDescent="0.4">
      <c r="A3" s="247"/>
      <c r="B3" s="1628" t="str">
        <f ca="1">' '!A128</f>
        <v>Statut</v>
      </c>
      <c r="C3" s="324" t="str">
        <f ca="1">' '!A129</f>
        <v>No.</v>
      </c>
      <c r="D3" s="325" t="str">
        <f ca="1">' '!A130</f>
        <v>Objets de comparaison</v>
      </c>
      <c r="E3" s="326" t="str">
        <f ca="1">' '!A132</f>
        <v>Nous</v>
      </c>
      <c r="F3" s="327" t="str">
        <f ca="1">' '!A133</f>
        <v>Concurrence</v>
      </c>
      <c r="H3" s="329"/>
      <c r="I3" s="330" t="str">
        <f ca="1">' '!A131</f>
        <v>Remarques</v>
      </c>
    </row>
    <row r="4" spans="1:17" ht="11.25" customHeight="1" x14ac:dyDescent="0.4">
      <c r="B4" s="1628"/>
      <c r="D4" s="332"/>
      <c r="E4" s="333" t="s">
        <v>216</v>
      </c>
      <c r="F4" s="334" t="s">
        <v>217</v>
      </c>
      <c r="H4" s="329"/>
      <c r="I4" s="335"/>
    </row>
    <row r="5" spans="1:17" ht="18" x14ac:dyDescent="0.3">
      <c r="A5" s="336">
        <f>E5-F5</f>
        <v>-3</v>
      </c>
      <c r="B5" s="337">
        <f>IF(A5&gt;=2,1,
IF(A5=0,2,
IF(OR(A5=1,A5=-1,
AND(E5=0,F5=0)),2,3)))</f>
        <v>3</v>
      </c>
      <c r="C5" s="338">
        <v>1</v>
      </c>
      <c r="D5" s="339" t="s">
        <v>218</v>
      </c>
      <c r="E5" s="340">
        <v>-3</v>
      </c>
      <c r="F5" s="341">
        <v>0</v>
      </c>
      <c r="G5" s="342"/>
      <c r="H5" s="292"/>
      <c r="I5" s="343"/>
      <c r="J5" s="344"/>
    </row>
    <row r="6" spans="1:17" ht="18" x14ac:dyDescent="0.3">
      <c r="A6" s="336">
        <f t="shared" ref="A6:A34" si="0">E6-F6</f>
        <v>-2</v>
      </c>
      <c r="B6" s="345">
        <f>IF(A6&gt;=2,1,
IF(A6=0,2,
IF(OR(A6=1,A6=-1,
AND(E6=0,F6=0)),2,3)))</f>
        <v>3</v>
      </c>
      <c r="C6" s="346">
        <v>2</v>
      </c>
      <c r="D6" s="347" t="s">
        <v>219</v>
      </c>
      <c r="E6" s="348">
        <v>1</v>
      </c>
      <c r="F6" s="349">
        <v>3</v>
      </c>
      <c r="G6" s="342"/>
      <c r="H6" s="292"/>
      <c r="I6" s="350"/>
      <c r="Q6" s="321"/>
    </row>
    <row r="7" spans="1:17" ht="18" x14ac:dyDescent="0.3">
      <c r="A7" s="336">
        <f t="shared" si="0"/>
        <v>-1</v>
      </c>
      <c r="B7" s="345">
        <f t="shared" ref="B7:B34" si="1">IF(A7&gt;=2,1,
IF(A7=0,2,
IF(OR(A7=1,A7=-1,
AND(E7=0,F7=0)),2,3)))</f>
        <v>2</v>
      </c>
      <c r="C7" s="346">
        <v>3</v>
      </c>
      <c r="D7" s="347"/>
      <c r="E7" s="348">
        <v>1</v>
      </c>
      <c r="F7" s="349">
        <v>2</v>
      </c>
      <c r="G7" s="342"/>
      <c r="H7" s="292"/>
      <c r="I7" s="350"/>
      <c r="Q7" s="321"/>
    </row>
    <row r="8" spans="1:17" ht="18" x14ac:dyDescent="0.3">
      <c r="A8" s="336">
        <f t="shared" si="0"/>
        <v>0</v>
      </c>
      <c r="B8" s="345">
        <f t="shared" si="1"/>
        <v>2</v>
      </c>
      <c r="C8" s="346">
        <v>4</v>
      </c>
      <c r="D8" s="347"/>
      <c r="E8" s="348">
        <v>-1</v>
      </c>
      <c r="F8" s="349">
        <v>-1</v>
      </c>
      <c r="G8" s="342"/>
      <c r="H8" s="292"/>
      <c r="I8" s="350"/>
      <c r="Q8" s="321"/>
    </row>
    <row r="9" spans="1:17" ht="18" x14ac:dyDescent="0.3">
      <c r="A9" s="336">
        <f t="shared" si="0"/>
        <v>-4</v>
      </c>
      <c r="B9" s="345">
        <f t="shared" si="1"/>
        <v>3</v>
      </c>
      <c r="C9" s="346">
        <v>5</v>
      </c>
      <c r="D9" s="347"/>
      <c r="E9" s="348">
        <v>-3</v>
      </c>
      <c r="F9" s="349">
        <v>1</v>
      </c>
      <c r="G9" s="342"/>
      <c r="H9" s="292"/>
      <c r="I9" s="350"/>
      <c r="Q9" s="321"/>
    </row>
    <row r="10" spans="1:17" ht="18" x14ac:dyDescent="0.3">
      <c r="A10" s="336">
        <f t="shared" si="0"/>
        <v>0</v>
      </c>
      <c r="B10" s="345">
        <f t="shared" si="1"/>
        <v>2</v>
      </c>
      <c r="C10" s="346">
        <v>6</v>
      </c>
      <c r="D10" s="347"/>
      <c r="E10" s="348">
        <v>1</v>
      </c>
      <c r="F10" s="349">
        <v>1</v>
      </c>
      <c r="G10" s="342"/>
      <c r="H10" s="292"/>
      <c r="I10" s="350"/>
      <c r="Q10" s="321"/>
    </row>
    <row r="11" spans="1:17" ht="18" x14ac:dyDescent="0.3">
      <c r="A11" s="336">
        <f t="shared" si="0"/>
        <v>-4</v>
      </c>
      <c r="B11" s="345">
        <f t="shared" si="1"/>
        <v>3</v>
      </c>
      <c r="C11" s="346">
        <v>7</v>
      </c>
      <c r="D11" s="347"/>
      <c r="E11" s="348">
        <v>-3</v>
      </c>
      <c r="F11" s="349">
        <v>1</v>
      </c>
      <c r="G11" s="342"/>
      <c r="H11" s="292"/>
      <c r="I11" s="350"/>
      <c r="Q11" s="321"/>
    </row>
    <row r="12" spans="1:17" ht="18" x14ac:dyDescent="0.3">
      <c r="A12" s="336">
        <f t="shared" si="0"/>
        <v>2</v>
      </c>
      <c r="B12" s="345">
        <f t="shared" si="1"/>
        <v>1</v>
      </c>
      <c r="C12" s="346">
        <v>8</v>
      </c>
      <c r="D12" s="347"/>
      <c r="E12" s="348">
        <v>3</v>
      </c>
      <c r="F12" s="349">
        <v>1</v>
      </c>
      <c r="G12" s="342"/>
      <c r="H12" s="292"/>
      <c r="I12" s="350"/>
      <c r="Q12" s="321"/>
    </row>
    <row r="13" spans="1:17" ht="18" x14ac:dyDescent="0.3">
      <c r="A13" s="336">
        <f t="shared" si="0"/>
        <v>0</v>
      </c>
      <c r="B13" s="345">
        <f t="shared" si="1"/>
        <v>2</v>
      </c>
      <c r="C13" s="346">
        <v>9</v>
      </c>
      <c r="D13" s="347"/>
      <c r="E13" s="348">
        <v>1</v>
      </c>
      <c r="F13" s="349">
        <v>1</v>
      </c>
      <c r="G13" s="342"/>
      <c r="H13" s="292"/>
      <c r="I13" s="350"/>
      <c r="Q13" s="321"/>
    </row>
    <row r="14" spans="1:17" ht="18" x14ac:dyDescent="0.3">
      <c r="A14" s="336">
        <f t="shared" si="0"/>
        <v>-2</v>
      </c>
      <c r="B14" s="345">
        <f t="shared" si="1"/>
        <v>3</v>
      </c>
      <c r="C14" s="346">
        <v>10</v>
      </c>
      <c r="D14" s="347"/>
      <c r="E14" s="348">
        <v>-1</v>
      </c>
      <c r="F14" s="349">
        <v>1</v>
      </c>
      <c r="G14" s="342"/>
      <c r="H14" s="292"/>
      <c r="I14" s="350"/>
      <c r="Q14" s="321"/>
    </row>
    <row r="15" spans="1:17" ht="18" x14ac:dyDescent="0.3">
      <c r="A15" s="336">
        <f t="shared" si="0"/>
        <v>1</v>
      </c>
      <c r="B15" s="345">
        <f t="shared" si="1"/>
        <v>2</v>
      </c>
      <c r="C15" s="346">
        <v>11</v>
      </c>
      <c r="D15" s="351"/>
      <c r="E15" s="348">
        <v>2</v>
      </c>
      <c r="F15" s="349">
        <v>1</v>
      </c>
      <c r="G15" s="342"/>
      <c r="H15" s="292"/>
      <c r="I15" s="350"/>
      <c r="Q15" s="321"/>
    </row>
    <row r="16" spans="1:17" ht="18" x14ac:dyDescent="0.3">
      <c r="A16" s="336">
        <f t="shared" si="0"/>
        <v>-2</v>
      </c>
      <c r="B16" s="345">
        <f t="shared" si="1"/>
        <v>3</v>
      </c>
      <c r="C16" s="346">
        <v>12</v>
      </c>
      <c r="D16" s="347"/>
      <c r="E16" s="348">
        <v>-1</v>
      </c>
      <c r="F16" s="349">
        <v>1</v>
      </c>
      <c r="G16" s="342"/>
      <c r="H16" s="292"/>
      <c r="I16" s="350"/>
      <c r="Q16" s="321"/>
    </row>
    <row r="17" spans="1:17" ht="18" x14ac:dyDescent="0.3">
      <c r="A17" s="336">
        <f t="shared" si="0"/>
        <v>-1</v>
      </c>
      <c r="B17" s="345">
        <f t="shared" si="1"/>
        <v>2</v>
      </c>
      <c r="C17" s="346">
        <v>13</v>
      </c>
      <c r="D17" s="347"/>
      <c r="E17" s="348">
        <v>0</v>
      </c>
      <c r="F17" s="349">
        <v>1</v>
      </c>
      <c r="G17" s="342"/>
      <c r="H17" s="292"/>
      <c r="I17" s="350"/>
      <c r="Q17" s="321"/>
    </row>
    <row r="18" spans="1:17" ht="18" x14ac:dyDescent="0.3">
      <c r="A18" s="336">
        <f t="shared" si="0"/>
        <v>-3</v>
      </c>
      <c r="B18" s="345">
        <f t="shared" si="1"/>
        <v>3</v>
      </c>
      <c r="C18" s="346">
        <v>14</v>
      </c>
      <c r="D18" s="347"/>
      <c r="E18" s="348">
        <v>-2</v>
      </c>
      <c r="F18" s="349">
        <v>1</v>
      </c>
      <c r="G18" s="342"/>
      <c r="H18" s="292"/>
      <c r="I18" s="350"/>
      <c r="Q18" s="321"/>
    </row>
    <row r="19" spans="1:17" ht="18" x14ac:dyDescent="0.3">
      <c r="A19" s="336">
        <f t="shared" si="0"/>
        <v>0</v>
      </c>
      <c r="B19" s="345">
        <f t="shared" si="1"/>
        <v>2</v>
      </c>
      <c r="C19" s="346">
        <v>15</v>
      </c>
      <c r="D19" s="347"/>
      <c r="E19" s="348">
        <v>0</v>
      </c>
      <c r="F19" s="349">
        <v>0</v>
      </c>
      <c r="G19" s="342"/>
      <c r="H19" s="292"/>
      <c r="I19" s="350"/>
      <c r="Q19" s="321"/>
    </row>
    <row r="20" spans="1:17" ht="18" x14ac:dyDescent="0.3">
      <c r="A20" s="336">
        <f t="shared" si="0"/>
        <v>0</v>
      </c>
      <c r="B20" s="345">
        <f t="shared" si="1"/>
        <v>2</v>
      </c>
      <c r="C20" s="346">
        <v>16</v>
      </c>
      <c r="D20" s="347"/>
      <c r="E20" s="348">
        <v>0</v>
      </c>
      <c r="F20" s="349">
        <v>0</v>
      </c>
      <c r="G20" s="342"/>
      <c r="H20" s="292"/>
      <c r="I20" s="350"/>
      <c r="Q20" s="321"/>
    </row>
    <row r="21" spans="1:17" ht="18" x14ac:dyDescent="0.3">
      <c r="A21" s="336">
        <f t="shared" si="0"/>
        <v>0</v>
      </c>
      <c r="B21" s="345">
        <f t="shared" si="1"/>
        <v>2</v>
      </c>
      <c r="C21" s="346">
        <v>17</v>
      </c>
      <c r="D21" s="347"/>
      <c r="E21" s="348">
        <v>0</v>
      </c>
      <c r="F21" s="349">
        <v>0</v>
      </c>
      <c r="G21" s="342"/>
      <c r="H21" s="292"/>
      <c r="I21" s="350"/>
      <c r="Q21" s="321"/>
    </row>
    <row r="22" spans="1:17" ht="18" x14ac:dyDescent="0.3">
      <c r="A22" s="336">
        <f t="shared" si="0"/>
        <v>0</v>
      </c>
      <c r="B22" s="345">
        <f t="shared" si="1"/>
        <v>2</v>
      </c>
      <c r="C22" s="346">
        <v>18</v>
      </c>
      <c r="D22" s="347"/>
      <c r="E22" s="348">
        <v>0</v>
      </c>
      <c r="F22" s="349">
        <v>0</v>
      </c>
      <c r="G22" s="342"/>
      <c r="H22" s="292"/>
      <c r="I22" s="350"/>
      <c r="Q22" s="321"/>
    </row>
    <row r="23" spans="1:17" ht="18" x14ac:dyDescent="0.3">
      <c r="A23" s="336">
        <f t="shared" si="0"/>
        <v>0</v>
      </c>
      <c r="B23" s="345">
        <f t="shared" si="1"/>
        <v>2</v>
      </c>
      <c r="C23" s="346">
        <v>19</v>
      </c>
      <c r="D23" s="347"/>
      <c r="E23" s="348">
        <v>0</v>
      </c>
      <c r="F23" s="349">
        <v>0</v>
      </c>
      <c r="G23" s="342"/>
      <c r="H23" s="292"/>
      <c r="I23" s="350"/>
      <c r="Q23" s="321"/>
    </row>
    <row r="24" spans="1:17" ht="18" x14ac:dyDescent="0.3">
      <c r="A24" s="336">
        <f t="shared" si="0"/>
        <v>0</v>
      </c>
      <c r="B24" s="345">
        <f t="shared" si="1"/>
        <v>2</v>
      </c>
      <c r="C24" s="346">
        <v>20</v>
      </c>
      <c r="D24" s="347"/>
      <c r="E24" s="348">
        <v>0</v>
      </c>
      <c r="F24" s="349">
        <v>0</v>
      </c>
      <c r="G24" s="342"/>
      <c r="H24" s="292"/>
      <c r="I24" s="350"/>
      <c r="Q24" s="321"/>
    </row>
    <row r="25" spans="1:17" ht="18" x14ac:dyDescent="0.3">
      <c r="A25" s="336">
        <f t="shared" si="0"/>
        <v>0</v>
      </c>
      <c r="B25" s="345">
        <f t="shared" si="1"/>
        <v>2</v>
      </c>
      <c r="C25" s="346">
        <v>21</v>
      </c>
      <c r="D25" s="347"/>
      <c r="E25" s="348">
        <v>0</v>
      </c>
      <c r="F25" s="349">
        <v>0</v>
      </c>
      <c r="G25" s="342"/>
      <c r="H25" s="292"/>
      <c r="I25" s="350"/>
      <c r="Q25" s="321"/>
    </row>
    <row r="26" spans="1:17" ht="18" x14ac:dyDescent="0.3">
      <c r="A26" s="336">
        <f t="shared" si="0"/>
        <v>0</v>
      </c>
      <c r="B26" s="345">
        <f t="shared" si="1"/>
        <v>2</v>
      </c>
      <c r="C26" s="346">
        <v>22</v>
      </c>
      <c r="D26" s="347"/>
      <c r="E26" s="348">
        <v>0</v>
      </c>
      <c r="F26" s="349">
        <v>0</v>
      </c>
      <c r="G26" s="342"/>
      <c r="H26" s="292"/>
      <c r="I26" s="350"/>
      <c r="Q26" s="321"/>
    </row>
    <row r="27" spans="1:17" ht="18" x14ac:dyDescent="0.3">
      <c r="A27" s="336">
        <f t="shared" si="0"/>
        <v>0</v>
      </c>
      <c r="B27" s="345">
        <f t="shared" si="1"/>
        <v>2</v>
      </c>
      <c r="C27" s="346">
        <v>23</v>
      </c>
      <c r="D27" s="347"/>
      <c r="E27" s="348">
        <v>0</v>
      </c>
      <c r="F27" s="349">
        <v>0</v>
      </c>
      <c r="G27" s="342"/>
      <c r="H27" s="292"/>
      <c r="I27" s="350"/>
    </row>
    <row r="28" spans="1:17" ht="18" x14ac:dyDescent="0.3">
      <c r="A28" s="336">
        <f t="shared" si="0"/>
        <v>0</v>
      </c>
      <c r="B28" s="345">
        <f t="shared" si="1"/>
        <v>2</v>
      </c>
      <c r="C28" s="346">
        <v>24</v>
      </c>
      <c r="D28" s="347"/>
      <c r="E28" s="348">
        <v>0</v>
      </c>
      <c r="F28" s="349">
        <v>0</v>
      </c>
      <c r="G28" s="342"/>
      <c r="H28" s="292"/>
      <c r="I28" s="350"/>
    </row>
    <row r="29" spans="1:17" ht="18" x14ac:dyDescent="0.3">
      <c r="A29" s="336">
        <f t="shared" si="0"/>
        <v>0</v>
      </c>
      <c r="B29" s="345">
        <f t="shared" si="1"/>
        <v>2</v>
      </c>
      <c r="C29" s="346">
        <v>25</v>
      </c>
      <c r="D29" s="347"/>
      <c r="E29" s="348">
        <v>0</v>
      </c>
      <c r="F29" s="349">
        <v>0</v>
      </c>
      <c r="G29" s="342"/>
      <c r="H29" s="292"/>
      <c r="I29" s="350"/>
    </row>
    <row r="30" spans="1:17" ht="18" x14ac:dyDescent="0.3">
      <c r="A30" s="336">
        <f t="shared" si="0"/>
        <v>0</v>
      </c>
      <c r="B30" s="345">
        <f t="shared" si="1"/>
        <v>2</v>
      </c>
      <c r="C30" s="346">
        <v>26</v>
      </c>
      <c r="D30" s="347"/>
      <c r="E30" s="348">
        <v>0</v>
      </c>
      <c r="F30" s="349">
        <v>0</v>
      </c>
      <c r="G30" s="342"/>
      <c r="H30" s="292"/>
      <c r="I30" s="350"/>
    </row>
    <row r="31" spans="1:17" ht="18" x14ac:dyDescent="0.3">
      <c r="A31" s="336">
        <f t="shared" si="0"/>
        <v>0</v>
      </c>
      <c r="B31" s="345">
        <f t="shared" si="1"/>
        <v>2</v>
      </c>
      <c r="C31" s="346">
        <v>27</v>
      </c>
      <c r="D31" s="347"/>
      <c r="E31" s="348">
        <v>0</v>
      </c>
      <c r="F31" s="349">
        <v>0</v>
      </c>
      <c r="G31" s="342"/>
      <c r="H31" s="292"/>
      <c r="I31" s="350"/>
      <c r="J31" s="352"/>
      <c r="K31" s="352"/>
    </row>
    <row r="32" spans="1:17" ht="18" x14ac:dyDescent="0.3">
      <c r="A32" s="336">
        <f t="shared" si="0"/>
        <v>0</v>
      </c>
      <c r="B32" s="345">
        <f t="shared" si="1"/>
        <v>2</v>
      </c>
      <c r="C32" s="346">
        <v>28</v>
      </c>
      <c r="D32" s="347"/>
      <c r="E32" s="348">
        <v>0</v>
      </c>
      <c r="F32" s="349">
        <v>0</v>
      </c>
      <c r="G32" s="342"/>
      <c r="H32" s="292"/>
      <c r="I32" s="350"/>
      <c r="J32" s="353"/>
      <c r="K32" s="354"/>
    </row>
    <row r="33" spans="1:11" ht="18" x14ac:dyDescent="0.3">
      <c r="A33" s="336">
        <f t="shared" si="0"/>
        <v>0</v>
      </c>
      <c r="B33" s="345">
        <f t="shared" si="1"/>
        <v>2</v>
      </c>
      <c r="C33" s="346">
        <v>29</v>
      </c>
      <c r="D33" s="347"/>
      <c r="E33" s="348">
        <v>0</v>
      </c>
      <c r="F33" s="349">
        <v>0</v>
      </c>
      <c r="G33" s="342"/>
      <c r="H33" s="292"/>
      <c r="I33" s="350"/>
      <c r="J33" s="353"/>
      <c r="K33" s="354"/>
    </row>
    <row r="34" spans="1:11" ht="18" x14ac:dyDescent="0.3">
      <c r="A34" s="336">
        <f t="shared" si="0"/>
        <v>0</v>
      </c>
      <c r="B34" s="355">
        <f t="shared" si="1"/>
        <v>2</v>
      </c>
      <c r="C34" s="356">
        <v>30</v>
      </c>
      <c r="D34" s="357"/>
      <c r="E34" s="358">
        <v>0</v>
      </c>
      <c r="F34" s="359">
        <v>0</v>
      </c>
      <c r="G34" s="342"/>
      <c r="H34" s="292"/>
      <c r="I34" s="360"/>
      <c r="J34" s="353"/>
      <c r="K34" s="354"/>
    </row>
    <row r="35" spans="1:11" ht="18" x14ac:dyDescent="0.3">
      <c r="C35" s="208" t="s">
        <v>3953</v>
      </c>
      <c r="D35" s="217"/>
      <c r="E35" s="361"/>
      <c r="F35" s="361"/>
      <c r="G35" s="362"/>
      <c r="H35" s="363"/>
      <c r="I35" s="364"/>
      <c r="J35" s="353"/>
      <c r="K35" s="354"/>
    </row>
    <row r="36" spans="1:11" ht="19.5" customHeight="1" x14ac:dyDescent="0.3">
      <c r="C36" s="365"/>
      <c r="D36" s="353"/>
      <c r="E36" s="361"/>
      <c r="F36" s="361"/>
      <c r="G36" s="362"/>
      <c r="H36" s="363"/>
      <c r="I36" s="364"/>
      <c r="J36" s="353"/>
      <c r="K36" s="354"/>
    </row>
    <row r="37" spans="1:11" ht="18" x14ac:dyDescent="0.3">
      <c r="C37" s="365"/>
      <c r="D37" s="353"/>
      <c r="E37" s="361"/>
      <c r="F37" s="361"/>
      <c r="G37" s="362"/>
      <c r="H37" s="363"/>
      <c r="I37" s="364"/>
      <c r="J37" s="353"/>
      <c r="K37" s="354"/>
    </row>
    <row r="38" spans="1:11" ht="18" x14ac:dyDescent="0.3">
      <c r="C38" s="365"/>
      <c r="D38" s="353"/>
      <c r="E38" s="361"/>
      <c r="F38" s="361"/>
      <c r="G38" s="362"/>
      <c r="H38" s="363"/>
      <c r="I38" s="364"/>
      <c r="J38" s="353"/>
      <c r="K38" s="354"/>
    </row>
    <row r="39" spans="1:11" ht="18" x14ac:dyDescent="0.3">
      <c r="C39" s="365"/>
      <c r="D39" s="353"/>
      <c r="E39" s="361"/>
      <c r="F39" s="361"/>
      <c r="G39" s="362"/>
      <c r="H39" s="363"/>
      <c r="I39" s="364"/>
      <c r="J39" s="353"/>
      <c r="K39" s="354"/>
    </row>
    <row r="40" spans="1:11" ht="18" x14ac:dyDescent="0.3">
      <c r="C40" s="365"/>
      <c r="D40" s="353"/>
      <c r="E40" s="361"/>
      <c r="F40" s="361"/>
      <c r="G40" s="362"/>
      <c r="H40" s="363"/>
      <c r="I40" s="364"/>
      <c r="J40" s="353"/>
      <c r="K40" s="354"/>
    </row>
    <row r="41" spans="1:11" ht="18" x14ac:dyDescent="0.3">
      <c r="C41" s="365"/>
      <c r="D41" s="353"/>
      <c r="E41" s="361"/>
      <c r="F41" s="361"/>
      <c r="G41" s="362"/>
      <c r="H41" s="363"/>
      <c r="I41" s="364"/>
      <c r="J41" s="353"/>
      <c r="K41" s="354"/>
    </row>
    <row r="42" spans="1:11" ht="18" x14ac:dyDescent="0.3">
      <c r="C42" s="365"/>
      <c r="D42" s="353"/>
      <c r="E42" s="361"/>
      <c r="F42" s="361"/>
      <c r="G42" s="362"/>
      <c r="H42" s="363"/>
      <c r="I42" s="364"/>
      <c r="J42" s="353"/>
      <c r="K42" s="354"/>
    </row>
    <row r="43" spans="1:11" ht="18" x14ac:dyDescent="0.3">
      <c r="C43" s="365"/>
      <c r="D43" s="353"/>
      <c r="E43" s="361"/>
      <c r="F43" s="361"/>
      <c r="G43" s="362"/>
      <c r="H43" s="363"/>
      <c r="I43" s="364"/>
      <c r="J43" s="353"/>
      <c r="K43" s="354"/>
    </row>
    <row r="44" spans="1:11" ht="18" x14ac:dyDescent="0.3">
      <c r="C44" s="365"/>
      <c r="D44" s="353"/>
      <c r="E44" s="361"/>
      <c r="F44" s="361"/>
      <c r="G44" s="362"/>
      <c r="H44" s="363"/>
      <c r="I44" s="364"/>
      <c r="J44" s="353"/>
      <c r="K44" s="354"/>
    </row>
    <row r="45" spans="1:11" ht="18" x14ac:dyDescent="0.3">
      <c r="C45" s="365"/>
      <c r="D45" s="353"/>
      <c r="E45" s="366"/>
      <c r="F45" s="366"/>
      <c r="G45" s="362"/>
      <c r="H45" s="363"/>
      <c r="I45" s="364"/>
      <c r="J45" s="353"/>
      <c r="K45" s="354"/>
    </row>
    <row r="46" spans="1:11" ht="402.75" customHeight="1" x14ac:dyDescent="0.3">
      <c r="C46" s="365"/>
      <c r="D46" s="353"/>
      <c r="E46" s="361"/>
      <c r="F46" s="361"/>
      <c r="G46" s="362"/>
      <c r="H46" s="363"/>
      <c r="I46" s="364"/>
      <c r="J46" s="353"/>
      <c r="K46" s="354"/>
    </row>
    <row r="47" spans="1:11" ht="18" x14ac:dyDescent="0.3">
      <c r="C47" s="365"/>
      <c r="D47" s="353"/>
      <c r="E47" s="361"/>
      <c r="F47" s="361"/>
      <c r="G47" s="362"/>
      <c r="H47" s="363"/>
      <c r="I47" s="364"/>
      <c r="J47" s="353"/>
      <c r="K47" s="354"/>
    </row>
    <row r="48" spans="1:11" ht="18" x14ac:dyDescent="0.3">
      <c r="C48" s="365"/>
      <c r="E48" s="361"/>
      <c r="F48" s="361"/>
      <c r="G48" s="362"/>
      <c r="H48" s="363"/>
      <c r="I48" s="364"/>
      <c r="J48" s="353"/>
      <c r="K48" s="354"/>
    </row>
    <row r="49" spans="3:11" ht="18" x14ac:dyDescent="0.3">
      <c r="C49" s="365"/>
      <c r="D49" s="353"/>
      <c r="E49" s="361"/>
      <c r="F49" s="361"/>
      <c r="G49" s="362"/>
      <c r="H49" s="363"/>
      <c r="I49" s="364"/>
      <c r="J49" s="353"/>
      <c r="K49" s="354"/>
    </row>
    <row r="50" spans="3:11" ht="18" x14ac:dyDescent="0.3">
      <c r="C50" s="365"/>
      <c r="D50" s="353"/>
      <c r="E50" s="361"/>
      <c r="F50" s="361"/>
      <c r="G50" s="362"/>
      <c r="H50" s="363"/>
      <c r="I50" s="364"/>
      <c r="J50" s="353"/>
      <c r="K50" s="354"/>
    </row>
    <row r="51" spans="3:11" ht="18" x14ac:dyDescent="0.3">
      <c r="C51" s="365"/>
      <c r="D51" s="353"/>
      <c r="E51" s="361"/>
      <c r="F51" s="361"/>
      <c r="G51" s="362"/>
      <c r="H51" s="363"/>
      <c r="I51" s="364"/>
      <c r="J51" s="353"/>
      <c r="K51" s="354"/>
    </row>
    <row r="52" spans="3:11" ht="18" x14ac:dyDescent="0.3">
      <c r="C52" s="365"/>
      <c r="D52" s="353"/>
      <c r="E52" s="361"/>
      <c r="F52" s="361"/>
      <c r="G52" s="362"/>
      <c r="H52" s="363"/>
      <c r="I52" s="364"/>
      <c r="J52" s="353"/>
      <c r="K52" s="354"/>
    </row>
    <row r="62" spans="3:11" ht="15.6" x14ac:dyDescent="0.3">
      <c r="H62" s="367"/>
      <c r="I62" s="367"/>
    </row>
    <row r="68" spans="5:6" x14ac:dyDescent="0.3">
      <c r="E68" s="368"/>
      <c r="F68" s="368"/>
    </row>
    <row r="69" spans="5:6" x14ac:dyDescent="0.3">
      <c r="E69" s="321"/>
      <c r="F69" s="321"/>
    </row>
    <row r="70" spans="5:6" x14ac:dyDescent="0.3">
      <c r="E70" s="321"/>
      <c r="F70" s="321"/>
    </row>
    <row r="71" spans="5:6" x14ac:dyDescent="0.3">
      <c r="E71" s="321"/>
      <c r="F71" s="321"/>
    </row>
    <row r="72" spans="5:6" x14ac:dyDescent="0.3">
      <c r="E72" s="321"/>
      <c r="F72" s="321"/>
    </row>
    <row r="73" spans="5:6" x14ac:dyDescent="0.3">
      <c r="E73" s="321"/>
      <c r="F73" s="321"/>
    </row>
    <row r="74" spans="5:6" x14ac:dyDescent="0.3">
      <c r="E74" s="321"/>
      <c r="F74" s="321"/>
    </row>
    <row r="75" spans="5:6" x14ac:dyDescent="0.3">
      <c r="E75" s="321"/>
      <c r="F75" s="321"/>
    </row>
    <row r="76" spans="5:6" x14ac:dyDescent="0.3">
      <c r="E76" s="321"/>
      <c r="F76" s="321"/>
    </row>
    <row r="77" spans="5:6" x14ac:dyDescent="0.3">
      <c r="E77" s="321"/>
      <c r="F77" s="321"/>
    </row>
    <row r="78" spans="5:6" x14ac:dyDescent="0.3">
      <c r="E78" s="321"/>
      <c r="F78" s="321"/>
    </row>
    <row r="79" spans="5:6" x14ac:dyDescent="0.3">
      <c r="E79" s="321"/>
      <c r="F79" s="321"/>
    </row>
    <row r="80" spans="5:6" x14ac:dyDescent="0.3">
      <c r="E80" s="321"/>
      <c r="F80" s="321"/>
    </row>
    <row r="81" spans="5:6" x14ac:dyDescent="0.3">
      <c r="E81" s="321"/>
      <c r="F81" s="321"/>
    </row>
    <row r="82" spans="5:6" x14ac:dyDescent="0.3">
      <c r="E82" s="321"/>
      <c r="F82" s="321"/>
    </row>
    <row r="83" spans="5:6" x14ac:dyDescent="0.3">
      <c r="E83" s="321"/>
      <c r="F83" s="321"/>
    </row>
    <row r="84" spans="5:6" x14ac:dyDescent="0.3">
      <c r="E84" s="321"/>
      <c r="F84" s="321"/>
    </row>
    <row r="85" spans="5:6" x14ac:dyDescent="0.3">
      <c r="E85" s="321"/>
      <c r="F85" s="321"/>
    </row>
    <row r="86" spans="5:6" x14ac:dyDescent="0.3">
      <c r="E86" s="321"/>
      <c r="F86" s="321"/>
    </row>
    <row r="87" spans="5:6" x14ac:dyDescent="0.3">
      <c r="E87" s="321"/>
      <c r="F87" s="321"/>
    </row>
  </sheetData>
  <sheetProtection sheet="1" objects="1" scenarios="1" formatCells="0" formatColumns="0" formatRows="0" insertHyperlinks="0" selectLockedCells="1" sort="0" autoFilter="0"/>
  <mergeCells count="1">
    <mergeCell ref="B3:B4"/>
  </mergeCells>
  <conditionalFormatting sqref="B5:B34">
    <cfRule type="iconSet" priority="1">
      <iconSet iconSet="3Signs" showValue="0" reverse="1">
        <cfvo type="percent" val="0"/>
        <cfvo type="num" val="2"/>
        <cfvo type="num" val="3"/>
      </iconSet>
    </cfRule>
    <cfRule type="expression" dxfId="236" priority="2">
      <formula>MOD(ROW(A9),2)=1</formula>
    </cfRule>
    <cfRule type="expression" dxfId="235" priority="3">
      <formula>MOD(ROW(A9),2)=0</formula>
    </cfRule>
  </conditionalFormatting>
  <conditionalFormatting sqref="C5:C22 C23:E23 C24:F34">
    <cfRule type="expression" dxfId="234" priority="24">
      <formula>MOD(ROW(B9),2)=1</formula>
    </cfRule>
    <cfRule type="expression" dxfId="233" priority="25">
      <formula>MOD(ROW(B9),2)=0</formula>
    </cfRule>
  </conditionalFormatting>
  <conditionalFormatting sqref="D20:E22 F20:F23">
    <cfRule type="expression" dxfId="232" priority="21">
      <formula>MOD(ROW(C24),2)=1</formula>
    </cfRule>
    <cfRule type="expression" dxfId="231" priority="22">
      <formula>MOD(ROW(C24),2)=0</formula>
    </cfRule>
  </conditionalFormatting>
  <conditionalFormatting sqref="D5:I19">
    <cfRule type="expression" dxfId="230" priority="4">
      <formula>MOD(ROW(C9),2)=1</formula>
    </cfRule>
    <cfRule type="expression" dxfId="229" priority="5">
      <formula>MOD(ROW(C9),2)=0</formula>
    </cfRule>
  </conditionalFormatting>
  <conditionalFormatting sqref="G35:G52">
    <cfRule type="iconSet" priority="11">
      <iconSet iconSet="5Rating">
        <cfvo type="percent" val="0"/>
        <cfvo type="num" val="1"/>
        <cfvo type="num" val="2"/>
        <cfvo type="num" val="3"/>
        <cfvo type="num" val="4"/>
      </iconSet>
    </cfRule>
  </conditionalFormatting>
  <conditionalFormatting sqref="G20:I34">
    <cfRule type="expression" dxfId="228" priority="8">
      <formula>MOD(ROW(F24),2)=1</formula>
    </cfRule>
    <cfRule type="expression" dxfId="227" priority="9">
      <formula>MOD(ROW(F24),2)=0</formula>
    </cfRule>
  </conditionalFormatting>
  <conditionalFormatting sqref="I35:I52">
    <cfRule type="iconSet" priority="10">
      <iconSet iconSet="3Signs" showValue="0" reverse="1">
        <cfvo type="percent" val="0"/>
        <cfvo type="num" val="2"/>
        <cfvo type="num" val="3"/>
      </iconSet>
    </cfRule>
  </conditionalFormatting>
  <conditionalFormatting sqref="K32 K34 K36 K44 K46:K52">
    <cfRule type="cellIs" dxfId="226" priority="30" operator="equal">
      <formula>3</formula>
    </cfRule>
    <cfRule type="cellIs" dxfId="225" priority="31" operator="equal">
      <formula>2</formula>
    </cfRule>
    <cfRule type="cellIs" dxfId="224" priority="32" operator="equal">
      <formula>1</formula>
    </cfRule>
  </conditionalFormatting>
  <conditionalFormatting sqref="K32:K52">
    <cfRule type="iconSet" priority="34">
      <iconSet iconSet="3Symbols2" showValue="0" reverse="1">
        <cfvo type="percent" val="0"/>
        <cfvo type="num" val="2"/>
        <cfvo type="num" val="3"/>
      </iconSet>
    </cfRule>
    <cfRule type="cellIs" dxfId="223" priority="35" operator="equal">
      <formula>3</formula>
    </cfRule>
    <cfRule type="cellIs" dxfId="222" priority="36" operator="equal">
      <formula>2</formula>
    </cfRule>
    <cfRule type="cellIs" dxfId="221" priority="37" operator="equal">
      <formula>1</formula>
    </cfRule>
  </conditionalFormatting>
  <dataValidations count="4">
    <dataValidation type="list" allowBlank="1" showInputMessage="1" showErrorMessage="1" sqref="G35:G52" xr:uid="{00000000-0002-0000-0800-000000000000}">
      <formula1>"1,2,3,4,5"</formula1>
    </dataValidation>
    <dataValidation type="list" allowBlank="1" showInputMessage="1" showErrorMessage="1" sqref="E35:F52" xr:uid="{00000000-0002-0000-0800-000001000000}">
      <formula1>"1,2,3,4,5,6,7,8,9,10,11"</formula1>
    </dataValidation>
    <dataValidation type="list" allowBlank="1" showInputMessage="1" showErrorMessage="1" sqref="K32:K52 I35:I52" xr:uid="{00000000-0002-0000-0800-000002000000}">
      <formula1>"1,2,3"</formula1>
    </dataValidation>
    <dataValidation type="list" allowBlank="1" showInputMessage="1" showErrorMessage="1" sqref="E5:F34" xr:uid="{00000000-0002-0000-0800-000003000000}">
      <formula1>"3,2,1,0,-1,-2,-3"</formula1>
    </dataValidation>
  </dataValidations>
  <printOptions horizontalCentered="1"/>
  <pageMargins left="0.23622047244094491" right="0.23622047244094491" top="0.19685039370078741" bottom="0.19685039370078741" header="0.19685039370078741" footer="0.19685039370078741"/>
  <pageSetup paperSize="9" scale="72"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6" id="{16A891E7-B3A1-41EF-AC1F-DB7C840459F2}">
            <x14:iconSet iconSet="5Boxes">
              <x14:cfvo type="percent">
                <xm:f>0</xm:f>
              </x14:cfvo>
              <x14:cfvo type="num">
                <xm:f>3</xm:f>
              </x14:cfvo>
              <x14:cfvo type="num">
                <xm:f>6</xm:f>
              </x14:cfvo>
              <x14:cfvo type="num">
                <xm:f>9</xm:f>
              </x14:cfvo>
              <x14:cfvo type="num">
                <xm:f>10</xm:f>
              </x14:cfvo>
            </x14:iconSet>
          </x14:cfRule>
          <xm:sqref>E35:F52</xm:sqref>
        </x14:conditionalFormatting>
        <x14:conditionalFormatting xmlns:xm="http://schemas.microsoft.com/office/excel/2006/main">
          <x14:cfRule type="iconSet" priority="33" id="{37AA0207-B18C-4D01-AB55-780E5F857666}">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K32 K34 K36 K44 K46:K52</xm:sqref>
        </x14:conditionalFormatting>
        <x14:conditionalFormatting xmlns:xm="http://schemas.microsoft.com/office/excel/2006/main">
          <x14:cfRule type="iconSet" priority="29" id="{82A0C7D6-6252-4A2F-8169-976074237C1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K33 K35 K37:K43 K45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7">
    <tabColor theme="2" tint="-0.249977111117893"/>
  </sheetPr>
  <dimension ref="A1:S1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31" customWidth="1"/>
    <col min="2" max="2" width="3.88671875" style="331" customWidth="1"/>
    <col min="3" max="3" width="31.44140625" style="331" customWidth="1"/>
    <col min="4" max="4" width="39.33203125" style="331" customWidth="1"/>
    <col min="5" max="5" width="12.5546875" style="331" customWidth="1"/>
    <col min="6" max="6" width="7.33203125" style="331" bestFit="1" customWidth="1"/>
    <col min="7" max="7" width="40.6640625" style="331" bestFit="1" customWidth="1"/>
    <col min="8" max="8" width="6.44140625" style="331" bestFit="1" customWidth="1"/>
    <col min="9" max="9" width="4.5546875" style="331" hidden="1" customWidth="1"/>
    <col min="10" max="10" width="3" style="331" customWidth="1"/>
    <col min="11" max="18" width="3.44140625" style="331" customWidth="1"/>
    <col min="19" max="19" width="11.44140625" style="331" customWidth="1"/>
    <col min="20" max="16384" width="11.44140625" style="331"/>
  </cols>
  <sheetData>
    <row r="1" spans="1:19" s="320" customFormat="1" ht="44.25" customHeight="1" x14ac:dyDescent="0.3">
      <c r="A1" s="369"/>
      <c r="B1" s="318" t="str">
        <f ca="1">' '!A93</f>
        <v>T E N D A N C E S   D E   D É V E L O P P E M E N T</v>
      </c>
      <c r="C1" s="318"/>
      <c r="D1" s="318"/>
      <c r="E1" s="318"/>
      <c r="F1" s="318"/>
      <c r="G1" s="370"/>
      <c r="H1" s="233"/>
      <c r="I1" s="318"/>
      <c r="J1" s="371"/>
      <c r="K1" s="371"/>
      <c r="L1" s="371"/>
      <c r="M1" s="371"/>
      <c r="N1" s="371"/>
      <c r="O1" s="371"/>
      <c r="P1" s="371"/>
      <c r="Q1" s="371"/>
      <c r="R1" s="371"/>
      <c r="S1" s="371"/>
    </row>
    <row r="2" spans="1:19" s="320" customFormat="1" ht="0.9" customHeight="1" x14ac:dyDescent="0.3">
      <c r="A2" s="372"/>
      <c r="B2" s="317"/>
      <c r="C2" s="319"/>
      <c r="D2" s="319"/>
      <c r="E2" s="319"/>
      <c r="F2" s="319"/>
      <c r="G2" s="373"/>
      <c r="H2" s="374"/>
      <c r="I2" s="319"/>
      <c r="J2" s="371"/>
      <c r="K2" s="371"/>
      <c r="L2" s="371"/>
      <c r="M2" s="371"/>
      <c r="N2" s="371"/>
      <c r="O2" s="371"/>
      <c r="P2" s="371"/>
      <c r="Q2" s="371"/>
      <c r="R2" s="371"/>
      <c r="S2" s="371"/>
    </row>
    <row r="3" spans="1:19" ht="14.25" customHeight="1" x14ac:dyDescent="0.3">
      <c r="A3" s="321"/>
      <c r="B3" s="375"/>
    </row>
    <row r="4" spans="1:19" x14ac:dyDescent="0.3">
      <c r="A4" s="247"/>
      <c r="B4" s="376"/>
    </row>
    <row r="5" spans="1:19" x14ac:dyDescent="0.3">
      <c r="B5" s="377"/>
      <c r="C5" s="378" t="str">
        <f ca="1">' '!A94</f>
        <v>Tendances politiques</v>
      </c>
      <c r="D5" s="379">
        <f>IF(E27&lt;&gt;0,E27,0.1)</f>
        <v>3</v>
      </c>
    </row>
    <row r="6" spans="1:19" x14ac:dyDescent="0.3">
      <c r="B6" s="377"/>
      <c r="C6" s="378" t="str">
        <f ca="1">' '!A102</f>
        <v>Tendances économiques</v>
      </c>
      <c r="D6" s="379">
        <f>IF(E41&lt;&gt;0,E41,0.1)</f>
        <v>0.1</v>
      </c>
    </row>
    <row r="7" spans="1:19" x14ac:dyDescent="0.3">
      <c r="B7" s="377"/>
      <c r="C7" s="378" t="str">
        <f ca="1">' '!A103</f>
        <v>Tendances sociologiques</v>
      </c>
      <c r="D7" s="379">
        <f>IF(E55&lt;&gt;0,E55,0.1)</f>
        <v>1</v>
      </c>
    </row>
    <row r="8" spans="1:19" x14ac:dyDescent="0.3">
      <c r="B8" s="377"/>
      <c r="C8" s="378" t="str">
        <f ca="1">' '!A104</f>
        <v>Tendances technologiques</v>
      </c>
      <c r="D8" s="380">
        <f>IF(E69&lt;&gt;0,E69,0.1)</f>
        <v>3</v>
      </c>
    </row>
    <row r="9" spans="1:19" x14ac:dyDescent="0.3">
      <c r="B9" s="377"/>
      <c r="C9" s="378" t="str">
        <f ca="1">' '!A105</f>
        <v>Tendances écologiques</v>
      </c>
      <c r="D9" s="379">
        <f>IF(E83&lt;&gt;0,E83,0.1)</f>
        <v>0.1</v>
      </c>
    </row>
    <row r="10" spans="1:19" x14ac:dyDescent="0.3">
      <c r="B10" s="377"/>
      <c r="C10" s="378" t="str">
        <f ca="1">' '!A106</f>
        <v>Tendances légales</v>
      </c>
      <c r="D10" s="379">
        <f>E97</f>
        <v>0</v>
      </c>
    </row>
    <row r="11" spans="1:19" x14ac:dyDescent="0.3">
      <c r="B11" s="377"/>
    </row>
    <row r="12" spans="1:19" x14ac:dyDescent="0.3">
      <c r="B12" s="377"/>
    </row>
    <row r="13" spans="1:19" x14ac:dyDescent="0.3">
      <c r="B13" s="377"/>
    </row>
    <row r="14" spans="1:19" ht="288.75" customHeight="1" x14ac:dyDescent="0.3"/>
    <row r="15" spans="1:19" ht="21" x14ac:dyDescent="0.4">
      <c r="B15" s="381"/>
      <c r="C15" s="382" t="str">
        <f ca="1">' '!A94</f>
        <v>Tendances politiques</v>
      </c>
      <c r="D15" s="383"/>
      <c r="E15" s="383"/>
      <c r="F15" s="383"/>
      <c r="G15" s="383"/>
      <c r="H15" s="383"/>
    </row>
    <row r="16" spans="1:19" s="388" customFormat="1" ht="30" customHeight="1" x14ac:dyDescent="0.3">
      <c r="A16" s="331"/>
      <c r="B16" s="384" t="str">
        <f ca="1">' '!A95</f>
        <v>No.</v>
      </c>
      <c r="C16" s="385" t="str">
        <f ca="1">' '!A96</f>
        <v>Facteurs d'influence</v>
      </c>
      <c r="D16" s="385" t="str">
        <f ca="1">' '!A97</f>
        <v>Impact</v>
      </c>
      <c r="E16" s="386" t="str">
        <f ca="1">' '!A98</f>
        <v>Intensité de l'impact</v>
      </c>
      <c r="F16" s="385" t="str">
        <f ca="1">' '!A99</f>
        <v>Ten-
dance</v>
      </c>
      <c r="G16" s="385" t="str">
        <f ca="1">' '!A100</f>
        <v>Remarques</v>
      </c>
      <c r="H16" s="387" t="str">
        <f ca="1">' '!A101</f>
        <v>Statut</v>
      </c>
      <c r="I16" s="331">
        <f ca="1">COUNTIF(H16:H26,1)</f>
        <v>1</v>
      </c>
    </row>
    <row r="17" spans="2:12" ht="23.4" x14ac:dyDescent="0.3">
      <c r="B17" s="389">
        <v>1</v>
      </c>
      <c r="C17" s="390"/>
      <c r="D17" s="390"/>
      <c r="E17" s="391">
        <v>4</v>
      </c>
      <c r="F17" s="392">
        <v>2</v>
      </c>
      <c r="G17" s="390"/>
      <c r="H17" s="393">
        <v>1</v>
      </c>
      <c r="I17" s="331">
        <f>COUNTIF(H17:H26,2)</f>
        <v>0</v>
      </c>
    </row>
    <row r="18" spans="2:12" ht="23.4" x14ac:dyDescent="0.3">
      <c r="B18" s="394">
        <f t="shared" ref="B18:B26" si="0">$B17+1</f>
        <v>2</v>
      </c>
      <c r="C18" s="395"/>
      <c r="D18" s="395"/>
      <c r="E18" s="396">
        <v>3</v>
      </c>
      <c r="F18" s="397"/>
      <c r="G18" s="395"/>
      <c r="H18" s="398"/>
      <c r="I18" s="331">
        <f>COUNTIF(H18:H27,3)</f>
        <v>0</v>
      </c>
    </row>
    <row r="19" spans="2:12" ht="23.4" x14ac:dyDescent="0.3">
      <c r="B19" s="399">
        <f t="shared" si="0"/>
        <v>3</v>
      </c>
      <c r="C19" s="390"/>
      <c r="D19" s="390"/>
      <c r="E19" s="391">
        <v>3</v>
      </c>
      <c r="F19" s="392"/>
      <c r="G19" s="390"/>
      <c r="H19" s="393"/>
    </row>
    <row r="20" spans="2:12" ht="23.4" x14ac:dyDescent="0.3">
      <c r="B20" s="394">
        <f t="shared" si="0"/>
        <v>4</v>
      </c>
      <c r="C20" s="395"/>
      <c r="D20" s="395"/>
      <c r="E20" s="396"/>
      <c r="F20" s="397"/>
      <c r="G20" s="395"/>
      <c r="H20" s="398"/>
    </row>
    <row r="21" spans="2:12" ht="23.4" x14ac:dyDescent="0.3">
      <c r="B21" s="399">
        <f t="shared" si="0"/>
        <v>5</v>
      </c>
      <c r="C21" s="390"/>
      <c r="D21" s="390"/>
      <c r="E21" s="391"/>
      <c r="F21" s="392"/>
      <c r="G21" s="390"/>
      <c r="H21" s="393"/>
    </row>
    <row r="22" spans="2:12" ht="23.4" x14ac:dyDescent="0.3">
      <c r="B22" s="394">
        <f t="shared" si="0"/>
        <v>6</v>
      </c>
      <c r="C22" s="395"/>
      <c r="D22" s="395"/>
      <c r="E22" s="396"/>
      <c r="F22" s="397"/>
      <c r="G22" s="395"/>
      <c r="H22" s="398"/>
    </row>
    <row r="23" spans="2:12" ht="23.4" x14ac:dyDescent="0.3">
      <c r="B23" s="399">
        <f t="shared" si="0"/>
        <v>7</v>
      </c>
      <c r="C23" s="390"/>
      <c r="D23" s="390"/>
      <c r="E23" s="391"/>
      <c r="F23" s="392"/>
      <c r="G23" s="390"/>
      <c r="H23" s="393"/>
    </row>
    <row r="24" spans="2:12" ht="23.4" x14ac:dyDescent="0.3">
      <c r="B24" s="394">
        <f t="shared" si="0"/>
        <v>8</v>
      </c>
      <c r="C24" s="395"/>
      <c r="D24" s="395"/>
      <c r="E24" s="396"/>
      <c r="F24" s="397"/>
      <c r="G24" s="395"/>
      <c r="H24" s="398"/>
    </row>
    <row r="25" spans="2:12" ht="23.4" x14ac:dyDescent="0.3">
      <c r="B25" s="399">
        <f t="shared" si="0"/>
        <v>9</v>
      </c>
      <c r="C25" s="390"/>
      <c r="D25" s="390"/>
      <c r="E25" s="391"/>
      <c r="F25" s="392"/>
      <c r="G25" s="390"/>
      <c r="H25" s="393"/>
    </row>
    <row r="26" spans="2:12" ht="23.4" x14ac:dyDescent="0.3">
      <c r="B26" s="400">
        <f t="shared" si="0"/>
        <v>10</v>
      </c>
      <c r="C26" s="401"/>
      <c r="D26" s="401"/>
      <c r="E26" s="402"/>
      <c r="F26" s="403"/>
      <c r="G26" s="401"/>
      <c r="H26" s="404"/>
    </row>
    <row r="27" spans="2:12" x14ac:dyDescent="0.3">
      <c r="B27" s="405"/>
      <c r="C27" s="388"/>
      <c r="D27" s="406" t="str">
        <f ca="1">' '!A108</f>
        <v>Nbr. &gt;= 3</v>
      </c>
      <c r="E27" s="407">
        <f>COUNTIFS(E17:E26,"&lt;=4",E17:E26,"&gt;=3")</f>
        <v>3</v>
      </c>
      <c r="F27" s="388"/>
      <c r="G27" s="388"/>
      <c r="H27" s="388"/>
      <c r="I27" s="388"/>
    </row>
    <row r="28" spans="2:12" x14ac:dyDescent="0.3">
      <c r="B28" s="388"/>
      <c r="C28" s="388"/>
      <c r="D28" s="388"/>
      <c r="E28" s="388"/>
      <c r="F28" s="388"/>
      <c r="G28" s="388"/>
      <c r="H28" s="388"/>
    </row>
    <row r="29" spans="2:12" ht="21" x14ac:dyDescent="0.3">
      <c r="B29" s="408"/>
      <c r="C29" s="409" t="str">
        <f ca="1">' '!A102</f>
        <v>Tendances économiques</v>
      </c>
      <c r="D29" s="410"/>
      <c r="E29" s="410"/>
      <c r="F29" s="410"/>
      <c r="G29" s="410"/>
      <c r="H29" s="410"/>
    </row>
    <row r="30" spans="2:12" ht="28.8" x14ac:dyDescent="0.3">
      <c r="B30" s="411" t="str">
        <f t="shared" ref="B30:H30" ca="1" si="1">B16</f>
        <v>No.</v>
      </c>
      <c r="C30" s="412" t="str">
        <f t="shared" ca="1" si="1"/>
        <v>Facteurs d'influence</v>
      </c>
      <c r="D30" s="412" t="str">
        <f t="shared" ca="1" si="1"/>
        <v>Impact</v>
      </c>
      <c r="E30" s="413" t="str">
        <f t="shared" ca="1" si="1"/>
        <v>Intensité de l'impact</v>
      </c>
      <c r="F30" s="414" t="str">
        <f t="shared" ca="1" si="1"/>
        <v>Ten-
dance</v>
      </c>
      <c r="G30" s="412" t="str">
        <f t="shared" ca="1" si="1"/>
        <v>Remarques</v>
      </c>
      <c r="H30" s="415" t="str">
        <f t="shared" ca="1" si="1"/>
        <v>Statut</v>
      </c>
      <c r="I30" s="331">
        <f ca="1">COUNTIF(H30:H40,1)</f>
        <v>0</v>
      </c>
    </row>
    <row r="31" spans="2:12" ht="23.4" x14ac:dyDescent="0.3">
      <c r="B31" s="416">
        <v>1</v>
      </c>
      <c r="C31" s="417"/>
      <c r="D31" s="417"/>
      <c r="E31" s="418">
        <v>2</v>
      </c>
      <c r="F31" s="419">
        <v>1</v>
      </c>
      <c r="G31" s="417"/>
      <c r="H31" s="420">
        <v>3</v>
      </c>
      <c r="I31" s="331">
        <f ca="1">COUNTIF(H30:H40,2)</f>
        <v>1</v>
      </c>
    </row>
    <row r="32" spans="2:12" ht="23.4" x14ac:dyDescent="0.3">
      <c r="B32" s="421">
        <f t="shared" ref="B32:B40" si="2">$B31+1</f>
        <v>2</v>
      </c>
      <c r="C32" s="422"/>
      <c r="D32" s="422"/>
      <c r="E32" s="423"/>
      <c r="F32" s="424"/>
      <c r="G32" s="422"/>
      <c r="H32" s="425">
        <v>2</v>
      </c>
      <c r="I32" s="331">
        <f ca="1">COUNTIF(H30:H41,3)</f>
        <v>1</v>
      </c>
      <c r="K32" s="426"/>
      <c r="L32" s="427"/>
    </row>
    <row r="33" spans="2:9" ht="23.4" x14ac:dyDescent="0.3">
      <c r="B33" s="416">
        <f t="shared" si="2"/>
        <v>3</v>
      </c>
      <c r="C33" s="417"/>
      <c r="D33" s="417"/>
      <c r="E33" s="418"/>
      <c r="F33" s="419"/>
      <c r="G33" s="417"/>
      <c r="H33" s="420"/>
    </row>
    <row r="34" spans="2:9" ht="23.4" x14ac:dyDescent="0.3">
      <c r="B34" s="421">
        <f t="shared" si="2"/>
        <v>4</v>
      </c>
      <c r="C34" s="422"/>
      <c r="D34" s="422"/>
      <c r="E34" s="423"/>
      <c r="F34" s="424"/>
      <c r="G34" s="422"/>
      <c r="H34" s="425"/>
    </row>
    <row r="35" spans="2:9" ht="23.4" x14ac:dyDescent="0.3">
      <c r="B35" s="416">
        <f t="shared" si="2"/>
        <v>5</v>
      </c>
      <c r="C35" s="417"/>
      <c r="D35" s="417"/>
      <c r="E35" s="418"/>
      <c r="F35" s="419"/>
      <c r="G35" s="417"/>
      <c r="H35" s="420"/>
    </row>
    <row r="36" spans="2:9" ht="23.4" x14ac:dyDescent="0.3">
      <c r="B36" s="421">
        <f t="shared" si="2"/>
        <v>6</v>
      </c>
      <c r="C36" s="422"/>
      <c r="D36" s="422"/>
      <c r="E36" s="423"/>
      <c r="F36" s="424"/>
      <c r="G36" s="422"/>
      <c r="H36" s="425"/>
    </row>
    <row r="37" spans="2:9" ht="23.4" x14ac:dyDescent="0.3">
      <c r="B37" s="416">
        <f t="shared" si="2"/>
        <v>7</v>
      </c>
      <c r="C37" s="417"/>
      <c r="D37" s="417"/>
      <c r="E37" s="418"/>
      <c r="F37" s="419"/>
      <c r="G37" s="417"/>
      <c r="H37" s="420"/>
    </row>
    <row r="38" spans="2:9" ht="23.4" x14ac:dyDescent="0.3">
      <c r="B38" s="421">
        <f t="shared" si="2"/>
        <v>8</v>
      </c>
      <c r="C38" s="422"/>
      <c r="D38" s="422"/>
      <c r="E38" s="423"/>
      <c r="F38" s="424"/>
      <c r="G38" s="422"/>
      <c r="H38" s="425"/>
    </row>
    <row r="39" spans="2:9" ht="23.4" x14ac:dyDescent="0.3">
      <c r="B39" s="416">
        <f t="shared" si="2"/>
        <v>9</v>
      </c>
      <c r="C39" s="417"/>
      <c r="D39" s="417"/>
      <c r="E39" s="418"/>
      <c r="F39" s="419"/>
      <c r="G39" s="417"/>
      <c r="H39" s="420"/>
    </row>
    <row r="40" spans="2:9" ht="23.4" x14ac:dyDescent="0.3">
      <c r="B40" s="428">
        <f t="shared" si="2"/>
        <v>10</v>
      </c>
      <c r="C40" s="429"/>
      <c r="D40" s="429"/>
      <c r="E40" s="430"/>
      <c r="F40" s="431"/>
      <c r="G40" s="429"/>
      <c r="H40" s="432"/>
    </row>
    <row r="41" spans="2:9" x14ac:dyDescent="0.3">
      <c r="B41" s="405"/>
      <c r="C41" s="388"/>
      <c r="D41" s="433" t="str">
        <f ca="1">$D$27</f>
        <v>Nbr. &gt;= 3</v>
      </c>
      <c r="E41" s="434">
        <f>COUNTIFS(E31:E40,"&lt;=4",E31:E40,"&gt;=3")</f>
        <v>0</v>
      </c>
      <c r="F41" s="388"/>
      <c r="G41" s="388"/>
      <c r="H41" s="388"/>
      <c r="I41" s="388"/>
    </row>
    <row r="42" spans="2:9" x14ac:dyDescent="0.3">
      <c r="B42" s="388"/>
      <c r="C42" s="388"/>
      <c r="D42" s="388"/>
      <c r="E42" s="388"/>
      <c r="F42" s="388"/>
      <c r="G42" s="388"/>
      <c r="H42" s="388"/>
    </row>
    <row r="43" spans="2:9" ht="21" x14ac:dyDescent="0.3">
      <c r="B43" s="435"/>
      <c r="C43" s="436" t="str">
        <f ca="1">' '!A103</f>
        <v>Tendances sociologiques</v>
      </c>
      <c r="D43" s="437"/>
      <c r="E43" s="437"/>
      <c r="F43" s="437"/>
      <c r="G43" s="437"/>
      <c r="H43" s="437"/>
    </row>
    <row r="44" spans="2:9" ht="28.8" x14ac:dyDescent="0.3">
      <c r="B44" s="438" t="str">
        <f t="shared" ref="B44:H44" ca="1" si="3">B16</f>
        <v>No.</v>
      </c>
      <c r="C44" s="439" t="str">
        <f t="shared" ca="1" si="3"/>
        <v>Facteurs d'influence</v>
      </c>
      <c r="D44" s="439" t="str">
        <f t="shared" ca="1" si="3"/>
        <v>Impact</v>
      </c>
      <c r="E44" s="440" t="str">
        <f t="shared" ca="1" si="3"/>
        <v>Intensité de l'impact</v>
      </c>
      <c r="F44" s="439" t="str">
        <f t="shared" ca="1" si="3"/>
        <v>Ten-
dance</v>
      </c>
      <c r="G44" s="439" t="str">
        <f t="shared" ca="1" si="3"/>
        <v>Remarques</v>
      </c>
      <c r="H44" s="441" t="str">
        <f t="shared" ca="1" si="3"/>
        <v>Statut</v>
      </c>
      <c r="I44" s="331">
        <f ca="1">COUNTIF(H44:H54,1)</f>
        <v>1</v>
      </c>
    </row>
    <row r="45" spans="2:9" ht="23.4" x14ac:dyDescent="0.3">
      <c r="B45" s="442">
        <v>1</v>
      </c>
      <c r="C45" s="443"/>
      <c r="D45" s="443"/>
      <c r="E45" s="444">
        <v>3</v>
      </c>
      <c r="F45" s="445">
        <v>1</v>
      </c>
      <c r="G45" s="443"/>
      <c r="H45" s="446">
        <v>1</v>
      </c>
      <c r="I45" s="331">
        <f ca="1">COUNTIF(H44:H54,2)</f>
        <v>0</v>
      </c>
    </row>
    <row r="46" spans="2:9" ht="23.4" x14ac:dyDescent="0.3">
      <c r="B46" s="447">
        <f t="shared" ref="B46:B54" si="4">$B45+1</f>
        <v>2</v>
      </c>
      <c r="C46" s="448"/>
      <c r="D46" s="448"/>
      <c r="E46" s="449"/>
      <c r="F46" s="450"/>
      <c r="G46" s="448"/>
      <c r="H46" s="451"/>
      <c r="I46" s="331">
        <f ca="1">COUNTIF(H44:H55,3)</f>
        <v>0</v>
      </c>
    </row>
    <row r="47" spans="2:9" ht="23.4" x14ac:dyDescent="0.3">
      <c r="B47" s="442">
        <f t="shared" si="4"/>
        <v>3</v>
      </c>
      <c r="C47" s="443"/>
      <c r="D47" s="443"/>
      <c r="E47" s="444"/>
      <c r="F47" s="445"/>
      <c r="G47" s="443"/>
      <c r="H47" s="446"/>
    </row>
    <row r="48" spans="2:9" ht="23.4" x14ac:dyDescent="0.3">
      <c r="B48" s="447">
        <f t="shared" si="4"/>
        <v>4</v>
      </c>
      <c r="C48" s="448"/>
      <c r="D48" s="448"/>
      <c r="E48" s="449"/>
      <c r="F48" s="450"/>
      <c r="G48" s="448"/>
      <c r="H48" s="451"/>
    </row>
    <row r="49" spans="1:9" ht="23.4" x14ac:dyDescent="0.3">
      <c r="B49" s="442">
        <f t="shared" si="4"/>
        <v>5</v>
      </c>
      <c r="C49" s="443"/>
      <c r="D49" s="443"/>
      <c r="E49" s="444"/>
      <c r="F49" s="445"/>
      <c r="G49" s="443"/>
      <c r="H49" s="446"/>
    </row>
    <row r="50" spans="1:9" ht="23.4" x14ac:dyDescent="0.3">
      <c r="B50" s="447">
        <f t="shared" si="4"/>
        <v>6</v>
      </c>
      <c r="C50" s="448"/>
      <c r="D50" s="448"/>
      <c r="E50" s="449"/>
      <c r="F50" s="450"/>
      <c r="G50" s="448"/>
      <c r="H50" s="451"/>
    </row>
    <row r="51" spans="1:9" ht="23.4" x14ac:dyDescent="0.3">
      <c r="B51" s="442">
        <f t="shared" si="4"/>
        <v>7</v>
      </c>
      <c r="C51" s="443"/>
      <c r="D51" s="443"/>
      <c r="E51" s="444"/>
      <c r="F51" s="445"/>
      <c r="G51" s="443"/>
      <c r="H51" s="446"/>
    </row>
    <row r="52" spans="1:9" ht="23.4" x14ac:dyDescent="0.3">
      <c r="B52" s="447">
        <f t="shared" si="4"/>
        <v>8</v>
      </c>
      <c r="C52" s="448"/>
      <c r="D52" s="448"/>
      <c r="E52" s="449"/>
      <c r="F52" s="450"/>
      <c r="G52" s="448"/>
      <c r="H52" s="451"/>
    </row>
    <row r="53" spans="1:9" ht="23.4" x14ac:dyDescent="0.3">
      <c r="B53" s="442">
        <f t="shared" si="4"/>
        <v>9</v>
      </c>
      <c r="C53" s="443"/>
      <c r="D53" s="443"/>
      <c r="E53" s="444"/>
      <c r="F53" s="445"/>
      <c r="G53" s="443"/>
      <c r="H53" s="446"/>
    </row>
    <row r="54" spans="1:9" ht="23.4" x14ac:dyDescent="0.3">
      <c r="B54" s="452">
        <f t="shared" si="4"/>
        <v>10</v>
      </c>
      <c r="C54" s="453"/>
      <c r="D54" s="453"/>
      <c r="E54" s="454"/>
      <c r="F54" s="455"/>
      <c r="G54" s="453"/>
      <c r="H54" s="456"/>
    </row>
    <row r="55" spans="1:9" x14ac:dyDescent="0.3">
      <c r="B55" s="405"/>
      <c r="C55" s="388"/>
      <c r="D55" s="433" t="str">
        <f ca="1">$D$27</f>
        <v>Nbr. &gt;= 3</v>
      </c>
      <c r="E55" s="434">
        <f>COUNTIFS(E45:E54,"&lt;=4",E45:E54,"&gt;=3")</f>
        <v>1</v>
      </c>
      <c r="F55" s="388"/>
      <c r="G55" s="388"/>
      <c r="H55" s="388"/>
      <c r="I55" s="388"/>
    </row>
    <row r="56" spans="1:9" x14ac:dyDescent="0.3">
      <c r="B56" s="388"/>
      <c r="C56" s="388"/>
      <c r="D56" s="388"/>
      <c r="E56" s="388"/>
      <c r="F56" s="388"/>
      <c r="G56" s="388"/>
      <c r="H56" s="388"/>
    </row>
    <row r="57" spans="1:9" ht="21" x14ac:dyDescent="0.3">
      <c r="B57" s="457"/>
      <c r="C57" s="458" t="str">
        <f ca="1">' '!A104</f>
        <v>Tendances technologiques</v>
      </c>
      <c r="D57" s="459"/>
      <c r="E57" s="459"/>
      <c r="F57" s="459"/>
      <c r="G57" s="459"/>
      <c r="H57" s="459"/>
    </row>
    <row r="58" spans="1:9" s="464" customFormat="1" ht="28.8" x14ac:dyDescent="0.3">
      <c r="A58" s="331"/>
      <c r="B58" s="460" t="str">
        <f t="shared" ref="B58:H58" ca="1" si="5">B16</f>
        <v>No.</v>
      </c>
      <c r="C58" s="461" t="str">
        <f t="shared" ca="1" si="5"/>
        <v>Facteurs d'influence</v>
      </c>
      <c r="D58" s="461" t="str">
        <f t="shared" ca="1" si="5"/>
        <v>Impact</v>
      </c>
      <c r="E58" s="462" t="str">
        <f t="shared" ca="1" si="5"/>
        <v>Intensité de l'impact</v>
      </c>
      <c r="F58" s="461" t="str">
        <f t="shared" ca="1" si="5"/>
        <v>Ten-
dance</v>
      </c>
      <c r="G58" s="461" t="str">
        <f t="shared" ca="1" si="5"/>
        <v>Remarques</v>
      </c>
      <c r="H58" s="463" t="str">
        <f t="shared" ca="1" si="5"/>
        <v>Statut</v>
      </c>
      <c r="I58" s="331">
        <f ca="1">COUNTIF(H58:H68,1)</f>
        <v>1</v>
      </c>
    </row>
    <row r="59" spans="1:9" ht="23.4" x14ac:dyDescent="0.3">
      <c r="B59" s="465">
        <v>1</v>
      </c>
      <c r="C59" s="466"/>
      <c r="D59" s="466"/>
      <c r="E59" s="467">
        <v>4</v>
      </c>
      <c r="F59" s="468">
        <v>1</v>
      </c>
      <c r="G59" s="466"/>
      <c r="H59" s="469">
        <v>1</v>
      </c>
      <c r="I59" s="331">
        <f ca="1">COUNTIF(H58:H68,2)</f>
        <v>0</v>
      </c>
    </row>
    <row r="60" spans="1:9" ht="23.4" x14ac:dyDescent="0.3">
      <c r="B60" s="470">
        <f t="shared" ref="B60:B68" si="6">$B59+1</f>
        <v>2</v>
      </c>
      <c r="C60" s="471"/>
      <c r="D60" s="471"/>
      <c r="E60" s="472">
        <v>3</v>
      </c>
      <c r="F60" s="473"/>
      <c r="G60" s="471"/>
      <c r="H60" s="474"/>
      <c r="I60" s="331">
        <f ca="1">COUNTIF(H58:H69,3)</f>
        <v>0</v>
      </c>
    </row>
    <row r="61" spans="1:9" ht="23.4" x14ac:dyDescent="0.3">
      <c r="B61" s="465">
        <f t="shared" si="6"/>
        <v>3</v>
      </c>
      <c r="C61" s="466"/>
      <c r="D61" s="466"/>
      <c r="E61" s="467">
        <v>3</v>
      </c>
      <c r="F61" s="468"/>
      <c r="G61" s="466"/>
      <c r="H61" s="469"/>
    </row>
    <row r="62" spans="1:9" ht="23.4" x14ac:dyDescent="0.3">
      <c r="B62" s="470">
        <f t="shared" si="6"/>
        <v>4</v>
      </c>
      <c r="C62" s="471"/>
      <c r="D62" s="471"/>
      <c r="E62" s="472"/>
      <c r="F62" s="473"/>
      <c r="G62" s="471"/>
      <c r="H62" s="474"/>
    </row>
    <row r="63" spans="1:9" ht="23.4" x14ac:dyDescent="0.3">
      <c r="B63" s="465">
        <f t="shared" si="6"/>
        <v>5</v>
      </c>
      <c r="C63" s="466"/>
      <c r="D63" s="466"/>
      <c r="E63" s="467"/>
      <c r="F63" s="468"/>
      <c r="G63" s="466"/>
      <c r="H63" s="469"/>
    </row>
    <row r="64" spans="1:9" ht="23.4" x14ac:dyDescent="0.3">
      <c r="B64" s="470">
        <f t="shared" si="6"/>
        <v>6</v>
      </c>
      <c r="C64" s="471"/>
      <c r="D64" s="471"/>
      <c r="E64" s="472"/>
      <c r="F64" s="473"/>
      <c r="G64" s="471"/>
      <c r="H64" s="474"/>
    </row>
    <row r="65" spans="1:9" ht="23.4" x14ac:dyDescent="0.3">
      <c r="B65" s="465">
        <f t="shared" si="6"/>
        <v>7</v>
      </c>
      <c r="C65" s="466"/>
      <c r="D65" s="466"/>
      <c r="E65" s="467"/>
      <c r="F65" s="468"/>
      <c r="G65" s="466"/>
      <c r="H65" s="469"/>
    </row>
    <row r="66" spans="1:9" ht="23.4" x14ac:dyDescent="0.3">
      <c r="B66" s="470">
        <f t="shared" si="6"/>
        <v>8</v>
      </c>
      <c r="C66" s="471"/>
      <c r="D66" s="471"/>
      <c r="E66" s="472"/>
      <c r="F66" s="473"/>
      <c r="G66" s="471"/>
      <c r="H66" s="474"/>
    </row>
    <row r="67" spans="1:9" ht="23.4" x14ac:dyDescent="0.3">
      <c r="B67" s="465">
        <f t="shared" si="6"/>
        <v>9</v>
      </c>
      <c r="C67" s="466"/>
      <c r="D67" s="466"/>
      <c r="E67" s="467"/>
      <c r="F67" s="468"/>
      <c r="G67" s="466"/>
      <c r="H67" s="469"/>
    </row>
    <row r="68" spans="1:9" ht="23.4" x14ac:dyDescent="0.3">
      <c r="B68" s="475">
        <f t="shared" si="6"/>
        <v>10</v>
      </c>
      <c r="C68" s="476"/>
      <c r="D68" s="476"/>
      <c r="E68" s="477"/>
      <c r="F68" s="478"/>
      <c r="G68" s="476"/>
      <c r="H68" s="479"/>
    </row>
    <row r="69" spans="1:9" x14ac:dyDescent="0.3">
      <c r="B69" s="405"/>
      <c r="C69" s="388"/>
      <c r="D69" s="433" t="str">
        <f ca="1">$D$27</f>
        <v>Nbr. &gt;= 3</v>
      </c>
      <c r="E69" s="434">
        <f>COUNTIFS(E59:E68,"&lt;=4",E59:E68,"&gt;=3")</f>
        <v>3</v>
      </c>
      <c r="F69" s="388"/>
      <c r="G69" s="388"/>
      <c r="H69" s="388"/>
      <c r="I69" s="388"/>
    </row>
    <row r="70" spans="1:9" x14ac:dyDescent="0.3">
      <c r="B70" s="388"/>
      <c r="C70" s="388"/>
      <c r="D70" s="388"/>
      <c r="E70" s="388"/>
      <c r="F70" s="388"/>
      <c r="G70" s="388"/>
      <c r="H70" s="388"/>
    </row>
    <row r="71" spans="1:9" ht="21" x14ac:dyDescent="0.3">
      <c r="B71" s="480"/>
      <c r="C71" s="481" t="str">
        <f ca="1">' '!A105</f>
        <v>Tendances écologiques</v>
      </c>
      <c r="D71" s="482"/>
      <c r="E71" s="482"/>
      <c r="F71" s="482"/>
      <c r="G71" s="482"/>
      <c r="H71" s="482"/>
    </row>
    <row r="72" spans="1:9" s="464" customFormat="1" ht="28.8" x14ac:dyDescent="0.3">
      <c r="A72" s="331"/>
      <c r="B72" s="483" t="str">
        <f t="shared" ref="B72:H72" ca="1" si="7">B16</f>
        <v>No.</v>
      </c>
      <c r="C72" s="484" t="str">
        <f t="shared" ca="1" si="7"/>
        <v>Facteurs d'influence</v>
      </c>
      <c r="D72" s="484" t="str">
        <f t="shared" ca="1" si="7"/>
        <v>Impact</v>
      </c>
      <c r="E72" s="485" t="str">
        <f t="shared" ca="1" si="7"/>
        <v>Intensité de l'impact</v>
      </c>
      <c r="F72" s="484" t="str">
        <f t="shared" ca="1" si="7"/>
        <v>Ten-
dance</v>
      </c>
      <c r="G72" s="484" t="str">
        <f t="shared" ca="1" si="7"/>
        <v>Remarques</v>
      </c>
      <c r="H72" s="486" t="str">
        <f t="shared" ca="1" si="7"/>
        <v>Statut</v>
      </c>
      <c r="I72" s="331">
        <f ca="1">COUNTIF(H72:H82,1)</f>
        <v>2</v>
      </c>
    </row>
    <row r="73" spans="1:9" ht="23.4" x14ac:dyDescent="0.3">
      <c r="B73" s="487">
        <v>1</v>
      </c>
      <c r="C73" s="488"/>
      <c r="D73" s="488"/>
      <c r="E73" s="489">
        <v>1</v>
      </c>
      <c r="F73" s="490">
        <v>1</v>
      </c>
      <c r="G73" s="488"/>
      <c r="H73" s="491">
        <v>1</v>
      </c>
      <c r="I73" s="331">
        <f ca="1">COUNTIF(H72:H82,2)</f>
        <v>0</v>
      </c>
    </row>
    <row r="74" spans="1:9" ht="23.4" x14ac:dyDescent="0.3">
      <c r="B74" s="492">
        <f t="shared" ref="B74:B82" si="8">$B73+1</f>
        <v>2</v>
      </c>
      <c r="C74" s="493"/>
      <c r="D74" s="493"/>
      <c r="E74" s="494"/>
      <c r="F74" s="495"/>
      <c r="G74" s="493"/>
      <c r="H74" s="496">
        <v>1</v>
      </c>
      <c r="I74" s="331">
        <f ca="1">COUNTIF(H72:H83,3)</f>
        <v>0</v>
      </c>
    </row>
    <row r="75" spans="1:9" ht="23.4" x14ac:dyDescent="0.3">
      <c r="B75" s="487">
        <f t="shared" si="8"/>
        <v>3</v>
      </c>
      <c r="C75" s="488"/>
      <c r="D75" s="488"/>
      <c r="E75" s="489"/>
      <c r="F75" s="490"/>
      <c r="G75" s="488"/>
      <c r="H75" s="491"/>
    </row>
    <row r="76" spans="1:9" ht="23.4" x14ac:dyDescent="0.3">
      <c r="B76" s="492">
        <f t="shared" si="8"/>
        <v>4</v>
      </c>
      <c r="C76" s="493"/>
      <c r="D76" s="493"/>
      <c r="E76" s="494"/>
      <c r="F76" s="495"/>
      <c r="G76" s="493"/>
      <c r="H76" s="496"/>
    </row>
    <row r="77" spans="1:9" ht="23.4" x14ac:dyDescent="0.3">
      <c r="B77" s="487">
        <f t="shared" si="8"/>
        <v>5</v>
      </c>
      <c r="C77" s="488"/>
      <c r="D77" s="488"/>
      <c r="E77" s="489"/>
      <c r="F77" s="490"/>
      <c r="G77" s="488"/>
      <c r="H77" s="491"/>
    </row>
    <row r="78" spans="1:9" ht="23.4" x14ac:dyDescent="0.3">
      <c r="B78" s="492">
        <f t="shared" si="8"/>
        <v>6</v>
      </c>
      <c r="C78" s="493"/>
      <c r="D78" s="493"/>
      <c r="E78" s="494"/>
      <c r="F78" s="495"/>
      <c r="G78" s="493"/>
      <c r="H78" s="496"/>
    </row>
    <row r="79" spans="1:9" ht="23.4" x14ac:dyDescent="0.3">
      <c r="B79" s="487">
        <f t="shared" si="8"/>
        <v>7</v>
      </c>
      <c r="C79" s="488"/>
      <c r="D79" s="488"/>
      <c r="E79" s="489"/>
      <c r="F79" s="490"/>
      <c r="G79" s="488"/>
      <c r="H79" s="491"/>
    </row>
    <row r="80" spans="1:9" ht="23.4" x14ac:dyDescent="0.3">
      <c r="B80" s="492">
        <f t="shared" si="8"/>
        <v>8</v>
      </c>
      <c r="C80" s="493"/>
      <c r="D80" s="493"/>
      <c r="E80" s="494"/>
      <c r="F80" s="495"/>
      <c r="G80" s="493"/>
      <c r="H80" s="496"/>
    </row>
    <row r="81" spans="1:9" ht="23.4" x14ac:dyDescent="0.3">
      <c r="B81" s="487">
        <f t="shared" si="8"/>
        <v>9</v>
      </c>
      <c r="C81" s="488"/>
      <c r="D81" s="488"/>
      <c r="E81" s="489"/>
      <c r="F81" s="490"/>
      <c r="G81" s="488"/>
      <c r="H81" s="491"/>
    </row>
    <row r="82" spans="1:9" ht="23.4" x14ac:dyDescent="0.3">
      <c r="B82" s="497">
        <f t="shared" si="8"/>
        <v>10</v>
      </c>
      <c r="C82" s="498"/>
      <c r="D82" s="498"/>
      <c r="E82" s="499"/>
      <c r="F82" s="500"/>
      <c r="G82" s="498"/>
      <c r="H82" s="501"/>
    </row>
    <row r="83" spans="1:9" x14ac:dyDescent="0.3">
      <c r="B83" s="405"/>
      <c r="C83" s="388"/>
      <c r="D83" s="433" t="str">
        <f ca="1">$D$27</f>
        <v>Nbr. &gt;= 3</v>
      </c>
      <c r="E83" s="434">
        <f>COUNTIFS(E73:E82,"&lt;=4",E73:E82,"&gt;=3")</f>
        <v>0</v>
      </c>
      <c r="F83" s="388"/>
      <c r="G83" s="388"/>
      <c r="H83" s="388"/>
      <c r="I83" s="388"/>
    </row>
    <row r="84" spans="1:9" x14ac:dyDescent="0.3">
      <c r="B84" s="388"/>
      <c r="C84" s="388"/>
      <c r="D84" s="388"/>
      <c r="E84" s="388"/>
      <c r="F84" s="388"/>
      <c r="G84" s="388"/>
      <c r="H84" s="388"/>
    </row>
    <row r="85" spans="1:9" ht="21" x14ac:dyDescent="0.3">
      <c r="B85" s="502"/>
      <c r="C85" s="503" t="str">
        <f ca="1">' '!A106</f>
        <v>Tendances légales</v>
      </c>
      <c r="D85" s="504"/>
      <c r="E85" s="504"/>
      <c r="F85" s="504"/>
      <c r="G85" s="504"/>
      <c r="H85" s="504"/>
    </row>
    <row r="86" spans="1:9" s="464" customFormat="1" ht="28.8" x14ac:dyDescent="0.3">
      <c r="A86" s="331"/>
      <c r="B86" s="505" t="str">
        <f t="shared" ref="B86:H86" ca="1" si="9">B16</f>
        <v>No.</v>
      </c>
      <c r="C86" s="506" t="str">
        <f t="shared" ca="1" si="9"/>
        <v>Facteurs d'influence</v>
      </c>
      <c r="D86" s="506" t="str">
        <f t="shared" ca="1" si="9"/>
        <v>Impact</v>
      </c>
      <c r="E86" s="507" t="str">
        <f t="shared" ca="1" si="9"/>
        <v>Intensité de l'impact</v>
      </c>
      <c r="F86" s="506" t="str">
        <f t="shared" ca="1" si="9"/>
        <v>Ten-
dance</v>
      </c>
      <c r="G86" s="506" t="str">
        <f t="shared" ca="1" si="9"/>
        <v>Remarques</v>
      </c>
      <c r="H86" s="508" t="str">
        <f t="shared" ca="1" si="9"/>
        <v>Statut</v>
      </c>
      <c r="I86" s="331">
        <f ca="1">COUNTIF(H86:H96,1)</f>
        <v>0</v>
      </c>
    </row>
    <row r="87" spans="1:9" ht="23.4" x14ac:dyDescent="0.3">
      <c r="B87" s="509">
        <v>1</v>
      </c>
      <c r="C87" s="510"/>
      <c r="D87" s="510"/>
      <c r="E87" s="511">
        <v>0</v>
      </c>
      <c r="F87" s="512">
        <v>1</v>
      </c>
      <c r="G87" s="510"/>
      <c r="H87" s="513">
        <v>9</v>
      </c>
      <c r="I87" s="331">
        <f ca="1">COUNTIF(H86:H96,2)</f>
        <v>0</v>
      </c>
    </row>
    <row r="88" spans="1:9" ht="23.4" x14ac:dyDescent="0.3">
      <c r="B88" s="514">
        <f t="shared" ref="B88:B96" si="10">$B87+1</f>
        <v>2</v>
      </c>
      <c r="C88" s="515"/>
      <c r="D88" s="515"/>
      <c r="E88" s="516">
        <v>1</v>
      </c>
      <c r="F88" s="517"/>
      <c r="G88" s="515"/>
      <c r="H88" s="518"/>
      <c r="I88" s="331">
        <f ca="1">COUNTIF(H86:H98,3)</f>
        <v>0</v>
      </c>
    </row>
    <row r="89" spans="1:9" ht="23.4" x14ac:dyDescent="0.3">
      <c r="B89" s="509">
        <f t="shared" si="10"/>
        <v>3</v>
      </c>
      <c r="C89" s="510"/>
      <c r="D89" s="510"/>
      <c r="E89" s="511"/>
      <c r="F89" s="512"/>
      <c r="G89" s="510"/>
      <c r="H89" s="513"/>
    </row>
    <row r="90" spans="1:9" ht="23.4" x14ac:dyDescent="0.3">
      <c r="B90" s="514">
        <f t="shared" si="10"/>
        <v>4</v>
      </c>
      <c r="C90" s="515"/>
      <c r="D90" s="515"/>
      <c r="E90" s="516"/>
      <c r="F90" s="517"/>
      <c r="G90" s="515"/>
      <c r="H90" s="518"/>
    </row>
    <row r="91" spans="1:9" ht="23.4" x14ac:dyDescent="0.3">
      <c r="B91" s="509">
        <f t="shared" si="10"/>
        <v>5</v>
      </c>
      <c r="C91" s="510"/>
      <c r="D91" s="510"/>
      <c r="E91" s="511"/>
      <c r="F91" s="512"/>
      <c r="G91" s="510"/>
      <c r="H91" s="513"/>
    </row>
    <row r="92" spans="1:9" ht="23.4" x14ac:dyDescent="0.3">
      <c r="B92" s="514">
        <f t="shared" si="10"/>
        <v>6</v>
      </c>
      <c r="C92" s="515"/>
      <c r="D92" s="515"/>
      <c r="E92" s="516"/>
      <c r="F92" s="517"/>
      <c r="G92" s="515"/>
      <c r="H92" s="518"/>
    </row>
    <row r="93" spans="1:9" ht="23.4" x14ac:dyDescent="0.3">
      <c r="B93" s="509">
        <f t="shared" si="10"/>
        <v>7</v>
      </c>
      <c r="C93" s="510"/>
      <c r="D93" s="510"/>
      <c r="E93" s="511"/>
      <c r="F93" s="512"/>
      <c r="G93" s="510"/>
      <c r="H93" s="513"/>
    </row>
    <row r="94" spans="1:9" ht="23.4" x14ac:dyDescent="0.3">
      <c r="B94" s="514">
        <f t="shared" si="10"/>
        <v>8</v>
      </c>
      <c r="C94" s="515"/>
      <c r="D94" s="515"/>
      <c r="E94" s="516"/>
      <c r="F94" s="517"/>
      <c r="G94" s="515"/>
      <c r="H94" s="518"/>
    </row>
    <row r="95" spans="1:9" ht="23.4" x14ac:dyDescent="0.3">
      <c r="B95" s="509">
        <f t="shared" si="10"/>
        <v>9</v>
      </c>
      <c r="C95" s="510"/>
      <c r="D95" s="510"/>
      <c r="E95" s="511"/>
      <c r="F95" s="512"/>
      <c r="G95" s="510"/>
      <c r="H95" s="513"/>
    </row>
    <row r="96" spans="1:9" ht="23.4" x14ac:dyDescent="0.3">
      <c r="B96" s="519">
        <f t="shared" si="10"/>
        <v>10</v>
      </c>
      <c r="C96" s="520"/>
      <c r="D96" s="520"/>
      <c r="E96" s="521"/>
      <c r="F96" s="522"/>
      <c r="G96" s="520"/>
      <c r="H96" s="523"/>
    </row>
    <row r="97" spans="1:9" x14ac:dyDescent="0.3">
      <c r="B97" s="208" t="s">
        <v>3959</v>
      </c>
      <c r="C97" s="217"/>
      <c r="D97" s="433" t="str">
        <f ca="1">$D$27</f>
        <v>Nbr. &gt;= 3</v>
      </c>
      <c r="E97" s="434">
        <f>COUNTIFS(E87:E96,"&lt;=4",E87:E96,"&gt;=3")</f>
        <v>0</v>
      </c>
      <c r="F97" s="388"/>
      <c r="G97" s="388"/>
      <c r="H97" s="388"/>
      <c r="I97" s="388"/>
    </row>
    <row r="98" spans="1:9" x14ac:dyDescent="0.3">
      <c r="C98" s="388"/>
      <c r="D98" s="388"/>
      <c r="E98" s="388"/>
      <c r="F98" s="388"/>
      <c r="G98" s="388"/>
      <c r="H98" s="388"/>
    </row>
    <row r="99" spans="1:9" x14ac:dyDescent="0.3">
      <c r="C99" s="388"/>
      <c r="D99" s="388"/>
      <c r="E99" s="388"/>
      <c r="F99" s="388"/>
      <c r="G99" s="388"/>
      <c r="H99" s="388"/>
    </row>
    <row r="100" spans="1:9" x14ac:dyDescent="0.3">
      <c r="A100" s="524"/>
      <c r="B100" s="378"/>
      <c r="C100" s="378"/>
      <c r="D100" s="378"/>
      <c r="E100" s="388"/>
      <c r="F100" s="388"/>
      <c r="G100" s="388"/>
      <c r="H100" s="388"/>
    </row>
    <row r="101" spans="1:9" x14ac:dyDescent="0.3">
      <c r="A101" s="524"/>
      <c r="B101" s="378"/>
      <c r="E101" s="388"/>
      <c r="F101" s="388"/>
      <c r="G101" s="388"/>
      <c r="H101" s="388"/>
    </row>
    <row r="102" spans="1:9" x14ac:dyDescent="0.3">
      <c r="A102" s="524"/>
      <c r="B102" s="378"/>
      <c r="E102" s="388"/>
      <c r="F102" s="388"/>
      <c r="G102" s="388"/>
      <c r="H102" s="388"/>
    </row>
    <row r="103" spans="1:9" x14ac:dyDescent="0.3">
      <c r="A103" s="524"/>
      <c r="B103" s="378"/>
      <c r="E103" s="388"/>
      <c r="F103" s="388"/>
      <c r="G103" s="388"/>
      <c r="H103" s="388"/>
    </row>
    <row r="104" spans="1:9" x14ac:dyDescent="0.3">
      <c r="A104" s="524"/>
      <c r="B104" s="378"/>
      <c r="E104" s="388"/>
      <c r="F104" s="388"/>
      <c r="G104" s="388"/>
      <c r="H104" s="388"/>
    </row>
    <row r="105" spans="1:9" x14ac:dyDescent="0.3">
      <c r="A105" s="524"/>
      <c r="B105" s="378"/>
      <c r="E105" s="388"/>
      <c r="F105" s="388"/>
      <c r="G105" s="388"/>
      <c r="H105" s="388"/>
    </row>
    <row r="106" spans="1:9" x14ac:dyDescent="0.3">
      <c r="A106" s="524"/>
      <c r="B106" s="378"/>
      <c r="E106" s="388"/>
      <c r="F106" s="388"/>
      <c r="G106" s="388"/>
      <c r="H106" s="388"/>
    </row>
    <row r="107" spans="1:9" x14ac:dyDescent="0.3">
      <c r="B107" s="388"/>
      <c r="C107" s="388"/>
      <c r="D107" s="388"/>
      <c r="E107" s="388"/>
      <c r="F107" s="388"/>
      <c r="G107" s="388"/>
      <c r="H107" s="388"/>
    </row>
    <row r="108" spans="1:9" x14ac:dyDescent="0.3">
      <c r="B108" s="388"/>
      <c r="C108" s="388"/>
      <c r="D108" s="388"/>
      <c r="E108" s="388"/>
      <c r="F108" s="388"/>
      <c r="G108" s="388"/>
      <c r="H108" s="388"/>
    </row>
    <row r="109" spans="1:9" x14ac:dyDescent="0.3">
      <c r="B109" s="388"/>
      <c r="C109" s="388"/>
      <c r="D109" s="388"/>
      <c r="E109" s="388"/>
      <c r="F109" s="388"/>
      <c r="G109" s="388"/>
      <c r="H109" s="388"/>
    </row>
    <row r="110" spans="1:9" x14ac:dyDescent="0.3">
      <c r="B110" s="388"/>
      <c r="C110" s="388"/>
      <c r="D110" s="388"/>
      <c r="E110" s="388"/>
      <c r="F110" s="388"/>
      <c r="G110" s="388"/>
      <c r="H110" s="388"/>
    </row>
    <row r="111" spans="1:9" x14ac:dyDescent="0.3">
      <c r="B111" s="388"/>
      <c r="C111" s="388"/>
      <c r="D111" s="388"/>
      <c r="E111" s="388"/>
      <c r="F111" s="388"/>
      <c r="G111" s="388"/>
      <c r="H111" s="388"/>
    </row>
    <row r="112" spans="1:9" x14ac:dyDescent="0.3">
      <c r="B112" s="388"/>
      <c r="C112" s="388"/>
      <c r="D112" s="388"/>
      <c r="E112" s="388"/>
      <c r="F112" s="388"/>
      <c r="G112" s="388"/>
      <c r="H112" s="388"/>
    </row>
    <row r="113" spans="1:8" x14ac:dyDescent="0.3">
      <c r="B113" s="388"/>
      <c r="C113" s="388"/>
      <c r="D113" s="388"/>
      <c r="E113" s="388"/>
      <c r="F113" s="388"/>
      <c r="G113" s="388"/>
      <c r="H113" s="388"/>
    </row>
    <row r="114" spans="1:8" x14ac:dyDescent="0.3">
      <c r="B114" s="388"/>
      <c r="C114" s="388"/>
      <c r="D114" s="388"/>
      <c r="E114" s="388"/>
      <c r="F114" s="388"/>
      <c r="G114" s="388"/>
      <c r="H114" s="388"/>
    </row>
    <row r="115" spans="1:8" x14ac:dyDescent="0.3">
      <c r="B115" s="388"/>
      <c r="C115" s="388"/>
      <c r="D115" s="388"/>
      <c r="E115" s="388"/>
      <c r="F115" s="388"/>
      <c r="G115" s="388"/>
      <c r="H115" s="388"/>
    </row>
    <row r="116" spans="1:8" x14ac:dyDescent="0.3">
      <c r="B116" s="388"/>
      <c r="C116" s="388"/>
      <c r="D116" s="388"/>
      <c r="E116" s="388"/>
      <c r="F116" s="388"/>
      <c r="G116" s="388"/>
      <c r="H116" s="388"/>
    </row>
    <row r="117" spans="1:8" x14ac:dyDescent="0.3">
      <c r="B117" s="388"/>
      <c r="C117" s="388"/>
      <c r="D117" s="388"/>
      <c r="E117" s="388"/>
      <c r="F117" s="388"/>
      <c r="G117" s="388"/>
      <c r="H117" s="388"/>
    </row>
    <row r="118" spans="1:8" x14ac:dyDescent="0.3">
      <c r="B118" s="388"/>
      <c r="C118" s="388"/>
      <c r="D118" s="388"/>
      <c r="E118" s="388"/>
      <c r="F118" s="388"/>
      <c r="G118" s="388"/>
      <c r="H118" s="388"/>
    </row>
    <row r="119" spans="1:8" x14ac:dyDescent="0.3">
      <c r="B119" s="388"/>
      <c r="C119" s="388"/>
      <c r="D119" s="388"/>
      <c r="E119" s="388"/>
      <c r="F119" s="388"/>
      <c r="G119" s="388"/>
      <c r="H119" s="388"/>
    </row>
    <row r="120" spans="1:8" x14ac:dyDescent="0.3">
      <c r="B120" s="388"/>
      <c r="C120" s="388"/>
      <c r="D120" s="388"/>
      <c r="E120" s="388"/>
      <c r="F120" s="388"/>
      <c r="G120" s="388"/>
      <c r="H120" s="388"/>
    </row>
    <row r="121" spans="1:8" x14ac:dyDescent="0.3">
      <c r="B121" s="388"/>
      <c r="C121" s="388"/>
      <c r="D121" s="388"/>
      <c r="E121" s="388"/>
      <c r="F121" s="388"/>
      <c r="G121" s="388"/>
      <c r="H121" s="388"/>
    </row>
    <row r="122" spans="1:8" x14ac:dyDescent="0.3">
      <c r="B122" s="388"/>
      <c r="C122" s="388"/>
      <c r="D122" s="388"/>
      <c r="E122" s="388"/>
      <c r="F122" s="388"/>
      <c r="G122" s="388"/>
      <c r="H122" s="388"/>
    </row>
    <row r="123" spans="1:8" x14ac:dyDescent="0.3">
      <c r="B123" s="388"/>
      <c r="C123" s="388"/>
      <c r="D123" s="388"/>
      <c r="E123" s="388"/>
      <c r="F123" s="388"/>
      <c r="G123" s="388"/>
      <c r="H123" s="388"/>
    </row>
    <row r="124" spans="1:8" ht="0.9" customHeight="1" x14ac:dyDescent="0.3">
      <c r="A124" s="525"/>
      <c r="B124" s="388"/>
      <c r="C124" s="388"/>
      <c r="D124" s="388"/>
      <c r="E124" s="388"/>
      <c r="F124" s="388"/>
      <c r="G124" s="388"/>
      <c r="H124" s="388"/>
    </row>
    <row r="125" spans="1:8" x14ac:dyDescent="0.3">
      <c r="B125" s="388"/>
      <c r="C125" s="388"/>
      <c r="D125" s="388"/>
      <c r="E125" s="388"/>
      <c r="F125" s="388"/>
      <c r="G125" s="388"/>
      <c r="H125" s="388"/>
    </row>
    <row r="126" spans="1:8" x14ac:dyDescent="0.3">
      <c r="B126" s="388"/>
      <c r="C126" s="388"/>
      <c r="D126" s="388"/>
      <c r="E126" s="388"/>
      <c r="F126" s="388"/>
      <c r="G126" s="388"/>
      <c r="H126" s="388"/>
    </row>
    <row r="127" spans="1:8" x14ac:dyDescent="0.3">
      <c r="B127" s="388"/>
      <c r="C127" s="388"/>
      <c r="D127" s="388"/>
      <c r="E127" s="388"/>
      <c r="F127" s="388"/>
      <c r="G127" s="388"/>
      <c r="H127" s="388"/>
    </row>
    <row r="128" spans="1:8" x14ac:dyDescent="0.3">
      <c r="B128" s="388"/>
      <c r="C128" s="388"/>
      <c r="D128" s="388"/>
      <c r="E128" s="388"/>
      <c r="F128" s="388"/>
      <c r="G128" s="388"/>
      <c r="H128" s="388"/>
    </row>
    <row r="129" spans="2:8" x14ac:dyDescent="0.3">
      <c r="B129" s="388"/>
      <c r="C129" s="388"/>
      <c r="D129" s="388"/>
      <c r="E129" s="388"/>
      <c r="F129" s="388"/>
      <c r="G129" s="388"/>
      <c r="H129" s="388"/>
    </row>
    <row r="130" spans="2:8" x14ac:dyDescent="0.3">
      <c r="B130" s="388"/>
      <c r="C130" s="388"/>
      <c r="D130" s="388"/>
      <c r="E130" s="388"/>
      <c r="F130" s="388"/>
      <c r="G130" s="388"/>
      <c r="H130" s="388"/>
    </row>
    <row r="131" spans="2:8" x14ac:dyDescent="0.3">
      <c r="B131" s="388"/>
      <c r="C131" s="388"/>
      <c r="D131" s="388"/>
      <c r="E131" s="388"/>
      <c r="F131" s="388"/>
      <c r="G131" s="388"/>
      <c r="H131" s="388"/>
    </row>
    <row r="132" spans="2:8" x14ac:dyDescent="0.3">
      <c r="B132" s="388"/>
      <c r="C132" s="388"/>
      <c r="D132" s="388"/>
      <c r="E132" s="388"/>
      <c r="F132" s="388"/>
      <c r="G132" s="388"/>
      <c r="H132" s="388"/>
    </row>
    <row r="133" spans="2:8" x14ac:dyDescent="0.3">
      <c r="B133" s="388"/>
      <c r="C133" s="388"/>
      <c r="D133" s="388"/>
      <c r="E133" s="388"/>
      <c r="F133" s="388"/>
      <c r="G133" s="388"/>
      <c r="H133" s="388"/>
    </row>
    <row r="134" spans="2:8" x14ac:dyDescent="0.3">
      <c r="B134" s="388"/>
      <c r="C134" s="388"/>
      <c r="D134" s="388"/>
      <c r="E134" s="388"/>
      <c r="F134" s="388"/>
      <c r="G134" s="388"/>
      <c r="H134" s="388"/>
    </row>
    <row r="135" spans="2:8" x14ac:dyDescent="0.3">
      <c r="B135" s="388"/>
      <c r="C135" s="388"/>
      <c r="D135" s="388"/>
      <c r="E135" s="388"/>
      <c r="F135" s="388"/>
      <c r="G135" s="388"/>
      <c r="H135" s="388"/>
    </row>
    <row r="136" spans="2:8" x14ac:dyDescent="0.3">
      <c r="B136" s="388"/>
      <c r="C136" s="388"/>
      <c r="D136" s="388"/>
      <c r="E136" s="388"/>
      <c r="F136" s="388"/>
      <c r="G136" s="388"/>
      <c r="H136" s="388"/>
    </row>
    <row r="137" spans="2:8" x14ac:dyDescent="0.3">
      <c r="B137" s="388"/>
      <c r="C137" s="388"/>
      <c r="D137" s="388"/>
      <c r="E137" s="388"/>
      <c r="F137" s="388"/>
      <c r="G137" s="388"/>
      <c r="H137" s="388"/>
    </row>
    <row r="138" spans="2:8" x14ac:dyDescent="0.3">
      <c r="B138" s="388"/>
      <c r="C138" s="388"/>
      <c r="D138" s="388"/>
      <c r="E138" s="388"/>
      <c r="F138" s="388"/>
      <c r="G138" s="388"/>
      <c r="H138" s="388"/>
    </row>
    <row r="139" spans="2:8" x14ac:dyDescent="0.3">
      <c r="B139" s="388"/>
      <c r="C139" s="388"/>
      <c r="D139" s="388"/>
      <c r="E139" s="388"/>
      <c r="F139" s="388"/>
      <c r="G139" s="388"/>
      <c r="H139" s="388"/>
    </row>
    <row r="140" spans="2:8" x14ac:dyDescent="0.3">
      <c r="B140" s="388"/>
      <c r="C140" s="388"/>
      <c r="D140" s="388"/>
      <c r="E140" s="388"/>
      <c r="F140" s="388"/>
      <c r="G140" s="388"/>
      <c r="H140" s="388"/>
    </row>
    <row r="141" spans="2:8" x14ac:dyDescent="0.3">
      <c r="B141" s="388"/>
      <c r="C141" s="388"/>
      <c r="D141" s="388"/>
      <c r="E141" s="388"/>
      <c r="F141" s="388"/>
      <c r="G141" s="388"/>
      <c r="H141" s="388"/>
    </row>
    <row r="142" spans="2:8" x14ac:dyDescent="0.3">
      <c r="B142" s="388"/>
      <c r="C142" s="388"/>
      <c r="D142" s="388"/>
      <c r="E142" s="388"/>
      <c r="F142" s="388"/>
      <c r="G142" s="388"/>
      <c r="H142" s="388"/>
    </row>
    <row r="143" spans="2:8" x14ac:dyDescent="0.3">
      <c r="B143" s="388"/>
      <c r="C143" s="388"/>
      <c r="D143" s="388"/>
      <c r="E143" s="388"/>
      <c r="F143" s="388"/>
      <c r="G143" s="388"/>
      <c r="H143" s="388"/>
    </row>
    <row r="144" spans="2:8" x14ac:dyDescent="0.3">
      <c r="B144" s="388"/>
      <c r="C144" s="388"/>
      <c r="D144" s="388"/>
      <c r="E144" s="388"/>
      <c r="F144" s="388"/>
      <c r="G144" s="388"/>
      <c r="H144" s="388"/>
    </row>
    <row r="145" spans="2:8" x14ac:dyDescent="0.3">
      <c r="B145" s="388"/>
      <c r="C145" s="388"/>
      <c r="D145" s="388"/>
      <c r="E145" s="388"/>
      <c r="F145" s="388"/>
      <c r="G145" s="388"/>
      <c r="H145" s="388"/>
    </row>
    <row r="146" spans="2:8" x14ac:dyDescent="0.3">
      <c r="B146" s="388"/>
      <c r="C146" s="388"/>
      <c r="D146" s="388"/>
      <c r="E146" s="388"/>
      <c r="F146" s="388"/>
      <c r="G146" s="388"/>
      <c r="H146" s="388"/>
    </row>
    <row r="147" spans="2:8" x14ac:dyDescent="0.3">
      <c r="B147" s="388"/>
      <c r="C147" s="388"/>
      <c r="D147" s="388"/>
      <c r="E147" s="388"/>
      <c r="F147" s="388"/>
      <c r="G147" s="388"/>
      <c r="H147" s="388"/>
    </row>
    <row r="148" spans="2:8" x14ac:dyDescent="0.3">
      <c r="B148" s="388"/>
      <c r="C148" s="388"/>
      <c r="D148" s="388"/>
      <c r="E148" s="388"/>
      <c r="F148" s="388"/>
      <c r="G148" s="388"/>
      <c r="H148" s="388"/>
    </row>
    <row r="149" spans="2:8" x14ac:dyDescent="0.3">
      <c r="B149" s="388"/>
      <c r="C149" s="388"/>
      <c r="D149" s="388"/>
      <c r="E149" s="388"/>
      <c r="F149" s="388"/>
      <c r="G149" s="388"/>
      <c r="H149" s="388"/>
    </row>
    <row r="150" spans="2:8" x14ac:dyDescent="0.3">
      <c r="B150" s="388"/>
      <c r="C150" s="388"/>
      <c r="D150" s="388"/>
      <c r="E150" s="388"/>
      <c r="F150" s="388"/>
      <c r="G150" s="388"/>
      <c r="H150" s="388"/>
    </row>
    <row r="151" spans="2:8" x14ac:dyDescent="0.3">
      <c r="B151" s="388"/>
      <c r="C151" s="388"/>
      <c r="D151" s="388"/>
      <c r="E151" s="388"/>
      <c r="F151" s="388"/>
      <c r="G151" s="388"/>
      <c r="H151" s="388"/>
    </row>
    <row r="152" spans="2:8" x14ac:dyDescent="0.3">
      <c r="B152" s="388"/>
      <c r="C152" s="388"/>
      <c r="D152" s="388"/>
      <c r="E152" s="388"/>
      <c r="F152" s="388"/>
      <c r="G152" s="388"/>
      <c r="H152" s="388"/>
    </row>
    <row r="153" spans="2:8" x14ac:dyDescent="0.3">
      <c r="B153" s="388"/>
      <c r="C153" s="388"/>
      <c r="D153" s="388"/>
      <c r="E153" s="388"/>
      <c r="F153" s="388"/>
      <c r="G153" s="388"/>
      <c r="H153" s="388"/>
    </row>
    <row r="154" spans="2:8" x14ac:dyDescent="0.3">
      <c r="B154" s="388"/>
      <c r="C154" s="388"/>
      <c r="D154" s="388"/>
      <c r="E154" s="388"/>
      <c r="F154" s="388"/>
      <c r="G154" s="388"/>
      <c r="H154" s="388"/>
    </row>
    <row r="155" spans="2:8" x14ac:dyDescent="0.3">
      <c r="B155" s="388"/>
      <c r="C155" s="388"/>
      <c r="D155" s="388"/>
      <c r="E155" s="388"/>
      <c r="F155" s="388"/>
      <c r="G155" s="388"/>
      <c r="H155" s="388"/>
    </row>
    <row r="156" spans="2:8" x14ac:dyDescent="0.3">
      <c r="B156" s="388"/>
      <c r="C156" s="388"/>
      <c r="D156" s="388"/>
      <c r="E156" s="388"/>
      <c r="F156" s="388"/>
      <c r="G156" s="388"/>
      <c r="H156" s="388"/>
    </row>
    <row r="157" spans="2:8" x14ac:dyDescent="0.3">
      <c r="B157" s="388"/>
      <c r="C157" s="388"/>
      <c r="D157" s="388"/>
      <c r="E157" s="388"/>
      <c r="F157" s="388"/>
      <c r="G157" s="388"/>
      <c r="H157" s="388"/>
    </row>
    <row r="158" spans="2:8" x14ac:dyDescent="0.3">
      <c r="B158" s="388"/>
      <c r="C158" s="388"/>
      <c r="D158" s="388"/>
      <c r="E158" s="388"/>
      <c r="F158" s="388"/>
      <c r="G158" s="388"/>
      <c r="H158" s="388"/>
    </row>
    <row r="159" spans="2:8" x14ac:dyDescent="0.3">
      <c r="B159" s="388"/>
      <c r="C159" s="388"/>
      <c r="D159" s="388"/>
      <c r="E159" s="388"/>
      <c r="F159" s="388"/>
      <c r="G159" s="388"/>
      <c r="H159" s="388"/>
    </row>
    <row r="160" spans="2:8" x14ac:dyDescent="0.3">
      <c r="B160" s="388"/>
      <c r="C160" s="388"/>
      <c r="D160" s="388"/>
      <c r="E160" s="388"/>
      <c r="F160" s="388"/>
      <c r="G160" s="388"/>
      <c r="H160" s="388"/>
    </row>
    <row r="161" spans="2:8" x14ac:dyDescent="0.3">
      <c r="B161" s="388"/>
      <c r="C161" s="388"/>
      <c r="D161" s="388"/>
      <c r="E161" s="388"/>
      <c r="F161" s="388"/>
      <c r="G161" s="388"/>
      <c r="H161" s="388"/>
    </row>
    <row r="162" spans="2:8" x14ac:dyDescent="0.3">
      <c r="B162" s="388"/>
      <c r="C162" s="388"/>
      <c r="D162" s="388"/>
      <c r="E162" s="388"/>
      <c r="F162" s="388"/>
      <c r="G162" s="388"/>
      <c r="H162" s="388"/>
    </row>
    <row r="163" spans="2:8" x14ac:dyDescent="0.3">
      <c r="B163" s="388"/>
      <c r="C163" s="388"/>
      <c r="D163" s="388"/>
      <c r="E163" s="388"/>
      <c r="F163" s="388"/>
      <c r="G163" s="388"/>
      <c r="H163" s="388"/>
    </row>
    <row r="164" spans="2:8" x14ac:dyDescent="0.3">
      <c r="B164" s="388"/>
      <c r="C164" s="388"/>
      <c r="D164" s="388"/>
      <c r="E164" s="388"/>
      <c r="F164" s="388"/>
      <c r="G164" s="388"/>
      <c r="H164" s="388"/>
    </row>
    <row r="165" spans="2:8" x14ac:dyDescent="0.3">
      <c r="B165" s="388"/>
      <c r="C165" s="388"/>
      <c r="D165" s="388"/>
      <c r="E165" s="388"/>
      <c r="F165" s="388"/>
      <c r="G165" s="388"/>
      <c r="H165" s="388"/>
    </row>
    <row r="166" spans="2:8" x14ac:dyDescent="0.3">
      <c r="B166" s="388"/>
      <c r="C166" s="388"/>
      <c r="D166" s="388"/>
      <c r="E166" s="388"/>
      <c r="F166" s="388"/>
      <c r="G166" s="388"/>
      <c r="H166" s="388"/>
    </row>
    <row r="167" spans="2:8" x14ac:dyDescent="0.3">
      <c r="B167" s="388"/>
      <c r="C167" s="388"/>
      <c r="D167" s="388"/>
      <c r="E167" s="388"/>
      <c r="F167" s="388"/>
      <c r="G167" s="388"/>
      <c r="H167" s="388"/>
    </row>
    <row r="168" spans="2:8" x14ac:dyDescent="0.3">
      <c r="B168" s="388"/>
      <c r="C168" s="388"/>
      <c r="D168" s="388"/>
      <c r="E168" s="388"/>
      <c r="F168" s="388"/>
      <c r="G168" s="388"/>
      <c r="H168" s="388"/>
    </row>
    <row r="169" spans="2:8" x14ac:dyDescent="0.3">
      <c r="B169" s="388"/>
      <c r="C169" s="388"/>
      <c r="D169" s="388"/>
      <c r="E169" s="388"/>
      <c r="F169" s="388"/>
      <c r="G169" s="388"/>
      <c r="H169" s="388"/>
    </row>
    <row r="170" spans="2:8" x14ac:dyDescent="0.3">
      <c r="B170" s="388"/>
      <c r="C170" s="388"/>
      <c r="D170" s="388"/>
      <c r="E170" s="388"/>
      <c r="F170" s="388"/>
      <c r="G170" s="388"/>
      <c r="H170" s="388"/>
    </row>
    <row r="171" spans="2:8" x14ac:dyDescent="0.3">
      <c r="B171" s="388"/>
      <c r="C171" s="388"/>
      <c r="D171" s="388"/>
      <c r="E171" s="388"/>
      <c r="F171" s="388"/>
      <c r="G171" s="388"/>
      <c r="H171" s="388"/>
    </row>
    <row r="172" spans="2:8" x14ac:dyDescent="0.3">
      <c r="B172" s="388"/>
      <c r="C172" s="388"/>
      <c r="D172" s="388"/>
      <c r="E172" s="388"/>
      <c r="F172" s="388"/>
      <c r="G172" s="388"/>
      <c r="H172" s="388"/>
    </row>
    <row r="173" spans="2:8" x14ac:dyDescent="0.3">
      <c r="B173" s="388"/>
      <c r="C173" s="388"/>
      <c r="D173" s="388"/>
      <c r="E173" s="388"/>
      <c r="F173" s="388"/>
      <c r="G173" s="388"/>
      <c r="H173" s="388"/>
    </row>
    <row r="174" spans="2:8" x14ac:dyDescent="0.3">
      <c r="B174" s="388"/>
      <c r="C174" s="388"/>
      <c r="D174" s="388"/>
      <c r="E174" s="388"/>
      <c r="F174" s="388"/>
      <c r="G174" s="388"/>
      <c r="H174" s="388"/>
    </row>
    <row r="175" spans="2:8" x14ac:dyDescent="0.3">
      <c r="B175" s="388"/>
      <c r="C175" s="388"/>
      <c r="D175" s="388"/>
      <c r="E175" s="388"/>
      <c r="F175" s="388"/>
      <c r="G175" s="388"/>
      <c r="H175" s="388"/>
    </row>
    <row r="176" spans="2:8" x14ac:dyDescent="0.3">
      <c r="B176" s="388"/>
      <c r="C176" s="388"/>
      <c r="D176" s="388"/>
      <c r="E176" s="388"/>
      <c r="F176" s="388"/>
      <c r="G176" s="388"/>
      <c r="H176" s="388"/>
    </row>
    <row r="177" spans="2:8" x14ac:dyDescent="0.3">
      <c r="B177" s="388"/>
      <c r="C177" s="388"/>
      <c r="D177" s="388"/>
      <c r="E177" s="388"/>
      <c r="F177" s="388"/>
      <c r="G177" s="388"/>
      <c r="H177" s="388"/>
    </row>
    <row r="178" spans="2:8" x14ac:dyDescent="0.3">
      <c r="B178" s="388"/>
      <c r="C178" s="388"/>
      <c r="D178" s="388"/>
      <c r="E178" s="388"/>
      <c r="F178" s="388"/>
      <c r="G178" s="388"/>
      <c r="H178" s="388"/>
    </row>
    <row r="179" spans="2:8" x14ac:dyDescent="0.3">
      <c r="B179" s="388"/>
      <c r="C179" s="388"/>
      <c r="D179" s="388"/>
      <c r="E179" s="388"/>
      <c r="F179" s="388"/>
      <c r="G179" s="388"/>
      <c r="H179" s="388"/>
    </row>
    <row r="180" spans="2:8" x14ac:dyDescent="0.3">
      <c r="B180" s="388"/>
      <c r="C180" s="388"/>
      <c r="D180" s="388"/>
      <c r="E180" s="388"/>
      <c r="F180" s="388"/>
      <c r="G180" s="388"/>
      <c r="H180" s="388"/>
    </row>
    <row r="181" spans="2:8" x14ac:dyDescent="0.3">
      <c r="B181" s="388"/>
      <c r="C181" s="388"/>
      <c r="D181" s="388"/>
      <c r="E181" s="388"/>
      <c r="F181" s="388"/>
      <c r="G181" s="388"/>
      <c r="H181" s="388"/>
    </row>
    <row r="182" spans="2:8" x14ac:dyDescent="0.3">
      <c r="B182" s="388"/>
    </row>
    <row r="183" spans="2:8" x14ac:dyDescent="0.3">
      <c r="B183" s="388"/>
    </row>
  </sheetData>
  <sheetProtection sheet="1" objects="1" scenarios="1" formatCells="0" formatColumns="0" formatRows="0" insertHyperlinks="0" selectLockedCells="1" sort="0" autoFilter="0"/>
  <conditionalFormatting sqref="B17:H26">
    <cfRule type="expression" dxfId="220" priority="19">
      <formula>MOD(ROW(A5),2)=0</formula>
    </cfRule>
    <cfRule type="expression" dxfId="219" priority="20">
      <formula>MOD(ROW(A4),2)=0</formula>
    </cfRule>
  </conditionalFormatting>
  <conditionalFormatting sqref="B31:H40">
    <cfRule type="expression" dxfId="218" priority="21">
      <formula>MOD(ROW(A4),2)=0</formula>
    </cfRule>
    <cfRule type="expression" dxfId="217" priority="22">
      <formula>MOD(ROW(A5),2)=0</formula>
    </cfRule>
  </conditionalFormatting>
  <conditionalFormatting sqref="B45:H54">
    <cfRule type="expression" dxfId="216" priority="23">
      <formula>MOD(ROW(A4),2)=0</formula>
    </cfRule>
    <cfRule type="expression" dxfId="215" priority="24">
      <formula>MOD(ROW(A5),2)=0</formula>
    </cfRule>
  </conditionalFormatting>
  <conditionalFormatting sqref="B59:H68">
    <cfRule type="expression" dxfId="214" priority="25">
      <formula>MOD(ROW(A4),2)=0</formula>
    </cfRule>
    <cfRule type="expression" dxfId="213" priority="26">
      <formula>MOD(ROW(A5),2)=0</formula>
    </cfRule>
  </conditionalFormatting>
  <conditionalFormatting sqref="B73:H82">
    <cfRule type="expression" dxfId="212" priority="27">
      <formula>MOD(ROW(A4),2)=0</formula>
    </cfRule>
    <cfRule type="expression" dxfId="211" priority="28">
      <formula>MOD(ROW(A5),2)=0</formula>
    </cfRule>
  </conditionalFormatting>
  <conditionalFormatting sqref="B87:H96">
    <cfRule type="expression" dxfId="210" priority="29">
      <formula>MOD(ROW(A4),2)=0</formula>
    </cfRule>
    <cfRule type="expression" dxfId="209" priority="30">
      <formula>MOD(ROW(A5),2)=0</formula>
    </cfRule>
  </conditionalFormatting>
  <conditionalFormatting sqref="F17:F26">
    <cfRule type="iconSet" priority="18">
      <iconSet iconSet="3ArrowsGray" showValue="0" reverse="1">
        <cfvo type="percent" val="0"/>
        <cfvo type="num" val="2"/>
        <cfvo type="num" val="3"/>
      </iconSet>
    </cfRule>
  </conditionalFormatting>
  <conditionalFormatting sqref="F31:F40">
    <cfRule type="iconSet" priority="15">
      <iconSet iconSet="3ArrowsGray" showValue="0" reverse="1">
        <cfvo type="percent" val="0"/>
        <cfvo type="num" val="2"/>
        <cfvo type="num" val="3"/>
      </iconSet>
    </cfRule>
  </conditionalFormatting>
  <conditionalFormatting sqref="F45:F54">
    <cfRule type="iconSet" priority="13">
      <iconSet iconSet="3ArrowsGray" showValue="0" reverse="1">
        <cfvo type="percent" val="0"/>
        <cfvo type="num" val="2"/>
        <cfvo type="num" val="3"/>
      </iconSet>
    </cfRule>
  </conditionalFormatting>
  <conditionalFormatting sqref="F59:F68">
    <cfRule type="iconSet" priority="9">
      <iconSet iconSet="3ArrowsGray" showValue="0" reverse="1">
        <cfvo type="percent" val="0"/>
        <cfvo type="num" val="2"/>
        <cfvo type="num" val="3"/>
      </iconSet>
    </cfRule>
  </conditionalFormatting>
  <conditionalFormatting sqref="F73:F82">
    <cfRule type="iconSet" priority="6">
      <iconSet iconSet="3ArrowsGray" showValue="0" reverse="1">
        <cfvo type="percent" val="0"/>
        <cfvo type="num" val="2"/>
        <cfvo type="num" val="3"/>
      </iconSet>
    </cfRule>
  </conditionalFormatting>
  <conditionalFormatting sqref="F87:F96">
    <cfRule type="iconSet" priority="3">
      <iconSet iconSet="3ArrowsGray" showValue="0" reverse="1">
        <cfvo type="percent" val="0"/>
        <cfvo type="num" val="2"/>
        <cfvo type="num" val="3"/>
      </iconSet>
    </cfRule>
  </conditionalFormatting>
  <conditionalFormatting sqref="H17:H26">
    <cfRule type="iconSet" priority="17">
      <iconSet iconSet="3Symbols2" showValue="0" reverse="1">
        <cfvo type="percent" val="0"/>
        <cfvo type="num" val="2"/>
        <cfvo type="num" val="3"/>
      </iconSet>
    </cfRule>
  </conditionalFormatting>
  <conditionalFormatting sqref="H31:H40">
    <cfRule type="iconSet" priority="10">
      <iconSet iconSet="3Symbols2" showValue="0" reverse="1">
        <cfvo type="percent" val="0"/>
        <cfvo type="num" val="2"/>
        <cfvo type="num" val="3"/>
      </iconSet>
    </cfRule>
  </conditionalFormatting>
  <conditionalFormatting sqref="H45:H54">
    <cfRule type="iconSet" priority="11">
      <iconSet iconSet="3Symbols2" showValue="0" reverse="1">
        <cfvo type="percent" val="0"/>
        <cfvo type="num" val="2"/>
        <cfvo type="num" val="3"/>
      </iconSet>
    </cfRule>
  </conditionalFormatting>
  <conditionalFormatting sqref="H59:H68">
    <cfRule type="iconSet" priority="7">
      <iconSet iconSet="3Symbols2" showValue="0" reverse="1">
        <cfvo type="percent" val="0"/>
        <cfvo type="num" val="2"/>
        <cfvo type="num" val="3"/>
      </iconSet>
    </cfRule>
  </conditionalFormatting>
  <conditionalFormatting sqref="H73:H82">
    <cfRule type="iconSet" priority="4">
      <iconSet iconSet="3Symbols2" showValue="0" reverse="1">
        <cfvo type="percent" val="0"/>
        <cfvo type="num" val="2"/>
        <cfvo type="num" val="3"/>
      </iconSet>
    </cfRule>
  </conditionalFormatting>
  <conditionalFormatting sqref="H87:H96">
    <cfRule type="iconSet" priority="1">
      <iconSet iconSet="3Symbols2" showValue="0" reverse="1">
        <cfvo type="percent" val="0"/>
        <cfvo type="num" val="2"/>
        <cfvo type="num" val="3"/>
      </iconSet>
    </cfRule>
  </conditionalFormatting>
  <dataValidations count="2">
    <dataValidation type="list" showInputMessage="1" showErrorMessage="1" sqref="F59:F68 F73:F82 H87:H96 F45:F54 F31:F40 F17:F26 H17:H26 H31:H40 H45:H54 H59:H68 H73:H82 F87:F96" xr:uid="{00000000-0002-0000-0900-000000000000}">
      <formula1>"1,2,3"</formula1>
    </dataValidation>
    <dataValidation type="list" showInputMessage="1" showErrorMessage="1" sqref="E73:E82 E17:E26 E31:E40 E45:E54 E59:E68 E87:E96" xr:uid="{00000000-0002-0000-0900-000001000000}">
      <formula1>"0,1,2,3,4"</formula1>
    </dataValidation>
  </dataValidations>
  <printOptions horizontalCentered="1" vertic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6" id="{FB683009-5E5F-478C-ACD1-0585E7B3AAB7}">
            <x14:iconSet iconSet="5Boxes">
              <x14:cfvo type="percent">
                <xm:f>0</xm:f>
              </x14:cfvo>
              <x14:cfvo type="num">
                <xm:f>1</xm:f>
              </x14:cfvo>
              <x14:cfvo type="num">
                <xm:f>2</xm:f>
              </x14:cfvo>
              <x14:cfvo type="num">
                <xm:f>3</xm:f>
              </x14:cfvo>
              <x14:cfvo type="num">
                <xm:f>4</xm:f>
              </x14:cfvo>
            </x14:iconSet>
          </x14:cfRule>
          <xm:sqref>E17:E26</xm:sqref>
        </x14:conditionalFormatting>
        <x14:conditionalFormatting xmlns:xm="http://schemas.microsoft.com/office/excel/2006/main">
          <x14:cfRule type="iconSet" priority="14" id="{52DF60B8-BB8F-467B-8C15-8B47E5CE7403}">
            <x14:iconSet iconSet="5Boxes">
              <x14:cfvo type="percent">
                <xm:f>0</xm:f>
              </x14:cfvo>
              <x14:cfvo type="num">
                <xm:f>1</xm:f>
              </x14:cfvo>
              <x14:cfvo type="num">
                <xm:f>2</xm:f>
              </x14:cfvo>
              <x14:cfvo type="num">
                <xm:f>3</xm:f>
              </x14:cfvo>
              <x14:cfvo type="num">
                <xm:f>4</xm:f>
              </x14:cfvo>
            </x14:iconSet>
          </x14:cfRule>
          <xm:sqref>E31:E40</xm:sqref>
        </x14:conditionalFormatting>
        <x14:conditionalFormatting xmlns:xm="http://schemas.microsoft.com/office/excel/2006/main">
          <x14:cfRule type="iconSet" priority="12" id="{33BBE437-53D5-4CA7-B127-10A0DF287943}">
            <x14:iconSet iconSet="5Boxes">
              <x14:cfvo type="percent">
                <xm:f>0</xm:f>
              </x14:cfvo>
              <x14:cfvo type="num">
                <xm:f>1</xm:f>
              </x14:cfvo>
              <x14:cfvo type="num">
                <xm:f>2</xm:f>
              </x14:cfvo>
              <x14:cfvo type="num">
                <xm:f>3</xm:f>
              </x14:cfvo>
              <x14:cfvo type="num">
                <xm:f>4</xm:f>
              </x14:cfvo>
            </x14:iconSet>
          </x14:cfRule>
          <xm:sqref>E45:E54</xm:sqref>
        </x14:conditionalFormatting>
        <x14:conditionalFormatting xmlns:xm="http://schemas.microsoft.com/office/excel/2006/main">
          <x14:cfRule type="iconSet" priority="8" id="{93217EC8-1887-4826-8889-A65B0980A967}">
            <x14:iconSet iconSet="5Boxes">
              <x14:cfvo type="percent">
                <xm:f>0</xm:f>
              </x14:cfvo>
              <x14:cfvo type="num">
                <xm:f>1</xm:f>
              </x14:cfvo>
              <x14:cfvo type="num">
                <xm:f>2</xm:f>
              </x14:cfvo>
              <x14:cfvo type="num">
                <xm:f>3</xm:f>
              </x14:cfvo>
              <x14:cfvo type="num">
                <xm:f>4</xm:f>
              </x14:cfvo>
            </x14:iconSet>
          </x14:cfRule>
          <xm:sqref>E59:E68</xm:sqref>
        </x14:conditionalFormatting>
        <x14:conditionalFormatting xmlns:xm="http://schemas.microsoft.com/office/excel/2006/main">
          <x14:cfRule type="iconSet" priority="5" id="{78CD1D22-8012-4B53-901F-C64FE42E445D}">
            <x14:iconSet iconSet="5Boxes">
              <x14:cfvo type="percent">
                <xm:f>0</xm:f>
              </x14:cfvo>
              <x14:cfvo type="num">
                <xm:f>1</xm:f>
              </x14:cfvo>
              <x14:cfvo type="num">
                <xm:f>2</xm:f>
              </x14:cfvo>
              <x14:cfvo type="num">
                <xm:f>3</xm:f>
              </x14:cfvo>
              <x14:cfvo type="num">
                <xm:f>4</xm:f>
              </x14:cfvo>
            </x14:iconSet>
          </x14:cfRule>
          <xm:sqref>E73:E82</xm:sqref>
        </x14:conditionalFormatting>
        <x14:conditionalFormatting xmlns:xm="http://schemas.microsoft.com/office/excel/2006/main">
          <x14:cfRule type="iconSet" priority="2" id="{B43D3268-59E7-4DBC-A53F-4D2DE9BFB0DC}">
            <x14:iconSet iconSet="5Boxes">
              <x14:cfvo type="percent">
                <xm:f>0</xm:f>
              </x14:cfvo>
              <x14:cfvo type="num">
                <xm:f>1</xm:f>
              </x14:cfvo>
              <x14:cfvo type="num">
                <xm:f>2</xm:f>
              </x14:cfvo>
              <x14:cfvo type="num">
                <xm:f>3</xm:f>
              </x14:cfvo>
              <x14:cfvo type="num">
                <xm:f>4</xm:f>
              </x14:cfvo>
            </x14:iconSet>
          </x14:cfRule>
          <xm:sqref>E87:E96</xm:sqref>
        </x14:conditionalFormatting>
      </x14:conditionalFormatting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41">
    <tabColor theme="1" tint="0.499984740745262"/>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'!A25</f>
        <v>R E C R U T E M E N T   D U   P E R S O N N E L</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4">
    <tabColor theme="0" tint="-0.34998626667073579"/>
    <pageSetUpPr fitToPage="1"/>
  </sheetPr>
  <dimension ref="A1:K5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46.44140625" style="533" customWidth="1"/>
    <col min="4" max="4" width="74.88671875" style="533" customWidth="1"/>
    <col min="5" max="5" width="7" style="533" customWidth="1"/>
    <col min="6" max="20" width="4" style="533" customWidth="1"/>
    <col min="21" max="16384" width="12.5546875" style="533"/>
  </cols>
  <sheetData>
    <row r="1" spans="1:11" s="530" customFormat="1" ht="44.25" customHeight="1" x14ac:dyDescent="0.3">
      <c r="A1" s="526"/>
      <c r="B1" s="527" t="str">
        <f ca="1">' '!A719</f>
        <v>A P E R Ç U   P R O F I L S   R E Q U I S</v>
      </c>
      <c r="C1" s="527"/>
      <c r="D1" s="527"/>
      <c r="E1" s="528"/>
      <c r="F1" s="529"/>
    </row>
    <row r="2" spans="1:11" s="532" customFormat="1" ht="14.25" customHeight="1" x14ac:dyDescent="0.3">
      <c r="A2" s="531"/>
    </row>
    <row r="3" spans="1:11" ht="10.5" customHeight="1" x14ac:dyDescent="0.3">
      <c r="A3" s="247"/>
      <c r="C3" s="532"/>
    </row>
    <row r="4" spans="1:11" ht="28.5" customHeight="1" x14ac:dyDescent="0.3">
      <c r="B4" s="534" t="str">
        <f ca="1">' '!A676</f>
        <v>N°</v>
      </c>
      <c r="C4" s="535" t="str">
        <f ca="1">' '!A720</f>
        <v>Poste</v>
      </c>
      <c r="D4" s="535" t="str">
        <f ca="1">' '!A721</f>
        <v>Descriptif succinct</v>
      </c>
      <c r="E4" s="536" t="str">
        <f ca="1">' '!A86</f>
        <v>Statut</v>
      </c>
    </row>
    <row r="5" spans="1:11" x14ac:dyDescent="0.3">
      <c r="B5" s="537">
        <v>1</v>
      </c>
      <c r="C5" s="538" t="s">
        <v>1323</v>
      </c>
      <c r="D5" s="539" t="str">
        <f ca="1">' '!A722</f>
        <v>Exemple</v>
      </c>
      <c r="E5" s="540">
        <v>3</v>
      </c>
      <c r="I5" s="541"/>
      <c r="J5" s="541"/>
      <c r="K5" s="542"/>
    </row>
    <row r="6" spans="1:11" x14ac:dyDescent="0.3">
      <c r="B6" s="537">
        <v>2</v>
      </c>
      <c r="C6" s="539"/>
      <c r="D6" s="543"/>
      <c r="E6" s="540">
        <v>1</v>
      </c>
      <c r="I6" s="532"/>
      <c r="J6" s="532"/>
      <c r="K6" s="542"/>
    </row>
    <row r="7" spans="1:11" x14ac:dyDescent="0.3">
      <c r="B7" s="537">
        <v>3</v>
      </c>
      <c r="C7" s="539"/>
      <c r="D7" s="539"/>
      <c r="E7" s="540"/>
      <c r="I7" s="532"/>
      <c r="J7" s="532"/>
      <c r="K7" s="542"/>
    </row>
    <row r="8" spans="1:11" x14ac:dyDescent="0.3">
      <c r="B8" s="537">
        <v>4</v>
      </c>
      <c r="C8" s="539"/>
      <c r="D8" s="539"/>
      <c r="E8" s="540"/>
      <c r="I8" s="532"/>
      <c r="J8" s="532"/>
      <c r="K8" s="542"/>
    </row>
    <row r="9" spans="1:11" x14ac:dyDescent="0.3">
      <c r="B9" s="537">
        <v>5</v>
      </c>
      <c r="C9" s="539"/>
      <c r="D9" s="539"/>
      <c r="E9" s="540"/>
      <c r="I9" s="532"/>
      <c r="J9" s="532"/>
      <c r="K9" s="542"/>
    </row>
    <row r="10" spans="1:11" x14ac:dyDescent="0.3">
      <c r="B10" s="537">
        <v>6</v>
      </c>
      <c r="C10" s="539"/>
      <c r="D10" s="539"/>
      <c r="E10" s="540"/>
      <c r="I10" s="532"/>
      <c r="J10" s="532"/>
      <c r="K10" s="542"/>
    </row>
    <row r="11" spans="1:11" x14ac:dyDescent="0.3">
      <c r="B11" s="537">
        <v>7</v>
      </c>
      <c r="C11" s="539"/>
      <c r="D11" s="539"/>
      <c r="E11" s="540"/>
      <c r="I11" s="532"/>
      <c r="J11" s="532"/>
      <c r="K11" s="542"/>
    </row>
    <row r="12" spans="1:11" x14ac:dyDescent="0.3">
      <c r="B12" s="537">
        <v>8</v>
      </c>
      <c r="C12" s="539"/>
      <c r="D12" s="539"/>
      <c r="E12" s="540"/>
      <c r="I12" s="532"/>
      <c r="J12" s="532"/>
      <c r="K12" s="542"/>
    </row>
    <row r="13" spans="1:11" x14ac:dyDescent="0.3">
      <c r="B13" s="537">
        <v>9</v>
      </c>
      <c r="C13" s="539"/>
      <c r="D13" s="539"/>
      <c r="E13" s="540"/>
      <c r="I13" s="532"/>
      <c r="J13" s="532"/>
      <c r="K13" s="542"/>
    </row>
    <row r="14" spans="1:11" x14ac:dyDescent="0.3">
      <c r="B14" s="537">
        <v>10</v>
      </c>
      <c r="C14" s="539"/>
      <c r="D14" s="539"/>
      <c r="E14" s="540"/>
      <c r="I14" s="532"/>
      <c r="J14" s="532"/>
      <c r="K14" s="542"/>
    </row>
    <row r="15" spans="1:11" x14ac:dyDescent="0.3">
      <c r="B15" s="537">
        <v>11</v>
      </c>
      <c r="C15" s="539"/>
      <c r="D15" s="539"/>
      <c r="E15" s="540"/>
      <c r="I15" s="532"/>
      <c r="J15" s="532"/>
      <c r="K15" s="542"/>
    </row>
    <row r="16" spans="1:11" x14ac:dyDescent="0.3">
      <c r="B16" s="537">
        <v>12</v>
      </c>
      <c r="C16" s="539"/>
      <c r="D16" s="539"/>
      <c r="E16" s="540"/>
      <c r="I16" s="532"/>
      <c r="J16" s="532"/>
      <c r="K16" s="542"/>
    </row>
    <row r="17" spans="2:11" x14ac:dyDescent="0.3">
      <c r="B17" s="537">
        <v>13</v>
      </c>
      <c r="C17" s="539"/>
      <c r="D17" s="539"/>
      <c r="E17" s="540"/>
      <c r="I17" s="532"/>
      <c r="J17" s="532"/>
      <c r="K17" s="542"/>
    </row>
    <row r="18" spans="2:11" x14ac:dyDescent="0.3">
      <c r="B18" s="537">
        <v>14</v>
      </c>
      <c r="C18" s="539"/>
      <c r="D18" s="539"/>
      <c r="E18" s="540"/>
      <c r="I18" s="532"/>
      <c r="J18" s="532"/>
      <c r="K18" s="542"/>
    </row>
    <row r="19" spans="2:11" x14ac:dyDescent="0.3">
      <c r="B19" s="537">
        <v>15</v>
      </c>
      <c r="C19" s="539"/>
      <c r="D19" s="539"/>
      <c r="E19" s="540"/>
      <c r="I19" s="532"/>
      <c r="J19" s="532"/>
      <c r="K19" s="542"/>
    </row>
    <row r="20" spans="2:11" x14ac:dyDescent="0.3">
      <c r="B20" s="537">
        <v>16</v>
      </c>
      <c r="C20" s="539"/>
      <c r="D20" s="539"/>
      <c r="E20" s="540"/>
      <c r="I20" s="532"/>
      <c r="J20" s="532"/>
      <c r="K20" s="542"/>
    </row>
    <row r="21" spans="2:11" x14ac:dyDescent="0.3">
      <c r="B21" s="537">
        <v>17</v>
      </c>
      <c r="C21" s="539"/>
      <c r="D21" s="539"/>
      <c r="E21" s="540"/>
      <c r="I21" s="532"/>
      <c r="J21" s="532"/>
      <c r="K21" s="542"/>
    </row>
    <row r="22" spans="2:11" x14ac:dyDescent="0.3">
      <c r="B22" s="537">
        <v>18</v>
      </c>
      <c r="C22" s="539"/>
      <c r="D22" s="539"/>
      <c r="E22" s="540"/>
      <c r="I22" s="532"/>
      <c r="J22" s="532"/>
      <c r="K22" s="542"/>
    </row>
    <row r="23" spans="2:11" x14ac:dyDescent="0.3">
      <c r="B23" s="537">
        <v>19</v>
      </c>
      <c r="C23" s="539"/>
      <c r="D23" s="539"/>
      <c r="E23" s="540"/>
      <c r="I23" s="532"/>
      <c r="J23" s="532"/>
      <c r="K23" s="542"/>
    </row>
    <row r="24" spans="2:11" x14ac:dyDescent="0.3">
      <c r="B24" s="537">
        <v>20</v>
      </c>
      <c r="C24" s="539"/>
      <c r="D24" s="539"/>
      <c r="E24" s="540"/>
      <c r="I24" s="532"/>
      <c r="J24" s="532"/>
      <c r="K24" s="542"/>
    </row>
    <row r="25" spans="2:11" x14ac:dyDescent="0.3">
      <c r="B25" s="537">
        <v>21</v>
      </c>
      <c r="C25" s="539"/>
      <c r="D25" s="539"/>
      <c r="E25" s="540"/>
      <c r="I25" s="532"/>
      <c r="J25" s="532"/>
      <c r="K25" s="542"/>
    </row>
    <row r="26" spans="2:11" x14ac:dyDescent="0.3">
      <c r="B26" s="537">
        <v>22</v>
      </c>
      <c r="C26" s="539"/>
      <c r="D26" s="539"/>
      <c r="E26" s="540"/>
      <c r="I26" s="532"/>
      <c r="J26" s="532"/>
      <c r="K26" s="542"/>
    </row>
    <row r="27" spans="2:11" x14ac:dyDescent="0.3">
      <c r="B27" s="537">
        <v>23</v>
      </c>
      <c r="C27" s="539"/>
      <c r="D27" s="539"/>
      <c r="E27" s="540"/>
      <c r="I27" s="532"/>
      <c r="J27" s="532"/>
      <c r="K27" s="542"/>
    </row>
    <row r="28" spans="2:11" x14ac:dyDescent="0.3">
      <c r="B28" s="537">
        <v>24</v>
      </c>
      <c r="C28" s="539"/>
      <c r="D28" s="539"/>
      <c r="E28" s="540"/>
      <c r="I28" s="532"/>
      <c r="J28" s="532"/>
      <c r="K28" s="542"/>
    </row>
    <row r="29" spans="2:11" x14ac:dyDescent="0.3">
      <c r="B29" s="537">
        <v>25</v>
      </c>
      <c r="C29" s="539"/>
      <c r="D29" s="539"/>
      <c r="E29" s="540"/>
      <c r="I29" s="532"/>
      <c r="J29" s="532"/>
      <c r="K29" s="542"/>
    </row>
    <row r="30" spans="2:11" x14ac:dyDescent="0.3">
      <c r="B30" s="537">
        <v>26</v>
      </c>
      <c r="C30" s="539"/>
      <c r="D30" s="539"/>
      <c r="E30" s="540"/>
      <c r="I30" s="532"/>
      <c r="J30" s="532"/>
      <c r="K30" s="542"/>
    </row>
    <row r="31" spans="2:11" x14ac:dyDescent="0.3">
      <c r="B31" s="537">
        <v>27</v>
      </c>
      <c r="C31" s="539"/>
      <c r="D31" s="539"/>
      <c r="E31" s="540"/>
      <c r="I31" s="532"/>
      <c r="J31" s="532"/>
      <c r="K31" s="542"/>
    </row>
    <row r="32" spans="2:11" x14ac:dyDescent="0.3">
      <c r="B32" s="537">
        <v>28</v>
      </c>
      <c r="C32" s="539"/>
      <c r="D32" s="539"/>
      <c r="E32" s="540"/>
      <c r="I32" s="532"/>
      <c r="J32" s="532"/>
      <c r="K32" s="542"/>
    </row>
    <row r="33" spans="2:11" x14ac:dyDescent="0.3">
      <c r="B33" s="537">
        <v>29</v>
      </c>
      <c r="C33" s="539"/>
      <c r="D33" s="539"/>
      <c r="E33" s="540"/>
      <c r="I33" s="532"/>
      <c r="J33" s="532"/>
      <c r="K33" s="542"/>
    </row>
    <row r="34" spans="2:11" x14ac:dyDescent="0.3">
      <c r="B34" s="537">
        <v>30</v>
      </c>
      <c r="C34" s="544"/>
      <c r="D34" s="544"/>
      <c r="E34" s="545"/>
      <c r="I34" s="532"/>
      <c r="J34" s="532"/>
      <c r="K34" s="542"/>
    </row>
    <row r="35" spans="2:11" x14ac:dyDescent="0.3">
      <c r="B35" s="208" t="s">
        <v>3953</v>
      </c>
      <c r="C35" s="217"/>
      <c r="I35" s="532"/>
      <c r="J35" s="532"/>
    </row>
    <row r="36" spans="2:11" ht="22.5" customHeight="1" x14ac:dyDescent="0.3">
      <c r="I36" s="532"/>
      <c r="J36" s="532"/>
    </row>
    <row r="37" spans="2:11" ht="22.5" customHeight="1" x14ac:dyDescent="0.3">
      <c r="I37" s="532"/>
      <c r="J37" s="532"/>
    </row>
    <row r="38" spans="2:11" ht="22.5" customHeight="1" x14ac:dyDescent="0.3">
      <c r="I38" s="532"/>
      <c r="J38" s="532"/>
    </row>
    <row r="39" spans="2:11" ht="22.5" customHeight="1" x14ac:dyDescent="0.3">
      <c r="I39" s="532"/>
      <c r="J39" s="532"/>
    </row>
    <row r="40" spans="2:11" ht="22.5" customHeight="1" x14ac:dyDescent="0.3">
      <c r="I40" s="532"/>
      <c r="J40" s="532"/>
    </row>
    <row r="41" spans="2:11" ht="22.5" customHeight="1" x14ac:dyDescent="0.3">
      <c r="I41" s="532"/>
      <c r="J41" s="532"/>
    </row>
    <row r="42" spans="2:11" ht="22.5" customHeight="1" x14ac:dyDescent="0.3">
      <c r="I42" s="532"/>
      <c r="J42" s="532"/>
    </row>
    <row r="43" spans="2:11" ht="22.5" customHeight="1" x14ac:dyDescent="0.3">
      <c r="I43" s="532"/>
      <c r="J43" s="532"/>
    </row>
    <row r="44" spans="2:11" ht="22.5" customHeight="1" x14ac:dyDescent="0.3">
      <c r="I44" s="532"/>
      <c r="J44" s="532"/>
    </row>
    <row r="45" spans="2:11" ht="22.5" customHeight="1" x14ac:dyDescent="0.3">
      <c r="I45" s="532"/>
      <c r="J45" s="532"/>
    </row>
    <row r="46" spans="2:11" ht="22.5" customHeight="1" x14ac:dyDescent="0.3">
      <c r="I46" s="532"/>
      <c r="J46" s="532"/>
    </row>
    <row r="47" spans="2:11" ht="22.5" customHeight="1" x14ac:dyDescent="0.3">
      <c r="I47" s="532"/>
      <c r="J47" s="532"/>
    </row>
    <row r="48" spans="2:11" ht="22.5" customHeight="1" x14ac:dyDescent="0.3">
      <c r="I48" s="532"/>
      <c r="J48" s="532"/>
    </row>
    <row r="49" spans="9:10" ht="22.5" customHeight="1" x14ac:dyDescent="0.3">
      <c r="I49" s="532"/>
      <c r="J49" s="532"/>
    </row>
    <row r="50" spans="9:10" ht="22.5" customHeight="1" x14ac:dyDescent="0.3">
      <c r="I50" s="532"/>
      <c r="J50" s="532"/>
    </row>
    <row r="51" spans="9:10" ht="22.5" customHeight="1" x14ac:dyDescent="0.3">
      <c r="I51" s="532"/>
      <c r="J51" s="532"/>
    </row>
    <row r="52" spans="9:10" ht="22.5" customHeight="1" x14ac:dyDescent="0.3">
      <c r="I52" s="532"/>
      <c r="J52" s="532"/>
    </row>
    <row r="53" spans="9:10" ht="22.5" customHeight="1" x14ac:dyDescent="0.3">
      <c r="I53" s="532"/>
      <c r="J53" s="532"/>
    </row>
    <row r="55" spans="9:10" x14ac:dyDescent="0.3">
      <c r="I55" s="532"/>
      <c r="J55" s="532"/>
    </row>
    <row r="56" spans="9:10" x14ac:dyDescent="0.3">
      <c r="I56" s="532"/>
      <c r="J56" s="532"/>
    </row>
    <row r="57" spans="9:10" x14ac:dyDescent="0.3">
      <c r="I57" s="532"/>
      <c r="J57" s="532"/>
    </row>
    <row r="58" spans="9:10" x14ac:dyDescent="0.3">
      <c r="I58" s="532"/>
      <c r="J58" s="532"/>
    </row>
    <row r="59" spans="9:10" x14ac:dyDescent="0.3">
      <c r="I59" s="532"/>
    </row>
  </sheetData>
  <sheetProtection sheet="1" objects="1" scenarios="1" formatCells="0" formatColumns="0" formatRows="0" insertHyperlinks="0" selectLockedCells="1" sort="0" autoFilter="0"/>
  <autoFilter ref="B4:E34" xr:uid="{00000000-0009-0000-0000-00000B000000}"/>
  <conditionalFormatting sqref="B5:E34">
    <cfRule type="expression" dxfId="208" priority="5">
      <formula>MOD(ROW(A1),2)=0</formula>
    </cfRule>
    <cfRule type="expression" dxfId="207" priority="6">
      <formula>MOD(ROW(A2),2)=0</formula>
    </cfRule>
  </conditionalFormatting>
  <dataValidations disablePrompts="1" count="1">
    <dataValidation type="list" allowBlank="1" showInputMessage="1" showErrorMessage="1" sqref="E5:E34 E38:E53" xr:uid="{00000000-0002-0000-0B00-000000000000}">
      <formula1>"1,2,3"</formula1>
    </dataValidation>
  </dataValidations>
  <hyperlinks>
    <hyperlink ref="C5" location="Anforderungsprofil!A1" display="Name Stelle 1" xr:uid="{00000000-0004-0000-0B00-000000000000}"/>
  </hyperlinks>
  <pageMargins left="0.23622047244094491" right="0.23622047244094491" top="0.74803149606299213" bottom="0.74803149606299213" header="0.31496062992125984" footer="0.31496062992125984"/>
  <pageSetup paperSize="9" scale="7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3" id="{E7B62C46-7E17-4FDC-A658-7BBABFE97A29}">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E5:E34</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5">
    <tabColor theme="0" tint="-0.14999847407452621"/>
  </sheetPr>
  <dimension ref="A1:N6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31" customWidth="1"/>
    <col min="2" max="2" width="4.33203125" style="331" customWidth="1"/>
    <col min="3" max="3" width="24.88671875" style="331" customWidth="1"/>
    <col min="4" max="4" width="43" style="331" customWidth="1"/>
    <col min="5" max="5" width="13.44140625" style="331" customWidth="1"/>
    <col min="6" max="6" width="48.44140625" style="331" customWidth="1"/>
    <col min="7" max="7" width="5.88671875" style="331" customWidth="1"/>
    <col min="8" max="8" width="3.44140625" style="296" customWidth="1"/>
    <col min="9" max="9" width="11.44140625" style="331"/>
    <col min="10" max="16" width="3.44140625" style="331" customWidth="1"/>
    <col min="17" max="17" width="11.44140625" style="331" customWidth="1"/>
    <col min="18" max="16384" width="11.44140625" style="331"/>
  </cols>
  <sheetData>
    <row r="1" spans="1:14" s="320" customFormat="1" ht="44.25" customHeight="1" x14ac:dyDescent="0.3">
      <c r="A1" s="546"/>
      <c r="B1" s="318" t="str">
        <f ca="1">' '!A675</f>
        <v>P R O F I L    R E Q U I S</v>
      </c>
      <c r="C1" s="546"/>
      <c r="D1" s="546"/>
      <c r="E1" s="547" t="str">
        <f ca="1">' '!A681</f>
        <v>Poste :</v>
      </c>
      <c r="F1" s="548" t="s">
        <v>1351</v>
      </c>
      <c r="G1" s="370"/>
      <c r="H1" s="549"/>
      <c r="I1" s="371"/>
      <c r="J1" s="371"/>
      <c r="K1" s="371"/>
      <c r="L1" s="371"/>
      <c r="M1" s="371"/>
      <c r="N1" s="371"/>
    </row>
    <row r="2" spans="1:14" s="552" customFormat="1" ht="1.2" customHeight="1" x14ac:dyDescent="0.3">
      <c r="A2" s="372"/>
      <c r="B2" s="372"/>
      <c r="C2" s="372"/>
      <c r="D2" s="372"/>
      <c r="E2" s="550"/>
      <c r="F2" s="550" t="s">
        <v>1269</v>
      </c>
      <c r="G2" s="550"/>
      <c r="H2" s="549"/>
      <c r="I2" s="551"/>
      <c r="J2" s="551"/>
      <c r="K2" s="551"/>
      <c r="L2" s="551"/>
      <c r="M2" s="551"/>
      <c r="N2" s="551"/>
    </row>
    <row r="3" spans="1:14" ht="48" customHeight="1" x14ac:dyDescent="0.3">
      <c r="A3" s="321"/>
      <c r="B3" s="322"/>
      <c r="C3" s="322"/>
      <c r="F3" s="553">
        <f>MenuHRM!$M$1</f>
        <v>0</v>
      </c>
    </row>
    <row r="4" spans="1:14" ht="147.75" customHeight="1" x14ac:dyDescent="0.3">
      <c r="A4" s="247" t="s">
        <v>212</v>
      </c>
      <c r="B4" s="376"/>
      <c r="C4" s="376"/>
    </row>
    <row r="5" spans="1:14" ht="9.75" customHeight="1" x14ac:dyDescent="0.3">
      <c r="B5" s="377"/>
      <c r="C5" s="377"/>
    </row>
    <row r="6" spans="1:14" ht="9.75" customHeight="1" x14ac:dyDescent="0.3">
      <c r="B6" s="377"/>
      <c r="C6" s="377"/>
    </row>
    <row r="7" spans="1:14" ht="18" customHeight="1" x14ac:dyDescent="0.3">
      <c r="B7" s="554" t="str">
        <f ca="1">' '!A682</f>
        <v>Compétences professionnelles</v>
      </c>
      <c r="C7" s="554"/>
      <c r="D7" s="554"/>
      <c r="E7" s="554"/>
      <c r="F7" s="554"/>
      <c r="G7" s="554"/>
    </row>
    <row r="8" spans="1:14" s="559" customFormat="1" ht="39" customHeight="1" x14ac:dyDescent="0.3">
      <c r="A8" s="331"/>
      <c r="B8" s="555" t="str">
        <f ca="1">' '!A676</f>
        <v>N°</v>
      </c>
      <c r="C8" s="556" t="str">
        <f ca="1">' '!A677</f>
        <v>Secteur</v>
      </c>
      <c r="D8" s="556" t="str">
        <f ca="1">' '!A678</f>
        <v>Exigences</v>
      </c>
      <c r="E8" s="557" t="str">
        <f ca="1">' '!A679</f>
        <v>Impératif (3)
Souhaité (2)
Optionnel (1)</v>
      </c>
      <c r="F8" s="556" t="str">
        <f ca="1">' '!A680</f>
        <v>Motivations, explications</v>
      </c>
      <c r="G8" s="558" t="str">
        <f ca="1">' '!A1726</f>
        <v>Statut</v>
      </c>
      <c r="H8" s="306"/>
    </row>
    <row r="9" spans="1:14" s="564" customFormat="1" ht="28.8" x14ac:dyDescent="0.3">
      <c r="A9" s="331"/>
      <c r="B9" s="560">
        <v>1</v>
      </c>
      <c r="C9" s="561" t="s">
        <v>2978</v>
      </c>
      <c r="D9" s="561" t="s">
        <v>1267</v>
      </c>
      <c r="E9" s="562">
        <v>3</v>
      </c>
      <c r="F9" s="561"/>
      <c r="G9" s="563">
        <v>1</v>
      </c>
      <c r="H9" s="314">
        <f>IF(E9=0,0.1,E9)</f>
        <v>3</v>
      </c>
      <c r="K9" s="565"/>
    </row>
    <row r="10" spans="1:14" s="564" customFormat="1" ht="23.4" x14ac:dyDescent="0.3">
      <c r="A10" s="331"/>
      <c r="B10" s="560">
        <v>2</v>
      </c>
      <c r="C10" s="561" t="s">
        <v>2979</v>
      </c>
      <c r="D10" s="561" t="s">
        <v>1281</v>
      </c>
      <c r="E10" s="562">
        <v>3</v>
      </c>
      <c r="F10" s="561" t="s">
        <v>1309</v>
      </c>
      <c r="G10" s="563">
        <v>1</v>
      </c>
      <c r="H10" s="314">
        <f t="shared" ref="H10:H18" si="0">IF(E10=0,0.1,E10)</f>
        <v>3</v>
      </c>
    </row>
    <row r="11" spans="1:14" s="564" customFormat="1" ht="28.8" x14ac:dyDescent="0.3">
      <c r="A11" s="331"/>
      <c r="B11" s="560">
        <v>3</v>
      </c>
      <c r="C11" s="561" t="str">
        <f ca="1">' '!A685</f>
        <v>Perfectionnement</v>
      </c>
      <c r="D11" s="561" t="s">
        <v>1283</v>
      </c>
      <c r="E11" s="562">
        <v>2</v>
      </c>
      <c r="F11" s="561"/>
      <c r="G11" s="563">
        <v>1</v>
      </c>
      <c r="H11" s="314">
        <f t="shared" si="0"/>
        <v>2</v>
      </c>
    </row>
    <row r="12" spans="1:14" s="564" customFormat="1" ht="23.4" x14ac:dyDescent="0.3">
      <c r="A12" s="331"/>
      <c r="B12" s="560">
        <v>4</v>
      </c>
      <c r="C12" s="561" t="str">
        <f ca="1">' '!A686</f>
        <v>Expérience professionnelle</v>
      </c>
      <c r="D12" s="561" t="s">
        <v>1280</v>
      </c>
      <c r="E12" s="562">
        <v>3</v>
      </c>
      <c r="F12" s="561"/>
      <c r="G12" s="563">
        <v>1</v>
      </c>
      <c r="H12" s="314">
        <f t="shared" si="0"/>
        <v>3</v>
      </c>
    </row>
    <row r="13" spans="1:14" s="564" customFormat="1" ht="23.4" x14ac:dyDescent="0.3">
      <c r="A13" s="331"/>
      <c r="B13" s="560">
        <v>5</v>
      </c>
      <c r="C13" s="561" t="str">
        <f ca="1">' '!A687</f>
        <v>Expérience du leadership</v>
      </c>
      <c r="D13" s="561" t="s">
        <v>1277</v>
      </c>
      <c r="E13" s="562">
        <v>3</v>
      </c>
      <c r="F13" s="561"/>
      <c r="G13" s="563">
        <v>1</v>
      </c>
      <c r="H13" s="314">
        <f t="shared" si="0"/>
        <v>3</v>
      </c>
    </row>
    <row r="14" spans="1:14" s="564" customFormat="1" ht="23.4" x14ac:dyDescent="0.3">
      <c r="A14" s="331"/>
      <c r="B14" s="560">
        <v>6</v>
      </c>
      <c r="C14" s="561" t="str">
        <f ca="1">' '!A688</f>
        <v>Langues</v>
      </c>
      <c r="D14" s="561" t="s">
        <v>1278</v>
      </c>
      <c r="E14" s="562">
        <v>3</v>
      </c>
      <c r="F14" s="561" t="s">
        <v>1310</v>
      </c>
      <c r="G14" s="563">
        <v>1</v>
      </c>
      <c r="H14" s="314">
        <f t="shared" si="0"/>
        <v>3</v>
      </c>
    </row>
    <row r="15" spans="1:14" s="564" customFormat="1" ht="23.4" x14ac:dyDescent="0.3">
      <c r="A15" s="331"/>
      <c r="B15" s="560">
        <v>7</v>
      </c>
      <c r="C15" s="561" t="str">
        <f ca="1">' '!A689</f>
        <v>Informatique</v>
      </c>
      <c r="D15" s="561" t="s">
        <v>1279</v>
      </c>
      <c r="E15" s="562">
        <v>1</v>
      </c>
      <c r="F15" s="561"/>
      <c r="G15" s="563">
        <v>1</v>
      </c>
      <c r="H15" s="314">
        <f t="shared" si="0"/>
        <v>1</v>
      </c>
    </row>
    <row r="16" spans="1:14" s="564" customFormat="1" ht="23.4" x14ac:dyDescent="0.3">
      <c r="A16" s="331"/>
      <c r="B16" s="560">
        <v>8</v>
      </c>
      <c r="C16" s="561" t="str">
        <f ca="1">' '!A690</f>
        <v>Autres</v>
      </c>
      <c r="D16" s="561" t="s">
        <v>1282</v>
      </c>
      <c r="E16" s="562">
        <v>1</v>
      </c>
      <c r="F16" s="561"/>
      <c r="G16" s="563">
        <v>1</v>
      </c>
      <c r="H16" s="314">
        <f t="shared" si="0"/>
        <v>1</v>
      </c>
    </row>
    <row r="17" spans="1:11" s="564" customFormat="1" ht="23.4" x14ac:dyDescent="0.3">
      <c r="A17" s="331"/>
      <c r="B17" s="560">
        <v>9</v>
      </c>
      <c r="C17" s="561" t="s">
        <v>1242</v>
      </c>
      <c r="D17" s="561" t="s">
        <v>1300</v>
      </c>
      <c r="E17" s="562">
        <v>2</v>
      </c>
      <c r="F17" s="561"/>
      <c r="G17" s="563">
        <v>1</v>
      </c>
      <c r="H17" s="314">
        <f t="shared" si="0"/>
        <v>2</v>
      </c>
    </row>
    <row r="18" spans="1:11" s="564" customFormat="1" ht="23.4" x14ac:dyDescent="0.3">
      <c r="A18" s="331"/>
      <c r="B18" s="566">
        <v>10</v>
      </c>
      <c r="C18" s="567" t="s">
        <v>1242</v>
      </c>
      <c r="D18" s="567" t="s">
        <v>1307</v>
      </c>
      <c r="E18" s="568">
        <v>2</v>
      </c>
      <c r="F18" s="567" t="s">
        <v>1311</v>
      </c>
      <c r="G18" s="569">
        <v>1</v>
      </c>
      <c r="H18" s="314">
        <f t="shared" si="0"/>
        <v>2</v>
      </c>
    </row>
    <row r="19" spans="1:11" ht="12" customHeight="1" x14ac:dyDescent="0.3">
      <c r="B19" s="377"/>
      <c r="C19" s="377"/>
    </row>
    <row r="20" spans="1:11" ht="18" customHeight="1" x14ac:dyDescent="0.3">
      <c r="B20" s="554" t="str">
        <f ca="1">' '!A691</f>
        <v xml:space="preserve">Compétences personnelles </v>
      </c>
      <c r="C20" s="554"/>
      <c r="D20" s="554"/>
      <c r="E20" s="554"/>
      <c r="F20" s="554"/>
      <c r="G20" s="554"/>
    </row>
    <row r="21" spans="1:11" s="559" customFormat="1" ht="36" x14ac:dyDescent="0.3">
      <c r="A21" s="331"/>
      <c r="B21" s="555" t="str">
        <f ca="1">$B$8</f>
        <v>N°</v>
      </c>
      <c r="C21" s="556" t="str">
        <f ca="1">$C$8</f>
        <v>Secteur</v>
      </c>
      <c r="D21" s="556" t="str">
        <f ca="1">$D$8</f>
        <v>Exigences</v>
      </c>
      <c r="E21" s="557" t="str">
        <f ca="1">$E$8</f>
        <v>Impératif (3)
Souhaité (2)
Optionnel (1)</v>
      </c>
      <c r="F21" s="556" t="str">
        <f ca="1">$F$8</f>
        <v>Motivations, explications</v>
      </c>
      <c r="G21" s="558" t="str">
        <f ca="1">$G$8</f>
        <v>Statut</v>
      </c>
      <c r="H21" s="306"/>
    </row>
    <row r="22" spans="1:11" s="564" customFormat="1" ht="28.8" x14ac:dyDescent="0.3">
      <c r="A22" s="331"/>
      <c r="B22" s="560">
        <v>1</v>
      </c>
      <c r="C22" s="561" t="str">
        <f ca="1">' '!A692</f>
        <v>Responsabilité personnelle / Autonomie</v>
      </c>
      <c r="D22" s="561" t="s">
        <v>1284</v>
      </c>
      <c r="E22" s="562">
        <v>3</v>
      </c>
      <c r="F22" s="561" t="s">
        <v>1313</v>
      </c>
      <c r="G22" s="563">
        <v>1</v>
      </c>
      <c r="H22" s="314">
        <f>IF(E22=0,0.1,E22)</f>
        <v>3</v>
      </c>
      <c r="K22" s="565"/>
    </row>
    <row r="23" spans="1:11" s="564" customFormat="1" ht="28.8" x14ac:dyDescent="0.3">
      <c r="A23" s="331"/>
      <c r="B23" s="560">
        <v>2</v>
      </c>
      <c r="C23" s="561" t="str">
        <f ca="1">' '!A693</f>
        <v>Capacité de mise en œuvre</v>
      </c>
      <c r="D23" s="561" t="s">
        <v>1285</v>
      </c>
      <c r="E23" s="562">
        <v>2</v>
      </c>
      <c r="F23" s="561"/>
      <c r="G23" s="563">
        <v>1</v>
      </c>
      <c r="H23" s="314">
        <f t="shared" ref="H23:H31" si="1">IF(E23=0,0.1,E23)</f>
        <v>2</v>
      </c>
    </row>
    <row r="24" spans="1:11" s="564" customFormat="1" ht="28.8" x14ac:dyDescent="0.3">
      <c r="A24" s="331"/>
      <c r="B24" s="560">
        <v>3</v>
      </c>
      <c r="C24" s="561" t="str">
        <f ca="1">' '!A694</f>
        <v>Créativité / capacité d'innovation</v>
      </c>
      <c r="D24" s="561" t="s">
        <v>1286</v>
      </c>
      <c r="E24" s="562">
        <v>2</v>
      </c>
      <c r="F24" s="561"/>
      <c r="G24" s="563">
        <v>1</v>
      </c>
      <c r="H24" s="314">
        <f t="shared" si="1"/>
        <v>2</v>
      </c>
    </row>
    <row r="25" spans="1:11" s="564" customFormat="1" ht="28.8" x14ac:dyDescent="0.3">
      <c r="A25" s="331"/>
      <c r="B25" s="560">
        <v>4</v>
      </c>
      <c r="C25" s="561" t="str">
        <f ca="1">' '!A695</f>
        <v xml:space="preserve">Endurance </v>
      </c>
      <c r="D25" s="561" t="s">
        <v>1287</v>
      </c>
      <c r="E25" s="562">
        <v>3</v>
      </c>
      <c r="F25" s="561"/>
      <c r="G25" s="563">
        <v>1</v>
      </c>
      <c r="H25" s="314">
        <f t="shared" si="1"/>
        <v>3</v>
      </c>
    </row>
    <row r="26" spans="1:11" s="564" customFormat="1" ht="23.4" x14ac:dyDescent="0.3">
      <c r="A26" s="331"/>
      <c r="B26" s="560">
        <v>5</v>
      </c>
      <c r="C26" s="561" t="str">
        <f ca="1">' '!A696</f>
        <v>Aptitude à s'imposer</v>
      </c>
      <c r="D26" s="561" t="s">
        <v>1288</v>
      </c>
      <c r="E26" s="562">
        <v>2</v>
      </c>
      <c r="F26" s="561" t="s">
        <v>1312</v>
      </c>
      <c r="G26" s="563">
        <v>1</v>
      </c>
      <c r="H26" s="314">
        <f t="shared" si="1"/>
        <v>2</v>
      </c>
    </row>
    <row r="27" spans="1:11" s="564" customFormat="1" ht="23.4" x14ac:dyDescent="0.3">
      <c r="A27" s="331"/>
      <c r="B27" s="560">
        <v>6</v>
      </c>
      <c r="C27" s="561" t="str">
        <f ca="1">' '!A697</f>
        <v>Intégrité / loyauté</v>
      </c>
      <c r="D27" s="561" t="s">
        <v>1289</v>
      </c>
      <c r="E27" s="562">
        <v>2</v>
      </c>
      <c r="F27" s="561"/>
      <c r="G27" s="563">
        <v>1</v>
      </c>
      <c r="H27" s="314">
        <f t="shared" si="1"/>
        <v>2</v>
      </c>
    </row>
    <row r="28" spans="1:11" s="564" customFormat="1" ht="28.8" x14ac:dyDescent="0.3">
      <c r="A28" s="331"/>
      <c r="B28" s="560">
        <v>7</v>
      </c>
      <c r="C28" s="561" t="str">
        <f ca="1">' '!A698</f>
        <v>Disposition à apprendre et à changer</v>
      </c>
      <c r="D28" s="561" t="s">
        <v>1290</v>
      </c>
      <c r="E28" s="562">
        <v>3</v>
      </c>
      <c r="F28" s="561" t="s">
        <v>1315</v>
      </c>
      <c r="G28" s="563">
        <v>1</v>
      </c>
      <c r="H28" s="314">
        <f t="shared" si="1"/>
        <v>3</v>
      </c>
    </row>
    <row r="29" spans="1:11" s="564" customFormat="1" ht="28.8" x14ac:dyDescent="0.3">
      <c r="A29" s="331"/>
      <c r="B29" s="560">
        <v>8</v>
      </c>
      <c r="C29" s="561" t="str">
        <f ca="1">' '!A699</f>
        <v>Mode de pensée holistique</v>
      </c>
      <c r="D29" s="561" t="s">
        <v>1291</v>
      </c>
      <c r="E29" s="562">
        <v>2</v>
      </c>
      <c r="F29" s="561"/>
      <c r="G29" s="563">
        <v>1</v>
      </c>
      <c r="H29" s="314">
        <f t="shared" si="1"/>
        <v>2</v>
      </c>
    </row>
    <row r="30" spans="1:11" s="564" customFormat="1" ht="28.8" x14ac:dyDescent="0.3">
      <c r="A30" s="331"/>
      <c r="B30" s="560">
        <v>9</v>
      </c>
      <c r="C30" s="561" t="str">
        <f ca="1">' '!A700</f>
        <v>Concentration sur les objectifs et les résultats</v>
      </c>
      <c r="D30" s="561" t="s">
        <v>1292</v>
      </c>
      <c r="E30" s="562">
        <v>2</v>
      </c>
      <c r="F30" s="561"/>
      <c r="G30" s="563">
        <v>1</v>
      </c>
      <c r="H30" s="314">
        <f t="shared" si="1"/>
        <v>2</v>
      </c>
    </row>
    <row r="31" spans="1:11" s="564" customFormat="1" ht="23.4" x14ac:dyDescent="0.3">
      <c r="A31" s="331"/>
      <c r="B31" s="566">
        <v>10</v>
      </c>
      <c r="C31" s="567" t="str">
        <f ca="1">' '!A701</f>
        <v>Flexibilité</v>
      </c>
      <c r="D31" s="567" t="s">
        <v>1293</v>
      </c>
      <c r="E31" s="568">
        <v>1</v>
      </c>
      <c r="F31" s="567" t="s">
        <v>1314</v>
      </c>
      <c r="G31" s="569">
        <v>1</v>
      </c>
      <c r="H31" s="314">
        <f t="shared" si="1"/>
        <v>1</v>
      </c>
    </row>
    <row r="32" spans="1:11" ht="10.5" customHeight="1" x14ac:dyDescent="0.3">
      <c r="B32" s="377"/>
      <c r="C32" s="377"/>
    </row>
    <row r="33" spans="1:11" ht="18" customHeight="1" x14ac:dyDescent="0.3">
      <c r="B33" s="554" t="str">
        <f ca="1">' '!A703</f>
        <v>Compétences sociales</v>
      </c>
      <c r="C33" s="554"/>
      <c r="D33" s="554"/>
      <c r="E33" s="554"/>
      <c r="F33" s="554"/>
      <c r="G33" s="554"/>
    </row>
    <row r="34" spans="1:11" s="559" customFormat="1" ht="36" x14ac:dyDescent="0.3">
      <c r="A34" s="331"/>
      <c r="B34" s="555" t="str">
        <f ca="1">$B$8</f>
        <v>N°</v>
      </c>
      <c r="C34" s="556" t="str">
        <f ca="1">$C$8</f>
        <v>Secteur</v>
      </c>
      <c r="D34" s="556" t="str">
        <f ca="1">$D$8</f>
        <v>Exigences</v>
      </c>
      <c r="E34" s="557" t="str">
        <f ca="1">$E$8</f>
        <v>Impératif (3)
Souhaité (2)
Optionnel (1)</v>
      </c>
      <c r="F34" s="556" t="str">
        <f ca="1">$F$8</f>
        <v>Motivations, explications</v>
      </c>
      <c r="G34" s="558" t="str">
        <f ca="1">$G$8</f>
        <v>Statut</v>
      </c>
      <c r="H34" s="306"/>
    </row>
    <row r="35" spans="1:11" s="564" customFormat="1" ht="23.4" x14ac:dyDescent="0.3">
      <c r="A35" s="331"/>
      <c r="B35" s="560">
        <v>1</v>
      </c>
      <c r="C35" s="561" t="str">
        <f ca="1">' '!A704</f>
        <v>Aptitudes de communication</v>
      </c>
      <c r="D35" s="561" t="s">
        <v>1294</v>
      </c>
      <c r="E35" s="562">
        <v>3</v>
      </c>
      <c r="F35" s="561" t="s">
        <v>1316</v>
      </c>
      <c r="G35" s="563">
        <v>1</v>
      </c>
      <c r="H35" s="314">
        <f>IF(E35=0,0.1,E35)</f>
        <v>3</v>
      </c>
      <c r="K35" s="565"/>
    </row>
    <row r="36" spans="1:11" s="564" customFormat="1" ht="28.8" x14ac:dyDescent="0.3">
      <c r="A36" s="331"/>
      <c r="B36" s="560">
        <v>2</v>
      </c>
      <c r="C36" s="561" t="str">
        <f ca="1">' '!A705</f>
        <v>Empathie / sensibilité</v>
      </c>
      <c r="D36" s="561" t="s">
        <v>1296</v>
      </c>
      <c r="E36" s="562">
        <v>2</v>
      </c>
      <c r="F36" s="561"/>
      <c r="G36" s="563">
        <v>1</v>
      </c>
      <c r="H36" s="314">
        <f t="shared" ref="H36:H44" si="2">IF(E36=0,0.1,E36)</f>
        <v>2</v>
      </c>
    </row>
    <row r="37" spans="1:11" s="564" customFormat="1" ht="28.8" x14ac:dyDescent="0.3">
      <c r="A37" s="331"/>
      <c r="B37" s="560">
        <v>3</v>
      </c>
      <c r="C37" s="561" t="str">
        <f ca="1">' '!A706</f>
        <v>Aptitude à la critique et au conflit</v>
      </c>
      <c r="D37" s="561" t="s">
        <v>1295</v>
      </c>
      <c r="E37" s="562">
        <v>2</v>
      </c>
      <c r="F37" s="561"/>
      <c r="G37" s="563">
        <v>1</v>
      </c>
      <c r="H37" s="314">
        <f t="shared" si="2"/>
        <v>2</v>
      </c>
    </row>
    <row r="38" spans="1:11" s="564" customFormat="1" ht="28.8" x14ac:dyDescent="0.3">
      <c r="A38" s="331"/>
      <c r="B38" s="560">
        <v>4</v>
      </c>
      <c r="C38" s="561" t="str">
        <f ca="1">' '!A707</f>
        <v>Orientation client</v>
      </c>
      <c r="D38" s="561" t="s">
        <v>1297</v>
      </c>
      <c r="E38" s="562">
        <v>3</v>
      </c>
      <c r="F38" s="561" t="s">
        <v>1317</v>
      </c>
      <c r="G38" s="563">
        <v>1</v>
      </c>
      <c r="H38" s="314">
        <f t="shared" si="2"/>
        <v>3</v>
      </c>
    </row>
    <row r="39" spans="1:11" s="564" customFormat="1" ht="23.4" x14ac:dyDescent="0.3">
      <c r="A39" s="331"/>
      <c r="B39" s="560">
        <v>5</v>
      </c>
      <c r="C39" s="561" t="str">
        <f ca="1">' '!A708</f>
        <v>Aptitude au travail en équipe</v>
      </c>
      <c r="D39" s="561" t="s">
        <v>1298</v>
      </c>
      <c r="E39" s="562">
        <v>2</v>
      </c>
      <c r="F39" s="561"/>
      <c r="G39" s="563">
        <v>1</v>
      </c>
      <c r="H39" s="314">
        <f t="shared" si="2"/>
        <v>2</v>
      </c>
    </row>
    <row r="40" spans="1:11" s="564" customFormat="1" ht="23.4" x14ac:dyDescent="0.3">
      <c r="A40" s="331"/>
      <c r="B40" s="560">
        <v>6</v>
      </c>
      <c r="C40" s="561" t="str">
        <f ca="1">' '!A709</f>
        <v>Habileté de négociation</v>
      </c>
      <c r="D40" s="561" t="s">
        <v>1299</v>
      </c>
      <c r="E40" s="562">
        <v>2</v>
      </c>
      <c r="F40" s="561" t="s">
        <v>1318</v>
      </c>
      <c r="G40" s="563">
        <v>1</v>
      </c>
      <c r="H40" s="314">
        <f t="shared" si="2"/>
        <v>2</v>
      </c>
    </row>
    <row r="41" spans="1:11" s="564" customFormat="1" ht="28.8" x14ac:dyDescent="0.3">
      <c r="A41" s="331"/>
      <c r="B41" s="560">
        <v>7</v>
      </c>
      <c r="C41" s="561" t="str">
        <f ca="1">' '!A710</f>
        <v>Aptitude à établir des réseaux</v>
      </c>
      <c r="D41" s="561" t="s">
        <v>1301</v>
      </c>
      <c r="E41" s="562">
        <v>3</v>
      </c>
      <c r="F41" s="561" t="s">
        <v>1319</v>
      </c>
      <c r="G41" s="563">
        <v>1</v>
      </c>
      <c r="H41" s="314">
        <f t="shared" si="2"/>
        <v>3</v>
      </c>
    </row>
    <row r="42" spans="1:11" s="564" customFormat="1" ht="28.8" x14ac:dyDescent="0.3">
      <c r="A42" s="331"/>
      <c r="B42" s="560">
        <v>8</v>
      </c>
      <c r="C42" s="561" t="str">
        <f ca="1">' '!A711</f>
        <v>Compétence de conseil et coaching</v>
      </c>
      <c r="D42" s="561" t="s">
        <v>1302</v>
      </c>
      <c r="E42" s="562">
        <v>2</v>
      </c>
      <c r="F42" s="561"/>
      <c r="G42" s="563">
        <v>1</v>
      </c>
      <c r="H42" s="314">
        <f t="shared" si="2"/>
        <v>2</v>
      </c>
    </row>
    <row r="43" spans="1:11" s="564" customFormat="1" ht="23.4" x14ac:dyDescent="0.3">
      <c r="A43" s="331"/>
      <c r="B43" s="560">
        <v>9</v>
      </c>
      <c r="C43" s="561" t="str">
        <f ca="1">' '!A712</f>
        <v>Autres</v>
      </c>
      <c r="D43" s="561"/>
      <c r="E43" s="562"/>
      <c r="F43" s="561"/>
      <c r="G43" s="563"/>
      <c r="H43" s="314">
        <f t="shared" si="2"/>
        <v>0.1</v>
      </c>
    </row>
    <row r="44" spans="1:11" s="564" customFormat="1" ht="23.4" x14ac:dyDescent="0.3">
      <c r="A44" s="331"/>
      <c r="B44" s="566">
        <v>10</v>
      </c>
      <c r="C44" s="567"/>
      <c r="D44" s="567"/>
      <c r="E44" s="568"/>
      <c r="F44" s="567"/>
      <c r="G44" s="569"/>
      <c r="H44" s="314">
        <f t="shared" si="2"/>
        <v>0.1</v>
      </c>
    </row>
    <row r="45" spans="1:11" ht="18.75" customHeight="1" x14ac:dyDescent="0.3">
      <c r="B45" s="377"/>
      <c r="C45" s="377"/>
    </row>
    <row r="46" spans="1:11" ht="18" customHeight="1" x14ac:dyDescent="0.3">
      <c r="B46" s="554" t="str">
        <f ca="1">' '!A713</f>
        <v>Compétences de direction</v>
      </c>
      <c r="C46" s="554"/>
      <c r="D46" s="554"/>
      <c r="E46" s="554"/>
      <c r="F46" s="554"/>
      <c r="G46" s="554"/>
    </row>
    <row r="47" spans="1:11" s="559" customFormat="1" ht="36" x14ac:dyDescent="0.3">
      <c r="A47" s="331"/>
      <c r="B47" s="555" t="str">
        <f ca="1">$B$8</f>
        <v>N°</v>
      </c>
      <c r="C47" s="556" t="str">
        <f ca="1">$C$8</f>
        <v>Secteur</v>
      </c>
      <c r="D47" s="556" t="str">
        <f ca="1">$D$8</f>
        <v>Exigences</v>
      </c>
      <c r="E47" s="557" t="str">
        <f ca="1">$E$8</f>
        <v>Impératif (3)
Souhaité (2)
Optionnel (1)</v>
      </c>
      <c r="F47" s="556" t="str">
        <f ca="1">$F$8</f>
        <v>Motivations, explications</v>
      </c>
      <c r="G47" s="558" t="str">
        <f ca="1">$G$8</f>
        <v>Statut</v>
      </c>
      <c r="H47" s="306"/>
    </row>
    <row r="48" spans="1:11" s="564" customFormat="1" ht="28.8" x14ac:dyDescent="0.3">
      <c r="A48" s="331"/>
      <c r="B48" s="560">
        <v>1</v>
      </c>
      <c r="C48" s="561" t="str">
        <f ca="1">' '!A714</f>
        <v>Compétences de leadership</v>
      </c>
      <c r="D48" s="561" t="s">
        <v>1303</v>
      </c>
      <c r="E48" s="562">
        <v>3</v>
      </c>
      <c r="F48" s="561" t="s">
        <v>1321</v>
      </c>
      <c r="G48" s="563">
        <v>1</v>
      </c>
      <c r="H48" s="314">
        <f>IF(E48=0,0.1,E48)</f>
        <v>3</v>
      </c>
      <c r="K48" s="565"/>
    </row>
    <row r="49" spans="1:8" s="564" customFormat="1" ht="28.8" x14ac:dyDescent="0.3">
      <c r="A49" s="331"/>
      <c r="B49" s="560">
        <v>2</v>
      </c>
      <c r="C49" s="561" t="str">
        <f ca="1">' '!A715</f>
        <v>Compétences de management</v>
      </c>
      <c r="D49" s="561" t="s">
        <v>1304</v>
      </c>
      <c r="E49" s="562">
        <v>3</v>
      </c>
      <c r="F49" s="561" t="s">
        <v>1322</v>
      </c>
      <c r="G49" s="563">
        <v>1</v>
      </c>
      <c r="H49" s="314">
        <f t="shared" ref="H49:H57" si="3">IF(E49=0,0.1,E49)</f>
        <v>3</v>
      </c>
    </row>
    <row r="50" spans="1:8" s="564" customFormat="1" ht="28.8" x14ac:dyDescent="0.3">
      <c r="A50" s="331"/>
      <c r="B50" s="560">
        <v>3</v>
      </c>
      <c r="C50" s="561" t="str">
        <f ca="1">' '!A716</f>
        <v>Compétences entrepreneuriales</v>
      </c>
      <c r="D50" s="561" t="s">
        <v>1305</v>
      </c>
      <c r="E50" s="562">
        <v>2</v>
      </c>
      <c r="F50" s="561"/>
      <c r="G50" s="563">
        <v>1</v>
      </c>
      <c r="H50" s="314">
        <f t="shared" si="3"/>
        <v>2</v>
      </c>
    </row>
    <row r="51" spans="1:8" s="564" customFormat="1" ht="28.8" x14ac:dyDescent="0.3">
      <c r="A51" s="331"/>
      <c r="B51" s="560">
        <v>4</v>
      </c>
      <c r="C51" s="561" t="str">
        <f ca="1">' '!A717</f>
        <v>Volition (compétences de mise en œuvre)</v>
      </c>
      <c r="D51" s="561" t="s">
        <v>1306</v>
      </c>
      <c r="E51" s="562">
        <v>3</v>
      </c>
      <c r="F51" s="561" t="s">
        <v>1320</v>
      </c>
      <c r="G51" s="563">
        <v>1</v>
      </c>
      <c r="H51" s="314">
        <f t="shared" si="3"/>
        <v>3</v>
      </c>
    </row>
    <row r="52" spans="1:8" s="564" customFormat="1" ht="43.2" x14ac:dyDescent="0.3">
      <c r="A52" s="331"/>
      <c r="B52" s="560">
        <v>5</v>
      </c>
      <c r="C52" s="561" t="str">
        <f ca="1">' '!A718</f>
        <v xml:space="preserve"> Autres</v>
      </c>
      <c r="D52" s="561" t="s">
        <v>1308</v>
      </c>
      <c r="E52" s="562">
        <v>2</v>
      </c>
      <c r="F52" s="561"/>
      <c r="G52" s="563">
        <v>1</v>
      </c>
      <c r="H52" s="314">
        <f t="shared" si="3"/>
        <v>2</v>
      </c>
    </row>
    <row r="53" spans="1:8" s="564" customFormat="1" ht="23.4" x14ac:dyDescent="0.3">
      <c r="A53" s="331"/>
      <c r="B53" s="560">
        <v>6</v>
      </c>
      <c r="C53" s="561"/>
      <c r="D53" s="561"/>
      <c r="E53" s="562"/>
      <c r="F53" s="561"/>
      <c r="G53" s="563"/>
      <c r="H53" s="314">
        <f t="shared" si="3"/>
        <v>0.1</v>
      </c>
    </row>
    <row r="54" spans="1:8" s="564" customFormat="1" ht="23.4" x14ac:dyDescent="0.3">
      <c r="A54" s="331"/>
      <c r="B54" s="560">
        <v>7</v>
      </c>
      <c r="C54" s="561"/>
      <c r="D54" s="561"/>
      <c r="E54" s="562"/>
      <c r="F54" s="561"/>
      <c r="G54" s="563"/>
      <c r="H54" s="314">
        <f t="shared" si="3"/>
        <v>0.1</v>
      </c>
    </row>
    <row r="55" spans="1:8" s="564" customFormat="1" ht="23.4" x14ac:dyDescent="0.3">
      <c r="A55" s="331"/>
      <c r="B55" s="560">
        <v>8</v>
      </c>
      <c r="C55" s="561"/>
      <c r="D55" s="561"/>
      <c r="E55" s="562"/>
      <c r="F55" s="561"/>
      <c r="G55" s="563"/>
      <c r="H55" s="314">
        <f t="shared" si="3"/>
        <v>0.1</v>
      </c>
    </row>
    <row r="56" spans="1:8" s="564" customFormat="1" ht="23.4" x14ac:dyDescent="0.3">
      <c r="A56" s="331"/>
      <c r="B56" s="560">
        <v>9</v>
      </c>
      <c r="C56" s="561"/>
      <c r="D56" s="561"/>
      <c r="E56" s="562"/>
      <c r="F56" s="561"/>
      <c r="G56" s="563"/>
      <c r="H56" s="314">
        <f t="shared" si="3"/>
        <v>0.1</v>
      </c>
    </row>
    <row r="57" spans="1:8" s="564" customFormat="1" ht="23.4" x14ac:dyDescent="0.3">
      <c r="A57" s="331"/>
      <c r="B57" s="566">
        <v>10</v>
      </c>
      <c r="C57" s="567"/>
      <c r="D57" s="567"/>
      <c r="E57" s="568"/>
      <c r="F57" s="567"/>
      <c r="G57" s="569"/>
      <c r="H57" s="314">
        <f t="shared" si="3"/>
        <v>0.1</v>
      </c>
    </row>
    <row r="58" spans="1:8" ht="18.75" customHeight="1" x14ac:dyDescent="0.3">
      <c r="B58" s="208" t="s">
        <v>3953</v>
      </c>
      <c r="C58" s="377"/>
    </row>
    <row r="59" spans="1:8" ht="18.75" customHeight="1" x14ac:dyDescent="0.3">
      <c r="B59" s="377"/>
      <c r="C59" s="377"/>
    </row>
    <row r="60" spans="1:8" ht="18.75" customHeight="1" x14ac:dyDescent="0.3">
      <c r="C60" s="570"/>
      <c r="D60" s="571"/>
    </row>
  </sheetData>
  <sheetProtection sheet="1" objects="1" scenarios="1" formatCells="0" formatColumns="0" formatRows="0" insertHyperlinks="0" selectLockedCells="1" sort="0" autoFilter="0"/>
  <autoFilter ref="B8:G57" xr:uid="{00000000-0009-0000-0000-00000C000000}"/>
  <conditionalFormatting sqref="B9:G18 B22:G31 B35:G44 B48:G57">
    <cfRule type="expression" dxfId="206" priority="2">
      <formula>MOD(ROW(A2),2)=0</formula>
    </cfRule>
    <cfRule type="expression" dxfId="205" priority="3">
      <formula>MOD(ROW(A1),2)=0</formula>
    </cfRule>
  </conditionalFormatting>
  <conditionalFormatting sqref="G9:G18 G22:G31 G35:G44 G48:G57">
    <cfRule type="iconSet" priority="4">
      <iconSet iconSet="3Symbols2" showValue="0" reverse="1">
        <cfvo type="percent" val="0"/>
        <cfvo type="num" val="2"/>
        <cfvo type="num" val="3"/>
      </iconSet>
    </cfRule>
  </conditionalFormatting>
  <dataValidations count="2">
    <dataValidation showInputMessage="1" showErrorMessage="1" sqref="E19 E32 E45 E58 E59:E60" xr:uid="{00000000-0002-0000-0C00-000000000000}"/>
    <dataValidation type="list" showInputMessage="1" showErrorMessage="1" sqref="E35:E44 G9:G18 E9:E18 G22:G32 E22:E31 G35:G45 E48:E57 G48:G60" xr:uid="{00000000-0002-0000-0C00-000001000000}">
      <formula1>"1,2,3"</formula1>
    </dataValidation>
  </dataValidations>
  <hyperlinks>
    <hyperlink ref="A4" location="x!A192" display="x!A192" xr:uid="{00000000-0004-0000-0C00-000000000000}"/>
    <hyperlink ref="B60:D60" r:id="rId1" display="© iManagement - s.imboden" xr:uid="{00000000-0004-0000-0C00-000001000000}"/>
  </hyperlinks>
  <pageMargins left="0.23622047244094491" right="0.23622047244094491" top="0.35433070866141736" bottom="0.74803149606299213" header="0" footer="0.31496062992125984"/>
  <pageSetup paperSize="8" orientation="portrait" r:id="rId2"/>
  <headerFooter>
    <oddFooter>&amp;L&amp;8&amp;K00-048(c) S.Imboden&amp;R&amp;8&amp;K00-048Seite &amp;P von &amp;N</oddFooter>
  </headerFooter>
  <rowBreaks count="1" manualBreakCount="1">
    <brk id="32"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57762" r:id="rId5" name="Drop Down 2">
              <controlPr defaultSize="0" print="0" autoLine="0" autoPict="0">
                <anchor moveWithCells="1">
                  <from>
                    <xdr:col>5</xdr:col>
                    <xdr:colOff>2712720</xdr:colOff>
                    <xdr:row>2</xdr:row>
                    <xdr:rowOff>45720</xdr:rowOff>
                  </from>
                  <to>
                    <xdr:col>6</xdr:col>
                    <xdr:colOff>350520</xdr:colOff>
                    <xdr:row>2</xdr:row>
                    <xdr:rowOff>220980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 id="{4170D327-B1CF-4729-A80A-81CD14BF69EF}">
            <x14:iconSet iconSet="5Boxes">
              <x14:cfvo type="percent">
                <xm:f>0</xm:f>
              </x14:cfvo>
              <x14:cfvo type="num">
                <xm:f>2</xm:f>
              </x14:cfvo>
              <x14:cfvo type="num">
                <xm:f>2</xm:f>
              </x14:cfvo>
              <x14:cfvo type="num">
                <xm:f>3</xm:f>
              </x14:cfvo>
              <x14:cfvo type="num">
                <xm:f>3</xm:f>
              </x14:cfvo>
            </x14:iconSet>
          </x14:cfRule>
          <xm:sqref>E9:E18 E22:E31 E35:E44 E48:E57</xm:sqref>
        </x14:conditionalFormatting>
      </x14:conditionalFormattings>
    </ext>
    <ext xmlns:x14="http://schemas.microsoft.com/office/spreadsheetml/2009/9/main" uri="{CCE6A557-97BC-4b89-ADB6-D9C93CAAB3DF}">
      <x14:dataValidations xmlns:xm="http://schemas.microsoft.com/office/excel/2006/main" count="4">
        <x14:dataValidation type="list" errorStyle="information" allowBlank="1" showInputMessage="1" xr:uid="{00000000-0002-0000-0C00-000002000000}">
          <x14:formula1>
            <xm:f>' '!$A$683:$A$690</xm:f>
          </x14:formula1>
          <xm:sqref>C9:C18</xm:sqref>
        </x14:dataValidation>
        <x14:dataValidation type="list" errorStyle="information" allowBlank="1" showInputMessage="1" xr:uid="{00000000-0002-0000-0C00-000003000000}">
          <x14:formula1>
            <xm:f>' '!$A$692:$A$702</xm:f>
          </x14:formula1>
          <xm:sqref>C22:C31</xm:sqref>
        </x14:dataValidation>
        <x14:dataValidation type="list" errorStyle="information" allowBlank="1" showInputMessage="1" xr:uid="{00000000-0002-0000-0C00-000004000000}">
          <x14:formula1>
            <xm:f>' '!$A$704:$A$712</xm:f>
          </x14:formula1>
          <xm:sqref>C35:C44</xm:sqref>
        </x14:dataValidation>
        <x14:dataValidation type="list" errorStyle="information" allowBlank="1" showInputMessage="1" xr:uid="{00000000-0002-0000-0C00-000005000000}">
          <x14:formula1>
            <xm:f>' '!$A$714:$A$718</xm:f>
          </x14:formula1>
          <xm:sqref>C48:C57</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
    <tabColor theme="0" tint="-0.34998626667073579"/>
    <pageSetUpPr fitToPage="1"/>
  </sheetPr>
  <dimension ref="A1:K5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46.44140625" style="533" customWidth="1"/>
    <col min="4" max="4" width="74.88671875" style="533" customWidth="1"/>
    <col min="5" max="5" width="7" style="533" customWidth="1"/>
    <col min="6" max="20" width="4" style="533" customWidth="1"/>
    <col min="21" max="16384" width="12.5546875" style="533"/>
  </cols>
  <sheetData>
    <row r="1" spans="1:11" s="530" customFormat="1" ht="44.25" customHeight="1" x14ac:dyDescent="0.3">
      <c r="A1" s="526"/>
      <c r="B1" s="527" t="str">
        <f ca="1">' '!A1049</f>
        <v>A P E R Ç U   D E S C R I P T I O N S   D E   P O S T E S</v>
      </c>
      <c r="C1" s="527"/>
      <c r="D1" s="527"/>
      <c r="E1" s="528"/>
      <c r="F1" s="529"/>
    </row>
    <row r="2" spans="1:11" s="532" customFormat="1" ht="14.25" customHeight="1" x14ac:dyDescent="0.3">
      <c r="A2" s="531"/>
    </row>
    <row r="3" spans="1:11" ht="10.5" customHeight="1" x14ac:dyDescent="0.3">
      <c r="A3" s="247"/>
      <c r="C3" s="532"/>
    </row>
    <row r="4" spans="1:11" ht="28.5" customHeight="1" x14ac:dyDescent="0.3">
      <c r="B4" s="534" t="str">
        <f ca="1">' '!A676</f>
        <v>N°</v>
      </c>
      <c r="C4" s="535" t="str">
        <f ca="1">' '!A1050</f>
        <v>Description de poste</v>
      </c>
      <c r="D4" s="535" t="str">
        <f ca="1">' '!A721</f>
        <v>Descriptif succinct</v>
      </c>
      <c r="E4" s="536" t="str">
        <f ca="1">' '!A86</f>
        <v>Statut</v>
      </c>
    </row>
    <row r="5" spans="1:11" x14ac:dyDescent="0.3">
      <c r="B5" s="537">
        <v>1</v>
      </c>
      <c r="C5" s="538" t="s">
        <v>3801</v>
      </c>
      <c r="D5" s="539" t="str">
        <f ca="1">' '!A722</f>
        <v>Exemple</v>
      </c>
      <c r="E5" s="540">
        <v>3</v>
      </c>
      <c r="I5" s="541"/>
      <c r="J5" s="541"/>
      <c r="K5" s="542"/>
    </row>
    <row r="6" spans="1:11" x14ac:dyDescent="0.3">
      <c r="B6" s="537">
        <v>2</v>
      </c>
      <c r="C6" s="539"/>
      <c r="D6" s="543"/>
      <c r="E6" s="540">
        <v>1</v>
      </c>
      <c r="I6" s="532"/>
      <c r="J6" s="532"/>
      <c r="K6" s="542"/>
    </row>
    <row r="7" spans="1:11" x14ac:dyDescent="0.3">
      <c r="B7" s="537">
        <v>3</v>
      </c>
      <c r="C7" s="539"/>
      <c r="D7" s="539"/>
      <c r="E7" s="540"/>
      <c r="I7" s="532"/>
      <c r="J7" s="532"/>
      <c r="K7" s="542"/>
    </row>
    <row r="8" spans="1:11" x14ac:dyDescent="0.3">
      <c r="B8" s="537">
        <v>4</v>
      </c>
      <c r="C8" s="539"/>
      <c r="D8" s="539"/>
      <c r="E8" s="540"/>
      <c r="I8" s="532"/>
      <c r="J8" s="532"/>
      <c r="K8" s="542"/>
    </row>
    <row r="9" spans="1:11" x14ac:dyDescent="0.3">
      <c r="B9" s="537">
        <v>5</v>
      </c>
      <c r="C9" s="539"/>
      <c r="D9" s="539"/>
      <c r="E9" s="540"/>
      <c r="I9" s="532"/>
      <c r="J9" s="532"/>
      <c r="K9" s="542"/>
    </row>
    <row r="10" spans="1:11" x14ac:dyDescent="0.3">
      <c r="B10" s="537">
        <v>6</v>
      </c>
      <c r="C10" s="539"/>
      <c r="D10" s="539"/>
      <c r="E10" s="540"/>
      <c r="I10" s="532"/>
      <c r="J10" s="532"/>
      <c r="K10" s="542"/>
    </row>
    <row r="11" spans="1:11" x14ac:dyDescent="0.3">
      <c r="B11" s="537">
        <v>7</v>
      </c>
      <c r="C11" s="539"/>
      <c r="D11" s="539"/>
      <c r="E11" s="540"/>
      <c r="I11" s="532"/>
      <c r="J11" s="532"/>
      <c r="K11" s="542"/>
    </row>
    <row r="12" spans="1:11" x14ac:dyDescent="0.3">
      <c r="B12" s="537">
        <v>8</v>
      </c>
      <c r="C12" s="539"/>
      <c r="D12" s="539"/>
      <c r="E12" s="540"/>
      <c r="I12" s="532"/>
      <c r="J12" s="532"/>
      <c r="K12" s="542"/>
    </row>
    <row r="13" spans="1:11" x14ac:dyDescent="0.3">
      <c r="B13" s="537">
        <v>9</v>
      </c>
      <c r="C13" s="539"/>
      <c r="D13" s="539"/>
      <c r="E13" s="540"/>
      <c r="I13" s="532"/>
      <c r="J13" s="532"/>
      <c r="K13" s="542"/>
    </row>
    <row r="14" spans="1:11" x14ac:dyDescent="0.3">
      <c r="B14" s="537">
        <v>10</v>
      </c>
      <c r="C14" s="539"/>
      <c r="D14" s="539"/>
      <c r="E14" s="540"/>
      <c r="I14" s="532"/>
      <c r="J14" s="532"/>
      <c r="K14" s="542"/>
    </row>
    <row r="15" spans="1:11" x14ac:dyDescent="0.3">
      <c r="B15" s="537">
        <v>11</v>
      </c>
      <c r="C15" s="539"/>
      <c r="D15" s="539"/>
      <c r="E15" s="540"/>
      <c r="I15" s="532"/>
      <c r="J15" s="532"/>
      <c r="K15" s="542"/>
    </row>
    <row r="16" spans="1:11" x14ac:dyDescent="0.3">
      <c r="B16" s="537">
        <v>12</v>
      </c>
      <c r="C16" s="539"/>
      <c r="D16" s="539"/>
      <c r="E16" s="540"/>
      <c r="I16" s="532"/>
      <c r="J16" s="532"/>
      <c r="K16" s="542"/>
    </row>
    <row r="17" spans="2:11" x14ac:dyDescent="0.3">
      <c r="B17" s="537">
        <v>13</v>
      </c>
      <c r="C17" s="539"/>
      <c r="D17" s="539"/>
      <c r="E17" s="540"/>
      <c r="I17" s="532"/>
      <c r="J17" s="532"/>
      <c r="K17" s="542"/>
    </row>
    <row r="18" spans="2:11" x14ac:dyDescent="0.3">
      <c r="B18" s="537">
        <v>14</v>
      </c>
      <c r="C18" s="539"/>
      <c r="D18" s="539"/>
      <c r="E18" s="540"/>
      <c r="I18" s="532"/>
      <c r="J18" s="532"/>
      <c r="K18" s="542"/>
    </row>
    <row r="19" spans="2:11" x14ac:dyDescent="0.3">
      <c r="B19" s="537">
        <v>15</v>
      </c>
      <c r="C19" s="539"/>
      <c r="D19" s="539"/>
      <c r="E19" s="540"/>
      <c r="I19" s="532"/>
      <c r="J19" s="532"/>
      <c r="K19" s="542"/>
    </row>
    <row r="20" spans="2:11" x14ac:dyDescent="0.3">
      <c r="B20" s="537">
        <v>16</v>
      </c>
      <c r="C20" s="539"/>
      <c r="D20" s="539"/>
      <c r="E20" s="540"/>
      <c r="I20" s="532"/>
      <c r="J20" s="532"/>
      <c r="K20" s="542"/>
    </row>
    <row r="21" spans="2:11" x14ac:dyDescent="0.3">
      <c r="B21" s="537">
        <v>17</v>
      </c>
      <c r="C21" s="539"/>
      <c r="D21" s="539"/>
      <c r="E21" s="540"/>
      <c r="I21" s="532"/>
      <c r="J21" s="532"/>
      <c r="K21" s="542"/>
    </row>
    <row r="22" spans="2:11" x14ac:dyDescent="0.3">
      <c r="B22" s="537">
        <v>18</v>
      </c>
      <c r="C22" s="539"/>
      <c r="D22" s="539"/>
      <c r="E22" s="540"/>
      <c r="I22" s="532"/>
      <c r="J22" s="532"/>
      <c r="K22" s="542"/>
    </row>
    <row r="23" spans="2:11" x14ac:dyDescent="0.3">
      <c r="B23" s="537">
        <v>19</v>
      </c>
      <c r="C23" s="539"/>
      <c r="D23" s="539"/>
      <c r="E23" s="540"/>
      <c r="I23" s="532"/>
      <c r="J23" s="532"/>
      <c r="K23" s="542"/>
    </row>
    <row r="24" spans="2:11" x14ac:dyDescent="0.3">
      <c r="B24" s="537">
        <v>20</v>
      </c>
      <c r="C24" s="539"/>
      <c r="D24" s="539"/>
      <c r="E24" s="540"/>
      <c r="I24" s="532"/>
      <c r="J24" s="532"/>
      <c r="K24" s="542"/>
    </row>
    <row r="25" spans="2:11" x14ac:dyDescent="0.3">
      <c r="B25" s="537">
        <v>21</v>
      </c>
      <c r="C25" s="539"/>
      <c r="D25" s="539"/>
      <c r="E25" s="540"/>
      <c r="I25" s="532"/>
      <c r="J25" s="532"/>
      <c r="K25" s="542"/>
    </row>
    <row r="26" spans="2:11" x14ac:dyDescent="0.3">
      <c r="B26" s="537">
        <v>22</v>
      </c>
      <c r="C26" s="539"/>
      <c r="D26" s="539"/>
      <c r="E26" s="540"/>
      <c r="I26" s="532"/>
      <c r="J26" s="532"/>
      <c r="K26" s="542"/>
    </row>
    <row r="27" spans="2:11" x14ac:dyDescent="0.3">
      <c r="B27" s="537">
        <v>23</v>
      </c>
      <c r="C27" s="539"/>
      <c r="D27" s="539"/>
      <c r="E27" s="540"/>
      <c r="I27" s="532"/>
      <c r="J27" s="532"/>
      <c r="K27" s="542"/>
    </row>
    <row r="28" spans="2:11" x14ac:dyDescent="0.3">
      <c r="B28" s="537">
        <v>24</v>
      </c>
      <c r="C28" s="539"/>
      <c r="D28" s="539"/>
      <c r="E28" s="540"/>
      <c r="I28" s="532"/>
      <c r="J28" s="532"/>
      <c r="K28" s="542"/>
    </row>
    <row r="29" spans="2:11" x14ac:dyDescent="0.3">
      <c r="B29" s="537">
        <v>25</v>
      </c>
      <c r="C29" s="539"/>
      <c r="D29" s="539"/>
      <c r="E29" s="540"/>
      <c r="I29" s="532"/>
      <c r="J29" s="532"/>
      <c r="K29" s="542"/>
    </row>
    <row r="30" spans="2:11" x14ac:dyDescent="0.3">
      <c r="B30" s="537">
        <v>26</v>
      </c>
      <c r="C30" s="539"/>
      <c r="D30" s="539"/>
      <c r="E30" s="540"/>
      <c r="I30" s="532"/>
      <c r="J30" s="532"/>
      <c r="K30" s="542"/>
    </row>
    <row r="31" spans="2:11" x14ac:dyDescent="0.3">
      <c r="B31" s="537">
        <v>27</v>
      </c>
      <c r="C31" s="539"/>
      <c r="D31" s="539"/>
      <c r="E31" s="540"/>
      <c r="I31" s="532"/>
      <c r="J31" s="532"/>
      <c r="K31" s="542"/>
    </row>
    <row r="32" spans="2:11" x14ac:dyDescent="0.3">
      <c r="B32" s="537">
        <v>28</v>
      </c>
      <c r="C32" s="539"/>
      <c r="D32" s="539"/>
      <c r="E32" s="540"/>
      <c r="I32" s="532"/>
      <c r="J32" s="532"/>
      <c r="K32" s="542"/>
    </row>
    <row r="33" spans="2:11" x14ac:dyDescent="0.3">
      <c r="B33" s="537">
        <v>29</v>
      </c>
      <c r="C33" s="539"/>
      <c r="D33" s="539"/>
      <c r="E33" s="540"/>
      <c r="I33" s="532"/>
      <c r="J33" s="532"/>
      <c r="K33" s="542"/>
    </row>
    <row r="34" spans="2:11" x14ac:dyDescent="0.3">
      <c r="B34" s="537">
        <v>30</v>
      </c>
      <c r="C34" s="544"/>
      <c r="D34" s="544"/>
      <c r="E34" s="545"/>
      <c r="I34" s="532"/>
      <c r="J34" s="532"/>
      <c r="K34" s="542"/>
    </row>
    <row r="35" spans="2:11" x14ac:dyDescent="0.3">
      <c r="B35" s="208" t="s">
        <v>3953</v>
      </c>
      <c r="C35" s="217"/>
      <c r="I35" s="532"/>
      <c r="J35" s="532"/>
    </row>
    <row r="36" spans="2:11" ht="22.5" customHeight="1" x14ac:dyDescent="0.3">
      <c r="I36" s="532"/>
      <c r="J36" s="532"/>
    </row>
    <row r="37" spans="2:11" ht="22.5" customHeight="1" x14ac:dyDescent="0.3">
      <c r="I37" s="532"/>
      <c r="J37" s="532"/>
    </row>
    <row r="38" spans="2:11" ht="22.5" customHeight="1" x14ac:dyDescent="0.3">
      <c r="I38" s="532"/>
      <c r="J38" s="532"/>
    </row>
    <row r="39" spans="2:11" ht="22.5" customHeight="1" x14ac:dyDescent="0.3">
      <c r="I39" s="532"/>
      <c r="J39" s="532"/>
    </row>
    <row r="40" spans="2:11" ht="22.5" customHeight="1" x14ac:dyDescent="0.3">
      <c r="I40" s="532"/>
      <c r="J40" s="532"/>
    </row>
    <row r="41" spans="2:11" ht="22.5" customHeight="1" x14ac:dyDescent="0.3">
      <c r="I41" s="532"/>
      <c r="J41" s="532"/>
    </row>
    <row r="42" spans="2:11" ht="22.5" customHeight="1" x14ac:dyDescent="0.3">
      <c r="I42" s="532"/>
      <c r="J42" s="532"/>
    </row>
    <row r="43" spans="2:11" ht="22.5" customHeight="1" x14ac:dyDescent="0.3">
      <c r="I43" s="532"/>
      <c r="J43" s="532"/>
    </row>
    <row r="44" spans="2:11" ht="22.5" customHeight="1" x14ac:dyDescent="0.3">
      <c r="I44" s="532"/>
      <c r="J44" s="532"/>
    </row>
    <row r="45" spans="2:11" ht="22.5" customHeight="1" x14ac:dyDescent="0.3">
      <c r="I45" s="532"/>
      <c r="J45" s="532"/>
    </row>
    <row r="46" spans="2:11" ht="22.5" customHeight="1" x14ac:dyDescent="0.3">
      <c r="I46" s="532"/>
      <c r="J46" s="532"/>
    </row>
    <row r="47" spans="2:11" ht="22.5" customHeight="1" x14ac:dyDescent="0.3">
      <c r="I47" s="532"/>
      <c r="J47" s="532"/>
    </row>
    <row r="48" spans="2:11" ht="22.5" customHeight="1" x14ac:dyDescent="0.3">
      <c r="I48" s="532"/>
      <c r="J48" s="532"/>
    </row>
    <row r="49" spans="9:10" ht="22.5" customHeight="1" x14ac:dyDescent="0.3">
      <c r="I49" s="532"/>
      <c r="J49" s="532"/>
    </row>
    <row r="50" spans="9:10" ht="22.5" customHeight="1" x14ac:dyDescent="0.3">
      <c r="I50" s="532"/>
      <c r="J50" s="532"/>
    </row>
    <row r="51" spans="9:10" ht="22.5" customHeight="1" x14ac:dyDescent="0.3">
      <c r="I51" s="532"/>
      <c r="J51" s="532"/>
    </row>
    <row r="52" spans="9:10" ht="22.5" customHeight="1" x14ac:dyDescent="0.3">
      <c r="I52" s="532"/>
      <c r="J52" s="532"/>
    </row>
    <row r="53" spans="9:10" ht="22.5" customHeight="1" x14ac:dyDescent="0.3">
      <c r="I53" s="532"/>
      <c r="J53" s="532"/>
    </row>
    <row r="55" spans="9:10" x14ac:dyDescent="0.3">
      <c r="I55" s="532"/>
      <c r="J55" s="532"/>
    </row>
    <row r="56" spans="9:10" x14ac:dyDescent="0.3">
      <c r="I56" s="532"/>
      <c r="J56" s="532"/>
    </row>
    <row r="57" spans="9:10" x14ac:dyDescent="0.3">
      <c r="I57" s="532"/>
      <c r="J57" s="532"/>
    </row>
    <row r="58" spans="9:10" x14ac:dyDescent="0.3">
      <c r="I58" s="532"/>
      <c r="J58" s="532"/>
    </row>
    <row r="59" spans="9:10" x14ac:dyDescent="0.3">
      <c r="I59" s="532"/>
    </row>
  </sheetData>
  <sheetProtection sheet="1" objects="1" scenarios="1" formatCells="0" formatColumns="0" formatRows="0" insertHyperlinks="0" selectLockedCells="1" sort="0" autoFilter="0"/>
  <autoFilter ref="B4:E34" xr:uid="{00000000-0009-0000-0000-00000D000000}"/>
  <conditionalFormatting sqref="B5:E34">
    <cfRule type="expression" dxfId="204" priority="2">
      <formula>MOD(ROW(A1),2)=0</formula>
    </cfRule>
    <cfRule type="expression" dxfId="203" priority="3">
      <formula>MOD(ROW(A2),2)=0</formula>
    </cfRule>
  </conditionalFormatting>
  <dataValidations count="1">
    <dataValidation type="list" allowBlank="1" showInputMessage="1" showErrorMessage="1" sqref="E5:E34 E38:E53" xr:uid="{00000000-0002-0000-0D00-000000000000}">
      <formula1>"1,2,3"</formula1>
    </dataValidation>
  </dataValidations>
  <hyperlinks>
    <hyperlink ref="C5" location="Stellenbeschrieb!A1" display="Beispiel" xr:uid="{00000000-0004-0000-0D00-000000000000}"/>
  </hyperlinks>
  <pageMargins left="0.23622047244094491" right="0.23622047244094491" top="0.74803149606299213" bottom="0.74803149606299213" header="0.31496062992125984" footer="0.31496062992125984"/>
  <pageSetup paperSize="9" scale="7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83513126-D1DA-4B2D-9B61-2F40BA65CF52}">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E5:E34</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52">
    <tabColor theme="0" tint="-0.14999847407452621"/>
  </sheetPr>
  <dimension ref="A1:H110"/>
  <sheetViews>
    <sheetView showGridLines="0" zoomScaleNormal="100" workbookViewId="0">
      <pane ySplit="8" topLeftCell="A9" activePane="bottomLeft" state="frozen"/>
      <selection activeCell="G1" sqref="G1"/>
      <selection pane="bottomLeft" activeCell="D3" sqref="D3"/>
    </sheetView>
  </sheetViews>
  <sheetFormatPr baseColWidth="10" defaultColWidth="11.44140625" defaultRowHeight="14.4" x14ac:dyDescent="0.3"/>
  <cols>
    <col min="1" max="1" width="7" style="219" customWidth="1"/>
    <col min="2" max="2" width="4" style="219" customWidth="1"/>
    <col min="3" max="3" width="23.88671875" style="219" customWidth="1"/>
    <col min="4" max="4" width="25" style="219" customWidth="1"/>
    <col min="5" max="5" width="2.6640625" style="219" customWidth="1"/>
    <col min="6" max="6" width="19" style="219" customWidth="1"/>
    <col min="7" max="7" width="15.109375" style="219" customWidth="1"/>
    <col min="8" max="16384" width="11.44140625" style="219"/>
  </cols>
  <sheetData>
    <row r="1" spans="1:8" s="218" customFormat="1" ht="44.25" customHeight="1" x14ac:dyDescent="0.3">
      <c r="A1" s="210"/>
      <c r="B1" s="231" t="str">
        <f ca="1">' '!A1048</f>
        <v>D E S C R I P T I O N   D E   P O S T E</v>
      </c>
      <c r="C1" s="212"/>
      <c r="D1" s="212"/>
      <c r="E1" s="212"/>
      <c r="F1" s="212"/>
      <c r="G1" s="212"/>
      <c r="H1" s="233"/>
    </row>
    <row r="2" spans="1:8" ht="23.25" customHeight="1" x14ac:dyDescent="0.3">
      <c r="B2" s="234"/>
      <c r="C2" s="220"/>
      <c r="D2" s="220"/>
    </row>
    <row r="3" spans="1:8" x14ac:dyDescent="0.3">
      <c r="B3" s="572" t="str">
        <f ca="1">' '!A1051</f>
        <v>Entreprise</v>
      </c>
      <c r="C3" s="184"/>
      <c r="D3" s="573" t="s">
        <v>1645</v>
      </c>
      <c r="F3" s="574" t="str">
        <f ca="1">' '!A1055</f>
        <v>Nom prénom</v>
      </c>
      <c r="G3" s="1640"/>
      <c r="H3" s="1640"/>
    </row>
    <row r="4" spans="1:8" x14ac:dyDescent="0.3">
      <c r="B4" s="188" t="str">
        <f ca="1">' '!A1052</f>
        <v>Intitulé du poste</v>
      </c>
      <c r="C4" s="188"/>
      <c r="D4" s="575"/>
      <c r="F4" s="187" t="str">
        <f ca="1">' '!A1061</f>
        <v>N° de salarié</v>
      </c>
      <c r="G4" s="1641"/>
      <c r="H4" s="1641"/>
    </row>
    <row r="5" spans="1:8" x14ac:dyDescent="0.3">
      <c r="B5" s="576" t="str">
        <f ca="1">' '!A1054</f>
        <v>Rang hiérarchique / Fonction</v>
      </c>
      <c r="C5" s="188"/>
      <c r="D5" s="189"/>
      <c r="F5" s="187" t="str">
        <f ca="1">' '!A1056</f>
        <v>% du poste</v>
      </c>
      <c r="G5" s="577">
        <v>1</v>
      </c>
      <c r="H5" s="578" t="str">
        <f>IF((H14+H24+H34+H40)&lt;&gt;0,H14+H24+H34+H40,"")</f>
        <v/>
      </c>
    </row>
    <row r="6" spans="1:8" x14ac:dyDescent="0.3">
      <c r="B6" s="576" t="str">
        <f ca="1">' '!A1053</f>
        <v>Département / Équipe</v>
      </c>
      <c r="C6" s="188"/>
      <c r="D6" s="189"/>
      <c r="F6" s="187" t="str">
        <f ca="1">' '!A1059</f>
        <v>Échelon de salaire</v>
      </c>
      <c r="G6" s="1641"/>
      <c r="H6" s="1641"/>
    </row>
    <row r="7" spans="1:8" x14ac:dyDescent="0.3">
      <c r="B7" s="576" t="str">
        <f ca="1">' '!A1060</f>
        <v>Total Personnel subordonné</v>
      </c>
      <c r="C7" s="188"/>
      <c r="D7" s="189"/>
      <c r="F7" s="576" t="str">
        <f ca="1">' '!A1057</f>
        <v>Supérieur(e) hiérarchique</v>
      </c>
      <c r="G7" s="1641"/>
      <c r="H7" s="1641"/>
    </row>
    <row r="8" spans="1:8" x14ac:dyDescent="0.3">
      <c r="B8" s="579" t="str">
        <f ca="1">' '!A1062</f>
        <v>Modifié le</v>
      </c>
      <c r="C8" s="192"/>
      <c r="D8" s="193">
        <f ca="1">TODAY()</f>
        <v>46049</v>
      </c>
      <c r="F8" s="579" t="str">
        <f ca="1">' '!A1058</f>
        <v>Adjoint(e)</v>
      </c>
      <c r="G8" s="1642"/>
      <c r="H8" s="1642"/>
    </row>
    <row r="9" spans="1:8" ht="6" customHeight="1" x14ac:dyDescent="0.3"/>
    <row r="10" spans="1:8" ht="30" customHeight="1" x14ac:dyDescent="0.3">
      <c r="B10" s="1639" t="str">
        <f ca="1">' '!A1063</f>
        <v>Finalité &amp; 
objectif du poste</v>
      </c>
      <c r="C10" s="1639"/>
      <c r="D10" s="1636" t="s">
        <v>819</v>
      </c>
      <c r="E10" s="1636"/>
      <c r="F10" s="1636"/>
      <c r="G10" s="1636"/>
      <c r="H10" s="1636"/>
    </row>
    <row r="11" spans="1:8" ht="30" customHeight="1" x14ac:dyDescent="0.3">
      <c r="B11" s="1631" t="str">
        <f ca="1">' '!A1064</f>
        <v>Lien avec les
objectifs de l’entreprise</v>
      </c>
      <c r="C11" s="1631"/>
      <c r="D11" s="1637" t="s">
        <v>819</v>
      </c>
      <c r="E11" s="1637"/>
      <c r="F11" s="1637"/>
      <c r="G11" s="1637"/>
      <c r="H11" s="1637"/>
    </row>
    <row r="12" spans="1:8" ht="30" customHeight="1" x14ac:dyDescent="0.3">
      <c r="B12" s="1632" t="str">
        <f ca="1">' '!A1065</f>
        <v>Pouvoirs de décision &amp;
procurations</v>
      </c>
      <c r="C12" s="1632"/>
      <c r="D12" s="1638"/>
      <c r="E12" s="1638"/>
      <c r="F12" s="1638"/>
      <c r="G12" s="1638"/>
      <c r="H12" s="1638"/>
    </row>
    <row r="13" spans="1:8" ht="8.25" customHeight="1" x14ac:dyDescent="0.3">
      <c r="C13" s="217"/>
      <c r="H13" s="580"/>
    </row>
    <row r="14" spans="1:8" s="581" customFormat="1" ht="20.25" customHeight="1" x14ac:dyDescent="0.25">
      <c r="B14" s="582">
        <v>1</v>
      </c>
      <c r="C14" s="583" t="str">
        <f ca="1">' '!A1066</f>
        <v>Tâches principales</v>
      </c>
      <c r="D14" s="584"/>
      <c r="E14" s="585"/>
      <c r="F14" s="584"/>
      <c r="G14" s="584"/>
      <c r="H14" s="586">
        <f>SUM(H15:H23)</f>
        <v>0</v>
      </c>
    </row>
    <row r="15" spans="1:8" ht="30" customHeight="1" x14ac:dyDescent="0.3">
      <c r="B15" s="587">
        <v>1.1000000000000001</v>
      </c>
      <c r="C15" s="1634"/>
      <c r="D15" s="1634"/>
      <c r="E15" s="1634"/>
      <c r="F15" s="1634"/>
      <c r="G15" s="1634"/>
      <c r="H15" s="588"/>
    </row>
    <row r="16" spans="1:8" ht="30" customHeight="1" x14ac:dyDescent="0.3">
      <c r="B16" s="589">
        <v>1.2</v>
      </c>
      <c r="C16" s="1630" t="s">
        <v>431</v>
      </c>
      <c r="D16" s="1630"/>
      <c r="E16" s="1630"/>
      <c r="F16" s="1630"/>
      <c r="G16" s="1630"/>
      <c r="H16" s="590"/>
    </row>
    <row r="17" spans="2:8" ht="30" customHeight="1" x14ac:dyDescent="0.3">
      <c r="B17" s="589">
        <v>1.3</v>
      </c>
      <c r="C17" s="1633"/>
      <c r="D17" s="1633"/>
      <c r="E17" s="1633"/>
      <c r="F17" s="1633"/>
      <c r="G17" s="1633"/>
      <c r="H17" s="590"/>
    </row>
    <row r="18" spans="2:8" ht="30" customHeight="1" x14ac:dyDescent="0.3">
      <c r="B18" s="589">
        <v>1.4</v>
      </c>
      <c r="C18" s="1630"/>
      <c r="D18" s="1630"/>
      <c r="E18" s="1630"/>
      <c r="F18" s="1630"/>
      <c r="G18" s="1630"/>
      <c r="H18" s="590"/>
    </row>
    <row r="19" spans="2:8" ht="30" customHeight="1" x14ac:dyDescent="0.3">
      <c r="B19" s="589">
        <v>1.5</v>
      </c>
      <c r="C19" s="1633"/>
      <c r="D19" s="1633"/>
      <c r="E19" s="1633"/>
      <c r="F19" s="1633"/>
      <c r="G19" s="1633"/>
      <c r="H19" s="590"/>
    </row>
    <row r="20" spans="2:8" ht="30" customHeight="1" x14ac:dyDescent="0.3">
      <c r="B20" s="589">
        <v>1.6</v>
      </c>
      <c r="C20" s="1630"/>
      <c r="D20" s="1630"/>
      <c r="E20" s="1630"/>
      <c r="F20" s="1630"/>
      <c r="G20" s="1630"/>
      <c r="H20" s="590"/>
    </row>
    <row r="21" spans="2:8" ht="30" customHeight="1" x14ac:dyDescent="0.3">
      <c r="B21" s="589">
        <v>1.7</v>
      </c>
      <c r="C21" s="1633"/>
      <c r="D21" s="1633"/>
      <c r="E21" s="1633"/>
      <c r="F21" s="1633"/>
      <c r="G21" s="1633"/>
      <c r="H21" s="590"/>
    </row>
    <row r="22" spans="2:8" ht="30" customHeight="1" x14ac:dyDescent="0.3">
      <c r="B22" s="589">
        <v>1.8</v>
      </c>
      <c r="C22" s="1630"/>
      <c r="D22" s="1630"/>
      <c r="E22" s="1630"/>
      <c r="F22" s="1630"/>
      <c r="G22" s="1630"/>
      <c r="H22" s="590"/>
    </row>
    <row r="23" spans="2:8" ht="30" customHeight="1" x14ac:dyDescent="0.3">
      <c r="B23" s="591">
        <v>1.9</v>
      </c>
      <c r="C23" s="1635"/>
      <c r="D23" s="1635"/>
      <c r="E23" s="1635"/>
      <c r="F23" s="1635"/>
      <c r="G23" s="1635"/>
      <c r="H23" s="592"/>
    </row>
    <row r="24" spans="2:8" s="581" customFormat="1" ht="20.25" customHeight="1" x14ac:dyDescent="0.25">
      <c r="B24" s="582">
        <v>2</v>
      </c>
      <c r="C24" s="583" t="str">
        <f ca="1">' '!A1069</f>
        <v>Tâches secondaires</v>
      </c>
      <c r="D24" s="584"/>
      <c r="E24" s="585"/>
      <c r="F24" s="584"/>
      <c r="G24" s="584"/>
      <c r="H24" s="586">
        <f>SUM(H25:H33)</f>
        <v>0</v>
      </c>
    </row>
    <row r="25" spans="2:8" ht="30" customHeight="1" x14ac:dyDescent="0.3">
      <c r="B25" s="587">
        <v>2.1</v>
      </c>
      <c r="C25" s="1634"/>
      <c r="D25" s="1634"/>
      <c r="E25" s="1634"/>
      <c r="F25" s="1634"/>
      <c r="G25" s="1634"/>
      <c r="H25" s="588"/>
    </row>
    <row r="26" spans="2:8" ht="30" customHeight="1" x14ac:dyDescent="0.3">
      <c r="B26" s="589">
        <v>2.2000000000000002</v>
      </c>
      <c r="C26" s="1630"/>
      <c r="D26" s="1630"/>
      <c r="E26" s="1630"/>
      <c r="F26" s="1630"/>
      <c r="G26" s="1630"/>
      <c r="H26" s="590"/>
    </row>
    <row r="27" spans="2:8" ht="30" customHeight="1" x14ac:dyDescent="0.3">
      <c r="B27" s="589">
        <v>2.2999999999999998</v>
      </c>
      <c r="C27" s="1633"/>
      <c r="D27" s="1633"/>
      <c r="E27" s="1633"/>
      <c r="F27" s="1633"/>
      <c r="G27" s="1633"/>
      <c r="H27" s="590"/>
    </row>
    <row r="28" spans="2:8" ht="30" customHeight="1" x14ac:dyDescent="0.3">
      <c r="B28" s="589">
        <v>2.4</v>
      </c>
      <c r="C28" s="1630"/>
      <c r="D28" s="1630"/>
      <c r="E28" s="1630"/>
      <c r="F28" s="1630"/>
      <c r="G28" s="1630"/>
      <c r="H28" s="590"/>
    </row>
    <row r="29" spans="2:8" ht="30" customHeight="1" x14ac:dyDescent="0.3">
      <c r="B29" s="589">
        <v>2.5</v>
      </c>
      <c r="C29" s="1633"/>
      <c r="D29" s="1633"/>
      <c r="E29" s="1633"/>
      <c r="F29" s="1633"/>
      <c r="G29" s="1633"/>
      <c r="H29" s="590"/>
    </row>
    <row r="30" spans="2:8" ht="30" customHeight="1" x14ac:dyDescent="0.3">
      <c r="B30" s="589">
        <v>2.6</v>
      </c>
      <c r="C30" s="1630"/>
      <c r="D30" s="1630"/>
      <c r="E30" s="1630"/>
      <c r="F30" s="1630"/>
      <c r="G30" s="1630"/>
      <c r="H30" s="590"/>
    </row>
    <row r="31" spans="2:8" ht="30" customHeight="1" x14ac:dyDescent="0.3">
      <c r="B31" s="589">
        <v>2.7</v>
      </c>
      <c r="C31" s="1633"/>
      <c r="D31" s="1633"/>
      <c r="E31" s="1633"/>
      <c r="F31" s="1633"/>
      <c r="G31" s="1633"/>
      <c r="H31" s="590"/>
    </row>
    <row r="32" spans="2:8" ht="30" customHeight="1" x14ac:dyDescent="0.3">
      <c r="B32" s="589">
        <v>2.8</v>
      </c>
      <c r="C32" s="1630"/>
      <c r="D32" s="1630"/>
      <c r="E32" s="1630"/>
      <c r="F32" s="1630"/>
      <c r="G32" s="1630"/>
      <c r="H32" s="590"/>
    </row>
    <row r="33" spans="1:8" ht="30" customHeight="1" x14ac:dyDescent="0.3">
      <c r="B33" s="591">
        <v>2.9</v>
      </c>
      <c r="C33" s="1635"/>
      <c r="D33" s="1635"/>
      <c r="E33" s="1635"/>
      <c r="F33" s="1635"/>
      <c r="G33" s="1635"/>
      <c r="H33" s="592"/>
    </row>
    <row r="34" spans="1:8" s="581" customFormat="1" ht="20.25" customHeight="1" x14ac:dyDescent="0.25">
      <c r="B34" s="582">
        <v>3</v>
      </c>
      <c r="C34" s="583" t="str">
        <f ca="1">' '!A1070</f>
        <v xml:space="preserve">Fonctions de direction </v>
      </c>
      <c r="D34" s="584"/>
      <c r="E34" s="585"/>
      <c r="F34" s="584"/>
      <c r="G34" s="584"/>
      <c r="H34" s="586">
        <f>SUM(H35:H39)</f>
        <v>0</v>
      </c>
    </row>
    <row r="35" spans="1:8" ht="30" customHeight="1" x14ac:dyDescent="0.3">
      <c r="B35" s="587">
        <v>3.1</v>
      </c>
      <c r="C35" s="1634"/>
      <c r="D35" s="1634"/>
      <c r="E35" s="1634"/>
      <c r="F35" s="1634"/>
      <c r="G35" s="1634"/>
      <c r="H35" s="588"/>
    </row>
    <row r="36" spans="1:8" ht="30" customHeight="1" x14ac:dyDescent="0.3">
      <c r="B36" s="589">
        <v>3.2</v>
      </c>
      <c r="C36" s="1630"/>
      <c r="D36" s="1630"/>
      <c r="E36" s="1630"/>
      <c r="F36" s="1630"/>
      <c r="G36" s="1630"/>
      <c r="H36" s="590"/>
    </row>
    <row r="37" spans="1:8" ht="30" customHeight="1" x14ac:dyDescent="0.3">
      <c r="B37" s="589">
        <v>3.3</v>
      </c>
      <c r="C37" s="1633"/>
      <c r="D37" s="1633"/>
      <c r="E37" s="1633"/>
      <c r="F37" s="1633"/>
      <c r="G37" s="1633"/>
      <c r="H37" s="590"/>
    </row>
    <row r="38" spans="1:8" ht="30" customHeight="1" x14ac:dyDescent="0.3">
      <c r="B38" s="589">
        <v>3.4</v>
      </c>
      <c r="C38" s="1630"/>
      <c r="D38" s="1630"/>
      <c r="E38" s="1630"/>
      <c r="F38" s="1630"/>
      <c r="G38" s="1630"/>
      <c r="H38" s="590"/>
    </row>
    <row r="39" spans="1:8" ht="30" customHeight="1" x14ac:dyDescent="0.3">
      <c r="B39" s="591">
        <v>3.5</v>
      </c>
      <c r="C39" s="1635"/>
      <c r="D39" s="1635"/>
      <c r="E39" s="1635"/>
      <c r="F39" s="1635"/>
      <c r="G39" s="1635"/>
      <c r="H39" s="592"/>
    </row>
    <row r="40" spans="1:8" s="581" customFormat="1" ht="20.25" customHeight="1" x14ac:dyDescent="0.25">
      <c r="B40" s="582">
        <v>4</v>
      </c>
      <c r="C40" s="583" t="str">
        <f ca="1">' '!A1071</f>
        <v xml:space="preserve">Autre type de participation </v>
      </c>
      <c r="D40" s="584"/>
      <c r="E40" s="585"/>
      <c r="F40" s="584"/>
      <c r="G40" s="584"/>
      <c r="H40" s="586">
        <f>SUM(H41:H45)</f>
        <v>0</v>
      </c>
    </row>
    <row r="41" spans="1:8" ht="30" customHeight="1" x14ac:dyDescent="0.3">
      <c r="B41" s="587">
        <v>4.0999999999999996</v>
      </c>
      <c r="C41" s="1634"/>
      <c r="D41" s="1634"/>
      <c r="E41" s="1634"/>
      <c r="F41" s="1634"/>
      <c r="G41" s="1634"/>
      <c r="H41" s="588"/>
    </row>
    <row r="42" spans="1:8" ht="30" customHeight="1" x14ac:dyDescent="0.3">
      <c r="B42" s="589">
        <v>4.2</v>
      </c>
      <c r="C42" s="1630"/>
      <c r="D42" s="1630"/>
      <c r="E42" s="1630"/>
      <c r="F42" s="1630"/>
      <c r="G42" s="1630"/>
      <c r="H42" s="590"/>
    </row>
    <row r="43" spans="1:8" ht="30" customHeight="1" x14ac:dyDescent="0.3">
      <c r="B43" s="589">
        <v>4.3</v>
      </c>
      <c r="C43" s="1633"/>
      <c r="D43" s="1633"/>
      <c r="E43" s="1633"/>
      <c r="F43" s="1633"/>
      <c r="G43" s="1633"/>
      <c r="H43" s="590"/>
    </row>
    <row r="44" spans="1:8" ht="30" customHeight="1" x14ac:dyDescent="0.3">
      <c r="B44" s="589">
        <v>4.4000000000000004</v>
      </c>
      <c r="C44" s="1630"/>
      <c r="D44" s="1630"/>
      <c r="E44" s="1630"/>
      <c r="F44" s="1630"/>
      <c r="G44" s="1630"/>
      <c r="H44" s="590"/>
    </row>
    <row r="45" spans="1:8" ht="30" customHeight="1" x14ac:dyDescent="0.3">
      <c r="B45" s="591">
        <v>4.5</v>
      </c>
      <c r="C45" s="1635"/>
      <c r="D45" s="1635"/>
      <c r="E45" s="1635"/>
      <c r="F45" s="1635"/>
      <c r="G45" s="1635"/>
      <c r="H45" s="592"/>
    </row>
    <row r="46" spans="1:8" s="109" customFormat="1" ht="20.25" customHeight="1" x14ac:dyDescent="0.3">
      <c r="A46" s="127"/>
      <c r="B46" s="582">
        <v>5</v>
      </c>
      <c r="C46" s="1656" t="str">
        <f ca="1">' '!A1076</f>
        <v>Liens vers documents supplémentaires</v>
      </c>
      <c r="D46" s="1656"/>
      <c r="E46" s="593" t="str">
        <f ca="1">' '!A1077</f>
        <v>Description</v>
      </c>
      <c r="F46" s="594"/>
      <c r="G46" s="595"/>
      <c r="H46" s="595"/>
    </row>
    <row r="47" spans="1:8" s="129" customFormat="1" ht="18" customHeight="1" x14ac:dyDescent="0.3">
      <c r="A47" s="128"/>
      <c r="B47" s="587">
        <v>5.0999999999999996</v>
      </c>
      <c r="C47" s="1657" t="str">
        <f ca="1">' '!A1079</f>
        <v>Profil requis</v>
      </c>
      <c r="D47" s="1657"/>
      <c r="E47" s="1650" t="str">
        <f ca="1">' '!A722</f>
        <v>Exemple</v>
      </c>
      <c r="F47" s="1650"/>
      <c r="G47" s="1650"/>
      <c r="H47" s="1651"/>
    </row>
    <row r="48" spans="1:8" s="129" customFormat="1" ht="18" customHeight="1" x14ac:dyDescent="0.3">
      <c r="A48" s="128"/>
      <c r="B48" s="589">
        <v>5.2</v>
      </c>
      <c r="C48" s="1658"/>
      <c r="D48" s="1658"/>
      <c r="E48" s="1652"/>
      <c r="F48" s="1652"/>
      <c r="G48" s="1652"/>
      <c r="H48" s="1653"/>
    </row>
    <row r="49" spans="1:8" s="129" customFormat="1" ht="18" customHeight="1" x14ac:dyDescent="0.3">
      <c r="A49" s="128"/>
      <c r="B49" s="589">
        <v>5.3</v>
      </c>
      <c r="C49" s="1658"/>
      <c r="D49" s="1658"/>
      <c r="E49" s="1652"/>
      <c r="F49" s="1652"/>
      <c r="G49" s="1652"/>
      <c r="H49" s="1653"/>
    </row>
    <row r="50" spans="1:8" s="129" customFormat="1" ht="18" customHeight="1" x14ac:dyDescent="0.3">
      <c r="A50" s="128"/>
      <c r="B50" s="589">
        <v>5.4</v>
      </c>
      <c r="C50" s="1658"/>
      <c r="D50" s="1658"/>
      <c r="E50" s="1652"/>
      <c r="F50" s="1652"/>
      <c r="G50" s="1652"/>
      <c r="H50" s="1653"/>
    </row>
    <row r="51" spans="1:8" s="129" customFormat="1" ht="18" customHeight="1" x14ac:dyDescent="0.3">
      <c r="A51" s="128"/>
      <c r="B51" s="591">
        <v>5.5</v>
      </c>
      <c r="C51" s="1659"/>
      <c r="D51" s="1659"/>
      <c r="E51" s="1654"/>
      <c r="F51" s="1654"/>
      <c r="G51" s="1654"/>
      <c r="H51" s="1655"/>
    </row>
    <row r="52" spans="1:8" s="109" customFormat="1" ht="20.25" customHeight="1" x14ac:dyDescent="0.35">
      <c r="A52" s="127"/>
      <c r="B52" s="582">
        <v>6</v>
      </c>
      <c r="C52" s="593" t="str">
        <f ca="1">' '!A1080</f>
        <v>Remarques/Annexes</v>
      </c>
      <c r="D52" s="596"/>
      <c r="E52" s="596"/>
      <c r="F52" s="596"/>
      <c r="G52" s="597"/>
      <c r="H52" s="597"/>
    </row>
    <row r="53" spans="1:8" s="129" customFormat="1" ht="30" customHeight="1" x14ac:dyDescent="0.3">
      <c r="A53" s="128"/>
      <c r="B53" s="587">
        <v>6.1</v>
      </c>
      <c r="C53" s="1644"/>
      <c r="D53" s="1644"/>
      <c r="E53" s="1644"/>
      <c r="F53" s="1644"/>
      <c r="G53" s="1644"/>
      <c r="H53" s="1645"/>
    </row>
    <row r="54" spans="1:8" s="129" customFormat="1" ht="30" customHeight="1" x14ac:dyDescent="0.3">
      <c r="A54" s="128"/>
      <c r="B54" s="589">
        <v>6.2</v>
      </c>
      <c r="C54" s="1646"/>
      <c r="D54" s="1646"/>
      <c r="E54" s="1646"/>
      <c r="F54" s="1646"/>
      <c r="G54" s="1646"/>
      <c r="H54" s="1647"/>
    </row>
    <row r="55" spans="1:8" s="129" customFormat="1" ht="30" customHeight="1" x14ac:dyDescent="0.3">
      <c r="A55" s="128"/>
      <c r="B55" s="591">
        <v>6.3</v>
      </c>
      <c r="C55" s="1648"/>
      <c r="D55" s="1648"/>
      <c r="E55" s="1648"/>
      <c r="F55" s="1648"/>
      <c r="G55" s="1648"/>
      <c r="H55" s="1649"/>
    </row>
    <row r="56" spans="1:8" ht="18" customHeight="1" x14ac:dyDescent="0.3">
      <c r="B56" s="598"/>
      <c r="C56" s="599"/>
      <c r="D56" s="599"/>
      <c r="E56" s="599"/>
      <c r="F56" s="599"/>
      <c r="G56" s="599"/>
      <c r="H56" s="600"/>
    </row>
    <row r="57" spans="1:8" s="130" customFormat="1" x14ac:dyDescent="0.3">
      <c r="A57" s="128"/>
      <c r="B57" s="601" t="str">
        <f ca="1">' '!A1072</f>
        <v>Date</v>
      </c>
      <c r="C57" s="602"/>
      <c r="D57" s="1643">
        <v>42005</v>
      </c>
      <c r="E57" s="1643"/>
      <c r="F57" s="1643"/>
      <c r="G57" s="1643"/>
      <c r="H57" s="1643"/>
    </row>
    <row r="58" spans="1:8" s="130" customFormat="1" ht="36" customHeight="1" x14ac:dyDescent="0.3">
      <c r="A58" s="128"/>
      <c r="B58" s="1629" t="str">
        <f ca="1">' '!A1073</f>
        <v>Signature du (de la) 
collaborateur(trice)</v>
      </c>
      <c r="C58" s="1629"/>
      <c r="D58" s="1618"/>
      <c r="E58" s="1618"/>
      <c r="F58" s="1618"/>
      <c r="G58" s="1618"/>
      <c r="H58" s="1618"/>
    </row>
    <row r="59" spans="1:8" s="130" customFormat="1" ht="36" customHeight="1" x14ac:dyDescent="0.3">
      <c r="A59" s="128"/>
      <c r="B59" s="1629" t="str">
        <f ca="1">' '!A1074</f>
        <v>Signature du (de la) 
supérieur(e) hiérarchique</v>
      </c>
      <c r="C59" s="1629"/>
      <c r="D59" s="1618"/>
      <c r="E59" s="1618"/>
      <c r="F59" s="1618"/>
      <c r="G59" s="1618"/>
      <c r="H59" s="1618"/>
    </row>
    <row r="60" spans="1:8" s="130" customFormat="1" ht="36" customHeight="1" x14ac:dyDescent="0.3">
      <c r="A60" s="128"/>
      <c r="B60" s="603" t="str">
        <f ca="1">' '!A1075</f>
        <v>Signature du (de la) DRH</v>
      </c>
      <c r="C60" s="604"/>
      <c r="D60" s="1619"/>
      <c r="E60" s="1619"/>
      <c r="F60" s="1619"/>
      <c r="G60" s="1619"/>
      <c r="H60" s="1619"/>
    </row>
    <row r="61" spans="1:8" ht="4.5" customHeight="1" x14ac:dyDescent="0.3"/>
    <row r="62" spans="1:8" x14ac:dyDescent="0.3">
      <c r="B62" s="208" t="s">
        <v>3953</v>
      </c>
    </row>
    <row r="110" spans="5:5" ht="15.6" x14ac:dyDescent="0.3">
      <c r="E110" s="230"/>
    </row>
  </sheetData>
  <sheetProtection sheet="1" objects="1" scenarios="1" formatCells="0" formatColumns="0" formatRows="0" insertHyperlinks="0" selectLockedCells="1" sort="0" autoFilter="0"/>
  <mergeCells count="59">
    <mergeCell ref="E49:H49"/>
    <mergeCell ref="E50:H50"/>
    <mergeCell ref="E51:H51"/>
    <mergeCell ref="C46:D46"/>
    <mergeCell ref="C47:D47"/>
    <mergeCell ref="C48:D48"/>
    <mergeCell ref="C49:D49"/>
    <mergeCell ref="C50:D50"/>
    <mergeCell ref="C51:D51"/>
    <mergeCell ref="D57:H57"/>
    <mergeCell ref="D58:H58"/>
    <mergeCell ref="D59:H59"/>
    <mergeCell ref="D60:H60"/>
    <mergeCell ref="C38:G38"/>
    <mergeCell ref="C39:G39"/>
    <mergeCell ref="C41:G41"/>
    <mergeCell ref="C42:G42"/>
    <mergeCell ref="C43:G43"/>
    <mergeCell ref="C44:G44"/>
    <mergeCell ref="C45:G45"/>
    <mergeCell ref="C53:H53"/>
    <mergeCell ref="C54:H54"/>
    <mergeCell ref="C55:H55"/>
    <mergeCell ref="E47:H47"/>
    <mergeCell ref="E48:H48"/>
    <mergeCell ref="G3:H3"/>
    <mergeCell ref="G4:H4"/>
    <mergeCell ref="G6:H6"/>
    <mergeCell ref="G7:H7"/>
    <mergeCell ref="G8:H8"/>
    <mergeCell ref="C33:G33"/>
    <mergeCell ref="C26:G26"/>
    <mergeCell ref="C27:G27"/>
    <mergeCell ref="C28:G28"/>
    <mergeCell ref="C29:G29"/>
    <mergeCell ref="C30:G30"/>
    <mergeCell ref="C31:G31"/>
    <mergeCell ref="D10:H10"/>
    <mergeCell ref="D11:H11"/>
    <mergeCell ref="D12:H12"/>
    <mergeCell ref="C15:G15"/>
    <mergeCell ref="C16:G16"/>
    <mergeCell ref="B10:C10"/>
    <mergeCell ref="B58:C58"/>
    <mergeCell ref="B59:C59"/>
    <mergeCell ref="C20:G20"/>
    <mergeCell ref="B11:C11"/>
    <mergeCell ref="B12:C12"/>
    <mergeCell ref="C17:G17"/>
    <mergeCell ref="C18:G18"/>
    <mergeCell ref="C19:G19"/>
    <mergeCell ref="C35:G35"/>
    <mergeCell ref="C36:G36"/>
    <mergeCell ref="C37:G37"/>
    <mergeCell ref="C21:G21"/>
    <mergeCell ref="C22:G22"/>
    <mergeCell ref="C23:G23"/>
    <mergeCell ref="C25:G25"/>
    <mergeCell ref="C32:G32"/>
  </mergeCells>
  <conditionalFormatting sqref="B56:C56 H56">
    <cfRule type="expression" dxfId="202" priority="9950">
      <formula>MOD(ROW(A45),2)=0</formula>
    </cfRule>
    <cfRule type="expression" dxfId="201" priority="9951">
      <formula>MOD(ROW(A46),2)=0</formula>
    </cfRule>
  </conditionalFormatting>
  <conditionalFormatting sqref="B15:H23 B25:H33 B35:H39 B41:H45 B47:H51 B53:H55">
    <cfRule type="expression" dxfId="200" priority="9952">
      <formula>MOD(ROW(A2),2)=0</formula>
    </cfRule>
    <cfRule type="expression" dxfId="199" priority="9953">
      <formula>MOD(ROW(A1),2)=0</formula>
    </cfRule>
  </conditionalFormatting>
  <hyperlinks>
    <hyperlink ref="C47:D47" location="Anforderungsprofil!A1" display="Anforderungsprofil!A1" xr:uid="{00000000-0004-0000-0E00-000000000000}"/>
  </hyperlinks>
  <pageMargins left="0.23622047244094491" right="0.23622047244094491" top="0.19685039370078741" bottom="0.19685039370078741" header="0" footer="0.19685039370078741"/>
  <pageSetup paperSize="9" orientation="portrait" r:id="rId1"/>
  <headerFooter>
    <oddFooter>&amp;L&amp;8&amp;K00-048(c) S.Imboden&amp;R&amp;8&amp;K00-048Seite &amp;P von &amp;N</oddFooter>
  </headerFooter>
  <rowBreaks count="1" manualBreakCount="1">
    <brk id="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1">
              <controlPr defaultSize="0" print="0" autoLine="0" autoPict="0">
                <anchor moveWithCells="1">
                  <from>
                    <xdr:col>6</xdr:col>
                    <xdr:colOff>906780</xdr:colOff>
                    <xdr:row>1</xdr:row>
                    <xdr:rowOff>38100</xdr:rowOff>
                  </from>
                  <to>
                    <xdr:col>8</xdr:col>
                    <xdr:colOff>0</xdr:colOff>
                    <xdr:row>1</xdr:row>
                    <xdr:rowOff>213360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6">
    <tabColor theme="0" tint="-0.14999847407452621"/>
  </sheetPr>
  <dimension ref="A1:I44"/>
  <sheetViews>
    <sheetView showGridLines="0" zoomScaleNormal="100" workbookViewId="0">
      <pane ySplit="1" topLeftCell="A2" activePane="bottomLeft" state="frozen"/>
      <selection activeCell="G1" sqref="G1"/>
      <selection pane="bottomLeft" activeCell="C5" sqref="C5"/>
    </sheetView>
  </sheetViews>
  <sheetFormatPr baseColWidth="10" defaultColWidth="6.5546875" defaultRowHeight="14.4" x14ac:dyDescent="0.2"/>
  <cols>
    <col min="1" max="1" width="7" style="636" customWidth="1"/>
    <col min="2" max="2" width="69.44140625" style="200" customWidth="1"/>
    <col min="3" max="3" width="3.5546875" style="634" bestFit="1" customWidth="1"/>
    <col min="4" max="4" width="8.6640625" style="634" customWidth="1"/>
    <col min="5" max="5" width="11.44140625" style="634" customWidth="1"/>
    <col min="6" max="6" width="6.10937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67" t="str">
        <f ca="1">' '!A642</f>
        <v>Check-list Avis de recrutement</v>
      </c>
      <c r="C1" s="605"/>
      <c r="D1" s="606"/>
      <c r="E1" s="176"/>
      <c r="F1" s="175"/>
      <c r="G1" s="177"/>
      <c r="H1" s="177"/>
      <c r="I1" s="177"/>
    </row>
    <row r="2" spans="1:9" s="181" customFormat="1" ht="24" customHeight="1" x14ac:dyDescent="0.3">
      <c r="A2" s="122"/>
      <c r="B2" s="607"/>
      <c r="C2" s="608"/>
      <c r="D2" s="608"/>
      <c r="E2" s="608"/>
      <c r="F2" s="609"/>
      <c r="G2" s="182"/>
      <c r="H2" s="182"/>
      <c r="I2" s="182"/>
    </row>
    <row r="3" spans="1:9" ht="27.6" x14ac:dyDescent="0.25">
      <c r="A3" s="125">
        <v>1</v>
      </c>
      <c r="B3" s="610">
        <f>F3</f>
        <v>0.99666666666666681</v>
      </c>
      <c r="C3" s="611">
        <f>IF((SUM(C5:C8))=(COUNT(C5:C8)),1,3)</f>
        <v>1</v>
      </c>
      <c r="D3" s="612" t="str">
        <f ca="1">' '!A574</f>
        <v>Responsable</v>
      </c>
      <c r="E3" s="613" t="str">
        <f ca="1">' '!A575</f>
        <v>Délai</v>
      </c>
      <c r="F3" s="614">
        <f>-((SUM(C5:C8))/(COUNT(C5:C8)*3))+133%</f>
        <v>0.99666666666666681</v>
      </c>
    </row>
    <row r="4" spans="1:9" ht="15.6" x14ac:dyDescent="0.25">
      <c r="A4" s="125"/>
      <c r="B4" s="615"/>
      <c r="C4" s="616"/>
      <c r="D4" s="617"/>
      <c r="E4" s="618"/>
      <c r="F4" s="614"/>
    </row>
    <row r="5" spans="1:9" x14ac:dyDescent="0.2">
      <c r="A5" s="126">
        <v>1.1000000000000001</v>
      </c>
      <c r="B5" s="619" t="str">
        <f ca="1">' '!A646</f>
        <v>Publicité vers l'extérieur (employeur innovant et intéressant)</v>
      </c>
      <c r="C5" s="620">
        <v>1</v>
      </c>
      <c r="D5" s="621" t="s">
        <v>377</v>
      </c>
      <c r="E5" s="622">
        <v>42005</v>
      </c>
      <c r="F5" s="614"/>
    </row>
    <row r="6" spans="1:9" x14ac:dyDescent="0.2">
      <c r="A6" s="126">
        <v>1.2</v>
      </c>
      <c r="B6" s="619" t="str">
        <f ca="1">' '!A647</f>
        <v>Avis de recrutement transparent et attractif</v>
      </c>
      <c r="C6" s="620">
        <v>1</v>
      </c>
      <c r="D6" s="621"/>
      <c r="E6" s="622"/>
      <c r="F6" s="623"/>
      <c r="H6" s="274"/>
    </row>
    <row r="7" spans="1:9" ht="28.8" x14ac:dyDescent="0.2">
      <c r="A7" s="126">
        <v>1.3</v>
      </c>
      <c r="B7" s="619" t="str">
        <f ca="1">' '!A648</f>
        <v>Absence de discrimination (sur la base du sexe, de l'âge, de l'origine ethnique, de la religion, du handicap etc.)</v>
      </c>
      <c r="C7" s="620">
        <v>1</v>
      </c>
      <c r="D7" s="621"/>
      <c r="E7" s="622"/>
      <c r="F7" s="623"/>
      <c r="H7" s="274"/>
    </row>
    <row r="8" spans="1:9" x14ac:dyDescent="0.2">
      <c r="A8" s="126">
        <v>1.4</v>
      </c>
      <c r="B8" s="619" t="str">
        <f ca="1">' '!A649</f>
        <v>Traitement professionnel et rapide (la première impression est décisive !</v>
      </c>
      <c r="C8" s="620">
        <v>1</v>
      </c>
      <c r="D8" s="621"/>
      <c r="E8" s="622"/>
      <c r="F8" s="623"/>
    </row>
    <row r="9" spans="1:9" ht="27.6" x14ac:dyDescent="0.2">
      <c r="A9" s="125">
        <v>2</v>
      </c>
      <c r="B9" s="624">
        <f>F9</f>
        <v>0.99666666666666681</v>
      </c>
      <c r="C9" s="625">
        <f>IF((SUM(C10:C20))=(COUNT(C10:C20)),1,3)</f>
        <v>1</v>
      </c>
      <c r="D9" s="626" t="str">
        <f ca="1">$D$3</f>
        <v>Responsable</v>
      </c>
      <c r="E9" s="627" t="str">
        <f ca="1">$E$3</f>
        <v>Délai</v>
      </c>
      <c r="F9" s="614">
        <f>-((SUM(C10:C20))/(COUNT(C10:C20)*3))+133%</f>
        <v>0.99666666666666681</v>
      </c>
    </row>
    <row r="10" spans="1:9" x14ac:dyDescent="0.2">
      <c r="A10" s="127">
        <v>2.1</v>
      </c>
      <c r="B10" s="619" t="str">
        <f ca="1">' '!A650</f>
        <v>Désignation du poste et pourcentage d'embauche souhaité</v>
      </c>
      <c r="C10" s="620">
        <v>1</v>
      </c>
      <c r="D10" s="621"/>
      <c r="E10" s="622"/>
      <c r="F10" s="623"/>
    </row>
    <row r="11" spans="1:9" x14ac:dyDescent="0.2">
      <c r="A11" s="127">
        <v>2.2000000000000002</v>
      </c>
      <c r="B11" s="619" t="str">
        <f ca="1">' '!A651</f>
        <v>Tâches et, le cas échéant, activités concrètes</v>
      </c>
      <c r="C11" s="620">
        <v>1</v>
      </c>
      <c r="D11" s="621"/>
      <c r="E11" s="622"/>
      <c r="F11" s="623"/>
      <c r="H11" s="274"/>
    </row>
    <row r="12" spans="1:9" x14ac:dyDescent="0.2">
      <c r="A12" s="127">
        <v>2.2999999999999998</v>
      </c>
      <c r="B12" s="619" t="str">
        <f ca="1">' '!A652</f>
        <v>Profil requis (cf. Profil requis)</v>
      </c>
      <c r="C12" s="620">
        <v>1</v>
      </c>
      <c r="D12" s="621"/>
      <c r="E12" s="622"/>
      <c r="F12" s="623"/>
    </row>
    <row r="13" spans="1:9" x14ac:dyDescent="0.2">
      <c r="A13" s="127">
        <v>2.4</v>
      </c>
      <c r="B13" s="619" t="str">
        <f ca="1">' '!A653</f>
        <v>Compétences et responsabilités</v>
      </c>
      <c r="C13" s="620">
        <v>1</v>
      </c>
      <c r="D13" s="621"/>
      <c r="E13" s="622"/>
      <c r="F13" s="623"/>
    </row>
    <row r="14" spans="1:9" x14ac:dyDescent="0.2">
      <c r="A14" s="127">
        <v>2.5</v>
      </c>
      <c r="B14" s="619" t="str">
        <f ca="1">' '!A654</f>
        <v>Insertion dans la structure globale, supérieurs hiérarchiques</v>
      </c>
      <c r="C14" s="620">
        <v>1</v>
      </c>
      <c r="D14" s="621"/>
      <c r="E14" s="622"/>
      <c r="F14" s="623"/>
    </row>
    <row r="15" spans="1:9" x14ac:dyDescent="0.2">
      <c r="A15" s="127">
        <v>2.6</v>
      </c>
      <c r="B15" s="619" t="str">
        <f ca="1">' '!A655</f>
        <v>Rémunération, prestations sociales et autres avantages</v>
      </c>
      <c r="C15" s="620">
        <v>1</v>
      </c>
      <c r="D15" s="621"/>
      <c r="E15" s="622"/>
      <c r="F15" s="623"/>
    </row>
    <row r="16" spans="1:9" x14ac:dyDescent="0.2">
      <c r="A16" s="127">
        <v>2.7</v>
      </c>
      <c r="B16" s="619" t="str">
        <f ca="1">' '!A656</f>
        <v>Perspectives d'avenir et possibilités d'avancement</v>
      </c>
      <c r="C16" s="620">
        <v>1</v>
      </c>
      <c r="D16" s="621"/>
      <c r="E16" s="622"/>
      <c r="F16" s="623"/>
    </row>
    <row r="17" spans="1:6" x14ac:dyDescent="0.2">
      <c r="A17" s="127">
        <v>2.8</v>
      </c>
      <c r="B17" s="619" t="str">
        <f ca="1">' '!A657</f>
        <v>Date de pourvoi du poste</v>
      </c>
      <c r="C17" s="620">
        <v>1</v>
      </c>
      <c r="D17" s="621"/>
      <c r="E17" s="622"/>
      <c r="F17" s="623"/>
    </row>
    <row r="18" spans="1:6" x14ac:dyDescent="0.2">
      <c r="A18" s="127">
        <v>2.9</v>
      </c>
      <c r="B18" s="619" t="str">
        <f ca="1">' '!A658</f>
        <v>Profil de l'entreprise</v>
      </c>
      <c r="C18" s="620">
        <v>1</v>
      </c>
      <c r="D18" s="621"/>
      <c r="E18" s="622"/>
      <c r="F18" s="623"/>
    </row>
    <row r="19" spans="1:6" x14ac:dyDescent="0.2">
      <c r="A19" s="628">
        <v>2.1</v>
      </c>
      <c r="B19" s="619" t="str">
        <f ca="1">' '!A659</f>
        <v>Interlocuteur à contacter pour toutes questions</v>
      </c>
      <c r="C19" s="620">
        <v>1</v>
      </c>
      <c r="D19" s="621"/>
      <c r="E19" s="622"/>
      <c r="F19" s="623"/>
    </row>
    <row r="20" spans="1:6" x14ac:dyDescent="0.2">
      <c r="A20" s="628">
        <v>2.11</v>
      </c>
      <c r="B20" s="619" t="str">
        <f ca="1">' '!A660</f>
        <v>Forme souhaitée pour le dossier de candidature (écrit, électronique, etc.)</v>
      </c>
      <c r="C20" s="620">
        <v>1</v>
      </c>
      <c r="D20" s="621"/>
      <c r="E20" s="622"/>
      <c r="F20" s="623"/>
    </row>
    <row r="21" spans="1:6" ht="27.6" x14ac:dyDescent="0.2">
      <c r="A21" s="125">
        <v>3</v>
      </c>
      <c r="B21" s="624">
        <f>F21</f>
        <v>0.99666666666666681</v>
      </c>
      <c r="C21" s="625">
        <f>IF((SUM(C22:C33))=(COUNT(C22:C33)),1,3)</f>
        <v>1</v>
      </c>
      <c r="D21" s="626" t="str">
        <f ca="1">$D$3</f>
        <v>Responsable</v>
      </c>
      <c r="E21" s="627" t="str">
        <f ca="1">$E$3</f>
        <v>Délai</v>
      </c>
      <c r="F21" s="614">
        <f>-((SUM(C22:C33))/(COUNT(C22:C33)*3))+133%</f>
        <v>0.99666666666666681</v>
      </c>
    </row>
    <row r="22" spans="1:6" x14ac:dyDescent="0.2">
      <c r="A22" s="126">
        <v>3.1</v>
      </c>
      <c r="B22" s="619" t="str">
        <f ca="1">' '!A662</f>
        <v>Avis de recrutement interne</v>
      </c>
      <c r="C22" s="620">
        <v>1</v>
      </c>
      <c r="D22" s="621"/>
      <c r="E22" s="622"/>
      <c r="F22" s="623"/>
    </row>
    <row r="23" spans="1:6" x14ac:dyDescent="0.2">
      <c r="A23" s="127">
        <v>3.2</v>
      </c>
      <c r="B23" s="619" t="str">
        <f ca="1">' '!A663</f>
        <v>Contacts et recommandations</v>
      </c>
      <c r="C23" s="620">
        <v>1</v>
      </c>
      <c r="D23" s="621"/>
      <c r="E23" s="622"/>
      <c r="F23" s="623"/>
    </row>
    <row r="24" spans="1:6" x14ac:dyDescent="0.2">
      <c r="A24" s="126">
        <v>3.3</v>
      </c>
      <c r="B24" s="619" t="str">
        <f ca="1">' '!A664</f>
        <v>Conseiller RH et chasseurs de tête</v>
      </c>
      <c r="C24" s="620">
        <v>1</v>
      </c>
      <c r="D24" s="621"/>
      <c r="E24" s="622"/>
      <c r="F24" s="623"/>
    </row>
    <row r="25" spans="1:6" x14ac:dyDescent="0.2">
      <c r="A25" s="126">
        <v>3.4</v>
      </c>
      <c r="B25" s="619" t="str">
        <f ca="1">' '!A665</f>
        <v>Prestataires de services, agences de placement, sociétés intérimaires</v>
      </c>
      <c r="C25" s="620">
        <v>1</v>
      </c>
      <c r="D25" s="621"/>
      <c r="E25" s="622"/>
      <c r="F25" s="623"/>
    </row>
    <row r="26" spans="1:6" x14ac:dyDescent="0.2">
      <c r="A26" s="126">
        <v>3.5</v>
      </c>
      <c r="B26" s="619" t="str">
        <f ca="1">' '!A666</f>
        <v>Agence pour l'emploi</v>
      </c>
      <c r="C26" s="620">
        <v>1</v>
      </c>
      <c r="D26" s="621"/>
      <c r="E26" s="622"/>
      <c r="F26" s="623"/>
    </row>
    <row r="27" spans="1:6" x14ac:dyDescent="0.2">
      <c r="A27" s="126">
        <v>3.6</v>
      </c>
      <c r="B27" s="619" t="str">
        <f ca="1">' '!A667</f>
        <v>Quotidien régional</v>
      </c>
      <c r="C27" s="620">
        <v>1</v>
      </c>
      <c r="D27" s="621"/>
      <c r="E27" s="622"/>
      <c r="F27" s="623"/>
    </row>
    <row r="28" spans="1:6" x14ac:dyDescent="0.2">
      <c r="A28" s="126">
        <v>3.7</v>
      </c>
      <c r="B28" s="619" t="str">
        <f ca="1">' '!A668</f>
        <v>Quotidien suprarégional</v>
      </c>
      <c r="C28" s="620">
        <v>1</v>
      </c>
      <c r="D28" s="621"/>
      <c r="E28" s="622"/>
      <c r="F28" s="623"/>
    </row>
    <row r="29" spans="1:6" x14ac:dyDescent="0.2">
      <c r="A29" s="126">
        <v>3.8</v>
      </c>
      <c r="B29" s="619" t="str">
        <f ca="1">' '!A669</f>
        <v>Revues professionnelles</v>
      </c>
      <c r="C29" s="620">
        <v>1</v>
      </c>
      <c r="D29" s="621"/>
      <c r="E29" s="622"/>
      <c r="F29" s="623"/>
    </row>
    <row r="30" spans="1:6" x14ac:dyDescent="0.2">
      <c r="A30" s="126">
        <v>3.9</v>
      </c>
      <c r="B30" s="619" t="str">
        <f ca="1">' '!A670</f>
        <v>Internet</v>
      </c>
      <c r="C30" s="620">
        <v>1</v>
      </c>
      <c r="D30" s="621"/>
      <c r="E30" s="622"/>
      <c r="F30" s="623"/>
    </row>
    <row r="31" spans="1:6" x14ac:dyDescent="0.2">
      <c r="A31" s="628">
        <v>3.1</v>
      </c>
      <c r="B31" s="619" t="str">
        <f ca="1">' '!A671</f>
        <v>Marchés de l'emploi internationaux</v>
      </c>
      <c r="C31" s="620">
        <v>1</v>
      </c>
      <c r="D31" s="621"/>
      <c r="E31" s="622"/>
      <c r="F31" s="623"/>
    </row>
    <row r="32" spans="1:6" x14ac:dyDescent="0.2">
      <c r="A32" s="628">
        <v>3.11</v>
      </c>
      <c r="B32" s="619" t="str">
        <f ca="1">' '!A672</f>
        <v>Salons professionnels</v>
      </c>
      <c r="C32" s="620">
        <v>1</v>
      </c>
      <c r="D32" s="621"/>
      <c r="E32" s="622"/>
      <c r="F32" s="623"/>
    </row>
    <row r="33" spans="1:8" x14ac:dyDescent="0.2">
      <c r="A33" s="628">
        <v>3.12</v>
      </c>
      <c r="B33" s="619" t="str">
        <f ca="1">' '!A673</f>
        <v>Médias sociaux</v>
      </c>
      <c r="C33" s="620">
        <v>1</v>
      </c>
      <c r="D33" s="621"/>
      <c r="E33" s="622"/>
      <c r="F33" s="623"/>
    </row>
    <row r="34" spans="1:8" ht="27.6" x14ac:dyDescent="0.2">
      <c r="A34" s="125">
        <v>4</v>
      </c>
      <c r="B34" s="624">
        <f>F34</f>
        <v>0.99666666666666681</v>
      </c>
      <c r="C34" s="625">
        <f>IF((SUM(C35:C40))=(COUNT(C35:C40)),1,3)</f>
        <v>1</v>
      </c>
      <c r="D34" s="626" t="str">
        <f ca="1">$D$3</f>
        <v>Responsable</v>
      </c>
      <c r="E34" s="627" t="str">
        <f ca="1">$E$3</f>
        <v>Délai</v>
      </c>
      <c r="F34" s="614">
        <f>-((SUM(C35:C43))/(COUNT(C35:C43)*3))+133%</f>
        <v>0.99666666666666681</v>
      </c>
    </row>
    <row r="35" spans="1:8" x14ac:dyDescent="0.2">
      <c r="A35" s="126">
        <v>4.0999999999999996</v>
      </c>
      <c r="B35" s="629"/>
      <c r="C35" s="620">
        <v>1</v>
      </c>
      <c r="D35" s="621"/>
      <c r="E35" s="622"/>
      <c r="F35" s="623"/>
    </row>
    <row r="36" spans="1:8" x14ac:dyDescent="0.2">
      <c r="A36" s="126">
        <v>4.2</v>
      </c>
      <c r="B36" s="629"/>
      <c r="C36" s="620"/>
      <c r="D36" s="621"/>
      <c r="E36" s="622"/>
      <c r="F36" s="623"/>
      <c r="H36" s="274"/>
    </row>
    <row r="37" spans="1:8" x14ac:dyDescent="0.2">
      <c r="A37" s="126">
        <v>4.3</v>
      </c>
      <c r="B37" s="629"/>
      <c r="C37" s="620"/>
      <c r="D37" s="621"/>
      <c r="E37" s="622"/>
      <c r="F37" s="623"/>
    </row>
    <row r="38" spans="1:8" x14ac:dyDescent="0.2">
      <c r="A38" s="126">
        <v>4.4000000000000004</v>
      </c>
      <c r="B38" s="629"/>
      <c r="C38" s="620"/>
      <c r="D38" s="621"/>
      <c r="E38" s="622"/>
      <c r="F38" s="623"/>
    </row>
    <row r="39" spans="1:8" x14ac:dyDescent="0.2">
      <c r="A39" s="126">
        <v>4.5</v>
      </c>
      <c r="B39" s="629"/>
      <c r="C39" s="620"/>
      <c r="D39" s="621"/>
      <c r="E39" s="622"/>
      <c r="F39" s="623"/>
    </row>
    <row r="40" spans="1:8" x14ac:dyDescent="0.2">
      <c r="A40" s="126">
        <v>4.5999999999999996</v>
      </c>
      <c r="B40" s="629"/>
      <c r="C40" s="620"/>
      <c r="D40" s="621"/>
      <c r="E40" s="622"/>
      <c r="F40" s="623"/>
    </row>
    <row r="41" spans="1:8" x14ac:dyDescent="0.2">
      <c r="A41" s="126">
        <v>4.7</v>
      </c>
      <c r="B41" s="629"/>
      <c r="C41" s="620"/>
      <c r="D41" s="621"/>
      <c r="E41" s="622"/>
      <c r="F41" s="623"/>
    </row>
    <row r="42" spans="1:8" x14ac:dyDescent="0.2">
      <c r="A42" s="126">
        <v>4.8</v>
      </c>
      <c r="B42" s="629"/>
      <c r="C42" s="620"/>
      <c r="D42" s="621"/>
      <c r="E42" s="622"/>
      <c r="F42" s="623"/>
      <c r="H42" s="274"/>
    </row>
    <row r="43" spans="1:8" x14ac:dyDescent="0.2">
      <c r="A43" s="126">
        <v>4.9000000000000004</v>
      </c>
      <c r="B43" s="630"/>
      <c r="C43" s="631"/>
      <c r="D43" s="632"/>
      <c r="E43" s="633"/>
      <c r="F43" s="623"/>
    </row>
    <row r="44" spans="1:8" ht="20.25" customHeight="1" x14ac:dyDescent="0.2">
      <c r="A44" s="208" t="s">
        <v>3953</v>
      </c>
      <c r="F44" s="635"/>
    </row>
  </sheetData>
  <sheetProtection sheet="1" objects="1" scenarios="1" formatCells="0" formatColumns="0" formatRows="0" insertHyperlinks="0" selectLockedCells="1" sort="0" autoFilter="0"/>
  <autoFilter ref="C4:E4" xr:uid="{00000000-0009-0000-0000-00000F000000}"/>
  <conditionalFormatting sqref="B3 B9 B21 B34">
    <cfRule type="dataBar" priority="47">
      <dataBar showValue="0">
        <cfvo type="num" val="0.33"/>
        <cfvo type="num" val="1"/>
        <color theme="4" tint="-0.249977111117893"/>
      </dataBar>
      <extLst>
        <ext xmlns:x14="http://schemas.microsoft.com/office/spreadsheetml/2009/9/main" uri="{B025F937-C7B1-47D3-B67F-A62EFF666E3E}">
          <x14:id>{4D7D7F06-2092-40A6-A335-25D17003859D}</x14:id>
        </ext>
      </extLst>
    </cfRule>
  </conditionalFormatting>
  <conditionalFormatting sqref="B5:E8 B10:E20 B22:E33 B35:E43">
    <cfRule type="expression" dxfId="198" priority="2">
      <formula>MOD(ROW(A1),2)=0</formula>
    </cfRule>
    <cfRule type="expression" dxfId="197" priority="3">
      <formula>MOD(ROW(A2),2)=0</formula>
    </cfRule>
  </conditionalFormatting>
  <conditionalFormatting sqref="B10:E10 C11:C20">
    <cfRule type="expression" dxfId="196" priority="21">
      <formula>MOD(ROW(XFB6),2)=0</formula>
    </cfRule>
  </conditionalFormatting>
  <conditionalFormatting sqref="B11:E11">
    <cfRule type="expression" dxfId="195" priority="23">
      <formula>MOD(ROW(A4),2)=0</formula>
    </cfRule>
    <cfRule type="expression" dxfId="194" priority="24">
      <formula>MOD(ROW(XFB7),2)=0</formula>
    </cfRule>
  </conditionalFormatting>
  <conditionalFormatting sqref="B13:E13 B15:E15 B17:E17 B19:E19">
    <cfRule type="expression" dxfId="193" priority="17">
      <formula>MOD(ROW(A6),2)=0</formula>
    </cfRule>
    <cfRule type="expression" dxfId="192" priority="18">
      <formula>MOD(ROW(XFB9),2)=0</formula>
    </cfRule>
  </conditionalFormatting>
  <conditionalFormatting sqref="C11:C20 B10:E10">
    <cfRule type="expression" dxfId="191" priority="20">
      <formula>MOD(ROW(A3),2)=0</formula>
    </cfRule>
  </conditionalFormatting>
  <dataValidations count="2">
    <dataValidation type="list" allowBlank="1" showInputMessage="1" showErrorMessage="1" sqref="C35:C43 C5:C8 C10:C20 C22:C33" xr:uid="{00000000-0002-0000-0F00-000000000000}">
      <formula1>"1,2,3"</formula1>
    </dataValidation>
    <dataValidation allowBlank="1" showInputMessage="1" showErrorMessage="1" errorTitle="Eingabefehler - Erreur de saisie" error="Bitte Datum aus der Liste wählen!_x000a_Veuillez s.v.p. choisir une date de la liste!" sqref="F1:F1048576" xr:uid="{00000000-0002-0000-0F00-000001000000}"/>
  </dataValidations>
  <pageMargins left="0.25" right="0.25" top="0.75" bottom="0.75" header="0.3" footer="0.3"/>
  <pageSetup paperSize="9"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4D7D7F06-2092-40A6-A335-25D17003859D}">
            <x14:dataBar minLength="0" maxLength="100" border="1" negativeBarColorSameAsPositive="1">
              <x14:cfvo type="num">
                <xm:f>0.33</xm:f>
              </x14:cfvo>
              <x14:cfvo type="num">
                <xm:f>1</xm:f>
              </x14:cfvo>
              <x14:borderColor rgb="FF638EC6"/>
              <x14:axisColor rgb="FF000000"/>
            </x14:dataBar>
          </x14:cfRule>
          <xm:sqref>B3 B9 B21 B34</xm:sqref>
        </x14:conditionalFormatting>
        <x14:conditionalFormatting xmlns:xm="http://schemas.microsoft.com/office/excel/2006/main">
          <x14:cfRule type="iconSet" priority="1" id="{2727D8A7-C12D-49D7-A63D-505D3EF98E07}">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C3:C43</xm:sqref>
        </x14:conditionalFormatting>
        <x14:conditionalFormatting xmlns:xm="http://schemas.microsoft.com/office/excel/2006/main">
          <x14:cfRule type="iconSet" priority="19" id="{23A59D21-CD5F-45D9-A026-02D96ADADC6A}">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C10:C20</xm:sqref>
        </x14:conditionalFormatting>
        <x14:conditionalFormatting xmlns:xm="http://schemas.microsoft.com/office/excel/2006/main">
          <x14:cfRule type="iconSet" priority="22" id="{71F6E525-6A37-452B-A150-5D50D5EE7023}">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C11</xm:sqref>
        </x14:conditionalFormatting>
      </x14:conditionalFormatting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
    <tabColor theme="0" tint="-0.34998626667073579"/>
    <pageSetUpPr fitToPage="1"/>
  </sheetPr>
  <dimension ref="A1:K5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46.44140625" style="533" customWidth="1"/>
    <col min="4" max="4" width="47.88671875" style="533" customWidth="1"/>
    <col min="5" max="5" width="7" style="533" customWidth="1"/>
    <col min="6" max="20" width="4" style="533" customWidth="1"/>
    <col min="21" max="16384" width="12.5546875" style="533"/>
  </cols>
  <sheetData>
    <row r="1" spans="1:11" s="530" customFormat="1" ht="44.25" customHeight="1" x14ac:dyDescent="0.3">
      <c r="A1" s="526"/>
      <c r="B1" s="527" t="str">
        <f ca="1">' '!A724</f>
        <v>A P E R Ç U   P R É S É L E C T I O N</v>
      </c>
      <c r="C1" s="527"/>
      <c r="D1" s="527"/>
      <c r="E1" s="528"/>
      <c r="F1" s="529"/>
    </row>
    <row r="2" spans="1:11" s="532" customFormat="1" ht="14.25" customHeight="1" x14ac:dyDescent="0.3">
      <c r="A2" s="531"/>
    </row>
    <row r="3" spans="1:11" ht="10.5" customHeight="1" x14ac:dyDescent="0.3">
      <c r="A3" s="247"/>
      <c r="C3" s="532"/>
    </row>
    <row r="4" spans="1:11" ht="28.5" customHeight="1" x14ac:dyDescent="0.3">
      <c r="B4" s="534" t="str">
        <f ca="1">' '!A676</f>
        <v>N°</v>
      </c>
      <c r="C4" s="535" t="str">
        <f ca="1">' '!A725</f>
        <v>Nom candidat-e</v>
      </c>
      <c r="D4" s="535" t="str">
        <f ca="1">' '!A726</f>
        <v>Remarques</v>
      </c>
      <c r="E4" s="536" t="str">
        <f ca="1">' '!A86</f>
        <v>Statut</v>
      </c>
    </row>
    <row r="5" spans="1:11" x14ac:dyDescent="0.3">
      <c r="B5" s="537">
        <v>1</v>
      </c>
      <c r="C5" s="538" t="s">
        <v>3808</v>
      </c>
      <c r="D5" s="539" t="str">
        <f ca="1">' '!A722</f>
        <v>Exemple</v>
      </c>
      <c r="E5" s="540">
        <v>3</v>
      </c>
      <c r="I5" s="541"/>
      <c r="J5" s="541"/>
      <c r="K5" s="542"/>
    </row>
    <row r="6" spans="1:11" x14ac:dyDescent="0.3">
      <c r="B6" s="537">
        <v>2</v>
      </c>
      <c r="C6" s="539"/>
      <c r="D6" s="543"/>
      <c r="E6" s="540">
        <v>1</v>
      </c>
      <c r="I6" s="532"/>
      <c r="J6" s="532"/>
      <c r="K6" s="542"/>
    </row>
    <row r="7" spans="1:11" x14ac:dyDescent="0.3">
      <c r="B7" s="537">
        <v>3</v>
      </c>
      <c r="C7" s="539"/>
      <c r="D7" s="539"/>
      <c r="E7" s="540"/>
      <c r="I7" s="532"/>
      <c r="J7" s="532"/>
      <c r="K7" s="542"/>
    </row>
    <row r="8" spans="1:11" x14ac:dyDescent="0.3">
      <c r="B8" s="537">
        <v>4</v>
      </c>
      <c r="C8" s="539"/>
      <c r="D8" s="539"/>
      <c r="E8" s="540"/>
      <c r="I8" s="532"/>
      <c r="J8" s="532"/>
      <c r="K8" s="542"/>
    </row>
    <row r="9" spans="1:11" x14ac:dyDescent="0.3">
      <c r="B9" s="537">
        <v>5</v>
      </c>
      <c r="C9" s="539"/>
      <c r="D9" s="539"/>
      <c r="E9" s="540"/>
      <c r="I9" s="532"/>
      <c r="J9" s="532"/>
      <c r="K9" s="542"/>
    </row>
    <row r="10" spans="1:11" x14ac:dyDescent="0.3">
      <c r="B10" s="537">
        <v>6</v>
      </c>
      <c r="C10" s="539"/>
      <c r="D10" s="539"/>
      <c r="E10" s="540"/>
      <c r="I10" s="532"/>
      <c r="J10" s="532"/>
      <c r="K10" s="542"/>
    </row>
    <row r="11" spans="1:11" x14ac:dyDescent="0.3">
      <c r="B11" s="537">
        <v>7</v>
      </c>
      <c r="C11" s="539"/>
      <c r="D11" s="539"/>
      <c r="E11" s="540"/>
      <c r="I11" s="532"/>
      <c r="J11" s="532"/>
      <c r="K11" s="542"/>
    </row>
    <row r="12" spans="1:11" x14ac:dyDescent="0.3">
      <c r="B12" s="537">
        <v>8</v>
      </c>
      <c r="C12" s="539"/>
      <c r="D12" s="539"/>
      <c r="E12" s="540"/>
      <c r="I12" s="532"/>
      <c r="J12" s="532"/>
      <c r="K12" s="542"/>
    </row>
    <row r="13" spans="1:11" x14ac:dyDescent="0.3">
      <c r="B13" s="537">
        <v>9</v>
      </c>
      <c r="C13" s="539"/>
      <c r="D13" s="539"/>
      <c r="E13" s="540"/>
      <c r="I13" s="532"/>
      <c r="J13" s="532"/>
      <c r="K13" s="542"/>
    </row>
    <row r="14" spans="1:11" x14ac:dyDescent="0.3">
      <c r="B14" s="537">
        <v>10</v>
      </c>
      <c r="C14" s="539"/>
      <c r="D14" s="539"/>
      <c r="E14" s="540"/>
      <c r="I14" s="532"/>
      <c r="J14" s="532"/>
      <c r="K14" s="542"/>
    </row>
    <row r="15" spans="1:11" x14ac:dyDescent="0.3">
      <c r="B15" s="537">
        <v>11</v>
      </c>
      <c r="C15" s="539"/>
      <c r="D15" s="539"/>
      <c r="E15" s="540"/>
      <c r="I15" s="532"/>
      <c r="J15" s="532"/>
      <c r="K15" s="542"/>
    </row>
    <row r="16" spans="1:11" x14ac:dyDescent="0.3">
      <c r="B16" s="537">
        <v>12</v>
      </c>
      <c r="C16" s="539"/>
      <c r="D16" s="539"/>
      <c r="E16" s="540"/>
      <c r="I16" s="532"/>
      <c r="J16" s="532"/>
      <c r="K16" s="542"/>
    </row>
    <row r="17" spans="2:11" x14ac:dyDescent="0.3">
      <c r="B17" s="537">
        <v>13</v>
      </c>
      <c r="C17" s="539"/>
      <c r="D17" s="539"/>
      <c r="E17" s="540"/>
      <c r="I17" s="532"/>
      <c r="J17" s="532"/>
      <c r="K17" s="542"/>
    </row>
    <row r="18" spans="2:11" x14ac:dyDescent="0.3">
      <c r="B18" s="537">
        <v>14</v>
      </c>
      <c r="C18" s="539"/>
      <c r="D18" s="539"/>
      <c r="E18" s="540"/>
      <c r="I18" s="532"/>
      <c r="J18" s="532"/>
      <c r="K18" s="542"/>
    </row>
    <row r="19" spans="2:11" x14ac:dyDescent="0.3">
      <c r="B19" s="537">
        <v>15</v>
      </c>
      <c r="C19" s="539"/>
      <c r="D19" s="539"/>
      <c r="E19" s="540"/>
      <c r="I19" s="532"/>
      <c r="J19" s="532"/>
      <c r="K19" s="542"/>
    </row>
    <row r="20" spans="2:11" x14ac:dyDescent="0.3">
      <c r="B20" s="537">
        <v>16</v>
      </c>
      <c r="C20" s="539"/>
      <c r="D20" s="539"/>
      <c r="E20" s="540"/>
      <c r="I20" s="532"/>
      <c r="J20" s="532"/>
      <c r="K20" s="542"/>
    </row>
    <row r="21" spans="2:11" x14ac:dyDescent="0.3">
      <c r="B21" s="537">
        <v>17</v>
      </c>
      <c r="C21" s="539"/>
      <c r="D21" s="539"/>
      <c r="E21" s="540"/>
      <c r="I21" s="532"/>
      <c r="J21" s="532"/>
      <c r="K21" s="542"/>
    </row>
    <row r="22" spans="2:11" x14ac:dyDescent="0.3">
      <c r="B22" s="537">
        <v>18</v>
      </c>
      <c r="C22" s="539"/>
      <c r="D22" s="539"/>
      <c r="E22" s="540"/>
      <c r="I22" s="532"/>
      <c r="J22" s="532"/>
      <c r="K22" s="542"/>
    </row>
    <row r="23" spans="2:11" x14ac:dyDescent="0.3">
      <c r="B23" s="537">
        <v>19</v>
      </c>
      <c r="C23" s="539"/>
      <c r="D23" s="539"/>
      <c r="E23" s="540"/>
      <c r="I23" s="532"/>
      <c r="J23" s="532"/>
      <c r="K23" s="542"/>
    </row>
    <row r="24" spans="2:11" x14ac:dyDescent="0.3">
      <c r="B24" s="537">
        <v>20</v>
      </c>
      <c r="C24" s="539"/>
      <c r="D24" s="539"/>
      <c r="E24" s="540"/>
      <c r="I24" s="532"/>
      <c r="J24" s="532"/>
      <c r="K24" s="542"/>
    </row>
    <row r="25" spans="2:11" x14ac:dyDescent="0.3">
      <c r="B25" s="537">
        <v>21</v>
      </c>
      <c r="C25" s="539"/>
      <c r="D25" s="539"/>
      <c r="E25" s="540"/>
      <c r="I25" s="532"/>
      <c r="J25" s="532"/>
      <c r="K25" s="542"/>
    </row>
    <row r="26" spans="2:11" x14ac:dyDescent="0.3">
      <c r="B26" s="537">
        <v>22</v>
      </c>
      <c r="C26" s="539"/>
      <c r="D26" s="539"/>
      <c r="E26" s="540"/>
      <c r="I26" s="532"/>
      <c r="J26" s="532"/>
      <c r="K26" s="542"/>
    </row>
    <row r="27" spans="2:11" x14ac:dyDescent="0.3">
      <c r="B27" s="537">
        <v>23</v>
      </c>
      <c r="C27" s="539"/>
      <c r="D27" s="539"/>
      <c r="E27" s="540"/>
      <c r="I27" s="532"/>
      <c r="J27" s="532"/>
      <c r="K27" s="542"/>
    </row>
    <row r="28" spans="2:11" x14ac:dyDescent="0.3">
      <c r="B28" s="537">
        <v>24</v>
      </c>
      <c r="C28" s="539"/>
      <c r="D28" s="539"/>
      <c r="E28" s="540"/>
      <c r="I28" s="532"/>
      <c r="J28" s="532"/>
      <c r="K28" s="542"/>
    </row>
    <row r="29" spans="2:11" x14ac:dyDescent="0.3">
      <c r="B29" s="537">
        <v>25</v>
      </c>
      <c r="C29" s="539"/>
      <c r="D29" s="539"/>
      <c r="E29" s="540"/>
      <c r="I29" s="532"/>
      <c r="J29" s="532"/>
      <c r="K29" s="542"/>
    </row>
    <row r="30" spans="2:11" x14ac:dyDescent="0.3">
      <c r="B30" s="537">
        <v>26</v>
      </c>
      <c r="C30" s="539"/>
      <c r="D30" s="539"/>
      <c r="E30" s="540"/>
      <c r="I30" s="532"/>
      <c r="J30" s="532"/>
      <c r="K30" s="542"/>
    </row>
    <row r="31" spans="2:11" x14ac:dyDescent="0.3">
      <c r="B31" s="537">
        <v>27</v>
      </c>
      <c r="C31" s="539"/>
      <c r="D31" s="539"/>
      <c r="E31" s="540"/>
      <c r="I31" s="532"/>
      <c r="J31" s="532"/>
      <c r="K31" s="542"/>
    </row>
    <row r="32" spans="2:11" x14ac:dyDescent="0.3">
      <c r="B32" s="537">
        <v>28</v>
      </c>
      <c r="C32" s="539"/>
      <c r="D32" s="539"/>
      <c r="E32" s="540"/>
      <c r="I32" s="532"/>
      <c r="J32" s="532"/>
      <c r="K32" s="542"/>
    </row>
    <row r="33" spans="2:11" x14ac:dyDescent="0.3">
      <c r="B33" s="537">
        <v>29</v>
      </c>
      <c r="C33" s="539"/>
      <c r="D33" s="539"/>
      <c r="E33" s="540"/>
      <c r="I33" s="532"/>
      <c r="J33" s="532"/>
      <c r="K33" s="542"/>
    </row>
    <row r="34" spans="2:11" x14ac:dyDescent="0.3">
      <c r="B34" s="537">
        <v>30</v>
      </c>
      <c r="C34" s="544"/>
      <c r="D34" s="544"/>
      <c r="E34" s="545"/>
      <c r="I34" s="532"/>
      <c r="J34" s="532"/>
      <c r="K34" s="542"/>
    </row>
    <row r="35" spans="2:11" x14ac:dyDescent="0.3">
      <c r="B35" s="208" t="s">
        <v>3953</v>
      </c>
      <c r="C35" s="217"/>
      <c r="I35" s="532"/>
      <c r="J35" s="532"/>
    </row>
    <row r="36" spans="2:11" ht="22.5" customHeight="1" x14ac:dyDescent="0.3">
      <c r="I36" s="532"/>
      <c r="J36" s="532"/>
    </row>
    <row r="37" spans="2:11" ht="22.5" customHeight="1" x14ac:dyDescent="0.3">
      <c r="I37" s="532"/>
      <c r="J37" s="532"/>
    </row>
    <row r="38" spans="2:11" ht="22.5" customHeight="1" x14ac:dyDescent="0.3">
      <c r="I38" s="532"/>
      <c r="J38" s="532"/>
    </row>
    <row r="39" spans="2:11" ht="22.5" customHeight="1" x14ac:dyDescent="0.3">
      <c r="I39" s="532"/>
      <c r="J39" s="532"/>
    </row>
    <row r="40" spans="2:11" ht="22.5" customHeight="1" x14ac:dyDescent="0.3">
      <c r="I40" s="532"/>
      <c r="J40" s="532"/>
    </row>
    <row r="41" spans="2:11" ht="22.5" customHeight="1" x14ac:dyDescent="0.3">
      <c r="I41" s="532"/>
      <c r="J41" s="532"/>
    </row>
    <row r="42" spans="2:11" ht="22.5" customHeight="1" x14ac:dyDescent="0.3">
      <c r="I42" s="532"/>
      <c r="J42" s="532"/>
    </row>
    <row r="43" spans="2:11" ht="22.5" customHeight="1" x14ac:dyDescent="0.3">
      <c r="I43" s="532"/>
      <c r="J43" s="532"/>
    </row>
    <row r="44" spans="2:11" ht="22.5" customHeight="1" x14ac:dyDescent="0.3">
      <c r="I44" s="532"/>
      <c r="J44" s="532"/>
    </row>
    <row r="45" spans="2:11" ht="22.5" customHeight="1" x14ac:dyDescent="0.3">
      <c r="I45" s="532"/>
      <c r="J45" s="532"/>
    </row>
    <row r="46" spans="2:11" ht="22.5" customHeight="1" x14ac:dyDescent="0.3">
      <c r="I46" s="532"/>
      <c r="J46" s="532"/>
    </row>
    <row r="47" spans="2:11" ht="22.5" customHeight="1" x14ac:dyDescent="0.3">
      <c r="I47" s="532"/>
      <c r="J47" s="532"/>
    </row>
    <row r="48" spans="2:11" ht="22.5" customHeight="1" x14ac:dyDescent="0.3">
      <c r="I48" s="532"/>
      <c r="J48" s="532"/>
    </row>
    <row r="49" spans="9:10" ht="22.5" customHeight="1" x14ac:dyDescent="0.3">
      <c r="I49" s="532"/>
      <c r="J49" s="532"/>
    </row>
    <row r="50" spans="9:10" ht="22.5" customHeight="1" x14ac:dyDescent="0.3">
      <c r="I50" s="532"/>
      <c r="J50" s="532"/>
    </row>
    <row r="51" spans="9:10" ht="22.5" customHeight="1" x14ac:dyDescent="0.3">
      <c r="I51" s="532"/>
      <c r="J51" s="532"/>
    </row>
    <row r="52" spans="9:10" ht="22.5" customHeight="1" x14ac:dyDescent="0.3">
      <c r="I52" s="532"/>
      <c r="J52" s="532"/>
    </row>
    <row r="53" spans="9:10" ht="22.5" customHeight="1" x14ac:dyDescent="0.3">
      <c r="I53" s="532"/>
      <c r="J53" s="532"/>
    </row>
    <row r="55" spans="9:10" x14ac:dyDescent="0.3">
      <c r="I55" s="532"/>
      <c r="J55" s="532"/>
    </row>
    <row r="56" spans="9:10" x14ac:dyDescent="0.3">
      <c r="I56" s="532"/>
      <c r="J56" s="532"/>
    </row>
    <row r="57" spans="9:10" x14ac:dyDescent="0.3">
      <c r="I57" s="532"/>
      <c r="J57" s="532"/>
    </row>
    <row r="58" spans="9:10" x14ac:dyDescent="0.3">
      <c r="I58" s="532"/>
      <c r="J58" s="532"/>
    </row>
    <row r="59" spans="9:10" x14ac:dyDescent="0.3">
      <c r="I59" s="532"/>
    </row>
  </sheetData>
  <sheetProtection sheet="1" objects="1" scenarios="1" formatCells="0" formatColumns="0" formatRows="0" insertHyperlinks="0" selectLockedCells="1" sort="0" autoFilter="0"/>
  <autoFilter ref="B4:E34" xr:uid="{00000000-0009-0000-0000-000010000000}"/>
  <conditionalFormatting sqref="B5:E34">
    <cfRule type="expression" dxfId="190" priority="2">
      <formula>MOD(ROW(A1),2)=0</formula>
    </cfRule>
    <cfRule type="expression" dxfId="189" priority="3">
      <formula>MOD(ROW(A2),2)=0</formula>
    </cfRule>
  </conditionalFormatting>
  <dataValidations disablePrompts="1" count="1">
    <dataValidation type="list" allowBlank="1" showInputMessage="1" showErrorMessage="1" sqref="E5:E34 E38:E53" xr:uid="{00000000-0002-0000-1000-000000000000}">
      <formula1>"1,2,3"</formula1>
    </dataValidation>
  </dataValidations>
  <hyperlinks>
    <hyperlink ref="C5" location="Vorselektion!A1" display="Kandidat xy" xr:uid="{00000000-0004-0000-1000-000000000000}"/>
  </hyperlinks>
  <pageMargins left="0.23622047244094491" right="0.23622047244094491" top="0.74803149606299213" bottom="0.74803149606299213" header="0.31496062992125984" footer="0.31496062992125984"/>
  <pageSetup paperSize="9" scale="7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3A49FD60-8522-43E3-A1D8-1784A22AAB78}">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E5:E34</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70">
    <tabColor theme="0" tint="-0.14999847407452621"/>
    <pageSetUpPr fitToPage="1"/>
  </sheetPr>
  <dimension ref="A1:P119"/>
  <sheetViews>
    <sheetView showGridLines="0" zoomScaleNormal="100" workbookViewId="0">
      <pane ySplit="7" topLeftCell="A8" activePane="bottomLeft" state="frozen"/>
      <selection activeCell="G1" sqref="G1"/>
      <selection pane="bottomLeft" activeCell="D3" sqref="D3"/>
    </sheetView>
  </sheetViews>
  <sheetFormatPr baseColWidth="10" defaultColWidth="12.5546875" defaultRowHeight="14.4" x14ac:dyDescent="0.3"/>
  <cols>
    <col min="1" max="1" width="7" style="636" customWidth="1"/>
    <col min="2" max="2" width="3.33203125" style="109" customWidth="1"/>
    <col min="3" max="3" width="15.33203125" style="109" customWidth="1"/>
    <col min="4" max="4" width="36.6640625" style="109" customWidth="1"/>
    <col min="5" max="9" width="4.6640625" style="109" customWidth="1"/>
    <col min="10" max="12" width="3.33203125" style="105" customWidth="1"/>
    <col min="13" max="13" width="18.109375" style="109" customWidth="1"/>
    <col min="14" max="14" width="13" style="109" customWidth="1"/>
    <col min="15" max="15" width="0" style="642" hidden="1" customWidth="1"/>
    <col min="16" max="16384" width="12.5546875" style="109"/>
  </cols>
  <sheetData>
    <row r="1" spans="1:16" s="121" customFormat="1" ht="44.25" customHeight="1" x14ac:dyDescent="0.3">
      <c r="A1" s="118"/>
      <c r="B1" s="119" t="str">
        <f ca="1">' '!A723</f>
        <v>P R É S É L E C T I O N</v>
      </c>
      <c r="C1" s="120"/>
      <c r="D1" s="120"/>
      <c r="E1" s="120"/>
      <c r="F1" s="120"/>
      <c r="G1" s="120"/>
      <c r="H1" s="120"/>
      <c r="I1" s="120"/>
      <c r="J1" s="120"/>
      <c r="K1" s="120"/>
      <c r="L1" s="120"/>
      <c r="M1" s="120"/>
      <c r="N1" s="176"/>
      <c r="O1" s="637"/>
    </row>
    <row r="2" spans="1:16" s="121" customFormat="1" ht="27.75" customHeight="1" x14ac:dyDescent="0.3">
      <c r="A2" s="122"/>
      <c r="B2" s="123"/>
      <c r="C2" s="124"/>
      <c r="D2" s="124"/>
      <c r="E2" s="123"/>
      <c r="F2" s="123"/>
      <c r="G2" s="123"/>
      <c r="H2" s="123"/>
      <c r="I2" s="123"/>
      <c r="M2" s="123"/>
      <c r="N2" s="123"/>
      <c r="O2" s="637"/>
    </row>
    <row r="3" spans="1:16" ht="17.25" customHeight="1" x14ac:dyDescent="0.3">
      <c r="A3" s="125"/>
      <c r="B3" s="183" t="str">
        <f ca="1">' '!A727</f>
        <v>Date :</v>
      </c>
      <c r="C3" s="638"/>
      <c r="D3" s="639">
        <f ca="1">TODAY()</f>
        <v>46049</v>
      </c>
      <c r="E3" s="1678" t="str">
        <f ca="1">' '!A746</f>
        <v>insuffisant</v>
      </c>
      <c r="F3" s="1679" t="str">
        <f ca="1">' '!A745</f>
        <v>suffisant</v>
      </c>
      <c r="G3" s="1679" t="str">
        <f ca="1">' '!A744</f>
        <v>bien</v>
      </c>
      <c r="H3" s="1679" t="str">
        <f ca="1">' '!A743</f>
        <v>très bien</v>
      </c>
      <c r="I3" s="1679" t="str">
        <f ca="1">' '!A742</f>
        <v>excellent</v>
      </c>
      <c r="J3" s="1677" t="str">
        <f ca="1">' '!A754</f>
        <v>Ponderation</v>
      </c>
      <c r="K3" s="1671" t="str">
        <f ca="1">' '!A751</f>
        <v>Points</v>
      </c>
      <c r="L3" s="1672" t="str">
        <f ca="1">' '!A752</f>
        <v>Total</v>
      </c>
      <c r="M3" s="640" t="str">
        <f ca="1">' '!A733</f>
        <v>Max. points :</v>
      </c>
      <c r="N3" s="641">
        <f>(J9+J12+J18+J23+J28)</f>
        <v>75</v>
      </c>
    </row>
    <row r="4" spans="1:16" ht="17.25" customHeight="1" x14ac:dyDescent="0.3">
      <c r="A4" s="125"/>
      <c r="B4" s="187" t="str">
        <f ca="1">' '!A728</f>
        <v>Nom candidat-e :</v>
      </c>
      <c r="C4" s="643"/>
      <c r="D4" s="644" t="s">
        <v>3847</v>
      </c>
      <c r="E4" s="1678"/>
      <c r="F4" s="1679"/>
      <c r="G4" s="1679"/>
      <c r="H4" s="1679"/>
      <c r="I4" s="1679"/>
      <c r="J4" s="1677"/>
      <c r="K4" s="1671"/>
      <c r="L4" s="1672"/>
      <c r="M4" s="645" t="str">
        <f ca="1">' '!A734</f>
        <v xml:space="preserve">obtenu : </v>
      </c>
      <c r="N4" s="646">
        <f>L9+L12+L18+L23+L28</f>
        <v>50</v>
      </c>
    </row>
    <row r="5" spans="1:16" ht="17.25" customHeight="1" x14ac:dyDescent="0.3">
      <c r="A5" s="126"/>
      <c r="B5" s="187" t="str">
        <f ca="1">' '!A729</f>
        <v>Poste :</v>
      </c>
      <c r="C5" s="643"/>
      <c r="D5" s="647"/>
      <c r="E5" s="1678"/>
      <c r="F5" s="1679"/>
      <c r="G5" s="1679"/>
      <c r="H5" s="1679"/>
      <c r="I5" s="1679"/>
      <c r="J5" s="1677"/>
      <c r="K5" s="1671"/>
      <c r="L5" s="1672"/>
      <c r="M5" s="645" t="str">
        <f ca="1">' '!A732</f>
        <v>en %</v>
      </c>
      <c r="N5" s="648">
        <f>N4/N3</f>
        <v>0.66666666666666663</v>
      </c>
    </row>
    <row r="6" spans="1:16" ht="17.25" customHeight="1" x14ac:dyDescent="0.3">
      <c r="A6" s="126"/>
      <c r="B6" s="191" t="str">
        <f ca="1">' '!A730</f>
        <v xml:space="preserve">Responsable : </v>
      </c>
      <c r="C6" s="649"/>
      <c r="D6" s="650"/>
      <c r="E6" s="1678"/>
      <c r="F6" s="1679"/>
      <c r="G6" s="1679"/>
      <c r="H6" s="1679"/>
      <c r="I6" s="1679"/>
      <c r="J6" s="1677"/>
      <c r="K6" s="1671"/>
      <c r="L6" s="1672"/>
      <c r="M6" s="651" t="str">
        <f ca="1">' '!A735</f>
        <v>A suivre ?</v>
      </c>
      <c r="N6" s="652">
        <v>2</v>
      </c>
    </row>
    <row r="7" spans="1:16" s="105" customFormat="1" ht="13.5" customHeight="1" x14ac:dyDescent="0.4">
      <c r="A7" s="126"/>
      <c r="C7" s="106"/>
      <c r="D7" s="106"/>
      <c r="E7" s="107"/>
      <c r="F7" s="108"/>
      <c r="G7" s="108"/>
      <c r="H7" s="108"/>
      <c r="I7" s="653"/>
      <c r="O7" s="134"/>
    </row>
    <row r="8" spans="1:16" ht="5.25" customHeight="1" x14ac:dyDescent="0.4">
      <c r="A8" s="126"/>
      <c r="C8" s="110"/>
      <c r="D8" s="110"/>
      <c r="E8" s="111"/>
      <c r="F8" s="111"/>
      <c r="G8" s="111"/>
      <c r="H8" s="111"/>
      <c r="I8" s="654"/>
    </row>
    <row r="9" spans="1:16" ht="15.75" customHeight="1" x14ac:dyDescent="0.3">
      <c r="A9" s="125"/>
      <c r="B9" s="655">
        <v>1</v>
      </c>
      <c r="C9" s="1665" t="str">
        <f ca="1">' '!A755</f>
        <v>Impression visuelle des dossiers de candidature</v>
      </c>
      <c r="D9" s="1666"/>
      <c r="E9" s="595"/>
      <c r="F9" s="595"/>
      <c r="G9" s="595"/>
      <c r="H9" s="595"/>
      <c r="I9" s="656"/>
      <c r="J9" s="657">
        <f>SUM(J10:J11)*5</f>
        <v>10</v>
      </c>
      <c r="K9" s="657">
        <f>SUM(K10:K11)</f>
        <v>6</v>
      </c>
      <c r="L9" s="657">
        <f>SUM(L10:L11)</f>
        <v>6</v>
      </c>
      <c r="M9" s="1673" t="str">
        <f ca="1">' '!A747</f>
        <v>Remarques</v>
      </c>
      <c r="N9" s="1674"/>
      <c r="O9" s="658"/>
    </row>
    <row r="10" spans="1:16" ht="31.5" customHeight="1" x14ac:dyDescent="0.3">
      <c r="A10" s="127"/>
      <c r="B10" s="659">
        <v>1.1000000000000001</v>
      </c>
      <c r="C10" s="1669" t="str">
        <f ca="1">' '!A756</f>
        <v>Ordre, discipline, structuration</v>
      </c>
      <c r="D10" s="1670"/>
      <c r="E10" s="660"/>
      <c r="F10" s="660"/>
      <c r="G10" s="660"/>
      <c r="H10" s="660"/>
      <c r="I10" s="661"/>
      <c r="J10" s="662">
        <v>1</v>
      </c>
      <c r="K10" s="663">
        <v>4</v>
      </c>
      <c r="L10" s="664">
        <f>IF(J10&gt;0,K10*J10,K10*1)</f>
        <v>4</v>
      </c>
      <c r="M10" s="1675"/>
      <c r="N10" s="1676"/>
      <c r="P10" s="665"/>
    </row>
    <row r="11" spans="1:16" ht="32.25" customHeight="1" x14ac:dyDescent="0.3">
      <c r="A11" s="127"/>
      <c r="B11" s="666">
        <v>1.2</v>
      </c>
      <c r="C11" s="1667" t="str">
        <f ca="1">' '!A757</f>
        <v>Mode de travail</v>
      </c>
      <c r="D11" s="1668"/>
      <c r="E11" s="667"/>
      <c r="F11" s="667"/>
      <c r="G11" s="667"/>
      <c r="H11" s="667"/>
      <c r="I11" s="668"/>
      <c r="J11" s="662">
        <v>1</v>
      </c>
      <c r="K11" s="663">
        <v>2</v>
      </c>
      <c r="L11" s="664">
        <f>IF(J11&gt;0,K11*J11,K11*1)</f>
        <v>2</v>
      </c>
      <c r="M11" s="1675"/>
      <c r="N11" s="1676"/>
      <c r="O11" s="658"/>
    </row>
    <row r="12" spans="1:16" ht="15.75" customHeight="1" x14ac:dyDescent="0.3">
      <c r="A12" s="127"/>
      <c r="B12" s="655">
        <v>2</v>
      </c>
      <c r="C12" s="1661" t="str">
        <f ca="1">' '!A758</f>
        <v>Lettre de motivation</v>
      </c>
      <c r="D12" s="1662"/>
      <c r="E12" s="595"/>
      <c r="F12" s="595"/>
      <c r="G12" s="595"/>
      <c r="H12" s="595"/>
      <c r="I12" s="656"/>
      <c r="J12" s="657">
        <f>SUM(J13:J17)*5</f>
        <v>25</v>
      </c>
      <c r="K12" s="657">
        <f>SUM(K13:K17)</f>
        <v>17</v>
      </c>
      <c r="L12" s="657">
        <f>SUM(L13:L17)</f>
        <v>17</v>
      </c>
      <c r="M12" s="1673"/>
      <c r="N12" s="1674"/>
    </row>
    <row r="13" spans="1:16" ht="32.25" customHeight="1" x14ac:dyDescent="0.3">
      <c r="A13" s="127"/>
      <c r="B13" s="666">
        <v>1.3</v>
      </c>
      <c r="C13" s="1667" t="str">
        <f ca="1">' '!A759</f>
        <v>Correction de la langue, respect des contraintes formelles</v>
      </c>
      <c r="D13" s="1668"/>
      <c r="E13" s="667"/>
      <c r="F13" s="667"/>
      <c r="G13" s="667"/>
      <c r="H13" s="667"/>
      <c r="I13" s="668"/>
      <c r="J13" s="662">
        <v>1</v>
      </c>
      <c r="K13" s="663">
        <v>2</v>
      </c>
      <c r="L13" s="664">
        <f>IF(J13&gt;0,K13*J13,K13*1)</f>
        <v>2</v>
      </c>
      <c r="M13" s="1663"/>
      <c r="N13" s="1664"/>
    </row>
    <row r="14" spans="1:16" ht="32.25" customHeight="1" x14ac:dyDescent="0.3">
      <c r="A14" s="127"/>
      <c r="B14" s="659">
        <v>1.4</v>
      </c>
      <c r="C14" s="1669" t="str">
        <f ca="1">' '!A760</f>
        <v>Le/la candidat(e) a-t-il/elle compris de quoi il s'agit ?</v>
      </c>
      <c r="D14" s="1670"/>
      <c r="E14" s="660"/>
      <c r="F14" s="660"/>
      <c r="G14" s="660"/>
      <c r="H14" s="660"/>
      <c r="I14" s="661"/>
      <c r="J14" s="662">
        <v>1</v>
      </c>
      <c r="K14" s="663">
        <v>3</v>
      </c>
      <c r="L14" s="664">
        <f t="shared" ref="L14:L27" si="0">IF(J14&gt;0,K14*J14,K14*1)</f>
        <v>3</v>
      </c>
      <c r="M14" s="1663"/>
      <c r="N14" s="1664"/>
    </row>
    <row r="15" spans="1:16" ht="32.25" customHeight="1" x14ac:dyDescent="0.3">
      <c r="A15" s="127"/>
      <c r="B15" s="666">
        <v>2.1</v>
      </c>
      <c r="C15" s="1667" t="str">
        <f ca="1">' '!A761</f>
        <v>Pensée logique et limpide, qui appréhende rapidement l'essentiel</v>
      </c>
      <c r="D15" s="1668"/>
      <c r="E15" s="667"/>
      <c r="F15" s="667"/>
      <c r="G15" s="667"/>
      <c r="H15" s="667"/>
      <c r="I15" s="668"/>
      <c r="J15" s="662">
        <v>1</v>
      </c>
      <c r="K15" s="663">
        <v>4</v>
      </c>
      <c r="L15" s="664">
        <f t="shared" si="0"/>
        <v>4</v>
      </c>
      <c r="M15" s="1663"/>
      <c r="N15" s="1664"/>
    </row>
    <row r="16" spans="1:16" ht="32.25" customHeight="1" x14ac:dyDescent="0.3">
      <c r="A16" s="127"/>
      <c r="B16" s="659">
        <v>2.2000000000000002</v>
      </c>
      <c r="C16" s="1669" t="str">
        <f ca="1">' '!A762</f>
        <v>Arguments et justificatifs à l'appui des compétences</v>
      </c>
      <c r="D16" s="1670"/>
      <c r="E16" s="660"/>
      <c r="F16" s="660"/>
      <c r="G16" s="660"/>
      <c r="H16" s="660"/>
      <c r="I16" s="661"/>
      <c r="J16" s="662">
        <v>1</v>
      </c>
      <c r="K16" s="663">
        <v>4</v>
      </c>
      <c r="L16" s="664">
        <f t="shared" si="0"/>
        <v>4</v>
      </c>
      <c r="M16" s="1663"/>
      <c r="N16" s="1664"/>
    </row>
    <row r="17" spans="1:15" ht="32.25" customHeight="1" x14ac:dyDescent="0.3">
      <c r="A17" s="127"/>
      <c r="B17" s="666">
        <v>2.2999999999999998</v>
      </c>
      <c r="C17" s="1667" t="str">
        <f ca="1">' '!A763</f>
        <v>Motivation</v>
      </c>
      <c r="D17" s="1668"/>
      <c r="E17" s="667"/>
      <c r="F17" s="667"/>
      <c r="G17" s="667"/>
      <c r="H17" s="667"/>
      <c r="I17" s="668"/>
      <c r="J17" s="662">
        <v>1</v>
      </c>
      <c r="K17" s="663">
        <v>4</v>
      </c>
      <c r="L17" s="664">
        <f t="shared" si="0"/>
        <v>4</v>
      </c>
      <c r="M17" s="1663"/>
      <c r="N17" s="1664"/>
    </row>
    <row r="18" spans="1:15" ht="15.75" customHeight="1" x14ac:dyDescent="0.3">
      <c r="A18" s="127"/>
      <c r="B18" s="655">
        <v>3</v>
      </c>
      <c r="C18" s="1661" t="str">
        <f ca="1">' '!A764</f>
        <v>Curriculum vitae</v>
      </c>
      <c r="D18" s="1662"/>
      <c r="E18" s="595"/>
      <c r="F18" s="595"/>
      <c r="G18" s="595"/>
      <c r="H18" s="595"/>
      <c r="I18" s="656"/>
      <c r="J18" s="657">
        <f>SUM(J19:J22)*5</f>
        <v>20</v>
      </c>
      <c r="K18" s="657">
        <f>SUM(K19:K22)</f>
        <v>14</v>
      </c>
      <c r="L18" s="657">
        <f>SUM(L19:L22)</f>
        <v>14</v>
      </c>
      <c r="M18" s="1673"/>
      <c r="N18" s="1674"/>
    </row>
    <row r="19" spans="1:15" ht="32.25" customHeight="1" x14ac:dyDescent="0.3">
      <c r="A19" s="127"/>
      <c r="B19" s="666">
        <v>3.1</v>
      </c>
      <c r="C19" s="1667" t="str">
        <f ca="1">' '!A765</f>
        <v>Respect des contraintes formelles, synthétique, transparent</v>
      </c>
      <c r="D19" s="1668"/>
      <c r="E19" s="667"/>
      <c r="F19" s="667"/>
      <c r="G19" s="667"/>
      <c r="H19" s="667"/>
      <c r="I19" s="668"/>
      <c r="J19" s="662">
        <v>1</v>
      </c>
      <c r="K19" s="663">
        <v>3</v>
      </c>
      <c r="L19" s="664">
        <f t="shared" si="0"/>
        <v>3</v>
      </c>
      <c r="M19" s="1663"/>
      <c r="N19" s="1664"/>
    </row>
    <row r="20" spans="1:15" ht="32.25" customHeight="1" x14ac:dyDescent="0.3">
      <c r="A20" s="127"/>
      <c r="B20" s="659">
        <v>3.2</v>
      </c>
      <c r="C20" s="1669" t="str">
        <f ca="1">' '!A766</f>
        <v>Justificatifs des qualifications et expériences</v>
      </c>
      <c r="D20" s="1670"/>
      <c r="E20" s="660"/>
      <c r="F20" s="660"/>
      <c r="G20" s="660"/>
      <c r="H20" s="660"/>
      <c r="I20" s="661"/>
      <c r="J20" s="662">
        <v>1</v>
      </c>
      <c r="K20" s="663">
        <v>4</v>
      </c>
      <c r="L20" s="664">
        <f t="shared" si="0"/>
        <v>4</v>
      </c>
      <c r="M20" s="1663"/>
      <c r="N20" s="1664"/>
    </row>
    <row r="21" spans="1:15" ht="32.25" customHeight="1" x14ac:dyDescent="0.3">
      <c r="A21" s="127"/>
      <c r="B21" s="666">
        <v>3.3</v>
      </c>
      <c r="C21" s="1667" t="str">
        <f ca="1">' '!A767</f>
        <v>Succession logique de formation et expérience professionnelle, ruptures, failles</v>
      </c>
      <c r="D21" s="1668"/>
      <c r="E21" s="667"/>
      <c r="F21" s="667"/>
      <c r="G21" s="667"/>
      <c r="H21" s="667"/>
      <c r="I21" s="668"/>
      <c r="J21" s="662">
        <v>1</v>
      </c>
      <c r="K21" s="663">
        <v>4</v>
      </c>
      <c r="L21" s="664">
        <f t="shared" si="0"/>
        <v>4</v>
      </c>
      <c r="M21" s="1663"/>
      <c r="N21" s="1664"/>
    </row>
    <row r="22" spans="1:15" ht="32.25" customHeight="1" x14ac:dyDescent="0.3">
      <c r="A22" s="127"/>
      <c r="B22" s="659">
        <v>3.4</v>
      </c>
      <c r="C22" s="1669" t="str">
        <f ca="1">' '!A768</f>
        <v>Évolution perceptible, qualification continue</v>
      </c>
      <c r="D22" s="1670"/>
      <c r="E22" s="660"/>
      <c r="F22" s="660"/>
      <c r="G22" s="660"/>
      <c r="H22" s="660"/>
      <c r="I22" s="661"/>
      <c r="J22" s="662">
        <v>1</v>
      </c>
      <c r="K22" s="663">
        <v>3</v>
      </c>
      <c r="L22" s="664">
        <f t="shared" si="0"/>
        <v>3</v>
      </c>
      <c r="M22" s="1663"/>
      <c r="N22" s="1664"/>
    </row>
    <row r="23" spans="1:15" ht="15.6" x14ac:dyDescent="0.3">
      <c r="A23" s="127"/>
      <c r="B23" s="655">
        <v>4</v>
      </c>
      <c r="C23" s="1661" t="str">
        <f ca="1">' '!A769</f>
        <v>Certificats et autres justificatifs</v>
      </c>
      <c r="D23" s="1662"/>
      <c r="E23" s="595"/>
      <c r="F23" s="595"/>
      <c r="G23" s="595"/>
      <c r="H23" s="595"/>
      <c r="I23" s="656"/>
      <c r="J23" s="657">
        <f>SUM(J24:J27)*5</f>
        <v>20</v>
      </c>
      <c r="K23" s="657">
        <f>SUM(K24:K27)</f>
        <v>13</v>
      </c>
      <c r="L23" s="657">
        <f>SUM(L24:L27)</f>
        <v>13</v>
      </c>
      <c r="M23" s="1673"/>
      <c r="N23" s="1674"/>
    </row>
    <row r="24" spans="1:15" ht="32.25" customHeight="1" x14ac:dyDescent="0.3">
      <c r="A24" s="127"/>
      <c r="B24" s="666">
        <v>4.0999999999999996</v>
      </c>
      <c r="C24" s="1667" t="str">
        <f>' '!C770</f>
        <v>Vollständigkeit, Stimmigkeit, passend zum Lebenslauf</v>
      </c>
      <c r="D24" s="1668"/>
      <c r="E24" s="667"/>
      <c r="F24" s="667"/>
      <c r="G24" s="667"/>
      <c r="H24" s="667"/>
      <c r="I24" s="668"/>
      <c r="J24" s="662">
        <v>1</v>
      </c>
      <c r="K24" s="663">
        <v>3</v>
      </c>
      <c r="L24" s="664">
        <f t="shared" si="0"/>
        <v>3</v>
      </c>
      <c r="M24" s="1663"/>
      <c r="N24" s="1664"/>
    </row>
    <row r="25" spans="1:15" ht="32.25" customHeight="1" x14ac:dyDescent="0.3">
      <c r="A25" s="127"/>
      <c r="B25" s="659">
        <v>4.2</v>
      </c>
      <c r="C25" s="1669" t="str">
        <f>' '!C771</f>
        <v>Belege für Kompetenzen und Erfahrungen</v>
      </c>
      <c r="D25" s="1670"/>
      <c r="E25" s="660"/>
      <c r="F25" s="660"/>
      <c r="G25" s="660"/>
      <c r="H25" s="660"/>
      <c r="I25" s="661"/>
      <c r="J25" s="662">
        <v>1</v>
      </c>
      <c r="K25" s="663">
        <v>3</v>
      </c>
      <c r="L25" s="664">
        <f t="shared" si="0"/>
        <v>3</v>
      </c>
      <c r="M25" s="1663"/>
      <c r="N25" s="1664"/>
    </row>
    <row r="26" spans="1:15" ht="32.25" customHeight="1" x14ac:dyDescent="0.3">
      <c r="A26" s="127"/>
      <c r="B26" s="666">
        <v>4.3</v>
      </c>
      <c r="C26" s="1667" t="str">
        <f>' '!C772</f>
        <v>Schulzeugnisse und Arbeitgeberzeugnisse – Was sagen die „Codes“?</v>
      </c>
      <c r="D26" s="1668"/>
      <c r="E26" s="667"/>
      <c r="F26" s="667"/>
      <c r="G26" s="667"/>
      <c r="H26" s="667"/>
      <c r="I26" s="668"/>
      <c r="J26" s="662">
        <v>1</v>
      </c>
      <c r="K26" s="663">
        <v>4</v>
      </c>
      <c r="L26" s="664">
        <f t="shared" si="0"/>
        <v>4</v>
      </c>
      <c r="M26" s="1663"/>
      <c r="N26" s="1664"/>
    </row>
    <row r="27" spans="1:15" ht="32.25" customHeight="1" x14ac:dyDescent="0.3">
      <c r="A27" s="127"/>
      <c r="B27" s="659">
        <v>4.4000000000000004</v>
      </c>
      <c r="C27" s="1669" t="str">
        <f>' '!C773</f>
        <v>Arbeitsproben, Referenzen, Webseite</v>
      </c>
      <c r="D27" s="1670"/>
      <c r="E27" s="660"/>
      <c r="F27" s="660"/>
      <c r="G27" s="660"/>
      <c r="H27" s="660"/>
      <c r="I27" s="661"/>
      <c r="J27" s="662">
        <v>1</v>
      </c>
      <c r="K27" s="663">
        <v>3</v>
      </c>
      <c r="L27" s="664">
        <f t="shared" si="0"/>
        <v>3</v>
      </c>
      <c r="M27" s="1663"/>
      <c r="N27" s="1664"/>
    </row>
    <row r="28" spans="1:15" ht="15.6" x14ac:dyDescent="0.3">
      <c r="A28" s="127"/>
      <c r="B28" s="655">
        <v>5</v>
      </c>
      <c r="C28" s="1665" t="str">
        <f ca="1">' '!A774</f>
        <v>Critères IMPERATIFS (cf. profil requis)</v>
      </c>
      <c r="D28" s="1666"/>
      <c r="E28" s="595"/>
      <c r="F28" s="595"/>
      <c r="G28" s="595"/>
      <c r="H28" s="595"/>
      <c r="I28" s="656"/>
      <c r="J28" s="657">
        <f>SUM(O29:O37)*5</f>
        <v>0</v>
      </c>
      <c r="K28" s="657">
        <f>SUM(K29:K37)</f>
        <v>0</v>
      </c>
      <c r="L28" s="657">
        <f>SUM(L29:L37)</f>
        <v>0</v>
      </c>
      <c r="M28" s="1673"/>
      <c r="N28" s="1674"/>
    </row>
    <row r="29" spans="1:15" ht="32.25" customHeight="1" x14ac:dyDescent="0.3">
      <c r="A29" s="127"/>
      <c r="B29" s="666">
        <v>5.0999999999999996</v>
      </c>
      <c r="C29" s="1680"/>
      <c r="D29" s="1681"/>
      <c r="E29" s="667"/>
      <c r="F29" s="667"/>
      <c r="G29" s="667"/>
      <c r="H29" s="667"/>
      <c r="I29" s="668"/>
      <c r="J29" s="662">
        <v>10</v>
      </c>
      <c r="K29" s="663"/>
      <c r="L29" s="664" t="str">
        <f>IF(C29&lt;&gt;"",
IF(J29&gt;0,
K29*J29,
K29*1),"")</f>
        <v/>
      </c>
      <c r="M29" s="1663"/>
      <c r="N29" s="1664"/>
      <c r="O29" s="642">
        <f>IF(C29&lt;&gt;"",J29,0)</f>
        <v>0</v>
      </c>
    </row>
    <row r="30" spans="1:15" ht="32.25" customHeight="1" x14ac:dyDescent="0.3">
      <c r="A30" s="127"/>
      <c r="B30" s="659">
        <v>5.2</v>
      </c>
      <c r="C30" s="1682"/>
      <c r="D30" s="1683"/>
      <c r="E30" s="660"/>
      <c r="F30" s="660"/>
      <c r="G30" s="660"/>
      <c r="H30" s="660"/>
      <c r="I30" s="661"/>
      <c r="J30" s="662">
        <v>10</v>
      </c>
      <c r="K30" s="663"/>
      <c r="L30" s="664" t="str">
        <f t="shared" ref="L30:L37" si="1">IF(C30&lt;&gt;"",
IF(J30&gt;0,
K30*J30,
K30*1),"")</f>
        <v/>
      </c>
      <c r="M30" s="1663"/>
      <c r="N30" s="1664"/>
      <c r="O30" s="642">
        <f t="shared" ref="O30:O37" si="2">IF(C30&lt;&gt;"",J30,0)</f>
        <v>0</v>
      </c>
    </row>
    <row r="31" spans="1:15" ht="32.25" customHeight="1" x14ac:dyDescent="0.3">
      <c r="A31" s="127"/>
      <c r="B31" s="666">
        <v>5.3</v>
      </c>
      <c r="C31" s="1680"/>
      <c r="D31" s="1681"/>
      <c r="E31" s="667"/>
      <c r="F31" s="667"/>
      <c r="G31" s="667"/>
      <c r="H31" s="667"/>
      <c r="I31" s="668"/>
      <c r="J31" s="662">
        <v>10</v>
      </c>
      <c r="K31" s="663"/>
      <c r="L31" s="664" t="str">
        <f t="shared" si="1"/>
        <v/>
      </c>
      <c r="M31" s="1663"/>
      <c r="N31" s="1664"/>
      <c r="O31" s="642">
        <f t="shared" si="2"/>
        <v>0</v>
      </c>
    </row>
    <row r="32" spans="1:15" ht="32.25" customHeight="1" x14ac:dyDescent="0.3">
      <c r="A32" s="127"/>
      <c r="B32" s="659">
        <v>5.4</v>
      </c>
      <c r="C32" s="1682"/>
      <c r="D32" s="1683"/>
      <c r="E32" s="660"/>
      <c r="F32" s="660"/>
      <c r="G32" s="660"/>
      <c r="H32" s="660"/>
      <c r="I32" s="661"/>
      <c r="J32" s="662">
        <v>10</v>
      </c>
      <c r="K32" s="663"/>
      <c r="L32" s="664" t="str">
        <f t="shared" si="1"/>
        <v/>
      </c>
      <c r="M32" s="1663"/>
      <c r="N32" s="1664"/>
      <c r="O32" s="642">
        <f t="shared" si="2"/>
        <v>0</v>
      </c>
    </row>
    <row r="33" spans="1:15" ht="32.25" customHeight="1" x14ac:dyDescent="0.3">
      <c r="A33" s="127"/>
      <c r="B33" s="666">
        <v>5.5</v>
      </c>
      <c r="C33" s="1680"/>
      <c r="D33" s="1681"/>
      <c r="E33" s="667"/>
      <c r="F33" s="667"/>
      <c r="G33" s="667"/>
      <c r="H33" s="667"/>
      <c r="I33" s="668"/>
      <c r="J33" s="662">
        <v>10</v>
      </c>
      <c r="K33" s="663"/>
      <c r="L33" s="664" t="str">
        <f t="shared" si="1"/>
        <v/>
      </c>
      <c r="M33" s="1663"/>
      <c r="N33" s="1664"/>
      <c r="O33" s="642">
        <f t="shared" si="2"/>
        <v>0</v>
      </c>
    </row>
    <row r="34" spans="1:15" ht="32.25" customHeight="1" x14ac:dyDescent="0.3">
      <c r="A34" s="127"/>
      <c r="B34" s="659">
        <v>5.6</v>
      </c>
      <c r="C34" s="1682"/>
      <c r="D34" s="1683"/>
      <c r="E34" s="660"/>
      <c r="F34" s="660"/>
      <c r="G34" s="660"/>
      <c r="H34" s="660"/>
      <c r="I34" s="661"/>
      <c r="J34" s="662">
        <v>10</v>
      </c>
      <c r="K34" s="663"/>
      <c r="L34" s="664" t="str">
        <f t="shared" si="1"/>
        <v/>
      </c>
      <c r="M34" s="1663"/>
      <c r="N34" s="1664"/>
      <c r="O34" s="642">
        <f t="shared" si="2"/>
        <v>0</v>
      </c>
    </row>
    <row r="35" spans="1:15" ht="32.25" customHeight="1" x14ac:dyDescent="0.3">
      <c r="A35" s="127"/>
      <c r="B35" s="666">
        <v>5.7</v>
      </c>
      <c r="C35" s="1680"/>
      <c r="D35" s="1681"/>
      <c r="E35" s="667"/>
      <c r="F35" s="667"/>
      <c r="G35" s="667"/>
      <c r="H35" s="667"/>
      <c r="I35" s="668"/>
      <c r="J35" s="662">
        <v>10</v>
      </c>
      <c r="K35" s="663"/>
      <c r="L35" s="664" t="str">
        <f t="shared" si="1"/>
        <v/>
      </c>
      <c r="M35" s="1663"/>
      <c r="N35" s="1664"/>
      <c r="O35" s="642">
        <f t="shared" si="2"/>
        <v>0</v>
      </c>
    </row>
    <row r="36" spans="1:15" ht="32.25" customHeight="1" x14ac:dyDescent="0.3">
      <c r="A36" s="127"/>
      <c r="B36" s="659">
        <v>5.8</v>
      </c>
      <c r="C36" s="1682"/>
      <c r="D36" s="1683"/>
      <c r="E36" s="660"/>
      <c r="F36" s="660"/>
      <c r="G36" s="660"/>
      <c r="H36" s="660"/>
      <c r="I36" s="661"/>
      <c r="J36" s="662">
        <v>10</v>
      </c>
      <c r="K36" s="663"/>
      <c r="L36" s="664" t="str">
        <f t="shared" si="1"/>
        <v/>
      </c>
      <c r="M36" s="1663"/>
      <c r="N36" s="1664"/>
      <c r="O36" s="642">
        <f t="shared" si="2"/>
        <v>0</v>
      </c>
    </row>
    <row r="37" spans="1:15" ht="32.25" customHeight="1" x14ac:dyDescent="0.3">
      <c r="A37" s="127"/>
      <c r="B37" s="666">
        <v>5.9</v>
      </c>
      <c r="C37" s="1680"/>
      <c r="D37" s="1681"/>
      <c r="E37" s="667"/>
      <c r="F37" s="667"/>
      <c r="G37" s="667"/>
      <c r="H37" s="667"/>
      <c r="I37" s="668"/>
      <c r="J37" s="662">
        <v>10</v>
      </c>
      <c r="K37" s="663"/>
      <c r="L37" s="664" t="str">
        <f t="shared" si="1"/>
        <v/>
      </c>
      <c r="M37" s="1663"/>
      <c r="N37" s="1664"/>
      <c r="O37" s="642">
        <f t="shared" si="2"/>
        <v>0</v>
      </c>
    </row>
    <row r="38" spans="1:15" ht="13.5" customHeight="1" x14ac:dyDescent="0.3">
      <c r="A38" s="126"/>
      <c r="B38" s="208" t="s">
        <v>3953</v>
      </c>
      <c r="C38" s="132"/>
      <c r="E38" s="133"/>
      <c r="F38" s="133"/>
      <c r="G38" s="133"/>
      <c r="H38" s="133"/>
      <c r="I38" s="133"/>
      <c r="M38" s="133"/>
      <c r="N38" s="669"/>
    </row>
    <row r="39" spans="1:15" ht="8.25" customHeight="1" x14ac:dyDescent="0.3">
      <c r="A39" s="628"/>
      <c r="B39" s="670"/>
      <c r="C39" s="132"/>
      <c r="D39" s="132"/>
      <c r="E39" s="133"/>
      <c r="F39" s="133"/>
      <c r="G39" s="133"/>
      <c r="H39" s="133"/>
      <c r="I39" s="133"/>
      <c r="M39" s="133"/>
      <c r="N39" s="133"/>
    </row>
    <row r="40" spans="1:15" ht="14.25" customHeight="1" x14ac:dyDescent="0.3">
      <c r="A40" s="628"/>
      <c r="B40" s="670"/>
      <c r="C40" s="132"/>
      <c r="D40" s="132"/>
      <c r="E40" s="133"/>
      <c r="F40" s="133"/>
      <c r="G40" s="133"/>
      <c r="H40" s="133"/>
      <c r="I40" s="133"/>
      <c r="M40" s="133"/>
      <c r="N40" s="133"/>
    </row>
    <row r="41" spans="1:15" x14ac:dyDescent="0.3">
      <c r="B41" s="671"/>
      <c r="C41" s="1660"/>
      <c r="D41" s="1660"/>
      <c r="E41" s="1660"/>
      <c r="F41" s="1660"/>
      <c r="G41" s="1660"/>
      <c r="H41" s="1660"/>
      <c r="I41" s="1660"/>
      <c r="J41" s="1660"/>
      <c r="K41" s="1660"/>
      <c r="L41" s="1660"/>
      <c r="M41" s="1660"/>
      <c r="N41" s="1660"/>
    </row>
    <row r="42" spans="1:15" x14ac:dyDescent="0.3">
      <c r="B42" s="671"/>
      <c r="C42" s="1660"/>
      <c r="D42" s="1660"/>
      <c r="E42" s="1660"/>
      <c r="F42" s="1660"/>
      <c r="G42" s="1660"/>
      <c r="H42" s="1660"/>
      <c r="I42" s="1660"/>
      <c r="J42" s="1660"/>
      <c r="K42" s="1660"/>
      <c r="L42" s="1660"/>
      <c r="M42" s="1660"/>
      <c r="N42" s="1660"/>
    </row>
    <row r="43" spans="1:15" x14ac:dyDescent="0.3">
      <c r="B43" s="671"/>
      <c r="C43" s="1660"/>
      <c r="D43" s="1660"/>
      <c r="E43" s="1660"/>
      <c r="F43" s="1660"/>
      <c r="G43" s="1660"/>
      <c r="H43" s="1660"/>
      <c r="I43" s="1660"/>
      <c r="J43" s="1660"/>
      <c r="K43" s="1660"/>
      <c r="L43" s="1660"/>
      <c r="M43" s="1660"/>
      <c r="N43" s="1660"/>
    </row>
    <row r="44" spans="1:15" x14ac:dyDescent="0.3">
      <c r="B44" s="671"/>
      <c r="C44" s="1660"/>
      <c r="D44" s="1660"/>
      <c r="E44" s="1660"/>
      <c r="F44" s="1660"/>
      <c r="G44" s="1660"/>
      <c r="H44" s="1660"/>
      <c r="I44" s="1660"/>
      <c r="J44" s="1660"/>
      <c r="K44" s="1660"/>
      <c r="L44" s="1660"/>
      <c r="M44" s="1660"/>
      <c r="N44" s="1660"/>
    </row>
    <row r="45" spans="1:15" x14ac:dyDescent="0.3">
      <c r="B45" s="671"/>
      <c r="C45" s="1660"/>
      <c r="D45" s="1660"/>
      <c r="E45" s="1660"/>
      <c r="F45" s="1660"/>
      <c r="G45" s="1660"/>
      <c r="H45" s="1660"/>
      <c r="I45" s="1660"/>
      <c r="J45" s="1660"/>
      <c r="K45" s="1660"/>
      <c r="L45" s="1660"/>
      <c r="M45" s="1660"/>
      <c r="N45" s="1660"/>
    </row>
    <row r="46" spans="1:15" x14ac:dyDescent="0.3">
      <c r="B46" s="671"/>
      <c r="C46" s="1660"/>
      <c r="D46" s="1660"/>
      <c r="E46" s="1660"/>
      <c r="F46" s="1660"/>
      <c r="G46" s="1660"/>
      <c r="H46" s="1660"/>
      <c r="I46" s="1660"/>
      <c r="J46" s="1660"/>
      <c r="K46" s="1660"/>
      <c r="L46" s="1660"/>
      <c r="M46" s="1660"/>
      <c r="N46" s="1660"/>
    </row>
    <row r="47" spans="1:15" x14ac:dyDescent="0.3">
      <c r="B47" s="671"/>
      <c r="C47" s="1660"/>
      <c r="D47" s="1660"/>
      <c r="E47" s="1660"/>
      <c r="F47" s="1660"/>
      <c r="G47" s="1660"/>
      <c r="H47" s="1660"/>
      <c r="I47" s="1660"/>
      <c r="J47" s="1660"/>
      <c r="K47" s="1660"/>
      <c r="L47" s="1660"/>
      <c r="M47" s="1660"/>
      <c r="N47" s="1660"/>
    </row>
    <row r="48" spans="1:15" x14ac:dyDescent="0.3">
      <c r="B48" s="671"/>
      <c r="C48" s="1660"/>
      <c r="D48" s="1660"/>
      <c r="E48" s="1660"/>
      <c r="F48" s="1660"/>
      <c r="G48" s="1660"/>
      <c r="H48" s="1660"/>
      <c r="I48" s="1660"/>
      <c r="J48" s="1660"/>
      <c r="K48" s="1660"/>
      <c r="L48" s="1660"/>
      <c r="M48" s="1660"/>
      <c r="N48" s="1660"/>
    </row>
    <row r="49" spans="2:14" x14ac:dyDescent="0.3">
      <c r="B49" s="671"/>
      <c r="C49" s="1660"/>
      <c r="D49" s="1660"/>
      <c r="E49" s="1660"/>
      <c r="F49" s="1660"/>
      <c r="G49" s="1660"/>
      <c r="H49" s="1660"/>
      <c r="I49" s="1660"/>
      <c r="J49" s="1660"/>
      <c r="K49" s="1660"/>
      <c r="L49" s="1660"/>
      <c r="M49" s="1660"/>
      <c r="N49" s="1660"/>
    </row>
    <row r="50" spans="2:14" x14ac:dyDescent="0.3">
      <c r="B50" s="671"/>
      <c r="C50" s="1660"/>
      <c r="D50" s="1660"/>
      <c r="E50" s="1660"/>
      <c r="F50" s="1660"/>
      <c r="G50" s="1660"/>
      <c r="H50" s="1660"/>
      <c r="I50" s="1660"/>
      <c r="J50" s="1660"/>
      <c r="K50" s="1660"/>
      <c r="L50" s="1660"/>
      <c r="M50" s="1660"/>
      <c r="N50" s="1660"/>
    </row>
    <row r="51" spans="2:14" x14ac:dyDescent="0.3">
      <c r="B51" s="671"/>
      <c r="C51" s="1660"/>
      <c r="D51" s="1660"/>
      <c r="E51" s="1660"/>
      <c r="F51" s="1660"/>
      <c r="G51" s="1660"/>
      <c r="H51" s="1660"/>
      <c r="I51" s="1660"/>
      <c r="J51" s="1660"/>
      <c r="K51" s="1660"/>
      <c r="L51" s="1660"/>
      <c r="M51" s="1660"/>
      <c r="N51" s="1660"/>
    </row>
    <row r="52" spans="2:14" x14ac:dyDescent="0.3">
      <c r="B52" s="671"/>
      <c r="C52" s="1660"/>
      <c r="D52" s="1660"/>
      <c r="E52" s="1660"/>
      <c r="F52" s="1660"/>
      <c r="G52" s="1660"/>
      <c r="H52" s="1660"/>
      <c r="I52" s="1660"/>
      <c r="J52" s="1660"/>
      <c r="K52" s="1660"/>
      <c r="L52" s="1660"/>
      <c r="M52" s="1660"/>
      <c r="N52" s="1660"/>
    </row>
    <row r="99" spans="2:14" ht="18" x14ac:dyDescent="0.35">
      <c r="B99" s="672" t="str">
        <f ca="1">' '!A775</f>
        <v>Pour effacer le tableau, veuillez effacer les points dans cette colonne.</v>
      </c>
      <c r="C99" s="673"/>
      <c r="D99" s="673"/>
      <c r="E99" s="673"/>
      <c r="F99" s="674"/>
      <c r="G99" s="674"/>
      <c r="H99" s="674"/>
      <c r="I99" s="674"/>
      <c r="J99" s="674"/>
      <c r="K99" s="674"/>
      <c r="L99" s="674"/>
      <c r="M99" s="674"/>
      <c r="N99" s="674"/>
    </row>
    <row r="117" spans="1:1" ht="45.75" customHeight="1" x14ac:dyDescent="0.3"/>
    <row r="119" spans="1:1" ht="2.25" customHeight="1" x14ac:dyDescent="0.3">
      <c r="A119" s="675"/>
    </row>
  </sheetData>
  <sheetProtection sheet="1" objects="1" scenarios="1" formatCells="0" formatColumns="0" formatRows="0" insertHyperlinks="0" selectLockedCells="1" sort="0" autoFilter="0"/>
  <mergeCells count="59">
    <mergeCell ref="M12:N12"/>
    <mergeCell ref="M18:N18"/>
    <mergeCell ref="M23:N23"/>
    <mergeCell ref="M28:N28"/>
    <mergeCell ref="C37:D37"/>
    <mergeCell ref="C29:D29"/>
    <mergeCell ref="C30:D30"/>
    <mergeCell ref="C31:D31"/>
    <mergeCell ref="C32:D32"/>
    <mergeCell ref="C33:D33"/>
    <mergeCell ref="C34:D34"/>
    <mergeCell ref="C35:D35"/>
    <mergeCell ref="C36:D36"/>
    <mergeCell ref="M13:N17"/>
    <mergeCell ref="M19:N22"/>
    <mergeCell ref="M24:N27"/>
    <mergeCell ref="C13:D13"/>
    <mergeCell ref="C14:D14"/>
    <mergeCell ref="J3:J6"/>
    <mergeCell ref="E3:E6"/>
    <mergeCell ref="F3:F6"/>
    <mergeCell ref="G3:G6"/>
    <mergeCell ref="H3:H6"/>
    <mergeCell ref="I3:I6"/>
    <mergeCell ref="K3:K6"/>
    <mergeCell ref="L3:L6"/>
    <mergeCell ref="C9:D9"/>
    <mergeCell ref="M9:N9"/>
    <mergeCell ref="C10:D10"/>
    <mergeCell ref="M10:N11"/>
    <mergeCell ref="C11:D11"/>
    <mergeCell ref="C26:D26"/>
    <mergeCell ref="C27:D27"/>
    <mergeCell ref="C20:D20"/>
    <mergeCell ref="C21:D21"/>
    <mergeCell ref="C22:D22"/>
    <mergeCell ref="C23:D23"/>
    <mergeCell ref="C24:D24"/>
    <mergeCell ref="C16:D16"/>
    <mergeCell ref="C17:D17"/>
    <mergeCell ref="C18:D18"/>
    <mergeCell ref="C19:D19"/>
    <mergeCell ref="C25:D25"/>
    <mergeCell ref="C52:N52"/>
    <mergeCell ref="C12:D12"/>
    <mergeCell ref="C46:N46"/>
    <mergeCell ref="C47:N47"/>
    <mergeCell ref="C48:N48"/>
    <mergeCell ref="C49:N49"/>
    <mergeCell ref="C50:N50"/>
    <mergeCell ref="C51:N51"/>
    <mergeCell ref="C41:N41"/>
    <mergeCell ref="C42:N42"/>
    <mergeCell ref="C43:N43"/>
    <mergeCell ref="C44:N44"/>
    <mergeCell ref="C45:N45"/>
    <mergeCell ref="M29:N37"/>
    <mergeCell ref="C28:D28"/>
    <mergeCell ref="C15:D15"/>
  </mergeCells>
  <conditionalFormatting sqref="C29:D37">
    <cfRule type="expression" dxfId="188" priority="3">
      <formula>AND(ISNUMBER($K29),ISBLANK($C29))</formula>
    </cfRule>
  </conditionalFormatting>
  <conditionalFormatting sqref="E38:H40">
    <cfRule type="iconSet" priority="9804">
      <iconSet iconSet="5Rating">
        <cfvo type="percent" val="0"/>
        <cfvo type="num" val="1"/>
        <cfvo type="num" val="2"/>
        <cfvo type="num" val="3"/>
        <cfvo type="num" val="4"/>
      </iconSet>
    </cfRule>
  </conditionalFormatting>
  <conditionalFormatting sqref="K10:K11 K13:K17 K19:K22 K24:K27 K29:K37">
    <cfRule type="cellIs" dxfId="187" priority="14" operator="equal">
      <formula>0</formula>
    </cfRule>
  </conditionalFormatting>
  <conditionalFormatting sqref="M39:N40 I38:I40 M38">
    <cfRule type="iconSet" priority="76">
      <iconSet iconSet="5Rating">
        <cfvo type="percent" val="0"/>
        <cfvo type="num" val="1"/>
        <cfvo type="num" val="2"/>
        <cfvo type="num" val="3"/>
        <cfvo type="num" val="4"/>
      </iconSet>
    </cfRule>
  </conditionalFormatting>
  <conditionalFormatting sqref="N6">
    <cfRule type="cellIs" dxfId="186" priority="5" operator="greaterThanOrEqual">
      <formula>3</formula>
    </cfRule>
    <cfRule type="cellIs" dxfId="185" priority="6" operator="equal">
      <formula>2</formula>
    </cfRule>
    <cfRule type="cellIs" dxfId="184" priority="7" operator="lessThanOrEqual">
      <formula>1</formula>
    </cfRule>
    <cfRule type="iconSet" priority="8">
      <iconSet iconSet="3Symbols2" showValue="0" reverse="1">
        <cfvo type="percent" val="0"/>
        <cfvo type="num" val="2"/>
        <cfvo type="num" val="3"/>
      </iconSet>
    </cfRule>
  </conditionalFormatting>
  <dataValidations count="4">
    <dataValidation type="list" allowBlank="1" showInputMessage="1" showErrorMessage="1" sqref="G38:G40" xr:uid="{00000000-0002-0000-1100-000000000000}">
      <formula1>"1,2,3"</formula1>
    </dataValidation>
    <dataValidation errorStyle="warning" allowBlank="1" showInputMessage="1" showErrorMessage="1" errorTitle="Erreur  -  Fehler" error="Tous  les champs doivent être remplis et la note doit être entre 1.0 et 6.0!_x000a__x000a_Alle Felder müssen ausgefüllt und die  Note zwischen 1.0  un 6.0 sein!" sqref="N5" xr:uid="{00000000-0002-0000-1100-000001000000}"/>
    <dataValidation type="list" allowBlank="1" showInputMessage="1" sqref="N6" xr:uid="{00000000-0002-0000-1100-000002000000}">
      <formula1>"1,2,3"</formula1>
    </dataValidation>
    <dataValidation type="custom" allowBlank="1" showInputMessage="1" showErrorMessage="1" errorTitle="Wrong number" error="Please choose a number larger than 0 !" sqref="J10:J11 J13:J17 J19:J22 J24:J27 J29:J37" xr:uid="{00000000-0002-0000-1100-000003000000}">
      <formula1>J10&gt;0</formula1>
    </dataValidation>
  </dataValidations>
  <printOptions horizontalCentered="1"/>
  <pageMargins left="0.23622047244094491" right="0.23622047244094491" top="0.35433070866141736" bottom="0.15748031496062992" header="0.31496062992125984" footer="0.31496062992125984"/>
  <pageSetup paperSize="9" scale="82" orientation="portrait" r:id="rId1"/>
  <headerFooter>
    <oddFooter>&amp;R&amp;9&amp;K01+049&amp;P/&amp;N</oddFooter>
  </headerFooter>
  <rowBreaks count="1" manualBreakCount="1">
    <brk id="3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92871" r:id="rId4" name="Group Box 7">
              <controlPr defaultSize="0" print="0" autoFill="0" autoPict="0">
                <anchor moveWithCells="1">
                  <from>
                    <xdr:col>4</xdr:col>
                    <xdr:colOff>0</xdr:colOff>
                    <xdr:row>27</xdr:row>
                    <xdr:rowOff>7620</xdr:rowOff>
                  </from>
                  <to>
                    <xdr:col>9</xdr:col>
                    <xdr:colOff>106680</xdr:colOff>
                    <xdr:row>28</xdr:row>
                    <xdr:rowOff>45720</xdr:rowOff>
                  </to>
                </anchor>
              </controlPr>
            </control>
          </mc:Choice>
        </mc:AlternateContent>
        <mc:AlternateContent xmlns:mc="http://schemas.openxmlformats.org/markup-compatibility/2006">
          <mc:Choice Requires="x14">
            <control shapeId="292878" r:id="rId5" name="Group Box 14">
              <controlPr defaultSize="0" print="0" autoFill="0" autoPict="0">
                <anchor moveWithCells="1">
                  <from>
                    <xdr:col>4</xdr:col>
                    <xdr:colOff>0</xdr:colOff>
                    <xdr:row>10</xdr:row>
                    <xdr:rowOff>7620</xdr:rowOff>
                  </from>
                  <to>
                    <xdr:col>9</xdr:col>
                    <xdr:colOff>0</xdr:colOff>
                    <xdr:row>10</xdr:row>
                    <xdr:rowOff>213360</xdr:rowOff>
                  </to>
                </anchor>
              </controlPr>
            </control>
          </mc:Choice>
        </mc:AlternateContent>
        <mc:AlternateContent xmlns:mc="http://schemas.openxmlformats.org/markup-compatibility/2006">
          <mc:Choice Requires="x14">
            <control shapeId="292879" r:id="rId6" name="Option Button 15">
              <controlPr defaultSize="0" autoFill="0" autoLine="0" autoPict="0">
                <anchor moveWithCells="1">
                  <from>
                    <xdr:col>4</xdr:col>
                    <xdr:colOff>91440</xdr:colOff>
                    <xdr:row>10</xdr:row>
                    <xdr:rowOff>45720</xdr:rowOff>
                  </from>
                  <to>
                    <xdr:col>4</xdr:col>
                    <xdr:colOff>243840</xdr:colOff>
                    <xdr:row>10</xdr:row>
                    <xdr:rowOff>175260</xdr:rowOff>
                  </to>
                </anchor>
              </controlPr>
            </control>
          </mc:Choice>
        </mc:AlternateContent>
        <mc:AlternateContent xmlns:mc="http://schemas.openxmlformats.org/markup-compatibility/2006">
          <mc:Choice Requires="x14">
            <control shapeId="292880" r:id="rId7" name="Option Button 16">
              <controlPr defaultSize="0" autoFill="0" autoLine="0" autoPict="0">
                <anchor moveWithCells="1">
                  <from>
                    <xdr:col>5</xdr:col>
                    <xdr:colOff>83820</xdr:colOff>
                    <xdr:row>10</xdr:row>
                    <xdr:rowOff>45720</xdr:rowOff>
                  </from>
                  <to>
                    <xdr:col>5</xdr:col>
                    <xdr:colOff>236220</xdr:colOff>
                    <xdr:row>10</xdr:row>
                    <xdr:rowOff>175260</xdr:rowOff>
                  </to>
                </anchor>
              </controlPr>
            </control>
          </mc:Choice>
        </mc:AlternateContent>
        <mc:AlternateContent xmlns:mc="http://schemas.openxmlformats.org/markup-compatibility/2006">
          <mc:Choice Requires="x14">
            <control shapeId="292881" r:id="rId8" name="Option Button 17">
              <controlPr defaultSize="0" autoFill="0" autoLine="0" autoPict="0">
                <anchor moveWithCells="1">
                  <from>
                    <xdr:col>6</xdr:col>
                    <xdr:colOff>68580</xdr:colOff>
                    <xdr:row>10</xdr:row>
                    <xdr:rowOff>45720</xdr:rowOff>
                  </from>
                  <to>
                    <xdr:col>6</xdr:col>
                    <xdr:colOff>228600</xdr:colOff>
                    <xdr:row>10</xdr:row>
                    <xdr:rowOff>175260</xdr:rowOff>
                  </to>
                </anchor>
              </controlPr>
            </control>
          </mc:Choice>
        </mc:AlternateContent>
        <mc:AlternateContent xmlns:mc="http://schemas.openxmlformats.org/markup-compatibility/2006">
          <mc:Choice Requires="x14">
            <control shapeId="292882" r:id="rId9" name="Option Button 18">
              <controlPr defaultSize="0" autoFill="0" autoLine="0" autoPict="0">
                <anchor moveWithCells="1">
                  <from>
                    <xdr:col>7</xdr:col>
                    <xdr:colOff>60960</xdr:colOff>
                    <xdr:row>10</xdr:row>
                    <xdr:rowOff>45720</xdr:rowOff>
                  </from>
                  <to>
                    <xdr:col>7</xdr:col>
                    <xdr:colOff>220980</xdr:colOff>
                    <xdr:row>10</xdr:row>
                    <xdr:rowOff>175260</xdr:rowOff>
                  </to>
                </anchor>
              </controlPr>
            </control>
          </mc:Choice>
        </mc:AlternateContent>
        <mc:AlternateContent xmlns:mc="http://schemas.openxmlformats.org/markup-compatibility/2006">
          <mc:Choice Requires="x14">
            <control shapeId="292883" r:id="rId10" name="Option Button 19">
              <controlPr defaultSize="0" autoFill="0" autoLine="0" autoPict="0">
                <anchor moveWithCells="1">
                  <from>
                    <xdr:col>8</xdr:col>
                    <xdr:colOff>53340</xdr:colOff>
                    <xdr:row>10</xdr:row>
                    <xdr:rowOff>45720</xdr:rowOff>
                  </from>
                  <to>
                    <xdr:col>8</xdr:col>
                    <xdr:colOff>205740</xdr:colOff>
                    <xdr:row>10</xdr:row>
                    <xdr:rowOff>175260</xdr:rowOff>
                  </to>
                </anchor>
              </controlPr>
            </control>
          </mc:Choice>
        </mc:AlternateContent>
        <mc:AlternateContent xmlns:mc="http://schemas.openxmlformats.org/markup-compatibility/2006">
          <mc:Choice Requires="x14">
            <control shapeId="292884" r:id="rId11" name="Group Box 20">
              <controlPr defaultSize="0" print="0" autoFill="0" autoPict="0">
                <anchor moveWithCells="1">
                  <from>
                    <xdr:col>4</xdr:col>
                    <xdr:colOff>0</xdr:colOff>
                    <xdr:row>12</xdr:row>
                    <xdr:rowOff>7620</xdr:rowOff>
                  </from>
                  <to>
                    <xdr:col>9</xdr:col>
                    <xdr:colOff>0</xdr:colOff>
                    <xdr:row>12</xdr:row>
                    <xdr:rowOff>213360</xdr:rowOff>
                  </to>
                </anchor>
              </controlPr>
            </control>
          </mc:Choice>
        </mc:AlternateContent>
        <mc:AlternateContent xmlns:mc="http://schemas.openxmlformats.org/markup-compatibility/2006">
          <mc:Choice Requires="x14">
            <control shapeId="292885" r:id="rId12" name="Option Button 21">
              <controlPr defaultSize="0" autoFill="0" autoLine="0" autoPict="0">
                <anchor moveWithCells="1">
                  <from>
                    <xdr:col>4</xdr:col>
                    <xdr:colOff>91440</xdr:colOff>
                    <xdr:row>12</xdr:row>
                    <xdr:rowOff>45720</xdr:rowOff>
                  </from>
                  <to>
                    <xdr:col>4</xdr:col>
                    <xdr:colOff>243840</xdr:colOff>
                    <xdr:row>12</xdr:row>
                    <xdr:rowOff>175260</xdr:rowOff>
                  </to>
                </anchor>
              </controlPr>
            </control>
          </mc:Choice>
        </mc:AlternateContent>
        <mc:AlternateContent xmlns:mc="http://schemas.openxmlformats.org/markup-compatibility/2006">
          <mc:Choice Requires="x14">
            <control shapeId="292886" r:id="rId13" name="Option Button 22">
              <controlPr defaultSize="0" autoFill="0" autoLine="0" autoPict="0">
                <anchor moveWithCells="1">
                  <from>
                    <xdr:col>5</xdr:col>
                    <xdr:colOff>83820</xdr:colOff>
                    <xdr:row>12</xdr:row>
                    <xdr:rowOff>45720</xdr:rowOff>
                  </from>
                  <to>
                    <xdr:col>5</xdr:col>
                    <xdr:colOff>236220</xdr:colOff>
                    <xdr:row>12</xdr:row>
                    <xdr:rowOff>175260</xdr:rowOff>
                  </to>
                </anchor>
              </controlPr>
            </control>
          </mc:Choice>
        </mc:AlternateContent>
        <mc:AlternateContent xmlns:mc="http://schemas.openxmlformats.org/markup-compatibility/2006">
          <mc:Choice Requires="x14">
            <control shapeId="292887" r:id="rId14" name="Option Button 23">
              <controlPr defaultSize="0" autoFill="0" autoLine="0" autoPict="0">
                <anchor moveWithCells="1">
                  <from>
                    <xdr:col>6</xdr:col>
                    <xdr:colOff>68580</xdr:colOff>
                    <xdr:row>12</xdr:row>
                    <xdr:rowOff>45720</xdr:rowOff>
                  </from>
                  <to>
                    <xdr:col>6</xdr:col>
                    <xdr:colOff>228600</xdr:colOff>
                    <xdr:row>12</xdr:row>
                    <xdr:rowOff>175260</xdr:rowOff>
                  </to>
                </anchor>
              </controlPr>
            </control>
          </mc:Choice>
        </mc:AlternateContent>
        <mc:AlternateContent xmlns:mc="http://schemas.openxmlformats.org/markup-compatibility/2006">
          <mc:Choice Requires="x14">
            <control shapeId="292888" r:id="rId15" name="Option Button 24">
              <controlPr defaultSize="0" autoFill="0" autoLine="0" autoPict="0">
                <anchor moveWithCells="1">
                  <from>
                    <xdr:col>7</xdr:col>
                    <xdr:colOff>60960</xdr:colOff>
                    <xdr:row>12</xdr:row>
                    <xdr:rowOff>45720</xdr:rowOff>
                  </from>
                  <to>
                    <xdr:col>7</xdr:col>
                    <xdr:colOff>220980</xdr:colOff>
                    <xdr:row>12</xdr:row>
                    <xdr:rowOff>175260</xdr:rowOff>
                  </to>
                </anchor>
              </controlPr>
            </control>
          </mc:Choice>
        </mc:AlternateContent>
        <mc:AlternateContent xmlns:mc="http://schemas.openxmlformats.org/markup-compatibility/2006">
          <mc:Choice Requires="x14">
            <control shapeId="292889" r:id="rId16" name="Option Button 25">
              <controlPr defaultSize="0" autoFill="0" autoLine="0" autoPict="0">
                <anchor moveWithCells="1">
                  <from>
                    <xdr:col>8</xdr:col>
                    <xdr:colOff>53340</xdr:colOff>
                    <xdr:row>12</xdr:row>
                    <xdr:rowOff>45720</xdr:rowOff>
                  </from>
                  <to>
                    <xdr:col>8</xdr:col>
                    <xdr:colOff>205740</xdr:colOff>
                    <xdr:row>12</xdr:row>
                    <xdr:rowOff>175260</xdr:rowOff>
                  </to>
                </anchor>
              </controlPr>
            </control>
          </mc:Choice>
        </mc:AlternateContent>
        <mc:AlternateContent xmlns:mc="http://schemas.openxmlformats.org/markup-compatibility/2006">
          <mc:Choice Requires="x14">
            <control shapeId="292890" r:id="rId17" name="Group Box 26">
              <controlPr defaultSize="0" print="0" autoFill="0" autoPict="0">
                <anchor moveWithCells="1">
                  <from>
                    <xdr:col>4</xdr:col>
                    <xdr:colOff>0</xdr:colOff>
                    <xdr:row>13</xdr:row>
                    <xdr:rowOff>7620</xdr:rowOff>
                  </from>
                  <to>
                    <xdr:col>9</xdr:col>
                    <xdr:colOff>0</xdr:colOff>
                    <xdr:row>13</xdr:row>
                    <xdr:rowOff>198120</xdr:rowOff>
                  </to>
                </anchor>
              </controlPr>
            </control>
          </mc:Choice>
        </mc:AlternateContent>
        <mc:AlternateContent xmlns:mc="http://schemas.openxmlformats.org/markup-compatibility/2006">
          <mc:Choice Requires="x14">
            <control shapeId="292891" r:id="rId18" name="Option Button 27">
              <controlPr defaultSize="0" autoFill="0" autoLine="0" autoPict="0">
                <anchor moveWithCells="1">
                  <from>
                    <xdr:col>4</xdr:col>
                    <xdr:colOff>91440</xdr:colOff>
                    <xdr:row>13</xdr:row>
                    <xdr:rowOff>38100</xdr:rowOff>
                  </from>
                  <to>
                    <xdr:col>4</xdr:col>
                    <xdr:colOff>243840</xdr:colOff>
                    <xdr:row>13</xdr:row>
                    <xdr:rowOff>167640</xdr:rowOff>
                  </to>
                </anchor>
              </controlPr>
            </control>
          </mc:Choice>
        </mc:AlternateContent>
        <mc:AlternateContent xmlns:mc="http://schemas.openxmlformats.org/markup-compatibility/2006">
          <mc:Choice Requires="x14">
            <control shapeId="292892" r:id="rId19" name="Option Button 28">
              <controlPr defaultSize="0" autoFill="0" autoLine="0" autoPict="0">
                <anchor moveWithCells="1">
                  <from>
                    <xdr:col>5</xdr:col>
                    <xdr:colOff>83820</xdr:colOff>
                    <xdr:row>13</xdr:row>
                    <xdr:rowOff>38100</xdr:rowOff>
                  </from>
                  <to>
                    <xdr:col>5</xdr:col>
                    <xdr:colOff>236220</xdr:colOff>
                    <xdr:row>13</xdr:row>
                    <xdr:rowOff>167640</xdr:rowOff>
                  </to>
                </anchor>
              </controlPr>
            </control>
          </mc:Choice>
        </mc:AlternateContent>
        <mc:AlternateContent xmlns:mc="http://schemas.openxmlformats.org/markup-compatibility/2006">
          <mc:Choice Requires="x14">
            <control shapeId="292893" r:id="rId20" name="Option Button 29">
              <controlPr defaultSize="0" autoFill="0" autoLine="0" autoPict="0">
                <anchor moveWithCells="1">
                  <from>
                    <xdr:col>6</xdr:col>
                    <xdr:colOff>68580</xdr:colOff>
                    <xdr:row>13</xdr:row>
                    <xdr:rowOff>38100</xdr:rowOff>
                  </from>
                  <to>
                    <xdr:col>6</xdr:col>
                    <xdr:colOff>228600</xdr:colOff>
                    <xdr:row>13</xdr:row>
                    <xdr:rowOff>167640</xdr:rowOff>
                  </to>
                </anchor>
              </controlPr>
            </control>
          </mc:Choice>
        </mc:AlternateContent>
        <mc:AlternateContent xmlns:mc="http://schemas.openxmlformats.org/markup-compatibility/2006">
          <mc:Choice Requires="x14">
            <control shapeId="292894" r:id="rId21" name="Option Button 30">
              <controlPr defaultSize="0" autoFill="0" autoLine="0" autoPict="0">
                <anchor moveWithCells="1">
                  <from>
                    <xdr:col>7</xdr:col>
                    <xdr:colOff>60960</xdr:colOff>
                    <xdr:row>13</xdr:row>
                    <xdr:rowOff>38100</xdr:rowOff>
                  </from>
                  <to>
                    <xdr:col>7</xdr:col>
                    <xdr:colOff>220980</xdr:colOff>
                    <xdr:row>13</xdr:row>
                    <xdr:rowOff>167640</xdr:rowOff>
                  </to>
                </anchor>
              </controlPr>
            </control>
          </mc:Choice>
        </mc:AlternateContent>
        <mc:AlternateContent xmlns:mc="http://schemas.openxmlformats.org/markup-compatibility/2006">
          <mc:Choice Requires="x14">
            <control shapeId="292895" r:id="rId22" name="Option Button 31">
              <controlPr defaultSize="0" autoFill="0" autoLine="0" autoPict="0">
                <anchor moveWithCells="1">
                  <from>
                    <xdr:col>8</xdr:col>
                    <xdr:colOff>53340</xdr:colOff>
                    <xdr:row>13</xdr:row>
                    <xdr:rowOff>38100</xdr:rowOff>
                  </from>
                  <to>
                    <xdr:col>8</xdr:col>
                    <xdr:colOff>205740</xdr:colOff>
                    <xdr:row>13</xdr:row>
                    <xdr:rowOff>167640</xdr:rowOff>
                  </to>
                </anchor>
              </controlPr>
            </control>
          </mc:Choice>
        </mc:AlternateContent>
        <mc:AlternateContent xmlns:mc="http://schemas.openxmlformats.org/markup-compatibility/2006">
          <mc:Choice Requires="x14">
            <control shapeId="292896" r:id="rId23" name="Group Box 32">
              <controlPr defaultSize="0" print="0" autoFill="0" autoPict="0">
                <anchor moveWithCells="1">
                  <from>
                    <xdr:col>4</xdr:col>
                    <xdr:colOff>0</xdr:colOff>
                    <xdr:row>14</xdr:row>
                    <xdr:rowOff>0</xdr:rowOff>
                  </from>
                  <to>
                    <xdr:col>9</xdr:col>
                    <xdr:colOff>0</xdr:colOff>
                    <xdr:row>14</xdr:row>
                    <xdr:rowOff>198120</xdr:rowOff>
                  </to>
                </anchor>
              </controlPr>
            </control>
          </mc:Choice>
        </mc:AlternateContent>
        <mc:AlternateContent xmlns:mc="http://schemas.openxmlformats.org/markup-compatibility/2006">
          <mc:Choice Requires="x14">
            <control shapeId="292897" r:id="rId24" name="Option Button 33">
              <controlPr defaultSize="0" autoFill="0" autoLine="0" autoPict="0">
                <anchor moveWithCells="1">
                  <from>
                    <xdr:col>4</xdr:col>
                    <xdr:colOff>91440</xdr:colOff>
                    <xdr:row>14</xdr:row>
                    <xdr:rowOff>38100</xdr:rowOff>
                  </from>
                  <to>
                    <xdr:col>4</xdr:col>
                    <xdr:colOff>243840</xdr:colOff>
                    <xdr:row>14</xdr:row>
                    <xdr:rowOff>167640</xdr:rowOff>
                  </to>
                </anchor>
              </controlPr>
            </control>
          </mc:Choice>
        </mc:AlternateContent>
        <mc:AlternateContent xmlns:mc="http://schemas.openxmlformats.org/markup-compatibility/2006">
          <mc:Choice Requires="x14">
            <control shapeId="292898" r:id="rId25" name="Option Button 34">
              <controlPr defaultSize="0" autoFill="0" autoLine="0" autoPict="0">
                <anchor moveWithCells="1">
                  <from>
                    <xdr:col>5</xdr:col>
                    <xdr:colOff>83820</xdr:colOff>
                    <xdr:row>14</xdr:row>
                    <xdr:rowOff>38100</xdr:rowOff>
                  </from>
                  <to>
                    <xdr:col>5</xdr:col>
                    <xdr:colOff>236220</xdr:colOff>
                    <xdr:row>14</xdr:row>
                    <xdr:rowOff>167640</xdr:rowOff>
                  </to>
                </anchor>
              </controlPr>
            </control>
          </mc:Choice>
        </mc:AlternateContent>
        <mc:AlternateContent xmlns:mc="http://schemas.openxmlformats.org/markup-compatibility/2006">
          <mc:Choice Requires="x14">
            <control shapeId="292899" r:id="rId26" name="Option Button 35">
              <controlPr defaultSize="0" autoFill="0" autoLine="0" autoPict="0">
                <anchor moveWithCells="1">
                  <from>
                    <xdr:col>6</xdr:col>
                    <xdr:colOff>68580</xdr:colOff>
                    <xdr:row>14</xdr:row>
                    <xdr:rowOff>38100</xdr:rowOff>
                  </from>
                  <to>
                    <xdr:col>6</xdr:col>
                    <xdr:colOff>228600</xdr:colOff>
                    <xdr:row>14</xdr:row>
                    <xdr:rowOff>167640</xdr:rowOff>
                  </to>
                </anchor>
              </controlPr>
            </control>
          </mc:Choice>
        </mc:AlternateContent>
        <mc:AlternateContent xmlns:mc="http://schemas.openxmlformats.org/markup-compatibility/2006">
          <mc:Choice Requires="x14">
            <control shapeId="292900" r:id="rId27" name="Option Button 36">
              <controlPr defaultSize="0" autoFill="0" autoLine="0" autoPict="0">
                <anchor moveWithCells="1">
                  <from>
                    <xdr:col>7</xdr:col>
                    <xdr:colOff>60960</xdr:colOff>
                    <xdr:row>14</xdr:row>
                    <xdr:rowOff>38100</xdr:rowOff>
                  </from>
                  <to>
                    <xdr:col>7</xdr:col>
                    <xdr:colOff>220980</xdr:colOff>
                    <xdr:row>14</xdr:row>
                    <xdr:rowOff>167640</xdr:rowOff>
                  </to>
                </anchor>
              </controlPr>
            </control>
          </mc:Choice>
        </mc:AlternateContent>
        <mc:AlternateContent xmlns:mc="http://schemas.openxmlformats.org/markup-compatibility/2006">
          <mc:Choice Requires="x14">
            <control shapeId="292901" r:id="rId28" name="Option Button 37">
              <controlPr defaultSize="0" autoFill="0" autoLine="0" autoPict="0">
                <anchor moveWithCells="1">
                  <from>
                    <xdr:col>8</xdr:col>
                    <xdr:colOff>53340</xdr:colOff>
                    <xdr:row>14</xdr:row>
                    <xdr:rowOff>38100</xdr:rowOff>
                  </from>
                  <to>
                    <xdr:col>8</xdr:col>
                    <xdr:colOff>205740</xdr:colOff>
                    <xdr:row>14</xdr:row>
                    <xdr:rowOff>167640</xdr:rowOff>
                  </to>
                </anchor>
              </controlPr>
            </control>
          </mc:Choice>
        </mc:AlternateContent>
        <mc:AlternateContent xmlns:mc="http://schemas.openxmlformats.org/markup-compatibility/2006">
          <mc:Choice Requires="x14">
            <control shapeId="292902" r:id="rId29" name="Group Box 38">
              <controlPr defaultSize="0" print="0" autoFill="0" autoPict="0">
                <anchor moveWithCells="1">
                  <from>
                    <xdr:col>4</xdr:col>
                    <xdr:colOff>0</xdr:colOff>
                    <xdr:row>14</xdr:row>
                    <xdr:rowOff>403860</xdr:rowOff>
                  </from>
                  <to>
                    <xdr:col>9</xdr:col>
                    <xdr:colOff>0</xdr:colOff>
                    <xdr:row>15</xdr:row>
                    <xdr:rowOff>205740</xdr:rowOff>
                  </to>
                </anchor>
              </controlPr>
            </control>
          </mc:Choice>
        </mc:AlternateContent>
        <mc:AlternateContent xmlns:mc="http://schemas.openxmlformats.org/markup-compatibility/2006">
          <mc:Choice Requires="x14">
            <control shapeId="292903" r:id="rId30" name="Option Button 39">
              <controlPr defaultSize="0" autoFill="0" autoLine="0" autoPict="0">
                <anchor moveWithCells="1">
                  <from>
                    <xdr:col>4</xdr:col>
                    <xdr:colOff>91440</xdr:colOff>
                    <xdr:row>15</xdr:row>
                    <xdr:rowOff>38100</xdr:rowOff>
                  </from>
                  <to>
                    <xdr:col>4</xdr:col>
                    <xdr:colOff>243840</xdr:colOff>
                    <xdr:row>15</xdr:row>
                    <xdr:rowOff>167640</xdr:rowOff>
                  </to>
                </anchor>
              </controlPr>
            </control>
          </mc:Choice>
        </mc:AlternateContent>
        <mc:AlternateContent xmlns:mc="http://schemas.openxmlformats.org/markup-compatibility/2006">
          <mc:Choice Requires="x14">
            <control shapeId="292904" r:id="rId31" name="Option Button 40">
              <controlPr defaultSize="0" autoFill="0" autoLine="0" autoPict="0">
                <anchor moveWithCells="1">
                  <from>
                    <xdr:col>5</xdr:col>
                    <xdr:colOff>83820</xdr:colOff>
                    <xdr:row>15</xdr:row>
                    <xdr:rowOff>38100</xdr:rowOff>
                  </from>
                  <to>
                    <xdr:col>5</xdr:col>
                    <xdr:colOff>236220</xdr:colOff>
                    <xdr:row>15</xdr:row>
                    <xdr:rowOff>167640</xdr:rowOff>
                  </to>
                </anchor>
              </controlPr>
            </control>
          </mc:Choice>
        </mc:AlternateContent>
        <mc:AlternateContent xmlns:mc="http://schemas.openxmlformats.org/markup-compatibility/2006">
          <mc:Choice Requires="x14">
            <control shapeId="292905" r:id="rId32" name="Option Button 41">
              <controlPr defaultSize="0" autoFill="0" autoLine="0" autoPict="0">
                <anchor moveWithCells="1">
                  <from>
                    <xdr:col>6</xdr:col>
                    <xdr:colOff>68580</xdr:colOff>
                    <xdr:row>15</xdr:row>
                    <xdr:rowOff>38100</xdr:rowOff>
                  </from>
                  <to>
                    <xdr:col>6</xdr:col>
                    <xdr:colOff>228600</xdr:colOff>
                    <xdr:row>15</xdr:row>
                    <xdr:rowOff>167640</xdr:rowOff>
                  </to>
                </anchor>
              </controlPr>
            </control>
          </mc:Choice>
        </mc:AlternateContent>
        <mc:AlternateContent xmlns:mc="http://schemas.openxmlformats.org/markup-compatibility/2006">
          <mc:Choice Requires="x14">
            <control shapeId="292906" r:id="rId33" name="Option Button 42">
              <controlPr defaultSize="0" autoFill="0" autoLine="0" autoPict="0">
                <anchor moveWithCells="1">
                  <from>
                    <xdr:col>7</xdr:col>
                    <xdr:colOff>60960</xdr:colOff>
                    <xdr:row>15</xdr:row>
                    <xdr:rowOff>38100</xdr:rowOff>
                  </from>
                  <to>
                    <xdr:col>7</xdr:col>
                    <xdr:colOff>220980</xdr:colOff>
                    <xdr:row>15</xdr:row>
                    <xdr:rowOff>167640</xdr:rowOff>
                  </to>
                </anchor>
              </controlPr>
            </control>
          </mc:Choice>
        </mc:AlternateContent>
        <mc:AlternateContent xmlns:mc="http://schemas.openxmlformats.org/markup-compatibility/2006">
          <mc:Choice Requires="x14">
            <control shapeId="292907" r:id="rId34" name="Option Button 43">
              <controlPr defaultSize="0" autoFill="0" autoLine="0" autoPict="0">
                <anchor moveWithCells="1">
                  <from>
                    <xdr:col>8</xdr:col>
                    <xdr:colOff>53340</xdr:colOff>
                    <xdr:row>15</xdr:row>
                    <xdr:rowOff>38100</xdr:rowOff>
                  </from>
                  <to>
                    <xdr:col>8</xdr:col>
                    <xdr:colOff>205740</xdr:colOff>
                    <xdr:row>15</xdr:row>
                    <xdr:rowOff>167640</xdr:rowOff>
                  </to>
                </anchor>
              </controlPr>
            </control>
          </mc:Choice>
        </mc:AlternateContent>
        <mc:AlternateContent xmlns:mc="http://schemas.openxmlformats.org/markup-compatibility/2006">
          <mc:Choice Requires="x14">
            <control shapeId="292908" r:id="rId35" name="Group Box 44">
              <controlPr defaultSize="0" print="0" autoFill="0" autoPict="0">
                <anchor moveWithCells="1">
                  <from>
                    <xdr:col>4</xdr:col>
                    <xdr:colOff>0</xdr:colOff>
                    <xdr:row>16</xdr:row>
                    <xdr:rowOff>0</xdr:rowOff>
                  </from>
                  <to>
                    <xdr:col>9</xdr:col>
                    <xdr:colOff>0</xdr:colOff>
                    <xdr:row>16</xdr:row>
                    <xdr:rowOff>190500</xdr:rowOff>
                  </to>
                </anchor>
              </controlPr>
            </control>
          </mc:Choice>
        </mc:AlternateContent>
        <mc:AlternateContent xmlns:mc="http://schemas.openxmlformats.org/markup-compatibility/2006">
          <mc:Choice Requires="x14">
            <control shapeId="292909" r:id="rId36" name="Option Button 45">
              <controlPr defaultSize="0" autoFill="0" autoLine="0" autoPict="0">
                <anchor moveWithCells="1">
                  <from>
                    <xdr:col>4</xdr:col>
                    <xdr:colOff>91440</xdr:colOff>
                    <xdr:row>16</xdr:row>
                    <xdr:rowOff>30480</xdr:rowOff>
                  </from>
                  <to>
                    <xdr:col>4</xdr:col>
                    <xdr:colOff>243840</xdr:colOff>
                    <xdr:row>16</xdr:row>
                    <xdr:rowOff>160020</xdr:rowOff>
                  </to>
                </anchor>
              </controlPr>
            </control>
          </mc:Choice>
        </mc:AlternateContent>
        <mc:AlternateContent xmlns:mc="http://schemas.openxmlformats.org/markup-compatibility/2006">
          <mc:Choice Requires="x14">
            <control shapeId="292910" r:id="rId37" name="Option Button 46">
              <controlPr defaultSize="0" autoFill="0" autoLine="0" autoPict="0">
                <anchor moveWithCells="1">
                  <from>
                    <xdr:col>5</xdr:col>
                    <xdr:colOff>83820</xdr:colOff>
                    <xdr:row>16</xdr:row>
                    <xdr:rowOff>30480</xdr:rowOff>
                  </from>
                  <to>
                    <xdr:col>5</xdr:col>
                    <xdr:colOff>236220</xdr:colOff>
                    <xdr:row>16</xdr:row>
                    <xdr:rowOff>160020</xdr:rowOff>
                  </to>
                </anchor>
              </controlPr>
            </control>
          </mc:Choice>
        </mc:AlternateContent>
        <mc:AlternateContent xmlns:mc="http://schemas.openxmlformats.org/markup-compatibility/2006">
          <mc:Choice Requires="x14">
            <control shapeId="292911" r:id="rId38" name="Option Button 47">
              <controlPr defaultSize="0" autoFill="0" autoLine="0" autoPict="0">
                <anchor moveWithCells="1">
                  <from>
                    <xdr:col>6</xdr:col>
                    <xdr:colOff>68580</xdr:colOff>
                    <xdr:row>16</xdr:row>
                    <xdr:rowOff>30480</xdr:rowOff>
                  </from>
                  <to>
                    <xdr:col>6</xdr:col>
                    <xdr:colOff>228600</xdr:colOff>
                    <xdr:row>16</xdr:row>
                    <xdr:rowOff>160020</xdr:rowOff>
                  </to>
                </anchor>
              </controlPr>
            </control>
          </mc:Choice>
        </mc:AlternateContent>
        <mc:AlternateContent xmlns:mc="http://schemas.openxmlformats.org/markup-compatibility/2006">
          <mc:Choice Requires="x14">
            <control shapeId="292912" r:id="rId39" name="Option Button 48">
              <controlPr defaultSize="0" autoFill="0" autoLine="0" autoPict="0">
                <anchor moveWithCells="1">
                  <from>
                    <xdr:col>7</xdr:col>
                    <xdr:colOff>60960</xdr:colOff>
                    <xdr:row>16</xdr:row>
                    <xdr:rowOff>30480</xdr:rowOff>
                  </from>
                  <to>
                    <xdr:col>7</xdr:col>
                    <xdr:colOff>220980</xdr:colOff>
                    <xdr:row>16</xdr:row>
                    <xdr:rowOff>160020</xdr:rowOff>
                  </to>
                </anchor>
              </controlPr>
            </control>
          </mc:Choice>
        </mc:AlternateContent>
        <mc:AlternateContent xmlns:mc="http://schemas.openxmlformats.org/markup-compatibility/2006">
          <mc:Choice Requires="x14">
            <control shapeId="292913" r:id="rId40" name="Option Button 49">
              <controlPr defaultSize="0" autoFill="0" autoLine="0" autoPict="0">
                <anchor moveWithCells="1">
                  <from>
                    <xdr:col>8</xdr:col>
                    <xdr:colOff>53340</xdr:colOff>
                    <xdr:row>16</xdr:row>
                    <xdr:rowOff>30480</xdr:rowOff>
                  </from>
                  <to>
                    <xdr:col>8</xdr:col>
                    <xdr:colOff>205740</xdr:colOff>
                    <xdr:row>16</xdr:row>
                    <xdr:rowOff>160020</xdr:rowOff>
                  </to>
                </anchor>
              </controlPr>
            </control>
          </mc:Choice>
        </mc:AlternateContent>
        <mc:AlternateContent xmlns:mc="http://schemas.openxmlformats.org/markup-compatibility/2006">
          <mc:Choice Requires="x14">
            <control shapeId="292914" r:id="rId41" name="Group Box 50">
              <controlPr defaultSize="0" print="0" autoFill="0" autoPict="0">
                <anchor moveWithCells="1">
                  <from>
                    <xdr:col>4</xdr:col>
                    <xdr:colOff>0</xdr:colOff>
                    <xdr:row>18</xdr:row>
                    <xdr:rowOff>15240</xdr:rowOff>
                  </from>
                  <to>
                    <xdr:col>9</xdr:col>
                    <xdr:colOff>0</xdr:colOff>
                    <xdr:row>18</xdr:row>
                    <xdr:rowOff>220980</xdr:rowOff>
                  </to>
                </anchor>
              </controlPr>
            </control>
          </mc:Choice>
        </mc:AlternateContent>
        <mc:AlternateContent xmlns:mc="http://schemas.openxmlformats.org/markup-compatibility/2006">
          <mc:Choice Requires="x14">
            <control shapeId="292915" r:id="rId42" name="Option Button 51">
              <controlPr defaultSize="0" autoFill="0" autoLine="0" autoPict="0">
                <anchor moveWithCells="1">
                  <from>
                    <xdr:col>4</xdr:col>
                    <xdr:colOff>91440</xdr:colOff>
                    <xdr:row>18</xdr:row>
                    <xdr:rowOff>53340</xdr:rowOff>
                  </from>
                  <to>
                    <xdr:col>4</xdr:col>
                    <xdr:colOff>243840</xdr:colOff>
                    <xdr:row>18</xdr:row>
                    <xdr:rowOff>190500</xdr:rowOff>
                  </to>
                </anchor>
              </controlPr>
            </control>
          </mc:Choice>
        </mc:AlternateContent>
        <mc:AlternateContent xmlns:mc="http://schemas.openxmlformats.org/markup-compatibility/2006">
          <mc:Choice Requires="x14">
            <control shapeId="292916" r:id="rId43" name="Option Button 52">
              <controlPr defaultSize="0" autoFill="0" autoLine="0" autoPict="0">
                <anchor moveWithCells="1">
                  <from>
                    <xdr:col>5</xdr:col>
                    <xdr:colOff>83820</xdr:colOff>
                    <xdr:row>18</xdr:row>
                    <xdr:rowOff>53340</xdr:rowOff>
                  </from>
                  <to>
                    <xdr:col>5</xdr:col>
                    <xdr:colOff>236220</xdr:colOff>
                    <xdr:row>18</xdr:row>
                    <xdr:rowOff>190500</xdr:rowOff>
                  </to>
                </anchor>
              </controlPr>
            </control>
          </mc:Choice>
        </mc:AlternateContent>
        <mc:AlternateContent xmlns:mc="http://schemas.openxmlformats.org/markup-compatibility/2006">
          <mc:Choice Requires="x14">
            <control shapeId="292917" r:id="rId44" name="Option Button 53">
              <controlPr defaultSize="0" autoFill="0" autoLine="0" autoPict="0">
                <anchor moveWithCells="1">
                  <from>
                    <xdr:col>6</xdr:col>
                    <xdr:colOff>68580</xdr:colOff>
                    <xdr:row>18</xdr:row>
                    <xdr:rowOff>53340</xdr:rowOff>
                  </from>
                  <to>
                    <xdr:col>6</xdr:col>
                    <xdr:colOff>228600</xdr:colOff>
                    <xdr:row>18</xdr:row>
                    <xdr:rowOff>190500</xdr:rowOff>
                  </to>
                </anchor>
              </controlPr>
            </control>
          </mc:Choice>
        </mc:AlternateContent>
        <mc:AlternateContent xmlns:mc="http://schemas.openxmlformats.org/markup-compatibility/2006">
          <mc:Choice Requires="x14">
            <control shapeId="292918" r:id="rId45" name="Option Button 54">
              <controlPr defaultSize="0" autoFill="0" autoLine="0" autoPict="0">
                <anchor moveWithCells="1">
                  <from>
                    <xdr:col>7</xdr:col>
                    <xdr:colOff>60960</xdr:colOff>
                    <xdr:row>18</xdr:row>
                    <xdr:rowOff>53340</xdr:rowOff>
                  </from>
                  <to>
                    <xdr:col>7</xdr:col>
                    <xdr:colOff>220980</xdr:colOff>
                    <xdr:row>18</xdr:row>
                    <xdr:rowOff>190500</xdr:rowOff>
                  </to>
                </anchor>
              </controlPr>
            </control>
          </mc:Choice>
        </mc:AlternateContent>
        <mc:AlternateContent xmlns:mc="http://schemas.openxmlformats.org/markup-compatibility/2006">
          <mc:Choice Requires="x14">
            <control shapeId="292919" r:id="rId46" name="Option Button 55">
              <controlPr defaultSize="0" autoFill="0" autoLine="0" autoPict="0">
                <anchor moveWithCells="1">
                  <from>
                    <xdr:col>8</xdr:col>
                    <xdr:colOff>53340</xdr:colOff>
                    <xdr:row>18</xdr:row>
                    <xdr:rowOff>53340</xdr:rowOff>
                  </from>
                  <to>
                    <xdr:col>8</xdr:col>
                    <xdr:colOff>205740</xdr:colOff>
                    <xdr:row>18</xdr:row>
                    <xdr:rowOff>190500</xdr:rowOff>
                  </to>
                </anchor>
              </controlPr>
            </control>
          </mc:Choice>
        </mc:AlternateContent>
        <mc:AlternateContent xmlns:mc="http://schemas.openxmlformats.org/markup-compatibility/2006">
          <mc:Choice Requires="x14">
            <control shapeId="292920" r:id="rId47" name="Group Box 56">
              <controlPr defaultSize="0" print="0" autoFill="0" autoPict="0">
                <anchor moveWithCells="1">
                  <from>
                    <xdr:col>4</xdr:col>
                    <xdr:colOff>0</xdr:colOff>
                    <xdr:row>19</xdr:row>
                    <xdr:rowOff>0</xdr:rowOff>
                  </from>
                  <to>
                    <xdr:col>9</xdr:col>
                    <xdr:colOff>0</xdr:colOff>
                    <xdr:row>19</xdr:row>
                    <xdr:rowOff>190500</xdr:rowOff>
                  </to>
                </anchor>
              </controlPr>
            </control>
          </mc:Choice>
        </mc:AlternateContent>
        <mc:AlternateContent xmlns:mc="http://schemas.openxmlformats.org/markup-compatibility/2006">
          <mc:Choice Requires="x14">
            <control shapeId="292921" r:id="rId48" name="Option Button 57">
              <controlPr defaultSize="0" autoFill="0" autoLine="0" autoPict="0">
                <anchor moveWithCells="1">
                  <from>
                    <xdr:col>4</xdr:col>
                    <xdr:colOff>91440</xdr:colOff>
                    <xdr:row>19</xdr:row>
                    <xdr:rowOff>30480</xdr:rowOff>
                  </from>
                  <to>
                    <xdr:col>4</xdr:col>
                    <xdr:colOff>243840</xdr:colOff>
                    <xdr:row>19</xdr:row>
                    <xdr:rowOff>160020</xdr:rowOff>
                  </to>
                </anchor>
              </controlPr>
            </control>
          </mc:Choice>
        </mc:AlternateContent>
        <mc:AlternateContent xmlns:mc="http://schemas.openxmlformats.org/markup-compatibility/2006">
          <mc:Choice Requires="x14">
            <control shapeId="292922" r:id="rId49" name="Option Button 58">
              <controlPr defaultSize="0" autoFill="0" autoLine="0" autoPict="0">
                <anchor moveWithCells="1">
                  <from>
                    <xdr:col>5</xdr:col>
                    <xdr:colOff>83820</xdr:colOff>
                    <xdr:row>19</xdr:row>
                    <xdr:rowOff>30480</xdr:rowOff>
                  </from>
                  <to>
                    <xdr:col>5</xdr:col>
                    <xdr:colOff>236220</xdr:colOff>
                    <xdr:row>19</xdr:row>
                    <xdr:rowOff>160020</xdr:rowOff>
                  </to>
                </anchor>
              </controlPr>
            </control>
          </mc:Choice>
        </mc:AlternateContent>
        <mc:AlternateContent xmlns:mc="http://schemas.openxmlformats.org/markup-compatibility/2006">
          <mc:Choice Requires="x14">
            <control shapeId="292923" r:id="rId50" name="Option Button 59">
              <controlPr defaultSize="0" autoFill="0" autoLine="0" autoPict="0">
                <anchor moveWithCells="1">
                  <from>
                    <xdr:col>6</xdr:col>
                    <xdr:colOff>68580</xdr:colOff>
                    <xdr:row>19</xdr:row>
                    <xdr:rowOff>30480</xdr:rowOff>
                  </from>
                  <to>
                    <xdr:col>6</xdr:col>
                    <xdr:colOff>228600</xdr:colOff>
                    <xdr:row>19</xdr:row>
                    <xdr:rowOff>160020</xdr:rowOff>
                  </to>
                </anchor>
              </controlPr>
            </control>
          </mc:Choice>
        </mc:AlternateContent>
        <mc:AlternateContent xmlns:mc="http://schemas.openxmlformats.org/markup-compatibility/2006">
          <mc:Choice Requires="x14">
            <control shapeId="292924" r:id="rId51" name="Option Button 60">
              <controlPr defaultSize="0" autoFill="0" autoLine="0" autoPict="0">
                <anchor moveWithCells="1">
                  <from>
                    <xdr:col>7</xdr:col>
                    <xdr:colOff>60960</xdr:colOff>
                    <xdr:row>19</xdr:row>
                    <xdr:rowOff>30480</xdr:rowOff>
                  </from>
                  <to>
                    <xdr:col>7</xdr:col>
                    <xdr:colOff>220980</xdr:colOff>
                    <xdr:row>19</xdr:row>
                    <xdr:rowOff>160020</xdr:rowOff>
                  </to>
                </anchor>
              </controlPr>
            </control>
          </mc:Choice>
        </mc:AlternateContent>
        <mc:AlternateContent xmlns:mc="http://schemas.openxmlformats.org/markup-compatibility/2006">
          <mc:Choice Requires="x14">
            <control shapeId="292925" r:id="rId52" name="Option Button 61">
              <controlPr defaultSize="0" autoFill="0" autoLine="0" autoPict="0">
                <anchor moveWithCells="1">
                  <from>
                    <xdr:col>8</xdr:col>
                    <xdr:colOff>53340</xdr:colOff>
                    <xdr:row>19</xdr:row>
                    <xdr:rowOff>30480</xdr:rowOff>
                  </from>
                  <to>
                    <xdr:col>8</xdr:col>
                    <xdr:colOff>205740</xdr:colOff>
                    <xdr:row>19</xdr:row>
                    <xdr:rowOff>160020</xdr:rowOff>
                  </to>
                </anchor>
              </controlPr>
            </control>
          </mc:Choice>
        </mc:AlternateContent>
        <mc:AlternateContent xmlns:mc="http://schemas.openxmlformats.org/markup-compatibility/2006">
          <mc:Choice Requires="x14">
            <control shapeId="292926" r:id="rId53" name="Group Box 62">
              <controlPr defaultSize="0" print="0" autoFill="0" autoPict="0">
                <anchor moveWithCells="1">
                  <from>
                    <xdr:col>4</xdr:col>
                    <xdr:colOff>0</xdr:colOff>
                    <xdr:row>20</xdr:row>
                    <xdr:rowOff>15240</xdr:rowOff>
                  </from>
                  <to>
                    <xdr:col>9</xdr:col>
                    <xdr:colOff>0</xdr:colOff>
                    <xdr:row>20</xdr:row>
                    <xdr:rowOff>243840</xdr:rowOff>
                  </to>
                </anchor>
              </controlPr>
            </control>
          </mc:Choice>
        </mc:AlternateContent>
        <mc:AlternateContent xmlns:mc="http://schemas.openxmlformats.org/markup-compatibility/2006">
          <mc:Choice Requires="x14">
            <control shapeId="292927" r:id="rId54" name="Option Button 63">
              <controlPr defaultSize="0" autoFill="0" autoLine="0" autoPict="0">
                <anchor moveWithCells="1">
                  <from>
                    <xdr:col>4</xdr:col>
                    <xdr:colOff>91440</xdr:colOff>
                    <xdr:row>20</xdr:row>
                    <xdr:rowOff>60960</xdr:rowOff>
                  </from>
                  <to>
                    <xdr:col>4</xdr:col>
                    <xdr:colOff>243840</xdr:colOff>
                    <xdr:row>20</xdr:row>
                    <xdr:rowOff>205740</xdr:rowOff>
                  </to>
                </anchor>
              </controlPr>
            </control>
          </mc:Choice>
        </mc:AlternateContent>
        <mc:AlternateContent xmlns:mc="http://schemas.openxmlformats.org/markup-compatibility/2006">
          <mc:Choice Requires="x14">
            <control shapeId="292928" r:id="rId55" name="Option Button 64">
              <controlPr defaultSize="0" autoFill="0" autoLine="0" autoPict="0">
                <anchor moveWithCells="1">
                  <from>
                    <xdr:col>5</xdr:col>
                    <xdr:colOff>83820</xdr:colOff>
                    <xdr:row>20</xdr:row>
                    <xdr:rowOff>60960</xdr:rowOff>
                  </from>
                  <to>
                    <xdr:col>5</xdr:col>
                    <xdr:colOff>236220</xdr:colOff>
                    <xdr:row>20</xdr:row>
                    <xdr:rowOff>205740</xdr:rowOff>
                  </to>
                </anchor>
              </controlPr>
            </control>
          </mc:Choice>
        </mc:AlternateContent>
        <mc:AlternateContent xmlns:mc="http://schemas.openxmlformats.org/markup-compatibility/2006">
          <mc:Choice Requires="x14">
            <control shapeId="292929" r:id="rId56" name="Option Button 65">
              <controlPr defaultSize="0" autoFill="0" autoLine="0" autoPict="0">
                <anchor moveWithCells="1">
                  <from>
                    <xdr:col>6</xdr:col>
                    <xdr:colOff>68580</xdr:colOff>
                    <xdr:row>20</xdr:row>
                    <xdr:rowOff>60960</xdr:rowOff>
                  </from>
                  <to>
                    <xdr:col>6</xdr:col>
                    <xdr:colOff>228600</xdr:colOff>
                    <xdr:row>20</xdr:row>
                    <xdr:rowOff>205740</xdr:rowOff>
                  </to>
                </anchor>
              </controlPr>
            </control>
          </mc:Choice>
        </mc:AlternateContent>
        <mc:AlternateContent xmlns:mc="http://schemas.openxmlformats.org/markup-compatibility/2006">
          <mc:Choice Requires="x14">
            <control shapeId="292930" r:id="rId57" name="Option Button 66">
              <controlPr defaultSize="0" autoFill="0" autoLine="0" autoPict="0">
                <anchor moveWithCells="1">
                  <from>
                    <xdr:col>7</xdr:col>
                    <xdr:colOff>60960</xdr:colOff>
                    <xdr:row>20</xdr:row>
                    <xdr:rowOff>60960</xdr:rowOff>
                  </from>
                  <to>
                    <xdr:col>7</xdr:col>
                    <xdr:colOff>220980</xdr:colOff>
                    <xdr:row>20</xdr:row>
                    <xdr:rowOff>205740</xdr:rowOff>
                  </to>
                </anchor>
              </controlPr>
            </control>
          </mc:Choice>
        </mc:AlternateContent>
        <mc:AlternateContent xmlns:mc="http://schemas.openxmlformats.org/markup-compatibility/2006">
          <mc:Choice Requires="x14">
            <control shapeId="292931" r:id="rId58" name="Option Button 67">
              <controlPr defaultSize="0" autoFill="0" autoLine="0" autoPict="0">
                <anchor moveWithCells="1">
                  <from>
                    <xdr:col>8</xdr:col>
                    <xdr:colOff>53340</xdr:colOff>
                    <xdr:row>20</xdr:row>
                    <xdr:rowOff>60960</xdr:rowOff>
                  </from>
                  <to>
                    <xdr:col>8</xdr:col>
                    <xdr:colOff>205740</xdr:colOff>
                    <xdr:row>20</xdr:row>
                    <xdr:rowOff>205740</xdr:rowOff>
                  </to>
                </anchor>
              </controlPr>
            </control>
          </mc:Choice>
        </mc:AlternateContent>
        <mc:AlternateContent xmlns:mc="http://schemas.openxmlformats.org/markup-compatibility/2006">
          <mc:Choice Requires="x14">
            <control shapeId="292932" r:id="rId59" name="Group Box 68">
              <controlPr defaultSize="0" print="0" autoFill="0" autoPict="0">
                <anchor moveWithCells="1">
                  <from>
                    <xdr:col>4</xdr:col>
                    <xdr:colOff>0</xdr:colOff>
                    <xdr:row>21</xdr:row>
                    <xdr:rowOff>0</xdr:rowOff>
                  </from>
                  <to>
                    <xdr:col>9</xdr:col>
                    <xdr:colOff>0</xdr:colOff>
                    <xdr:row>21</xdr:row>
                    <xdr:rowOff>175260</xdr:rowOff>
                  </to>
                </anchor>
              </controlPr>
            </control>
          </mc:Choice>
        </mc:AlternateContent>
        <mc:AlternateContent xmlns:mc="http://schemas.openxmlformats.org/markup-compatibility/2006">
          <mc:Choice Requires="x14">
            <control shapeId="292933" r:id="rId60" name="Option Button 69">
              <controlPr defaultSize="0" autoFill="0" autoLine="0" autoPict="0">
                <anchor moveWithCells="1">
                  <from>
                    <xdr:col>4</xdr:col>
                    <xdr:colOff>91440</xdr:colOff>
                    <xdr:row>21</xdr:row>
                    <xdr:rowOff>30480</xdr:rowOff>
                  </from>
                  <to>
                    <xdr:col>4</xdr:col>
                    <xdr:colOff>243840</xdr:colOff>
                    <xdr:row>21</xdr:row>
                    <xdr:rowOff>144780</xdr:rowOff>
                  </to>
                </anchor>
              </controlPr>
            </control>
          </mc:Choice>
        </mc:AlternateContent>
        <mc:AlternateContent xmlns:mc="http://schemas.openxmlformats.org/markup-compatibility/2006">
          <mc:Choice Requires="x14">
            <control shapeId="292934" r:id="rId61" name="Option Button 70">
              <controlPr defaultSize="0" autoFill="0" autoLine="0" autoPict="0">
                <anchor moveWithCells="1">
                  <from>
                    <xdr:col>5</xdr:col>
                    <xdr:colOff>83820</xdr:colOff>
                    <xdr:row>21</xdr:row>
                    <xdr:rowOff>30480</xdr:rowOff>
                  </from>
                  <to>
                    <xdr:col>5</xdr:col>
                    <xdr:colOff>236220</xdr:colOff>
                    <xdr:row>21</xdr:row>
                    <xdr:rowOff>144780</xdr:rowOff>
                  </to>
                </anchor>
              </controlPr>
            </control>
          </mc:Choice>
        </mc:AlternateContent>
        <mc:AlternateContent xmlns:mc="http://schemas.openxmlformats.org/markup-compatibility/2006">
          <mc:Choice Requires="x14">
            <control shapeId="292935" r:id="rId62" name="Option Button 71">
              <controlPr defaultSize="0" autoFill="0" autoLine="0" autoPict="0">
                <anchor moveWithCells="1">
                  <from>
                    <xdr:col>6</xdr:col>
                    <xdr:colOff>68580</xdr:colOff>
                    <xdr:row>21</xdr:row>
                    <xdr:rowOff>30480</xdr:rowOff>
                  </from>
                  <to>
                    <xdr:col>6</xdr:col>
                    <xdr:colOff>228600</xdr:colOff>
                    <xdr:row>21</xdr:row>
                    <xdr:rowOff>144780</xdr:rowOff>
                  </to>
                </anchor>
              </controlPr>
            </control>
          </mc:Choice>
        </mc:AlternateContent>
        <mc:AlternateContent xmlns:mc="http://schemas.openxmlformats.org/markup-compatibility/2006">
          <mc:Choice Requires="x14">
            <control shapeId="292936" r:id="rId63" name="Option Button 72">
              <controlPr defaultSize="0" autoFill="0" autoLine="0" autoPict="0">
                <anchor moveWithCells="1">
                  <from>
                    <xdr:col>7</xdr:col>
                    <xdr:colOff>60960</xdr:colOff>
                    <xdr:row>21</xdr:row>
                    <xdr:rowOff>30480</xdr:rowOff>
                  </from>
                  <to>
                    <xdr:col>7</xdr:col>
                    <xdr:colOff>220980</xdr:colOff>
                    <xdr:row>21</xdr:row>
                    <xdr:rowOff>144780</xdr:rowOff>
                  </to>
                </anchor>
              </controlPr>
            </control>
          </mc:Choice>
        </mc:AlternateContent>
        <mc:AlternateContent xmlns:mc="http://schemas.openxmlformats.org/markup-compatibility/2006">
          <mc:Choice Requires="x14">
            <control shapeId="292937" r:id="rId64" name="Option Button 73">
              <controlPr defaultSize="0" autoFill="0" autoLine="0" autoPict="0">
                <anchor moveWithCells="1">
                  <from>
                    <xdr:col>8</xdr:col>
                    <xdr:colOff>53340</xdr:colOff>
                    <xdr:row>21</xdr:row>
                    <xdr:rowOff>30480</xdr:rowOff>
                  </from>
                  <to>
                    <xdr:col>8</xdr:col>
                    <xdr:colOff>205740</xdr:colOff>
                    <xdr:row>21</xdr:row>
                    <xdr:rowOff>144780</xdr:rowOff>
                  </to>
                </anchor>
              </controlPr>
            </control>
          </mc:Choice>
        </mc:AlternateContent>
        <mc:AlternateContent xmlns:mc="http://schemas.openxmlformats.org/markup-compatibility/2006">
          <mc:Choice Requires="x14">
            <control shapeId="292938" r:id="rId65" name="Group Box 74">
              <controlPr defaultSize="0" print="0" autoFill="0" autoPict="0">
                <anchor moveWithCells="1">
                  <from>
                    <xdr:col>4</xdr:col>
                    <xdr:colOff>0</xdr:colOff>
                    <xdr:row>9</xdr:row>
                    <xdr:rowOff>15240</xdr:rowOff>
                  </from>
                  <to>
                    <xdr:col>9</xdr:col>
                    <xdr:colOff>0</xdr:colOff>
                    <xdr:row>9</xdr:row>
                    <xdr:rowOff>220980</xdr:rowOff>
                  </to>
                </anchor>
              </controlPr>
            </control>
          </mc:Choice>
        </mc:AlternateContent>
        <mc:AlternateContent xmlns:mc="http://schemas.openxmlformats.org/markup-compatibility/2006">
          <mc:Choice Requires="x14">
            <control shapeId="292939" r:id="rId66" name="Option Button 75">
              <controlPr defaultSize="0" autoFill="0" autoLine="0" autoPict="0">
                <anchor moveWithCells="1">
                  <from>
                    <xdr:col>4</xdr:col>
                    <xdr:colOff>91440</xdr:colOff>
                    <xdr:row>9</xdr:row>
                    <xdr:rowOff>53340</xdr:rowOff>
                  </from>
                  <to>
                    <xdr:col>4</xdr:col>
                    <xdr:colOff>243840</xdr:colOff>
                    <xdr:row>9</xdr:row>
                    <xdr:rowOff>190500</xdr:rowOff>
                  </to>
                </anchor>
              </controlPr>
            </control>
          </mc:Choice>
        </mc:AlternateContent>
        <mc:AlternateContent xmlns:mc="http://schemas.openxmlformats.org/markup-compatibility/2006">
          <mc:Choice Requires="x14">
            <control shapeId="292940" r:id="rId67" name="Option Button 76">
              <controlPr defaultSize="0" autoFill="0" autoLine="0" autoPict="0">
                <anchor moveWithCells="1">
                  <from>
                    <xdr:col>5</xdr:col>
                    <xdr:colOff>83820</xdr:colOff>
                    <xdr:row>9</xdr:row>
                    <xdr:rowOff>53340</xdr:rowOff>
                  </from>
                  <to>
                    <xdr:col>5</xdr:col>
                    <xdr:colOff>236220</xdr:colOff>
                    <xdr:row>9</xdr:row>
                    <xdr:rowOff>190500</xdr:rowOff>
                  </to>
                </anchor>
              </controlPr>
            </control>
          </mc:Choice>
        </mc:AlternateContent>
        <mc:AlternateContent xmlns:mc="http://schemas.openxmlformats.org/markup-compatibility/2006">
          <mc:Choice Requires="x14">
            <control shapeId="292941" r:id="rId68" name="Option Button 77">
              <controlPr defaultSize="0" autoFill="0" autoLine="0" autoPict="0">
                <anchor moveWithCells="1">
                  <from>
                    <xdr:col>6</xdr:col>
                    <xdr:colOff>68580</xdr:colOff>
                    <xdr:row>9</xdr:row>
                    <xdr:rowOff>53340</xdr:rowOff>
                  </from>
                  <to>
                    <xdr:col>6</xdr:col>
                    <xdr:colOff>228600</xdr:colOff>
                    <xdr:row>9</xdr:row>
                    <xdr:rowOff>190500</xdr:rowOff>
                  </to>
                </anchor>
              </controlPr>
            </control>
          </mc:Choice>
        </mc:AlternateContent>
        <mc:AlternateContent xmlns:mc="http://schemas.openxmlformats.org/markup-compatibility/2006">
          <mc:Choice Requires="x14">
            <control shapeId="292942" r:id="rId69" name="Option Button 78">
              <controlPr defaultSize="0" autoFill="0" autoLine="0" autoPict="0">
                <anchor moveWithCells="1">
                  <from>
                    <xdr:col>7</xdr:col>
                    <xdr:colOff>60960</xdr:colOff>
                    <xdr:row>9</xdr:row>
                    <xdr:rowOff>53340</xdr:rowOff>
                  </from>
                  <to>
                    <xdr:col>7</xdr:col>
                    <xdr:colOff>220980</xdr:colOff>
                    <xdr:row>9</xdr:row>
                    <xdr:rowOff>190500</xdr:rowOff>
                  </to>
                </anchor>
              </controlPr>
            </control>
          </mc:Choice>
        </mc:AlternateContent>
        <mc:AlternateContent xmlns:mc="http://schemas.openxmlformats.org/markup-compatibility/2006">
          <mc:Choice Requires="x14">
            <control shapeId="292943" r:id="rId70" name="Option Button 79">
              <controlPr defaultSize="0" autoFill="0" autoLine="0" autoPict="0">
                <anchor moveWithCells="1">
                  <from>
                    <xdr:col>8</xdr:col>
                    <xdr:colOff>53340</xdr:colOff>
                    <xdr:row>9</xdr:row>
                    <xdr:rowOff>53340</xdr:rowOff>
                  </from>
                  <to>
                    <xdr:col>8</xdr:col>
                    <xdr:colOff>205740</xdr:colOff>
                    <xdr:row>9</xdr:row>
                    <xdr:rowOff>190500</xdr:rowOff>
                  </to>
                </anchor>
              </controlPr>
            </control>
          </mc:Choice>
        </mc:AlternateContent>
        <mc:AlternateContent xmlns:mc="http://schemas.openxmlformats.org/markup-compatibility/2006">
          <mc:Choice Requires="x14">
            <control shapeId="292966" r:id="rId71" name="Group Box 102">
              <controlPr defaultSize="0" print="0" autoFill="0" autoPict="0">
                <anchor moveWithCells="1">
                  <from>
                    <xdr:col>4</xdr:col>
                    <xdr:colOff>0</xdr:colOff>
                    <xdr:row>24</xdr:row>
                    <xdr:rowOff>7620</xdr:rowOff>
                  </from>
                  <to>
                    <xdr:col>9</xdr:col>
                    <xdr:colOff>0</xdr:colOff>
                    <xdr:row>24</xdr:row>
                    <xdr:rowOff>228600</xdr:rowOff>
                  </to>
                </anchor>
              </controlPr>
            </control>
          </mc:Choice>
        </mc:AlternateContent>
        <mc:AlternateContent xmlns:mc="http://schemas.openxmlformats.org/markup-compatibility/2006">
          <mc:Choice Requires="x14">
            <control shapeId="292967" r:id="rId72" name="Option Button 103">
              <controlPr defaultSize="0" autoFill="0" autoLine="0" autoPict="0">
                <anchor moveWithCells="1">
                  <from>
                    <xdr:col>4</xdr:col>
                    <xdr:colOff>91440</xdr:colOff>
                    <xdr:row>24</xdr:row>
                    <xdr:rowOff>45720</xdr:rowOff>
                  </from>
                  <to>
                    <xdr:col>4</xdr:col>
                    <xdr:colOff>243840</xdr:colOff>
                    <xdr:row>24</xdr:row>
                    <xdr:rowOff>190500</xdr:rowOff>
                  </to>
                </anchor>
              </controlPr>
            </control>
          </mc:Choice>
        </mc:AlternateContent>
        <mc:AlternateContent xmlns:mc="http://schemas.openxmlformats.org/markup-compatibility/2006">
          <mc:Choice Requires="x14">
            <control shapeId="292968" r:id="rId73" name="Option Button 104">
              <controlPr defaultSize="0" autoFill="0" autoLine="0" autoPict="0">
                <anchor moveWithCells="1">
                  <from>
                    <xdr:col>5</xdr:col>
                    <xdr:colOff>83820</xdr:colOff>
                    <xdr:row>24</xdr:row>
                    <xdr:rowOff>45720</xdr:rowOff>
                  </from>
                  <to>
                    <xdr:col>5</xdr:col>
                    <xdr:colOff>236220</xdr:colOff>
                    <xdr:row>24</xdr:row>
                    <xdr:rowOff>190500</xdr:rowOff>
                  </to>
                </anchor>
              </controlPr>
            </control>
          </mc:Choice>
        </mc:AlternateContent>
        <mc:AlternateContent xmlns:mc="http://schemas.openxmlformats.org/markup-compatibility/2006">
          <mc:Choice Requires="x14">
            <control shapeId="292969" r:id="rId74" name="Option Button 105">
              <controlPr defaultSize="0" autoFill="0" autoLine="0" autoPict="0">
                <anchor moveWithCells="1">
                  <from>
                    <xdr:col>6</xdr:col>
                    <xdr:colOff>68580</xdr:colOff>
                    <xdr:row>24</xdr:row>
                    <xdr:rowOff>45720</xdr:rowOff>
                  </from>
                  <to>
                    <xdr:col>6</xdr:col>
                    <xdr:colOff>228600</xdr:colOff>
                    <xdr:row>24</xdr:row>
                    <xdr:rowOff>190500</xdr:rowOff>
                  </to>
                </anchor>
              </controlPr>
            </control>
          </mc:Choice>
        </mc:AlternateContent>
        <mc:AlternateContent xmlns:mc="http://schemas.openxmlformats.org/markup-compatibility/2006">
          <mc:Choice Requires="x14">
            <control shapeId="292970" r:id="rId75" name="Option Button 106">
              <controlPr defaultSize="0" autoFill="0" autoLine="0" autoPict="0">
                <anchor moveWithCells="1">
                  <from>
                    <xdr:col>7</xdr:col>
                    <xdr:colOff>60960</xdr:colOff>
                    <xdr:row>24</xdr:row>
                    <xdr:rowOff>45720</xdr:rowOff>
                  </from>
                  <to>
                    <xdr:col>7</xdr:col>
                    <xdr:colOff>220980</xdr:colOff>
                    <xdr:row>24</xdr:row>
                    <xdr:rowOff>190500</xdr:rowOff>
                  </to>
                </anchor>
              </controlPr>
            </control>
          </mc:Choice>
        </mc:AlternateContent>
        <mc:AlternateContent xmlns:mc="http://schemas.openxmlformats.org/markup-compatibility/2006">
          <mc:Choice Requires="x14">
            <control shapeId="292971" r:id="rId76" name="Option Button 107">
              <controlPr defaultSize="0" autoFill="0" autoLine="0" autoPict="0">
                <anchor moveWithCells="1">
                  <from>
                    <xdr:col>8</xdr:col>
                    <xdr:colOff>53340</xdr:colOff>
                    <xdr:row>24</xdr:row>
                    <xdr:rowOff>45720</xdr:rowOff>
                  </from>
                  <to>
                    <xdr:col>8</xdr:col>
                    <xdr:colOff>205740</xdr:colOff>
                    <xdr:row>24</xdr:row>
                    <xdr:rowOff>190500</xdr:rowOff>
                  </to>
                </anchor>
              </controlPr>
            </control>
          </mc:Choice>
        </mc:AlternateContent>
        <mc:AlternateContent xmlns:mc="http://schemas.openxmlformats.org/markup-compatibility/2006">
          <mc:Choice Requires="x14">
            <control shapeId="292972" r:id="rId77" name="Group Box 108">
              <controlPr defaultSize="0" print="0" autoFill="0" autoPict="0">
                <anchor moveWithCells="1">
                  <from>
                    <xdr:col>4</xdr:col>
                    <xdr:colOff>0</xdr:colOff>
                    <xdr:row>25</xdr:row>
                    <xdr:rowOff>0</xdr:rowOff>
                  </from>
                  <to>
                    <xdr:col>9</xdr:col>
                    <xdr:colOff>0</xdr:colOff>
                    <xdr:row>25</xdr:row>
                    <xdr:rowOff>228600</xdr:rowOff>
                  </to>
                </anchor>
              </controlPr>
            </control>
          </mc:Choice>
        </mc:AlternateContent>
        <mc:AlternateContent xmlns:mc="http://schemas.openxmlformats.org/markup-compatibility/2006">
          <mc:Choice Requires="x14">
            <control shapeId="292973" r:id="rId78" name="Option Button 109">
              <controlPr defaultSize="0" autoFill="0" autoLine="0" autoPict="0">
                <anchor moveWithCells="1">
                  <from>
                    <xdr:col>4</xdr:col>
                    <xdr:colOff>91440</xdr:colOff>
                    <xdr:row>25</xdr:row>
                    <xdr:rowOff>45720</xdr:rowOff>
                  </from>
                  <to>
                    <xdr:col>4</xdr:col>
                    <xdr:colOff>243840</xdr:colOff>
                    <xdr:row>25</xdr:row>
                    <xdr:rowOff>190500</xdr:rowOff>
                  </to>
                </anchor>
              </controlPr>
            </control>
          </mc:Choice>
        </mc:AlternateContent>
        <mc:AlternateContent xmlns:mc="http://schemas.openxmlformats.org/markup-compatibility/2006">
          <mc:Choice Requires="x14">
            <control shapeId="292974" r:id="rId79" name="Option Button 110">
              <controlPr defaultSize="0" autoFill="0" autoLine="0" autoPict="0">
                <anchor moveWithCells="1">
                  <from>
                    <xdr:col>5</xdr:col>
                    <xdr:colOff>83820</xdr:colOff>
                    <xdr:row>25</xdr:row>
                    <xdr:rowOff>45720</xdr:rowOff>
                  </from>
                  <to>
                    <xdr:col>5</xdr:col>
                    <xdr:colOff>236220</xdr:colOff>
                    <xdr:row>25</xdr:row>
                    <xdr:rowOff>190500</xdr:rowOff>
                  </to>
                </anchor>
              </controlPr>
            </control>
          </mc:Choice>
        </mc:AlternateContent>
        <mc:AlternateContent xmlns:mc="http://schemas.openxmlformats.org/markup-compatibility/2006">
          <mc:Choice Requires="x14">
            <control shapeId="292975" r:id="rId80" name="Option Button 111">
              <controlPr defaultSize="0" autoFill="0" autoLine="0" autoPict="0">
                <anchor moveWithCells="1">
                  <from>
                    <xdr:col>6</xdr:col>
                    <xdr:colOff>68580</xdr:colOff>
                    <xdr:row>25</xdr:row>
                    <xdr:rowOff>45720</xdr:rowOff>
                  </from>
                  <to>
                    <xdr:col>6</xdr:col>
                    <xdr:colOff>228600</xdr:colOff>
                    <xdr:row>25</xdr:row>
                    <xdr:rowOff>190500</xdr:rowOff>
                  </to>
                </anchor>
              </controlPr>
            </control>
          </mc:Choice>
        </mc:AlternateContent>
        <mc:AlternateContent xmlns:mc="http://schemas.openxmlformats.org/markup-compatibility/2006">
          <mc:Choice Requires="x14">
            <control shapeId="292976" r:id="rId81" name="Option Button 112">
              <controlPr defaultSize="0" autoFill="0" autoLine="0" autoPict="0">
                <anchor moveWithCells="1">
                  <from>
                    <xdr:col>7</xdr:col>
                    <xdr:colOff>60960</xdr:colOff>
                    <xdr:row>25</xdr:row>
                    <xdr:rowOff>45720</xdr:rowOff>
                  </from>
                  <to>
                    <xdr:col>7</xdr:col>
                    <xdr:colOff>220980</xdr:colOff>
                    <xdr:row>25</xdr:row>
                    <xdr:rowOff>190500</xdr:rowOff>
                  </to>
                </anchor>
              </controlPr>
            </control>
          </mc:Choice>
        </mc:AlternateContent>
        <mc:AlternateContent xmlns:mc="http://schemas.openxmlformats.org/markup-compatibility/2006">
          <mc:Choice Requires="x14">
            <control shapeId="292977" r:id="rId82" name="Option Button 113">
              <controlPr defaultSize="0" autoFill="0" autoLine="0" autoPict="0">
                <anchor moveWithCells="1">
                  <from>
                    <xdr:col>8</xdr:col>
                    <xdr:colOff>53340</xdr:colOff>
                    <xdr:row>25</xdr:row>
                    <xdr:rowOff>45720</xdr:rowOff>
                  </from>
                  <to>
                    <xdr:col>8</xdr:col>
                    <xdr:colOff>205740</xdr:colOff>
                    <xdr:row>25</xdr:row>
                    <xdr:rowOff>190500</xdr:rowOff>
                  </to>
                </anchor>
              </controlPr>
            </control>
          </mc:Choice>
        </mc:AlternateContent>
        <mc:AlternateContent xmlns:mc="http://schemas.openxmlformats.org/markup-compatibility/2006">
          <mc:Choice Requires="x14">
            <control shapeId="292978" r:id="rId83" name="Group Box 114">
              <controlPr defaultSize="0" print="0" autoFill="0" autoPict="0">
                <anchor moveWithCells="1">
                  <from>
                    <xdr:col>4</xdr:col>
                    <xdr:colOff>0</xdr:colOff>
                    <xdr:row>25</xdr:row>
                    <xdr:rowOff>403860</xdr:rowOff>
                  </from>
                  <to>
                    <xdr:col>9</xdr:col>
                    <xdr:colOff>0</xdr:colOff>
                    <xdr:row>26</xdr:row>
                    <xdr:rowOff>220980</xdr:rowOff>
                  </to>
                </anchor>
              </controlPr>
            </control>
          </mc:Choice>
        </mc:AlternateContent>
        <mc:AlternateContent xmlns:mc="http://schemas.openxmlformats.org/markup-compatibility/2006">
          <mc:Choice Requires="x14">
            <control shapeId="292979" r:id="rId84" name="Option Button 115">
              <controlPr defaultSize="0" autoFill="0" autoLine="0" autoPict="0">
                <anchor moveWithCells="1">
                  <from>
                    <xdr:col>4</xdr:col>
                    <xdr:colOff>91440</xdr:colOff>
                    <xdr:row>26</xdr:row>
                    <xdr:rowOff>38100</xdr:rowOff>
                  </from>
                  <to>
                    <xdr:col>4</xdr:col>
                    <xdr:colOff>243840</xdr:colOff>
                    <xdr:row>26</xdr:row>
                    <xdr:rowOff>182880</xdr:rowOff>
                  </to>
                </anchor>
              </controlPr>
            </control>
          </mc:Choice>
        </mc:AlternateContent>
        <mc:AlternateContent xmlns:mc="http://schemas.openxmlformats.org/markup-compatibility/2006">
          <mc:Choice Requires="x14">
            <control shapeId="292980" r:id="rId85" name="Option Button 116">
              <controlPr defaultSize="0" autoFill="0" autoLine="0" autoPict="0">
                <anchor moveWithCells="1">
                  <from>
                    <xdr:col>5</xdr:col>
                    <xdr:colOff>83820</xdr:colOff>
                    <xdr:row>26</xdr:row>
                    <xdr:rowOff>38100</xdr:rowOff>
                  </from>
                  <to>
                    <xdr:col>5</xdr:col>
                    <xdr:colOff>236220</xdr:colOff>
                    <xdr:row>26</xdr:row>
                    <xdr:rowOff>182880</xdr:rowOff>
                  </to>
                </anchor>
              </controlPr>
            </control>
          </mc:Choice>
        </mc:AlternateContent>
        <mc:AlternateContent xmlns:mc="http://schemas.openxmlformats.org/markup-compatibility/2006">
          <mc:Choice Requires="x14">
            <control shapeId="292981" r:id="rId86" name="Option Button 117">
              <controlPr defaultSize="0" autoFill="0" autoLine="0" autoPict="0">
                <anchor moveWithCells="1">
                  <from>
                    <xdr:col>6</xdr:col>
                    <xdr:colOff>68580</xdr:colOff>
                    <xdr:row>26</xdr:row>
                    <xdr:rowOff>38100</xdr:rowOff>
                  </from>
                  <to>
                    <xdr:col>6</xdr:col>
                    <xdr:colOff>228600</xdr:colOff>
                    <xdr:row>26</xdr:row>
                    <xdr:rowOff>182880</xdr:rowOff>
                  </to>
                </anchor>
              </controlPr>
            </control>
          </mc:Choice>
        </mc:AlternateContent>
        <mc:AlternateContent xmlns:mc="http://schemas.openxmlformats.org/markup-compatibility/2006">
          <mc:Choice Requires="x14">
            <control shapeId="292982" r:id="rId87" name="Option Button 118">
              <controlPr defaultSize="0" autoFill="0" autoLine="0" autoPict="0">
                <anchor moveWithCells="1">
                  <from>
                    <xdr:col>7</xdr:col>
                    <xdr:colOff>60960</xdr:colOff>
                    <xdr:row>26</xdr:row>
                    <xdr:rowOff>38100</xdr:rowOff>
                  </from>
                  <to>
                    <xdr:col>7</xdr:col>
                    <xdr:colOff>220980</xdr:colOff>
                    <xdr:row>26</xdr:row>
                    <xdr:rowOff>182880</xdr:rowOff>
                  </to>
                </anchor>
              </controlPr>
            </control>
          </mc:Choice>
        </mc:AlternateContent>
        <mc:AlternateContent xmlns:mc="http://schemas.openxmlformats.org/markup-compatibility/2006">
          <mc:Choice Requires="x14">
            <control shapeId="292983" r:id="rId88" name="Option Button 119">
              <controlPr defaultSize="0" autoFill="0" autoLine="0" autoPict="0">
                <anchor moveWithCells="1">
                  <from>
                    <xdr:col>8</xdr:col>
                    <xdr:colOff>53340</xdr:colOff>
                    <xdr:row>26</xdr:row>
                    <xdr:rowOff>38100</xdr:rowOff>
                  </from>
                  <to>
                    <xdr:col>8</xdr:col>
                    <xdr:colOff>205740</xdr:colOff>
                    <xdr:row>26</xdr:row>
                    <xdr:rowOff>182880</xdr:rowOff>
                  </to>
                </anchor>
              </controlPr>
            </control>
          </mc:Choice>
        </mc:AlternateContent>
        <mc:AlternateContent xmlns:mc="http://schemas.openxmlformats.org/markup-compatibility/2006">
          <mc:Choice Requires="x14">
            <control shapeId="292984" r:id="rId89" name="Group Box 120">
              <controlPr defaultSize="0" print="0" autoFill="0" autoPict="0">
                <anchor moveWithCells="1">
                  <from>
                    <xdr:col>4</xdr:col>
                    <xdr:colOff>0</xdr:colOff>
                    <xdr:row>28</xdr:row>
                    <xdr:rowOff>7620</xdr:rowOff>
                  </from>
                  <to>
                    <xdr:col>9</xdr:col>
                    <xdr:colOff>0</xdr:colOff>
                    <xdr:row>28</xdr:row>
                    <xdr:rowOff>236220</xdr:rowOff>
                  </to>
                </anchor>
              </controlPr>
            </control>
          </mc:Choice>
        </mc:AlternateContent>
        <mc:AlternateContent xmlns:mc="http://schemas.openxmlformats.org/markup-compatibility/2006">
          <mc:Choice Requires="x14">
            <control shapeId="292985" r:id="rId90" name="Option Button 121">
              <controlPr defaultSize="0" autoFill="0" autoLine="0" autoPict="0">
                <anchor moveWithCells="1">
                  <from>
                    <xdr:col>4</xdr:col>
                    <xdr:colOff>91440</xdr:colOff>
                    <xdr:row>28</xdr:row>
                    <xdr:rowOff>45720</xdr:rowOff>
                  </from>
                  <to>
                    <xdr:col>4</xdr:col>
                    <xdr:colOff>243840</xdr:colOff>
                    <xdr:row>28</xdr:row>
                    <xdr:rowOff>198120</xdr:rowOff>
                  </to>
                </anchor>
              </controlPr>
            </control>
          </mc:Choice>
        </mc:AlternateContent>
        <mc:AlternateContent xmlns:mc="http://schemas.openxmlformats.org/markup-compatibility/2006">
          <mc:Choice Requires="x14">
            <control shapeId="292986" r:id="rId91" name="Option Button 122">
              <controlPr defaultSize="0" autoFill="0" autoLine="0" autoPict="0">
                <anchor moveWithCells="1">
                  <from>
                    <xdr:col>5</xdr:col>
                    <xdr:colOff>83820</xdr:colOff>
                    <xdr:row>28</xdr:row>
                    <xdr:rowOff>45720</xdr:rowOff>
                  </from>
                  <to>
                    <xdr:col>5</xdr:col>
                    <xdr:colOff>236220</xdr:colOff>
                    <xdr:row>28</xdr:row>
                    <xdr:rowOff>198120</xdr:rowOff>
                  </to>
                </anchor>
              </controlPr>
            </control>
          </mc:Choice>
        </mc:AlternateContent>
        <mc:AlternateContent xmlns:mc="http://schemas.openxmlformats.org/markup-compatibility/2006">
          <mc:Choice Requires="x14">
            <control shapeId="292987" r:id="rId92" name="Option Button 123">
              <controlPr defaultSize="0" autoFill="0" autoLine="0" autoPict="0">
                <anchor moveWithCells="1">
                  <from>
                    <xdr:col>6</xdr:col>
                    <xdr:colOff>68580</xdr:colOff>
                    <xdr:row>28</xdr:row>
                    <xdr:rowOff>45720</xdr:rowOff>
                  </from>
                  <to>
                    <xdr:col>6</xdr:col>
                    <xdr:colOff>228600</xdr:colOff>
                    <xdr:row>28</xdr:row>
                    <xdr:rowOff>198120</xdr:rowOff>
                  </to>
                </anchor>
              </controlPr>
            </control>
          </mc:Choice>
        </mc:AlternateContent>
        <mc:AlternateContent xmlns:mc="http://schemas.openxmlformats.org/markup-compatibility/2006">
          <mc:Choice Requires="x14">
            <control shapeId="292988" r:id="rId93" name="Option Button 124">
              <controlPr defaultSize="0" autoFill="0" autoLine="0" autoPict="0">
                <anchor moveWithCells="1">
                  <from>
                    <xdr:col>7</xdr:col>
                    <xdr:colOff>60960</xdr:colOff>
                    <xdr:row>28</xdr:row>
                    <xdr:rowOff>45720</xdr:rowOff>
                  </from>
                  <to>
                    <xdr:col>7</xdr:col>
                    <xdr:colOff>220980</xdr:colOff>
                    <xdr:row>28</xdr:row>
                    <xdr:rowOff>198120</xdr:rowOff>
                  </to>
                </anchor>
              </controlPr>
            </control>
          </mc:Choice>
        </mc:AlternateContent>
        <mc:AlternateContent xmlns:mc="http://schemas.openxmlformats.org/markup-compatibility/2006">
          <mc:Choice Requires="x14">
            <control shapeId="292989" r:id="rId94" name="Option Button 125">
              <controlPr defaultSize="0" autoFill="0" autoLine="0" autoPict="0">
                <anchor moveWithCells="1">
                  <from>
                    <xdr:col>8</xdr:col>
                    <xdr:colOff>53340</xdr:colOff>
                    <xdr:row>28</xdr:row>
                    <xdr:rowOff>45720</xdr:rowOff>
                  </from>
                  <to>
                    <xdr:col>8</xdr:col>
                    <xdr:colOff>205740</xdr:colOff>
                    <xdr:row>28</xdr:row>
                    <xdr:rowOff>198120</xdr:rowOff>
                  </to>
                </anchor>
              </controlPr>
            </control>
          </mc:Choice>
        </mc:AlternateContent>
        <mc:AlternateContent xmlns:mc="http://schemas.openxmlformats.org/markup-compatibility/2006">
          <mc:Choice Requires="x14">
            <control shapeId="292990" r:id="rId95" name="Group Box 126">
              <controlPr defaultSize="0" print="0" autoFill="0" autoPict="0">
                <anchor moveWithCells="1">
                  <from>
                    <xdr:col>4</xdr:col>
                    <xdr:colOff>0</xdr:colOff>
                    <xdr:row>29</xdr:row>
                    <xdr:rowOff>7620</xdr:rowOff>
                  </from>
                  <to>
                    <xdr:col>9</xdr:col>
                    <xdr:colOff>0</xdr:colOff>
                    <xdr:row>29</xdr:row>
                    <xdr:rowOff>228600</xdr:rowOff>
                  </to>
                </anchor>
              </controlPr>
            </control>
          </mc:Choice>
        </mc:AlternateContent>
        <mc:AlternateContent xmlns:mc="http://schemas.openxmlformats.org/markup-compatibility/2006">
          <mc:Choice Requires="x14">
            <control shapeId="292991" r:id="rId96" name="Option Button 127">
              <controlPr defaultSize="0" autoFill="0" autoLine="0" autoPict="0">
                <anchor moveWithCells="1">
                  <from>
                    <xdr:col>4</xdr:col>
                    <xdr:colOff>91440</xdr:colOff>
                    <xdr:row>29</xdr:row>
                    <xdr:rowOff>45720</xdr:rowOff>
                  </from>
                  <to>
                    <xdr:col>4</xdr:col>
                    <xdr:colOff>243840</xdr:colOff>
                    <xdr:row>29</xdr:row>
                    <xdr:rowOff>190500</xdr:rowOff>
                  </to>
                </anchor>
              </controlPr>
            </control>
          </mc:Choice>
        </mc:AlternateContent>
        <mc:AlternateContent xmlns:mc="http://schemas.openxmlformats.org/markup-compatibility/2006">
          <mc:Choice Requires="x14">
            <control shapeId="292992" r:id="rId97" name="Option Button 128">
              <controlPr defaultSize="0" autoFill="0" autoLine="0" autoPict="0">
                <anchor moveWithCells="1">
                  <from>
                    <xdr:col>5</xdr:col>
                    <xdr:colOff>83820</xdr:colOff>
                    <xdr:row>29</xdr:row>
                    <xdr:rowOff>45720</xdr:rowOff>
                  </from>
                  <to>
                    <xdr:col>5</xdr:col>
                    <xdr:colOff>236220</xdr:colOff>
                    <xdr:row>29</xdr:row>
                    <xdr:rowOff>190500</xdr:rowOff>
                  </to>
                </anchor>
              </controlPr>
            </control>
          </mc:Choice>
        </mc:AlternateContent>
        <mc:AlternateContent xmlns:mc="http://schemas.openxmlformats.org/markup-compatibility/2006">
          <mc:Choice Requires="x14">
            <control shapeId="292993" r:id="rId98" name="Option Button 129">
              <controlPr defaultSize="0" autoFill="0" autoLine="0" autoPict="0">
                <anchor moveWithCells="1">
                  <from>
                    <xdr:col>6</xdr:col>
                    <xdr:colOff>68580</xdr:colOff>
                    <xdr:row>29</xdr:row>
                    <xdr:rowOff>45720</xdr:rowOff>
                  </from>
                  <to>
                    <xdr:col>6</xdr:col>
                    <xdr:colOff>228600</xdr:colOff>
                    <xdr:row>29</xdr:row>
                    <xdr:rowOff>190500</xdr:rowOff>
                  </to>
                </anchor>
              </controlPr>
            </control>
          </mc:Choice>
        </mc:AlternateContent>
        <mc:AlternateContent xmlns:mc="http://schemas.openxmlformats.org/markup-compatibility/2006">
          <mc:Choice Requires="x14">
            <control shapeId="292994" r:id="rId99" name="Option Button 130">
              <controlPr defaultSize="0" autoFill="0" autoLine="0" autoPict="0">
                <anchor moveWithCells="1">
                  <from>
                    <xdr:col>7</xdr:col>
                    <xdr:colOff>60960</xdr:colOff>
                    <xdr:row>29</xdr:row>
                    <xdr:rowOff>45720</xdr:rowOff>
                  </from>
                  <to>
                    <xdr:col>7</xdr:col>
                    <xdr:colOff>220980</xdr:colOff>
                    <xdr:row>29</xdr:row>
                    <xdr:rowOff>190500</xdr:rowOff>
                  </to>
                </anchor>
              </controlPr>
            </control>
          </mc:Choice>
        </mc:AlternateContent>
        <mc:AlternateContent xmlns:mc="http://schemas.openxmlformats.org/markup-compatibility/2006">
          <mc:Choice Requires="x14">
            <control shapeId="292995" r:id="rId100" name="Option Button 131">
              <controlPr defaultSize="0" autoFill="0" autoLine="0" autoPict="0">
                <anchor moveWithCells="1">
                  <from>
                    <xdr:col>8</xdr:col>
                    <xdr:colOff>53340</xdr:colOff>
                    <xdr:row>29</xdr:row>
                    <xdr:rowOff>45720</xdr:rowOff>
                  </from>
                  <to>
                    <xdr:col>8</xdr:col>
                    <xdr:colOff>205740</xdr:colOff>
                    <xdr:row>29</xdr:row>
                    <xdr:rowOff>190500</xdr:rowOff>
                  </to>
                </anchor>
              </controlPr>
            </control>
          </mc:Choice>
        </mc:AlternateContent>
        <mc:AlternateContent xmlns:mc="http://schemas.openxmlformats.org/markup-compatibility/2006">
          <mc:Choice Requires="x14">
            <control shapeId="292996" r:id="rId101" name="Group Box 132">
              <controlPr defaultSize="0" print="0" autoFill="0" autoPict="0">
                <anchor moveWithCells="1">
                  <from>
                    <xdr:col>4</xdr:col>
                    <xdr:colOff>0</xdr:colOff>
                    <xdr:row>30</xdr:row>
                    <xdr:rowOff>7620</xdr:rowOff>
                  </from>
                  <to>
                    <xdr:col>9</xdr:col>
                    <xdr:colOff>0</xdr:colOff>
                    <xdr:row>30</xdr:row>
                    <xdr:rowOff>228600</xdr:rowOff>
                  </to>
                </anchor>
              </controlPr>
            </control>
          </mc:Choice>
        </mc:AlternateContent>
        <mc:AlternateContent xmlns:mc="http://schemas.openxmlformats.org/markup-compatibility/2006">
          <mc:Choice Requires="x14">
            <control shapeId="292997" r:id="rId102" name="Option Button 133">
              <controlPr defaultSize="0" autoFill="0" autoLine="0" autoPict="0">
                <anchor moveWithCells="1">
                  <from>
                    <xdr:col>4</xdr:col>
                    <xdr:colOff>91440</xdr:colOff>
                    <xdr:row>30</xdr:row>
                    <xdr:rowOff>45720</xdr:rowOff>
                  </from>
                  <to>
                    <xdr:col>4</xdr:col>
                    <xdr:colOff>243840</xdr:colOff>
                    <xdr:row>30</xdr:row>
                    <xdr:rowOff>190500</xdr:rowOff>
                  </to>
                </anchor>
              </controlPr>
            </control>
          </mc:Choice>
        </mc:AlternateContent>
        <mc:AlternateContent xmlns:mc="http://schemas.openxmlformats.org/markup-compatibility/2006">
          <mc:Choice Requires="x14">
            <control shapeId="292998" r:id="rId103" name="Option Button 134">
              <controlPr defaultSize="0" autoFill="0" autoLine="0" autoPict="0">
                <anchor moveWithCells="1">
                  <from>
                    <xdr:col>5</xdr:col>
                    <xdr:colOff>83820</xdr:colOff>
                    <xdr:row>30</xdr:row>
                    <xdr:rowOff>45720</xdr:rowOff>
                  </from>
                  <to>
                    <xdr:col>5</xdr:col>
                    <xdr:colOff>236220</xdr:colOff>
                    <xdr:row>30</xdr:row>
                    <xdr:rowOff>190500</xdr:rowOff>
                  </to>
                </anchor>
              </controlPr>
            </control>
          </mc:Choice>
        </mc:AlternateContent>
        <mc:AlternateContent xmlns:mc="http://schemas.openxmlformats.org/markup-compatibility/2006">
          <mc:Choice Requires="x14">
            <control shapeId="292999" r:id="rId104" name="Option Button 135">
              <controlPr defaultSize="0" autoFill="0" autoLine="0" autoPict="0">
                <anchor moveWithCells="1">
                  <from>
                    <xdr:col>6</xdr:col>
                    <xdr:colOff>68580</xdr:colOff>
                    <xdr:row>30</xdr:row>
                    <xdr:rowOff>45720</xdr:rowOff>
                  </from>
                  <to>
                    <xdr:col>6</xdr:col>
                    <xdr:colOff>228600</xdr:colOff>
                    <xdr:row>30</xdr:row>
                    <xdr:rowOff>190500</xdr:rowOff>
                  </to>
                </anchor>
              </controlPr>
            </control>
          </mc:Choice>
        </mc:AlternateContent>
        <mc:AlternateContent xmlns:mc="http://schemas.openxmlformats.org/markup-compatibility/2006">
          <mc:Choice Requires="x14">
            <control shapeId="293000" r:id="rId105" name="Option Button 136">
              <controlPr defaultSize="0" autoFill="0" autoLine="0" autoPict="0">
                <anchor moveWithCells="1">
                  <from>
                    <xdr:col>7</xdr:col>
                    <xdr:colOff>60960</xdr:colOff>
                    <xdr:row>30</xdr:row>
                    <xdr:rowOff>45720</xdr:rowOff>
                  </from>
                  <to>
                    <xdr:col>7</xdr:col>
                    <xdr:colOff>220980</xdr:colOff>
                    <xdr:row>30</xdr:row>
                    <xdr:rowOff>190500</xdr:rowOff>
                  </to>
                </anchor>
              </controlPr>
            </control>
          </mc:Choice>
        </mc:AlternateContent>
        <mc:AlternateContent xmlns:mc="http://schemas.openxmlformats.org/markup-compatibility/2006">
          <mc:Choice Requires="x14">
            <control shapeId="293001" r:id="rId106" name="Option Button 137">
              <controlPr defaultSize="0" autoFill="0" autoLine="0" autoPict="0">
                <anchor moveWithCells="1">
                  <from>
                    <xdr:col>8</xdr:col>
                    <xdr:colOff>53340</xdr:colOff>
                    <xdr:row>30</xdr:row>
                    <xdr:rowOff>45720</xdr:rowOff>
                  </from>
                  <to>
                    <xdr:col>8</xdr:col>
                    <xdr:colOff>205740</xdr:colOff>
                    <xdr:row>30</xdr:row>
                    <xdr:rowOff>190500</xdr:rowOff>
                  </to>
                </anchor>
              </controlPr>
            </control>
          </mc:Choice>
        </mc:AlternateContent>
        <mc:AlternateContent xmlns:mc="http://schemas.openxmlformats.org/markup-compatibility/2006">
          <mc:Choice Requires="x14">
            <control shapeId="293002" r:id="rId107" name="Group Box 138">
              <controlPr defaultSize="0" print="0" autoFill="0" autoPict="0">
                <anchor moveWithCells="1">
                  <from>
                    <xdr:col>4</xdr:col>
                    <xdr:colOff>0</xdr:colOff>
                    <xdr:row>31</xdr:row>
                    <xdr:rowOff>0</xdr:rowOff>
                  </from>
                  <to>
                    <xdr:col>9</xdr:col>
                    <xdr:colOff>0</xdr:colOff>
                    <xdr:row>31</xdr:row>
                    <xdr:rowOff>228600</xdr:rowOff>
                  </to>
                </anchor>
              </controlPr>
            </control>
          </mc:Choice>
        </mc:AlternateContent>
        <mc:AlternateContent xmlns:mc="http://schemas.openxmlformats.org/markup-compatibility/2006">
          <mc:Choice Requires="x14">
            <control shapeId="293003" r:id="rId108" name="Option Button 139">
              <controlPr defaultSize="0" autoFill="0" autoLine="0" autoPict="0">
                <anchor moveWithCells="1">
                  <from>
                    <xdr:col>4</xdr:col>
                    <xdr:colOff>91440</xdr:colOff>
                    <xdr:row>31</xdr:row>
                    <xdr:rowOff>38100</xdr:rowOff>
                  </from>
                  <to>
                    <xdr:col>4</xdr:col>
                    <xdr:colOff>243840</xdr:colOff>
                    <xdr:row>31</xdr:row>
                    <xdr:rowOff>190500</xdr:rowOff>
                  </to>
                </anchor>
              </controlPr>
            </control>
          </mc:Choice>
        </mc:AlternateContent>
        <mc:AlternateContent xmlns:mc="http://schemas.openxmlformats.org/markup-compatibility/2006">
          <mc:Choice Requires="x14">
            <control shapeId="293004" r:id="rId109" name="Option Button 140">
              <controlPr defaultSize="0" autoFill="0" autoLine="0" autoPict="0">
                <anchor moveWithCells="1">
                  <from>
                    <xdr:col>5</xdr:col>
                    <xdr:colOff>83820</xdr:colOff>
                    <xdr:row>31</xdr:row>
                    <xdr:rowOff>38100</xdr:rowOff>
                  </from>
                  <to>
                    <xdr:col>5</xdr:col>
                    <xdr:colOff>236220</xdr:colOff>
                    <xdr:row>31</xdr:row>
                    <xdr:rowOff>190500</xdr:rowOff>
                  </to>
                </anchor>
              </controlPr>
            </control>
          </mc:Choice>
        </mc:AlternateContent>
        <mc:AlternateContent xmlns:mc="http://schemas.openxmlformats.org/markup-compatibility/2006">
          <mc:Choice Requires="x14">
            <control shapeId="293005" r:id="rId110" name="Option Button 141">
              <controlPr defaultSize="0" autoFill="0" autoLine="0" autoPict="0">
                <anchor moveWithCells="1">
                  <from>
                    <xdr:col>6</xdr:col>
                    <xdr:colOff>68580</xdr:colOff>
                    <xdr:row>31</xdr:row>
                    <xdr:rowOff>38100</xdr:rowOff>
                  </from>
                  <to>
                    <xdr:col>6</xdr:col>
                    <xdr:colOff>228600</xdr:colOff>
                    <xdr:row>31</xdr:row>
                    <xdr:rowOff>190500</xdr:rowOff>
                  </to>
                </anchor>
              </controlPr>
            </control>
          </mc:Choice>
        </mc:AlternateContent>
        <mc:AlternateContent xmlns:mc="http://schemas.openxmlformats.org/markup-compatibility/2006">
          <mc:Choice Requires="x14">
            <control shapeId="293006" r:id="rId111" name="Option Button 142">
              <controlPr defaultSize="0" autoFill="0" autoLine="0" autoPict="0">
                <anchor moveWithCells="1">
                  <from>
                    <xdr:col>7</xdr:col>
                    <xdr:colOff>60960</xdr:colOff>
                    <xdr:row>31</xdr:row>
                    <xdr:rowOff>38100</xdr:rowOff>
                  </from>
                  <to>
                    <xdr:col>7</xdr:col>
                    <xdr:colOff>220980</xdr:colOff>
                    <xdr:row>31</xdr:row>
                    <xdr:rowOff>190500</xdr:rowOff>
                  </to>
                </anchor>
              </controlPr>
            </control>
          </mc:Choice>
        </mc:AlternateContent>
        <mc:AlternateContent xmlns:mc="http://schemas.openxmlformats.org/markup-compatibility/2006">
          <mc:Choice Requires="x14">
            <control shapeId="293007" r:id="rId112" name="Option Button 143">
              <controlPr defaultSize="0" autoFill="0" autoLine="0" autoPict="0">
                <anchor moveWithCells="1">
                  <from>
                    <xdr:col>8</xdr:col>
                    <xdr:colOff>53340</xdr:colOff>
                    <xdr:row>31</xdr:row>
                    <xdr:rowOff>38100</xdr:rowOff>
                  </from>
                  <to>
                    <xdr:col>8</xdr:col>
                    <xdr:colOff>205740</xdr:colOff>
                    <xdr:row>31</xdr:row>
                    <xdr:rowOff>190500</xdr:rowOff>
                  </to>
                </anchor>
              </controlPr>
            </control>
          </mc:Choice>
        </mc:AlternateContent>
        <mc:AlternateContent xmlns:mc="http://schemas.openxmlformats.org/markup-compatibility/2006">
          <mc:Choice Requires="x14">
            <control shapeId="293008" r:id="rId113" name="Group Box 144">
              <controlPr defaultSize="0" print="0" autoFill="0" autoPict="0">
                <anchor moveWithCells="1">
                  <from>
                    <xdr:col>4</xdr:col>
                    <xdr:colOff>0</xdr:colOff>
                    <xdr:row>31</xdr:row>
                    <xdr:rowOff>403860</xdr:rowOff>
                  </from>
                  <to>
                    <xdr:col>9</xdr:col>
                    <xdr:colOff>0</xdr:colOff>
                    <xdr:row>32</xdr:row>
                    <xdr:rowOff>220980</xdr:rowOff>
                  </to>
                </anchor>
              </controlPr>
            </control>
          </mc:Choice>
        </mc:AlternateContent>
        <mc:AlternateContent xmlns:mc="http://schemas.openxmlformats.org/markup-compatibility/2006">
          <mc:Choice Requires="x14">
            <control shapeId="293009" r:id="rId114" name="Option Button 145">
              <controlPr defaultSize="0" autoFill="0" autoLine="0" autoPict="0">
                <anchor moveWithCells="1">
                  <from>
                    <xdr:col>4</xdr:col>
                    <xdr:colOff>91440</xdr:colOff>
                    <xdr:row>32</xdr:row>
                    <xdr:rowOff>38100</xdr:rowOff>
                  </from>
                  <to>
                    <xdr:col>4</xdr:col>
                    <xdr:colOff>243840</xdr:colOff>
                    <xdr:row>32</xdr:row>
                    <xdr:rowOff>182880</xdr:rowOff>
                  </to>
                </anchor>
              </controlPr>
            </control>
          </mc:Choice>
        </mc:AlternateContent>
        <mc:AlternateContent xmlns:mc="http://schemas.openxmlformats.org/markup-compatibility/2006">
          <mc:Choice Requires="x14">
            <control shapeId="293010" r:id="rId115" name="Option Button 146">
              <controlPr defaultSize="0" autoFill="0" autoLine="0" autoPict="0">
                <anchor moveWithCells="1">
                  <from>
                    <xdr:col>5</xdr:col>
                    <xdr:colOff>83820</xdr:colOff>
                    <xdr:row>32</xdr:row>
                    <xdr:rowOff>38100</xdr:rowOff>
                  </from>
                  <to>
                    <xdr:col>5</xdr:col>
                    <xdr:colOff>236220</xdr:colOff>
                    <xdr:row>32</xdr:row>
                    <xdr:rowOff>182880</xdr:rowOff>
                  </to>
                </anchor>
              </controlPr>
            </control>
          </mc:Choice>
        </mc:AlternateContent>
        <mc:AlternateContent xmlns:mc="http://schemas.openxmlformats.org/markup-compatibility/2006">
          <mc:Choice Requires="x14">
            <control shapeId="293011" r:id="rId116" name="Option Button 147">
              <controlPr defaultSize="0" autoFill="0" autoLine="0" autoPict="0">
                <anchor moveWithCells="1">
                  <from>
                    <xdr:col>6</xdr:col>
                    <xdr:colOff>68580</xdr:colOff>
                    <xdr:row>32</xdr:row>
                    <xdr:rowOff>38100</xdr:rowOff>
                  </from>
                  <to>
                    <xdr:col>6</xdr:col>
                    <xdr:colOff>228600</xdr:colOff>
                    <xdr:row>32</xdr:row>
                    <xdr:rowOff>182880</xdr:rowOff>
                  </to>
                </anchor>
              </controlPr>
            </control>
          </mc:Choice>
        </mc:AlternateContent>
        <mc:AlternateContent xmlns:mc="http://schemas.openxmlformats.org/markup-compatibility/2006">
          <mc:Choice Requires="x14">
            <control shapeId="293012" r:id="rId117" name="Option Button 148">
              <controlPr defaultSize="0" autoFill="0" autoLine="0" autoPict="0">
                <anchor moveWithCells="1">
                  <from>
                    <xdr:col>7</xdr:col>
                    <xdr:colOff>60960</xdr:colOff>
                    <xdr:row>32</xdr:row>
                    <xdr:rowOff>38100</xdr:rowOff>
                  </from>
                  <to>
                    <xdr:col>7</xdr:col>
                    <xdr:colOff>220980</xdr:colOff>
                    <xdr:row>32</xdr:row>
                    <xdr:rowOff>182880</xdr:rowOff>
                  </to>
                </anchor>
              </controlPr>
            </control>
          </mc:Choice>
        </mc:AlternateContent>
        <mc:AlternateContent xmlns:mc="http://schemas.openxmlformats.org/markup-compatibility/2006">
          <mc:Choice Requires="x14">
            <control shapeId="293013" r:id="rId118" name="Option Button 149">
              <controlPr defaultSize="0" autoFill="0" autoLine="0" autoPict="0">
                <anchor moveWithCells="1">
                  <from>
                    <xdr:col>8</xdr:col>
                    <xdr:colOff>53340</xdr:colOff>
                    <xdr:row>32</xdr:row>
                    <xdr:rowOff>38100</xdr:rowOff>
                  </from>
                  <to>
                    <xdr:col>8</xdr:col>
                    <xdr:colOff>205740</xdr:colOff>
                    <xdr:row>32</xdr:row>
                    <xdr:rowOff>182880</xdr:rowOff>
                  </to>
                </anchor>
              </controlPr>
            </control>
          </mc:Choice>
        </mc:AlternateContent>
        <mc:AlternateContent xmlns:mc="http://schemas.openxmlformats.org/markup-compatibility/2006">
          <mc:Choice Requires="x14">
            <control shapeId="293014" r:id="rId119" name="Group Box 150">
              <controlPr defaultSize="0" print="0" autoFill="0" autoPict="0">
                <anchor moveWithCells="1">
                  <from>
                    <xdr:col>4</xdr:col>
                    <xdr:colOff>0</xdr:colOff>
                    <xdr:row>33</xdr:row>
                    <xdr:rowOff>0</xdr:rowOff>
                  </from>
                  <to>
                    <xdr:col>9</xdr:col>
                    <xdr:colOff>0</xdr:colOff>
                    <xdr:row>33</xdr:row>
                    <xdr:rowOff>220980</xdr:rowOff>
                  </to>
                </anchor>
              </controlPr>
            </control>
          </mc:Choice>
        </mc:AlternateContent>
        <mc:AlternateContent xmlns:mc="http://schemas.openxmlformats.org/markup-compatibility/2006">
          <mc:Choice Requires="x14">
            <control shapeId="293015" r:id="rId120" name="Option Button 151">
              <controlPr defaultSize="0" autoFill="0" autoLine="0" autoPict="0">
                <anchor moveWithCells="1">
                  <from>
                    <xdr:col>4</xdr:col>
                    <xdr:colOff>91440</xdr:colOff>
                    <xdr:row>33</xdr:row>
                    <xdr:rowOff>38100</xdr:rowOff>
                  </from>
                  <to>
                    <xdr:col>4</xdr:col>
                    <xdr:colOff>243840</xdr:colOff>
                    <xdr:row>33</xdr:row>
                    <xdr:rowOff>182880</xdr:rowOff>
                  </to>
                </anchor>
              </controlPr>
            </control>
          </mc:Choice>
        </mc:AlternateContent>
        <mc:AlternateContent xmlns:mc="http://schemas.openxmlformats.org/markup-compatibility/2006">
          <mc:Choice Requires="x14">
            <control shapeId="293016" r:id="rId121" name="Option Button 152">
              <controlPr defaultSize="0" autoFill="0" autoLine="0" autoPict="0">
                <anchor moveWithCells="1">
                  <from>
                    <xdr:col>5</xdr:col>
                    <xdr:colOff>83820</xdr:colOff>
                    <xdr:row>33</xdr:row>
                    <xdr:rowOff>38100</xdr:rowOff>
                  </from>
                  <to>
                    <xdr:col>5</xdr:col>
                    <xdr:colOff>236220</xdr:colOff>
                    <xdr:row>33</xdr:row>
                    <xdr:rowOff>182880</xdr:rowOff>
                  </to>
                </anchor>
              </controlPr>
            </control>
          </mc:Choice>
        </mc:AlternateContent>
        <mc:AlternateContent xmlns:mc="http://schemas.openxmlformats.org/markup-compatibility/2006">
          <mc:Choice Requires="x14">
            <control shapeId="293017" r:id="rId122" name="Option Button 153">
              <controlPr defaultSize="0" autoFill="0" autoLine="0" autoPict="0">
                <anchor moveWithCells="1">
                  <from>
                    <xdr:col>6</xdr:col>
                    <xdr:colOff>68580</xdr:colOff>
                    <xdr:row>33</xdr:row>
                    <xdr:rowOff>38100</xdr:rowOff>
                  </from>
                  <to>
                    <xdr:col>6</xdr:col>
                    <xdr:colOff>228600</xdr:colOff>
                    <xdr:row>33</xdr:row>
                    <xdr:rowOff>182880</xdr:rowOff>
                  </to>
                </anchor>
              </controlPr>
            </control>
          </mc:Choice>
        </mc:AlternateContent>
        <mc:AlternateContent xmlns:mc="http://schemas.openxmlformats.org/markup-compatibility/2006">
          <mc:Choice Requires="x14">
            <control shapeId="293018" r:id="rId123" name="Option Button 154">
              <controlPr defaultSize="0" autoFill="0" autoLine="0" autoPict="0">
                <anchor moveWithCells="1">
                  <from>
                    <xdr:col>7</xdr:col>
                    <xdr:colOff>60960</xdr:colOff>
                    <xdr:row>33</xdr:row>
                    <xdr:rowOff>38100</xdr:rowOff>
                  </from>
                  <to>
                    <xdr:col>7</xdr:col>
                    <xdr:colOff>220980</xdr:colOff>
                    <xdr:row>33</xdr:row>
                    <xdr:rowOff>182880</xdr:rowOff>
                  </to>
                </anchor>
              </controlPr>
            </control>
          </mc:Choice>
        </mc:AlternateContent>
        <mc:AlternateContent xmlns:mc="http://schemas.openxmlformats.org/markup-compatibility/2006">
          <mc:Choice Requires="x14">
            <control shapeId="293019" r:id="rId124" name="Option Button 155">
              <controlPr defaultSize="0" autoFill="0" autoLine="0" autoPict="0">
                <anchor moveWithCells="1">
                  <from>
                    <xdr:col>8</xdr:col>
                    <xdr:colOff>53340</xdr:colOff>
                    <xdr:row>33</xdr:row>
                    <xdr:rowOff>38100</xdr:rowOff>
                  </from>
                  <to>
                    <xdr:col>8</xdr:col>
                    <xdr:colOff>205740</xdr:colOff>
                    <xdr:row>33</xdr:row>
                    <xdr:rowOff>182880</xdr:rowOff>
                  </to>
                </anchor>
              </controlPr>
            </control>
          </mc:Choice>
        </mc:AlternateContent>
        <mc:AlternateContent xmlns:mc="http://schemas.openxmlformats.org/markup-compatibility/2006">
          <mc:Choice Requires="x14">
            <control shapeId="293020" r:id="rId125" name="Group Box 156">
              <controlPr defaultSize="0" print="0" autoFill="0" autoPict="0">
                <anchor moveWithCells="1">
                  <from>
                    <xdr:col>4</xdr:col>
                    <xdr:colOff>0</xdr:colOff>
                    <xdr:row>34</xdr:row>
                    <xdr:rowOff>0</xdr:rowOff>
                  </from>
                  <to>
                    <xdr:col>9</xdr:col>
                    <xdr:colOff>0</xdr:colOff>
                    <xdr:row>34</xdr:row>
                    <xdr:rowOff>220980</xdr:rowOff>
                  </to>
                </anchor>
              </controlPr>
            </control>
          </mc:Choice>
        </mc:AlternateContent>
        <mc:AlternateContent xmlns:mc="http://schemas.openxmlformats.org/markup-compatibility/2006">
          <mc:Choice Requires="x14">
            <control shapeId="293021" r:id="rId126" name="Option Button 157">
              <controlPr defaultSize="0" autoFill="0" autoLine="0" autoPict="0">
                <anchor moveWithCells="1">
                  <from>
                    <xdr:col>4</xdr:col>
                    <xdr:colOff>91440</xdr:colOff>
                    <xdr:row>34</xdr:row>
                    <xdr:rowOff>38100</xdr:rowOff>
                  </from>
                  <to>
                    <xdr:col>4</xdr:col>
                    <xdr:colOff>243840</xdr:colOff>
                    <xdr:row>34</xdr:row>
                    <xdr:rowOff>182880</xdr:rowOff>
                  </to>
                </anchor>
              </controlPr>
            </control>
          </mc:Choice>
        </mc:AlternateContent>
        <mc:AlternateContent xmlns:mc="http://schemas.openxmlformats.org/markup-compatibility/2006">
          <mc:Choice Requires="x14">
            <control shapeId="293022" r:id="rId127" name="Option Button 158">
              <controlPr defaultSize="0" autoFill="0" autoLine="0" autoPict="0">
                <anchor moveWithCells="1">
                  <from>
                    <xdr:col>5</xdr:col>
                    <xdr:colOff>83820</xdr:colOff>
                    <xdr:row>34</xdr:row>
                    <xdr:rowOff>38100</xdr:rowOff>
                  </from>
                  <to>
                    <xdr:col>5</xdr:col>
                    <xdr:colOff>236220</xdr:colOff>
                    <xdr:row>34</xdr:row>
                    <xdr:rowOff>182880</xdr:rowOff>
                  </to>
                </anchor>
              </controlPr>
            </control>
          </mc:Choice>
        </mc:AlternateContent>
        <mc:AlternateContent xmlns:mc="http://schemas.openxmlformats.org/markup-compatibility/2006">
          <mc:Choice Requires="x14">
            <control shapeId="293023" r:id="rId128" name="Option Button 159">
              <controlPr defaultSize="0" autoFill="0" autoLine="0" autoPict="0">
                <anchor moveWithCells="1">
                  <from>
                    <xdr:col>6</xdr:col>
                    <xdr:colOff>68580</xdr:colOff>
                    <xdr:row>34</xdr:row>
                    <xdr:rowOff>38100</xdr:rowOff>
                  </from>
                  <to>
                    <xdr:col>6</xdr:col>
                    <xdr:colOff>228600</xdr:colOff>
                    <xdr:row>34</xdr:row>
                    <xdr:rowOff>182880</xdr:rowOff>
                  </to>
                </anchor>
              </controlPr>
            </control>
          </mc:Choice>
        </mc:AlternateContent>
        <mc:AlternateContent xmlns:mc="http://schemas.openxmlformats.org/markup-compatibility/2006">
          <mc:Choice Requires="x14">
            <control shapeId="293024" r:id="rId129" name="Option Button 160">
              <controlPr defaultSize="0" autoFill="0" autoLine="0" autoPict="0">
                <anchor moveWithCells="1">
                  <from>
                    <xdr:col>7</xdr:col>
                    <xdr:colOff>60960</xdr:colOff>
                    <xdr:row>34</xdr:row>
                    <xdr:rowOff>38100</xdr:rowOff>
                  </from>
                  <to>
                    <xdr:col>7</xdr:col>
                    <xdr:colOff>220980</xdr:colOff>
                    <xdr:row>34</xdr:row>
                    <xdr:rowOff>182880</xdr:rowOff>
                  </to>
                </anchor>
              </controlPr>
            </control>
          </mc:Choice>
        </mc:AlternateContent>
        <mc:AlternateContent xmlns:mc="http://schemas.openxmlformats.org/markup-compatibility/2006">
          <mc:Choice Requires="x14">
            <control shapeId="293025" r:id="rId130" name="Option Button 161">
              <controlPr defaultSize="0" autoFill="0" autoLine="0" autoPict="0">
                <anchor moveWithCells="1">
                  <from>
                    <xdr:col>8</xdr:col>
                    <xdr:colOff>53340</xdr:colOff>
                    <xdr:row>34</xdr:row>
                    <xdr:rowOff>38100</xdr:rowOff>
                  </from>
                  <to>
                    <xdr:col>8</xdr:col>
                    <xdr:colOff>205740</xdr:colOff>
                    <xdr:row>34</xdr:row>
                    <xdr:rowOff>182880</xdr:rowOff>
                  </to>
                </anchor>
              </controlPr>
            </control>
          </mc:Choice>
        </mc:AlternateContent>
        <mc:AlternateContent xmlns:mc="http://schemas.openxmlformats.org/markup-compatibility/2006">
          <mc:Choice Requires="x14">
            <control shapeId="293026" r:id="rId131" name="Group Box 162">
              <controlPr defaultSize="0" print="0" autoFill="0" autoPict="0">
                <anchor moveWithCells="1">
                  <from>
                    <xdr:col>4</xdr:col>
                    <xdr:colOff>0</xdr:colOff>
                    <xdr:row>34</xdr:row>
                    <xdr:rowOff>403860</xdr:rowOff>
                  </from>
                  <to>
                    <xdr:col>9</xdr:col>
                    <xdr:colOff>0</xdr:colOff>
                    <xdr:row>35</xdr:row>
                    <xdr:rowOff>213360</xdr:rowOff>
                  </to>
                </anchor>
              </controlPr>
            </control>
          </mc:Choice>
        </mc:AlternateContent>
        <mc:AlternateContent xmlns:mc="http://schemas.openxmlformats.org/markup-compatibility/2006">
          <mc:Choice Requires="x14">
            <control shapeId="293027" r:id="rId132" name="Option Button 163">
              <controlPr defaultSize="0" autoFill="0" autoLine="0" autoPict="0">
                <anchor moveWithCells="1">
                  <from>
                    <xdr:col>4</xdr:col>
                    <xdr:colOff>91440</xdr:colOff>
                    <xdr:row>35</xdr:row>
                    <xdr:rowOff>38100</xdr:rowOff>
                  </from>
                  <to>
                    <xdr:col>4</xdr:col>
                    <xdr:colOff>243840</xdr:colOff>
                    <xdr:row>35</xdr:row>
                    <xdr:rowOff>175260</xdr:rowOff>
                  </to>
                </anchor>
              </controlPr>
            </control>
          </mc:Choice>
        </mc:AlternateContent>
        <mc:AlternateContent xmlns:mc="http://schemas.openxmlformats.org/markup-compatibility/2006">
          <mc:Choice Requires="x14">
            <control shapeId="293028" r:id="rId133" name="Option Button 164">
              <controlPr defaultSize="0" autoFill="0" autoLine="0" autoPict="0">
                <anchor moveWithCells="1">
                  <from>
                    <xdr:col>5</xdr:col>
                    <xdr:colOff>83820</xdr:colOff>
                    <xdr:row>35</xdr:row>
                    <xdr:rowOff>38100</xdr:rowOff>
                  </from>
                  <to>
                    <xdr:col>5</xdr:col>
                    <xdr:colOff>236220</xdr:colOff>
                    <xdr:row>35</xdr:row>
                    <xdr:rowOff>175260</xdr:rowOff>
                  </to>
                </anchor>
              </controlPr>
            </control>
          </mc:Choice>
        </mc:AlternateContent>
        <mc:AlternateContent xmlns:mc="http://schemas.openxmlformats.org/markup-compatibility/2006">
          <mc:Choice Requires="x14">
            <control shapeId="293029" r:id="rId134" name="Option Button 165">
              <controlPr defaultSize="0" autoFill="0" autoLine="0" autoPict="0">
                <anchor moveWithCells="1">
                  <from>
                    <xdr:col>6</xdr:col>
                    <xdr:colOff>68580</xdr:colOff>
                    <xdr:row>35</xdr:row>
                    <xdr:rowOff>38100</xdr:rowOff>
                  </from>
                  <to>
                    <xdr:col>6</xdr:col>
                    <xdr:colOff>228600</xdr:colOff>
                    <xdr:row>35</xdr:row>
                    <xdr:rowOff>175260</xdr:rowOff>
                  </to>
                </anchor>
              </controlPr>
            </control>
          </mc:Choice>
        </mc:AlternateContent>
        <mc:AlternateContent xmlns:mc="http://schemas.openxmlformats.org/markup-compatibility/2006">
          <mc:Choice Requires="x14">
            <control shapeId="293030" r:id="rId135" name="Option Button 166">
              <controlPr defaultSize="0" autoFill="0" autoLine="0" autoPict="0">
                <anchor moveWithCells="1">
                  <from>
                    <xdr:col>7</xdr:col>
                    <xdr:colOff>60960</xdr:colOff>
                    <xdr:row>35</xdr:row>
                    <xdr:rowOff>38100</xdr:rowOff>
                  </from>
                  <to>
                    <xdr:col>7</xdr:col>
                    <xdr:colOff>220980</xdr:colOff>
                    <xdr:row>35</xdr:row>
                    <xdr:rowOff>175260</xdr:rowOff>
                  </to>
                </anchor>
              </controlPr>
            </control>
          </mc:Choice>
        </mc:AlternateContent>
        <mc:AlternateContent xmlns:mc="http://schemas.openxmlformats.org/markup-compatibility/2006">
          <mc:Choice Requires="x14">
            <control shapeId="293031" r:id="rId136" name="Option Button 167">
              <controlPr defaultSize="0" autoFill="0" autoLine="0" autoPict="0">
                <anchor moveWithCells="1">
                  <from>
                    <xdr:col>8</xdr:col>
                    <xdr:colOff>53340</xdr:colOff>
                    <xdr:row>35</xdr:row>
                    <xdr:rowOff>38100</xdr:rowOff>
                  </from>
                  <to>
                    <xdr:col>8</xdr:col>
                    <xdr:colOff>205740</xdr:colOff>
                    <xdr:row>35</xdr:row>
                    <xdr:rowOff>175260</xdr:rowOff>
                  </to>
                </anchor>
              </controlPr>
            </control>
          </mc:Choice>
        </mc:AlternateContent>
        <mc:AlternateContent xmlns:mc="http://schemas.openxmlformats.org/markup-compatibility/2006">
          <mc:Choice Requires="x14">
            <control shapeId="293032" r:id="rId137" name="Group Box 168">
              <controlPr defaultSize="0" print="0" autoFill="0" autoPict="0">
                <anchor moveWithCells="1">
                  <from>
                    <xdr:col>4</xdr:col>
                    <xdr:colOff>0</xdr:colOff>
                    <xdr:row>35</xdr:row>
                    <xdr:rowOff>396240</xdr:rowOff>
                  </from>
                  <to>
                    <xdr:col>9</xdr:col>
                    <xdr:colOff>0</xdr:colOff>
                    <xdr:row>36</xdr:row>
                    <xdr:rowOff>213360</xdr:rowOff>
                  </to>
                </anchor>
              </controlPr>
            </control>
          </mc:Choice>
        </mc:AlternateContent>
        <mc:AlternateContent xmlns:mc="http://schemas.openxmlformats.org/markup-compatibility/2006">
          <mc:Choice Requires="x14">
            <control shapeId="293033" r:id="rId138" name="Option Button 169">
              <controlPr defaultSize="0" autoFill="0" autoLine="0" autoPict="0">
                <anchor moveWithCells="1">
                  <from>
                    <xdr:col>4</xdr:col>
                    <xdr:colOff>91440</xdr:colOff>
                    <xdr:row>36</xdr:row>
                    <xdr:rowOff>30480</xdr:rowOff>
                  </from>
                  <to>
                    <xdr:col>4</xdr:col>
                    <xdr:colOff>243840</xdr:colOff>
                    <xdr:row>36</xdr:row>
                    <xdr:rowOff>175260</xdr:rowOff>
                  </to>
                </anchor>
              </controlPr>
            </control>
          </mc:Choice>
        </mc:AlternateContent>
        <mc:AlternateContent xmlns:mc="http://schemas.openxmlformats.org/markup-compatibility/2006">
          <mc:Choice Requires="x14">
            <control shapeId="293034" r:id="rId139" name="Option Button 170">
              <controlPr defaultSize="0" autoFill="0" autoLine="0" autoPict="0">
                <anchor moveWithCells="1">
                  <from>
                    <xdr:col>5</xdr:col>
                    <xdr:colOff>83820</xdr:colOff>
                    <xdr:row>36</xdr:row>
                    <xdr:rowOff>30480</xdr:rowOff>
                  </from>
                  <to>
                    <xdr:col>5</xdr:col>
                    <xdr:colOff>236220</xdr:colOff>
                    <xdr:row>36</xdr:row>
                    <xdr:rowOff>175260</xdr:rowOff>
                  </to>
                </anchor>
              </controlPr>
            </control>
          </mc:Choice>
        </mc:AlternateContent>
        <mc:AlternateContent xmlns:mc="http://schemas.openxmlformats.org/markup-compatibility/2006">
          <mc:Choice Requires="x14">
            <control shapeId="293035" r:id="rId140" name="Option Button 171">
              <controlPr defaultSize="0" autoFill="0" autoLine="0" autoPict="0">
                <anchor moveWithCells="1">
                  <from>
                    <xdr:col>6</xdr:col>
                    <xdr:colOff>68580</xdr:colOff>
                    <xdr:row>36</xdr:row>
                    <xdr:rowOff>30480</xdr:rowOff>
                  </from>
                  <to>
                    <xdr:col>6</xdr:col>
                    <xdr:colOff>228600</xdr:colOff>
                    <xdr:row>36</xdr:row>
                    <xdr:rowOff>175260</xdr:rowOff>
                  </to>
                </anchor>
              </controlPr>
            </control>
          </mc:Choice>
        </mc:AlternateContent>
        <mc:AlternateContent xmlns:mc="http://schemas.openxmlformats.org/markup-compatibility/2006">
          <mc:Choice Requires="x14">
            <control shapeId="293036" r:id="rId141" name="Option Button 172">
              <controlPr defaultSize="0" autoFill="0" autoLine="0" autoPict="0">
                <anchor moveWithCells="1">
                  <from>
                    <xdr:col>7</xdr:col>
                    <xdr:colOff>60960</xdr:colOff>
                    <xdr:row>36</xdr:row>
                    <xdr:rowOff>30480</xdr:rowOff>
                  </from>
                  <to>
                    <xdr:col>7</xdr:col>
                    <xdr:colOff>220980</xdr:colOff>
                    <xdr:row>36</xdr:row>
                    <xdr:rowOff>175260</xdr:rowOff>
                  </to>
                </anchor>
              </controlPr>
            </control>
          </mc:Choice>
        </mc:AlternateContent>
        <mc:AlternateContent xmlns:mc="http://schemas.openxmlformats.org/markup-compatibility/2006">
          <mc:Choice Requires="x14">
            <control shapeId="293037" r:id="rId142" name="Option Button 173">
              <controlPr defaultSize="0" autoFill="0" autoLine="0" autoPict="0">
                <anchor moveWithCells="1">
                  <from>
                    <xdr:col>8</xdr:col>
                    <xdr:colOff>53340</xdr:colOff>
                    <xdr:row>36</xdr:row>
                    <xdr:rowOff>30480</xdr:rowOff>
                  </from>
                  <to>
                    <xdr:col>8</xdr:col>
                    <xdr:colOff>205740</xdr:colOff>
                    <xdr:row>36</xdr:row>
                    <xdr:rowOff>175260</xdr:rowOff>
                  </to>
                </anchor>
              </controlPr>
            </control>
          </mc:Choice>
        </mc:AlternateContent>
        <mc:AlternateContent xmlns:mc="http://schemas.openxmlformats.org/markup-compatibility/2006">
          <mc:Choice Requires="x14">
            <control shapeId="293038" r:id="rId143" name="Group Box 174">
              <controlPr defaultSize="0" print="0" autoFill="0" autoPict="0">
                <anchor moveWithCells="1">
                  <from>
                    <xdr:col>4</xdr:col>
                    <xdr:colOff>0</xdr:colOff>
                    <xdr:row>23</xdr:row>
                    <xdr:rowOff>7620</xdr:rowOff>
                  </from>
                  <to>
                    <xdr:col>9</xdr:col>
                    <xdr:colOff>0</xdr:colOff>
                    <xdr:row>23</xdr:row>
                    <xdr:rowOff>236220</xdr:rowOff>
                  </to>
                </anchor>
              </controlPr>
            </control>
          </mc:Choice>
        </mc:AlternateContent>
        <mc:AlternateContent xmlns:mc="http://schemas.openxmlformats.org/markup-compatibility/2006">
          <mc:Choice Requires="x14">
            <control shapeId="293039" r:id="rId144" name="Option Button 175">
              <controlPr defaultSize="0" autoFill="0" autoLine="0" autoPict="0">
                <anchor moveWithCells="1">
                  <from>
                    <xdr:col>4</xdr:col>
                    <xdr:colOff>91440</xdr:colOff>
                    <xdr:row>23</xdr:row>
                    <xdr:rowOff>45720</xdr:rowOff>
                  </from>
                  <to>
                    <xdr:col>4</xdr:col>
                    <xdr:colOff>243840</xdr:colOff>
                    <xdr:row>23</xdr:row>
                    <xdr:rowOff>198120</xdr:rowOff>
                  </to>
                </anchor>
              </controlPr>
            </control>
          </mc:Choice>
        </mc:AlternateContent>
        <mc:AlternateContent xmlns:mc="http://schemas.openxmlformats.org/markup-compatibility/2006">
          <mc:Choice Requires="x14">
            <control shapeId="293040" r:id="rId145" name="Option Button 176">
              <controlPr defaultSize="0" autoFill="0" autoLine="0" autoPict="0">
                <anchor moveWithCells="1">
                  <from>
                    <xdr:col>5</xdr:col>
                    <xdr:colOff>83820</xdr:colOff>
                    <xdr:row>23</xdr:row>
                    <xdr:rowOff>45720</xdr:rowOff>
                  </from>
                  <to>
                    <xdr:col>5</xdr:col>
                    <xdr:colOff>236220</xdr:colOff>
                    <xdr:row>23</xdr:row>
                    <xdr:rowOff>198120</xdr:rowOff>
                  </to>
                </anchor>
              </controlPr>
            </control>
          </mc:Choice>
        </mc:AlternateContent>
        <mc:AlternateContent xmlns:mc="http://schemas.openxmlformats.org/markup-compatibility/2006">
          <mc:Choice Requires="x14">
            <control shapeId="293041" r:id="rId146" name="Option Button 177">
              <controlPr defaultSize="0" autoFill="0" autoLine="0" autoPict="0">
                <anchor moveWithCells="1">
                  <from>
                    <xdr:col>6</xdr:col>
                    <xdr:colOff>68580</xdr:colOff>
                    <xdr:row>23</xdr:row>
                    <xdr:rowOff>45720</xdr:rowOff>
                  </from>
                  <to>
                    <xdr:col>6</xdr:col>
                    <xdr:colOff>228600</xdr:colOff>
                    <xdr:row>23</xdr:row>
                    <xdr:rowOff>198120</xdr:rowOff>
                  </to>
                </anchor>
              </controlPr>
            </control>
          </mc:Choice>
        </mc:AlternateContent>
        <mc:AlternateContent xmlns:mc="http://schemas.openxmlformats.org/markup-compatibility/2006">
          <mc:Choice Requires="x14">
            <control shapeId="293042" r:id="rId147" name="Option Button 178">
              <controlPr defaultSize="0" autoFill="0" autoLine="0" autoPict="0">
                <anchor moveWithCells="1">
                  <from>
                    <xdr:col>7</xdr:col>
                    <xdr:colOff>60960</xdr:colOff>
                    <xdr:row>23</xdr:row>
                    <xdr:rowOff>45720</xdr:rowOff>
                  </from>
                  <to>
                    <xdr:col>7</xdr:col>
                    <xdr:colOff>220980</xdr:colOff>
                    <xdr:row>23</xdr:row>
                    <xdr:rowOff>198120</xdr:rowOff>
                  </to>
                </anchor>
              </controlPr>
            </control>
          </mc:Choice>
        </mc:AlternateContent>
        <mc:AlternateContent xmlns:mc="http://schemas.openxmlformats.org/markup-compatibility/2006">
          <mc:Choice Requires="x14">
            <control shapeId="293043" r:id="rId148" name="Option Button 179">
              <controlPr defaultSize="0" autoFill="0" autoLine="0" autoPict="0">
                <anchor moveWithCells="1">
                  <from>
                    <xdr:col>8</xdr:col>
                    <xdr:colOff>53340</xdr:colOff>
                    <xdr:row>23</xdr:row>
                    <xdr:rowOff>45720</xdr:rowOff>
                  </from>
                  <to>
                    <xdr:col>8</xdr:col>
                    <xdr:colOff>205740</xdr:colOff>
                    <xdr:row>23</xdr:row>
                    <xdr:rowOff>198120</xdr:rowOff>
                  </to>
                </anchor>
              </controlPr>
            </control>
          </mc:Choice>
        </mc:AlternateContent>
        <mc:AlternateContent xmlns:mc="http://schemas.openxmlformats.org/markup-compatibility/2006">
          <mc:Choice Requires="x14">
            <control shapeId="293044" r:id="rId149" name="Group Box 180">
              <controlPr defaultSize="0" print="0" autoFill="0" autoPict="0">
                <anchor moveWithCells="1">
                  <from>
                    <xdr:col>16</xdr:col>
                    <xdr:colOff>60960</xdr:colOff>
                    <xdr:row>9</xdr:row>
                    <xdr:rowOff>160020</xdr:rowOff>
                  </from>
                  <to>
                    <xdr:col>17</xdr:col>
                    <xdr:colOff>792480</xdr:colOff>
                    <xdr:row>9</xdr:row>
                    <xdr:rowOff>365760</xdr:rowOff>
                  </to>
                </anchor>
              </controlPr>
            </control>
          </mc:Choice>
        </mc:AlternateContent>
        <mc:AlternateContent xmlns:mc="http://schemas.openxmlformats.org/markup-compatibility/2006">
          <mc:Choice Requires="x14">
            <control shapeId="293064" r:id="rId150" name="Group Box 200">
              <controlPr defaultSize="0" print="0" autoFill="0" autoPict="0">
                <anchor moveWithCells="1">
                  <from>
                    <xdr:col>16</xdr:col>
                    <xdr:colOff>114300</xdr:colOff>
                    <xdr:row>11</xdr:row>
                    <xdr:rowOff>137160</xdr:rowOff>
                  </from>
                  <to>
                    <xdr:col>18</xdr:col>
                    <xdr:colOff>7620</xdr:colOff>
                    <xdr:row>12</xdr:row>
                    <xdr:rowOff>137160</xdr:rowOff>
                  </to>
                </anchor>
              </controlPr>
            </control>
          </mc:Choice>
        </mc:AlternateContent>
        <mc:AlternateContent xmlns:mc="http://schemas.openxmlformats.org/markup-compatibility/2006">
          <mc:Choice Requires="x14">
            <control shapeId="293065" r:id="rId151" name="Drop Down 201">
              <controlPr defaultSize="0" print="0" autoLine="0" autoPict="0">
                <anchor moveWithCells="1">
                  <from>
                    <xdr:col>13</xdr:col>
                    <xdr:colOff>0</xdr:colOff>
                    <xdr:row>1</xdr:row>
                    <xdr:rowOff>60960</xdr:rowOff>
                  </from>
                  <to>
                    <xdr:col>14</xdr:col>
                    <xdr:colOff>0</xdr:colOff>
                    <xdr:row>1</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r:uid="{00000000-0002-0000-1100-000004000000}">
          <x14:formula1>
            <xm:f>' '!#REF!</xm:f>
          </x14:formula1>
          <xm:sqref>N3</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
    <tabColor theme="0" tint="-0.34998626667073579"/>
    <pageSetUpPr fitToPage="1"/>
  </sheetPr>
  <dimension ref="A1:K5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46.44140625" style="533" customWidth="1"/>
    <col min="4" max="4" width="52.109375" style="533" customWidth="1"/>
    <col min="5" max="5" width="7" style="533" customWidth="1"/>
    <col min="6" max="20" width="4" style="533" customWidth="1"/>
    <col min="21" max="16384" width="12.5546875" style="533"/>
  </cols>
  <sheetData>
    <row r="1" spans="1:11" s="530" customFormat="1" ht="44.25" customHeight="1" x14ac:dyDescent="0.3">
      <c r="A1" s="526"/>
      <c r="B1" s="676" t="str">
        <f ca="1">' '!A777</f>
        <v>A P E R Ç U   E N T R E T I E N S    D ' E M B A U C H E</v>
      </c>
      <c r="C1" s="527"/>
      <c r="D1" s="527"/>
      <c r="E1" s="528"/>
      <c r="F1" s="529"/>
    </row>
    <row r="2" spans="1:11" s="532" customFormat="1" ht="14.25" customHeight="1" x14ac:dyDescent="0.3">
      <c r="A2" s="531"/>
    </row>
    <row r="3" spans="1:11" ht="10.5" customHeight="1" x14ac:dyDescent="0.3">
      <c r="A3" s="247"/>
      <c r="C3" s="532"/>
    </row>
    <row r="4" spans="1:11" ht="28.5" customHeight="1" x14ac:dyDescent="0.3">
      <c r="B4" s="534" t="str">
        <f ca="1">' '!A676</f>
        <v>N°</v>
      </c>
      <c r="C4" s="535" t="str">
        <f ca="1">' '!A725</f>
        <v>Nom candidat-e</v>
      </c>
      <c r="D4" s="535" t="str">
        <f ca="1">' '!A726</f>
        <v>Remarques</v>
      </c>
      <c r="E4" s="536" t="str">
        <f ca="1">' '!A86</f>
        <v>Statut</v>
      </c>
    </row>
    <row r="5" spans="1:11" x14ac:dyDescent="0.3">
      <c r="B5" s="537">
        <v>1</v>
      </c>
      <c r="C5" s="538" t="s">
        <v>3808</v>
      </c>
      <c r="D5" s="539" t="str">
        <f ca="1">' '!A722</f>
        <v>Exemple</v>
      </c>
      <c r="E5" s="540">
        <v>3</v>
      </c>
      <c r="I5" s="541"/>
      <c r="J5" s="541"/>
      <c r="K5" s="542"/>
    </row>
    <row r="6" spans="1:11" x14ac:dyDescent="0.3">
      <c r="B6" s="537">
        <v>2</v>
      </c>
      <c r="C6" s="539"/>
      <c r="D6" s="543"/>
      <c r="E6" s="540">
        <v>1</v>
      </c>
      <c r="I6" s="532"/>
      <c r="J6" s="532"/>
      <c r="K6" s="542"/>
    </row>
    <row r="7" spans="1:11" x14ac:dyDescent="0.3">
      <c r="B7" s="537">
        <v>3</v>
      </c>
      <c r="C7" s="539"/>
      <c r="D7" s="539"/>
      <c r="E7" s="540"/>
      <c r="I7" s="532"/>
      <c r="J7" s="532"/>
      <c r="K7" s="542"/>
    </row>
    <row r="8" spans="1:11" x14ac:dyDescent="0.3">
      <c r="B8" s="537">
        <v>4</v>
      </c>
      <c r="C8" s="539"/>
      <c r="D8" s="539"/>
      <c r="E8" s="540"/>
      <c r="I8" s="532"/>
      <c r="J8" s="532"/>
      <c r="K8" s="542"/>
    </row>
    <row r="9" spans="1:11" x14ac:dyDescent="0.3">
      <c r="B9" s="537">
        <v>5</v>
      </c>
      <c r="C9" s="539"/>
      <c r="D9" s="539"/>
      <c r="E9" s="540"/>
      <c r="I9" s="532"/>
      <c r="J9" s="532"/>
      <c r="K9" s="542"/>
    </row>
    <row r="10" spans="1:11" x14ac:dyDescent="0.3">
      <c r="B10" s="537">
        <v>6</v>
      </c>
      <c r="C10" s="539"/>
      <c r="D10" s="539"/>
      <c r="E10" s="540"/>
      <c r="I10" s="532"/>
      <c r="J10" s="532"/>
      <c r="K10" s="542"/>
    </row>
    <row r="11" spans="1:11" x14ac:dyDescent="0.3">
      <c r="B11" s="537">
        <v>7</v>
      </c>
      <c r="C11" s="539"/>
      <c r="D11" s="539"/>
      <c r="E11" s="540"/>
      <c r="I11" s="532"/>
      <c r="J11" s="532"/>
      <c r="K11" s="542"/>
    </row>
    <row r="12" spans="1:11" x14ac:dyDescent="0.3">
      <c r="B12" s="537">
        <v>8</v>
      </c>
      <c r="C12" s="539"/>
      <c r="D12" s="539"/>
      <c r="E12" s="540"/>
      <c r="I12" s="532"/>
      <c r="J12" s="532"/>
      <c r="K12" s="542"/>
    </row>
    <row r="13" spans="1:11" x14ac:dyDescent="0.3">
      <c r="B13" s="537">
        <v>9</v>
      </c>
      <c r="C13" s="539"/>
      <c r="D13" s="539"/>
      <c r="E13" s="540"/>
      <c r="I13" s="532"/>
      <c r="J13" s="532"/>
      <c r="K13" s="542"/>
    </row>
    <row r="14" spans="1:11" x14ac:dyDescent="0.3">
      <c r="B14" s="537">
        <v>10</v>
      </c>
      <c r="C14" s="539"/>
      <c r="D14" s="539"/>
      <c r="E14" s="540"/>
      <c r="I14" s="532"/>
      <c r="J14" s="532"/>
      <c r="K14" s="542"/>
    </row>
    <row r="15" spans="1:11" x14ac:dyDescent="0.3">
      <c r="B15" s="537">
        <v>11</v>
      </c>
      <c r="C15" s="539"/>
      <c r="D15" s="539"/>
      <c r="E15" s="540"/>
      <c r="I15" s="532"/>
      <c r="J15" s="532"/>
      <c r="K15" s="542"/>
    </row>
    <row r="16" spans="1:11" x14ac:dyDescent="0.3">
      <c r="B16" s="537">
        <v>12</v>
      </c>
      <c r="C16" s="539"/>
      <c r="D16" s="539"/>
      <c r="E16" s="540"/>
      <c r="I16" s="532"/>
      <c r="J16" s="532"/>
      <c r="K16" s="542"/>
    </row>
    <row r="17" spans="2:11" x14ac:dyDescent="0.3">
      <c r="B17" s="537">
        <v>13</v>
      </c>
      <c r="C17" s="539"/>
      <c r="D17" s="539"/>
      <c r="E17" s="540"/>
      <c r="I17" s="532"/>
      <c r="J17" s="532"/>
      <c r="K17" s="542"/>
    </row>
    <row r="18" spans="2:11" x14ac:dyDescent="0.3">
      <c r="B18" s="537">
        <v>14</v>
      </c>
      <c r="C18" s="539"/>
      <c r="D18" s="539"/>
      <c r="E18" s="540"/>
      <c r="I18" s="532"/>
      <c r="J18" s="532"/>
      <c r="K18" s="542"/>
    </row>
    <row r="19" spans="2:11" x14ac:dyDescent="0.3">
      <c r="B19" s="537">
        <v>15</v>
      </c>
      <c r="C19" s="539"/>
      <c r="D19" s="539"/>
      <c r="E19" s="540"/>
      <c r="I19" s="532"/>
      <c r="J19" s="532"/>
      <c r="K19" s="542"/>
    </row>
    <row r="20" spans="2:11" x14ac:dyDescent="0.3">
      <c r="B20" s="537">
        <v>16</v>
      </c>
      <c r="C20" s="539"/>
      <c r="D20" s="539"/>
      <c r="E20" s="540"/>
      <c r="I20" s="532"/>
      <c r="J20" s="532"/>
      <c r="K20" s="542"/>
    </row>
    <row r="21" spans="2:11" x14ac:dyDescent="0.3">
      <c r="B21" s="537">
        <v>17</v>
      </c>
      <c r="C21" s="539"/>
      <c r="D21" s="539"/>
      <c r="E21" s="540"/>
      <c r="I21" s="532"/>
      <c r="J21" s="532"/>
      <c r="K21" s="542"/>
    </row>
    <row r="22" spans="2:11" x14ac:dyDescent="0.3">
      <c r="B22" s="537">
        <v>18</v>
      </c>
      <c r="C22" s="539"/>
      <c r="D22" s="539"/>
      <c r="E22" s="540"/>
      <c r="I22" s="532"/>
      <c r="J22" s="532"/>
      <c r="K22" s="542"/>
    </row>
    <row r="23" spans="2:11" x14ac:dyDescent="0.3">
      <c r="B23" s="537">
        <v>19</v>
      </c>
      <c r="C23" s="539"/>
      <c r="D23" s="539"/>
      <c r="E23" s="540"/>
      <c r="I23" s="532"/>
      <c r="J23" s="532"/>
      <c r="K23" s="542"/>
    </row>
    <row r="24" spans="2:11" x14ac:dyDescent="0.3">
      <c r="B24" s="537">
        <v>20</v>
      </c>
      <c r="C24" s="539"/>
      <c r="D24" s="539"/>
      <c r="E24" s="540"/>
      <c r="I24" s="532"/>
      <c r="J24" s="532"/>
      <c r="K24" s="542"/>
    </row>
    <row r="25" spans="2:11" x14ac:dyDescent="0.3">
      <c r="B25" s="537">
        <v>21</v>
      </c>
      <c r="C25" s="539"/>
      <c r="D25" s="539"/>
      <c r="E25" s="540"/>
      <c r="I25" s="532"/>
      <c r="J25" s="532"/>
      <c r="K25" s="542"/>
    </row>
    <row r="26" spans="2:11" x14ac:dyDescent="0.3">
      <c r="B26" s="537">
        <v>22</v>
      </c>
      <c r="C26" s="539"/>
      <c r="D26" s="539"/>
      <c r="E26" s="540"/>
      <c r="I26" s="532"/>
      <c r="J26" s="532"/>
      <c r="K26" s="542"/>
    </row>
    <row r="27" spans="2:11" x14ac:dyDescent="0.3">
      <c r="B27" s="537">
        <v>23</v>
      </c>
      <c r="C27" s="539"/>
      <c r="D27" s="539"/>
      <c r="E27" s="540"/>
      <c r="I27" s="532"/>
      <c r="J27" s="532"/>
      <c r="K27" s="542"/>
    </row>
    <row r="28" spans="2:11" x14ac:dyDescent="0.3">
      <c r="B28" s="537">
        <v>24</v>
      </c>
      <c r="C28" s="539"/>
      <c r="D28" s="539"/>
      <c r="E28" s="540"/>
      <c r="I28" s="532"/>
      <c r="J28" s="532"/>
      <c r="K28" s="542"/>
    </row>
    <row r="29" spans="2:11" x14ac:dyDescent="0.3">
      <c r="B29" s="537">
        <v>25</v>
      </c>
      <c r="C29" s="539"/>
      <c r="D29" s="539"/>
      <c r="E29" s="540"/>
      <c r="I29" s="532"/>
      <c r="J29" s="532"/>
      <c r="K29" s="542"/>
    </row>
    <row r="30" spans="2:11" x14ac:dyDescent="0.3">
      <c r="B30" s="537">
        <v>26</v>
      </c>
      <c r="C30" s="539"/>
      <c r="D30" s="539"/>
      <c r="E30" s="540"/>
      <c r="I30" s="532"/>
      <c r="J30" s="532"/>
      <c r="K30" s="542"/>
    </row>
    <row r="31" spans="2:11" x14ac:dyDescent="0.3">
      <c r="B31" s="537">
        <v>27</v>
      </c>
      <c r="C31" s="539"/>
      <c r="D31" s="539"/>
      <c r="E31" s="540"/>
      <c r="I31" s="532"/>
      <c r="J31" s="532"/>
      <c r="K31" s="542"/>
    </row>
    <row r="32" spans="2:11" x14ac:dyDescent="0.3">
      <c r="B32" s="537">
        <v>28</v>
      </c>
      <c r="C32" s="539"/>
      <c r="D32" s="539"/>
      <c r="E32" s="540"/>
      <c r="I32" s="532"/>
      <c r="J32" s="532"/>
      <c r="K32" s="542"/>
    </row>
    <row r="33" spans="2:11" x14ac:dyDescent="0.3">
      <c r="B33" s="537">
        <v>29</v>
      </c>
      <c r="C33" s="539"/>
      <c r="D33" s="539"/>
      <c r="E33" s="540"/>
      <c r="I33" s="532"/>
      <c r="J33" s="532"/>
      <c r="K33" s="542"/>
    </row>
    <row r="34" spans="2:11" x14ac:dyDescent="0.3">
      <c r="B34" s="537">
        <v>30</v>
      </c>
      <c r="C34" s="544"/>
      <c r="D34" s="544"/>
      <c r="E34" s="545"/>
      <c r="I34" s="532"/>
      <c r="J34" s="532"/>
      <c r="K34" s="542"/>
    </row>
    <row r="35" spans="2:11" x14ac:dyDescent="0.3">
      <c r="B35" s="208" t="s">
        <v>3953</v>
      </c>
      <c r="C35" s="217"/>
      <c r="I35" s="532"/>
      <c r="J35" s="532"/>
    </row>
    <row r="36" spans="2:11" ht="22.5" customHeight="1" x14ac:dyDescent="0.3">
      <c r="I36" s="532"/>
      <c r="J36" s="532"/>
    </row>
    <row r="37" spans="2:11" ht="22.5" customHeight="1" x14ac:dyDescent="0.3">
      <c r="I37" s="532"/>
      <c r="J37" s="532"/>
    </row>
    <row r="38" spans="2:11" ht="22.5" customHeight="1" x14ac:dyDescent="0.3">
      <c r="I38" s="532"/>
      <c r="J38" s="532"/>
    </row>
    <row r="39" spans="2:11" ht="22.5" customHeight="1" x14ac:dyDescent="0.3">
      <c r="I39" s="532"/>
      <c r="J39" s="532"/>
    </row>
    <row r="40" spans="2:11" ht="22.5" customHeight="1" x14ac:dyDescent="0.3">
      <c r="I40" s="532"/>
      <c r="J40" s="532"/>
    </row>
    <row r="41" spans="2:11" ht="22.5" customHeight="1" x14ac:dyDescent="0.3">
      <c r="I41" s="532"/>
      <c r="J41" s="532"/>
    </row>
    <row r="42" spans="2:11" ht="22.5" customHeight="1" x14ac:dyDescent="0.3">
      <c r="I42" s="532"/>
      <c r="J42" s="532"/>
    </row>
    <row r="43" spans="2:11" ht="22.5" customHeight="1" x14ac:dyDescent="0.3">
      <c r="I43" s="532"/>
      <c r="J43" s="532"/>
    </row>
    <row r="44" spans="2:11" ht="22.5" customHeight="1" x14ac:dyDescent="0.3">
      <c r="I44" s="532"/>
      <c r="J44" s="532"/>
    </row>
    <row r="45" spans="2:11" ht="22.5" customHeight="1" x14ac:dyDescent="0.3">
      <c r="I45" s="532"/>
      <c r="J45" s="532"/>
    </row>
    <row r="46" spans="2:11" ht="22.5" customHeight="1" x14ac:dyDescent="0.3">
      <c r="I46" s="532"/>
      <c r="J46" s="532"/>
    </row>
    <row r="47" spans="2:11" ht="22.5" customHeight="1" x14ac:dyDescent="0.3">
      <c r="I47" s="532"/>
      <c r="J47" s="532"/>
    </row>
    <row r="48" spans="2:11" ht="22.5" customHeight="1" x14ac:dyDescent="0.3">
      <c r="I48" s="532"/>
      <c r="J48" s="532"/>
    </row>
    <row r="49" spans="9:10" ht="22.5" customHeight="1" x14ac:dyDescent="0.3">
      <c r="I49" s="532"/>
      <c r="J49" s="532"/>
    </row>
    <row r="50" spans="9:10" ht="22.5" customHeight="1" x14ac:dyDescent="0.3">
      <c r="I50" s="532"/>
      <c r="J50" s="532"/>
    </row>
    <row r="51" spans="9:10" ht="22.5" customHeight="1" x14ac:dyDescent="0.3">
      <c r="I51" s="532"/>
      <c r="J51" s="532"/>
    </row>
    <row r="52" spans="9:10" ht="22.5" customHeight="1" x14ac:dyDescent="0.3">
      <c r="I52" s="532"/>
      <c r="J52" s="532"/>
    </row>
    <row r="53" spans="9:10" ht="22.5" customHeight="1" x14ac:dyDescent="0.3">
      <c r="I53" s="532"/>
      <c r="J53" s="532"/>
    </row>
    <row r="55" spans="9:10" x14ac:dyDescent="0.3">
      <c r="I55" s="532"/>
      <c r="J55" s="532"/>
    </row>
    <row r="56" spans="9:10" x14ac:dyDescent="0.3">
      <c r="I56" s="532"/>
      <c r="J56" s="532"/>
    </row>
    <row r="57" spans="9:10" x14ac:dyDescent="0.3">
      <c r="I57" s="532"/>
      <c r="J57" s="532"/>
    </row>
    <row r="58" spans="9:10" x14ac:dyDescent="0.3">
      <c r="I58" s="532"/>
      <c r="J58" s="532"/>
    </row>
    <row r="59" spans="9:10" x14ac:dyDescent="0.3">
      <c r="I59" s="532"/>
    </row>
  </sheetData>
  <sheetProtection sheet="1" objects="1" scenarios="1" formatCells="0" formatColumns="0" formatRows="0" insertHyperlinks="0" selectLockedCells="1" sort="0" autoFilter="0"/>
  <autoFilter ref="B4:E34" xr:uid="{00000000-0009-0000-0000-000012000000}"/>
  <conditionalFormatting sqref="B5:E34">
    <cfRule type="expression" dxfId="183" priority="2">
      <formula>MOD(ROW(A1),2)=0</formula>
    </cfRule>
    <cfRule type="expression" dxfId="182" priority="3">
      <formula>MOD(ROW(A2),2)=0</formula>
    </cfRule>
  </conditionalFormatting>
  <dataValidations disablePrompts="1" count="1">
    <dataValidation type="list" allowBlank="1" showInputMessage="1" showErrorMessage="1" sqref="E5:E34 E38:E53" xr:uid="{00000000-0002-0000-1200-000000000000}">
      <formula1>"1,2,3"</formula1>
    </dataValidation>
  </dataValidations>
  <hyperlinks>
    <hyperlink ref="C5" location="BGespräch!A1" display="Kandidat xy" xr:uid="{00000000-0004-0000-1200-000000000000}"/>
  </hyperlinks>
  <pageMargins left="0.23622047244094491" right="0.23622047244094491" top="0.74803149606299213" bottom="0.74803149606299213" header="0.31496062992125984" footer="0.31496062992125984"/>
  <pageSetup paperSize="9" scale="7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8D7D4FF6-DFDC-49B0-8E2B-14BA5DBA38EA}">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E5:E34</xm:sqref>
        </x14:conditionalFormatting>
      </x14:conditionalFormatting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12">
    <tabColor theme="0" tint="-0.14999847407452621"/>
  </sheetPr>
  <dimension ref="A1:T131"/>
  <sheetViews>
    <sheetView showGridLines="0" zoomScaleNormal="100" workbookViewId="0">
      <pane ySplit="8" topLeftCell="A9" activePane="bottomLeft" state="frozen"/>
      <selection activeCell="G1" sqref="G1"/>
      <selection pane="bottomLeft" activeCell="D3" sqref="D3"/>
    </sheetView>
  </sheetViews>
  <sheetFormatPr baseColWidth="10" defaultColWidth="12.5546875" defaultRowHeight="14.4" x14ac:dyDescent="0.3"/>
  <cols>
    <col min="1" max="1" width="7" style="727" customWidth="1"/>
    <col min="2" max="2" width="4.109375" style="109" customWidth="1"/>
    <col min="3" max="3" width="15.33203125" style="109" customWidth="1"/>
    <col min="4" max="4" width="17.6640625" style="109" customWidth="1"/>
    <col min="5" max="5" width="50" style="109" customWidth="1"/>
    <col min="6" max="10" width="4.6640625" style="109" customWidth="1"/>
    <col min="11" max="13" width="3.33203125" style="105" customWidth="1"/>
    <col min="14" max="14" width="18.109375" style="109" customWidth="1"/>
    <col min="15" max="15" width="7.44140625" style="109" customWidth="1"/>
    <col min="16" max="16" width="7.6640625" style="685" hidden="1" customWidth="1"/>
    <col min="17" max="17" width="9.6640625" style="685" hidden="1" customWidth="1"/>
    <col min="18" max="19" width="5.88671875" style="685" hidden="1" customWidth="1"/>
    <col min="20" max="16384" width="12.5546875" style="109"/>
  </cols>
  <sheetData>
    <row r="1" spans="1:20" s="121" customFormat="1" ht="44.25" customHeight="1" x14ac:dyDescent="0.3">
      <c r="A1" s="677"/>
      <c r="B1" s="119" t="str">
        <f ca="1">' '!A776</f>
        <v>E N T R E T I E N    D ' E M B A U C H E</v>
      </c>
      <c r="C1" s="120"/>
      <c r="D1" s="120"/>
      <c r="E1" s="120"/>
      <c r="F1" s="120"/>
      <c r="G1" s="120"/>
      <c r="H1" s="120"/>
      <c r="I1" s="120"/>
      <c r="J1" s="120"/>
      <c r="K1" s="120"/>
      <c r="L1" s="120"/>
      <c r="M1" s="120"/>
      <c r="N1" s="120"/>
      <c r="O1" s="176"/>
      <c r="P1" s="678"/>
      <c r="Q1" s="678"/>
      <c r="R1" s="678"/>
      <c r="S1" s="678"/>
    </row>
    <row r="2" spans="1:20" s="121" customFormat="1" ht="23.25" customHeight="1" x14ac:dyDescent="0.3">
      <c r="A2" s="1688" t="str">
        <f>IF(ABS(COUNTBLANK(S11:S39)-29)&lt;&gt;0,' '!A839,"")</f>
        <v/>
      </c>
      <c r="B2" s="123"/>
      <c r="C2" s="124"/>
      <c r="D2" s="124"/>
      <c r="E2" s="124"/>
      <c r="F2" s="123"/>
      <c r="G2" s="123"/>
      <c r="H2" s="123"/>
      <c r="I2" s="123"/>
      <c r="J2" s="123"/>
      <c r="N2" s="123"/>
      <c r="O2" s="123"/>
      <c r="P2" s="678"/>
      <c r="Q2" s="678"/>
      <c r="R2" s="678"/>
      <c r="S2" s="678"/>
    </row>
    <row r="3" spans="1:20" ht="17.25" customHeight="1" x14ac:dyDescent="0.3">
      <c r="A3" s="1688"/>
      <c r="B3" s="679" t="str">
        <f ca="1">' '!A727</f>
        <v>Date :</v>
      </c>
      <c r="C3" s="680"/>
      <c r="D3" s="681">
        <f ca="1">TODAY()</f>
        <v>46049</v>
      </c>
      <c r="E3" s="682"/>
      <c r="F3" s="1679" t="str">
        <f ca="1">' '!A746</f>
        <v>insuffisant</v>
      </c>
      <c r="G3" s="1679" t="str">
        <f ca="1">' '!A745</f>
        <v>suffisant</v>
      </c>
      <c r="H3" s="1679" t="str">
        <f ca="1">' '!A744</f>
        <v>bien</v>
      </c>
      <c r="I3" s="1679" t="str">
        <f ca="1">' '!A743</f>
        <v>très bien</v>
      </c>
      <c r="J3" s="1679" t="str">
        <f ca="1">' '!A742</f>
        <v>excellent</v>
      </c>
      <c r="K3" s="1677" t="str">
        <f ca="1">' '!A754</f>
        <v>Ponderation</v>
      </c>
      <c r="L3" s="1671" t="str">
        <f ca="1">' '!A751</f>
        <v>Points</v>
      </c>
      <c r="M3" s="1672" t="str">
        <f ca="1">' '!A752</f>
        <v>Total</v>
      </c>
      <c r="N3" s="683" t="str">
        <f ca="1">' '!A733</f>
        <v>Max. points :</v>
      </c>
      <c r="O3" s="684">
        <f>(K10+K13+K40)</f>
        <v>50</v>
      </c>
    </row>
    <row r="4" spans="1:20" ht="17.25" customHeight="1" x14ac:dyDescent="0.3">
      <c r="A4" s="1688"/>
      <c r="B4" s="686" t="str">
        <f ca="1">' '!A728</f>
        <v>Nom candidat-e :</v>
      </c>
      <c r="C4" s="687"/>
      <c r="D4" s="688"/>
      <c r="E4" s="689"/>
      <c r="F4" s="1679"/>
      <c r="G4" s="1679"/>
      <c r="H4" s="1679"/>
      <c r="I4" s="1679"/>
      <c r="J4" s="1679"/>
      <c r="K4" s="1677"/>
      <c r="L4" s="1671"/>
      <c r="M4" s="1672"/>
      <c r="N4" s="690" t="str">
        <f ca="1">' '!A734</f>
        <v xml:space="preserve">obtenu : </v>
      </c>
      <c r="O4" s="691">
        <f>M10+M13+M40</f>
        <v>25</v>
      </c>
      <c r="P4" s="1684" t="s">
        <v>1409</v>
      </c>
      <c r="Q4" s="1684" t="s">
        <v>1484</v>
      </c>
      <c r="R4" s="1684" t="s">
        <v>81</v>
      </c>
      <c r="S4" s="1684" t="s">
        <v>1478</v>
      </c>
    </row>
    <row r="5" spans="1:20" ht="17.25" customHeight="1" x14ac:dyDescent="0.3">
      <c r="A5" s="1688"/>
      <c r="B5" s="686" t="str">
        <f ca="1">' '!A729</f>
        <v>Poste :</v>
      </c>
      <c r="C5" s="687"/>
      <c r="D5" s="692"/>
      <c r="E5" s="693" t="str">
        <f>IF(AND(ISNUMBER($L12),$Q12=0),' '!A839,"")</f>
        <v/>
      </c>
      <c r="F5" s="1679"/>
      <c r="G5" s="1679"/>
      <c r="H5" s="1679"/>
      <c r="I5" s="1679"/>
      <c r="J5" s="1679"/>
      <c r="K5" s="1677"/>
      <c r="L5" s="1671"/>
      <c r="M5" s="1672"/>
      <c r="N5" s="690" t="str">
        <f ca="1">' '!A732</f>
        <v>en %</v>
      </c>
      <c r="O5" s="694">
        <f>IF(O3&lt;&gt;0,O4/O3,0)</f>
        <v>0.5</v>
      </c>
      <c r="P5" s="1684"/>
      <c r="Q5" s="1684"/>
      <c r="R5" s="1684"/>
      <c r="S5" s="1684"/>
    </row>
    <row r="6" spans="1:20" ht="17.25" customHeight="1" x14ac:dyDescent="0.3">
      <c r="A6" s="1688"/>
      <c r="B6" s="695" t="str">
        <f ca="1">' '!A730</f>
        <v xml:space="preserve">Responsable : </v>
      </c>
      <c r="C6" s="696"/>
      <c r="D6" s="697"/>
      <c r="E6" s="698"/>
      <c r="F6" s="1679"/>
      <c r="G6" s="1679"/>
      <c r="H6" s="1679"/>
      <c r="I6" s="1679"/>
      <c r="J6" s="1679"/>
      <c r="K6" s="1677"/>
      <c r="L6" s="1671"/>
      <c r="M6" s="1672"/>
      <c r="N6" s="699" t="str">
        <f ca="1">' '!A735</f>
        <v>A suivre ?</v>
      </c>
      <c r="O6" s="700">
        <v>2</v>
      </c>
      <c r="P6" s="1684"/>
      <c r="Q6" s="1684"/>
      <c r="R6" s="1684"/>
      <c r="S6" s="1684"/>
    </row>
    <row r="7" spans="1:20" ht="1.5" customHeight="1" x14ac:dyDescent="0.3">
      <c r="A7" s="701"/>
      <c r="B7" s="702"/>
      <c r="C7" s="703"/>
      <c r="D7" s="704"/>
      <c r="E7" s="698"/>
      <c r="F7" s="705"/>
      <c r="G7" s="705"/>
      <c r="H7" s="705"/>
      <c r="I7" s="705"/>
      <c r="J7" s="706"/>
      <c r="K7" s="707"/>
      <c r="L7" s="707"/>
      <c r="M7" s="707"/>
      <c r="N7" s="708"/>
      <c r="O7" s="709"/>
      <c r="P7" s="1684"/>
      <c r="Q7" s="1684"/>
      <c r="R7" s="1684"/>
      <c r="S7" s="1684"/>
    </row>
    <row r="8" spans="1:20" s="105" customFormat="1" ht="13.5" customHeight="1" x14ac:dyDescent="0.4">
      <c r="A8" s="710" t="str">
        <f>IF(AND(ISNUMBER($L12),$Q12=0),' '!A839,"")</f>
        <v/>
      </c>
      <c r="C8" s="106"/>
      <c r="D8" s="106"/>
      <c r="E8" s="106"/>
      <c r="F8" s="107"/>
      <c r="G8" s="108"/>
      <c r="H8" s="108"/>
      <c r="I8" s="108"/>
      <c r="J8" s="653"/>
      <c r="P8" s="1684"/>
      <c r="Q8" s="1684"/>
      <c r="R8" s="1684"/>
      <c r="S8" s="1684"/>
    </row>
    <row r="9" spans="1:20" ht="5.25" customHeight="1" x14ac:dyDescent="0.4">
      <c r="A9" s="711"/>
      <c r="C9" s="110"/>
      <c r="D9" s="110"/>
      <c r="E9" s="110"/>
      <c r="F9" s="111"/>
      <c r="G9" s="111"/>
      <c r="H9" s="111"/>
      <c r="I9" s="111"/>
      <c r="J9" s="654"/>
    </row>
    <row r="10" spans="1:20" ht="15.75" customHeight="1" x14ac:dyDescent="0.3">
      <c r="A10" s="712"/>
      <c r="B10" s="655">
        <v>1</v>
      </c>
      <c r="C10" s="1665" t="str">
        <f ca="1">' '!A778</f>
        <v>Impression générale</v>
      </c>
      <c r="D10" s="1685"/>
      <c r="E10" s="713" t="str">
        <f ca="1">' '!A783</f>
        <v>Exemples de questions</v>
      </c>
      <c r="F10" s="595"/>
      <c r="G10" s="595"/>
      <c r="H10" s="595"/>
      <c r="I10" s="595"/>
      <c r="J10" s="656"/>
      <c r="K10" s="657">
        <f>SUM(R11:R12)*5</f>
        <v>30</v>
      </c>
      <c r="L10" s="657">
        <f>SUM(L11:L12)</f>
        <v>5</v>
      </c>
      <c r="M10" s="657">
        <f>SUM(M11:M12)</f>
        <v>13</v>
      </c>
      <c r="N10" s="1673" t="str">
        <f ca="1">' '!A747</f>
        <v>Remarques</v>
      </c>
      <c r="O10" s="1674"/>
      <c r="P10" s="714"/>
      <c r="R10" s="715"/>
      <c r="S10" s="716"/>
    </row>
    <row r="11" spans="1:20" ht="45.75" customHeight="1" x14ac:dyDescent="0.3">
      <c r="A11" s="717" t="b">
        <v>1</v>
      </c>
      <c r="B11" s="659">
        <v>1.1000000000000001</v>
      </c>
      <c r="C11" s="1682" t="str">
        <f ca="1">' '!A779</f>
        <v>Première impression (apparence, expression du visage, présentation, voix, contact visuel)</v>
      </c>
      <c r="D11" s="1621"/>
      <c r="E11" s="718" t="str">
        <f ca="1">' '!A780</f>
        <v>p. ex. Paraît-il/elle naturel(le) ? Sa tenue vestimentaire est-elle adaptée ? Entretient-il/elle un contact naturel du regard ? S'exprime-t-il/elle clairement ?</v>
      </c>
      <c r="F11" s="660"/>
      <c r="G11" s="660"/>
      <c r="H11" s="660"/>
      <c r="I11" s="660"/>
      <c r="J11" s="661"/>
      <c r="K11" s="662">
        <v>1</v>
      </c>
      <c r="L11" s="663">
        <v>3</v>
      </c>
      <c r="M11" s="664">
        <f>IF(K11&gt;0,P11*K11,P11*1)</f>
        <v>3</v>
      </c>
      <c r="N11" s="1663"/>
      <c r="O11" s="1664"/>
      <c r="P11" s="719">
        <f>IF(A11=TRUE,L11,0)</f>
        <v>3</v>
      </c>
      <c r="Q11" s="719">
        <f>IF(A11=TRUE,1,0)</f>
        <v>1</v>
      </c>
      <c r="R11" s="719">
        <f>IF(A11=TRUE,K11,0)</f>
        <v>1</v>
      </c>
      <c r="S11" s="719" t="str">
        <f>IF(OR(R11&lt;&gt;0,ISBLANK(L11)),"",1)</f>
        <v/>
      </c>
    </row>
    <row r="12" spans="1:20" ht="32.25" customHeight="1" x14ac:dyDescent="0.3">
      <c r="A12" s="717" t="b">
        <v>1</v>
      </c>
      <c r="B12" s="666">
        <v>1.2</v>
      </c>
      <c r="C12" s="1680" t="str">
        <f ca="1">' '!A781</f>
        <v>Motivation pour ce poste</v>
      </c>
      <c r="D12" s="1686"/>
      <c r="E12" s="720" t="str">
        <f ca="1">' '!A784</f>
        <v>Vous avez postulé pour ce poste vacant. Qu'est-ce qui vous a incité à le faire ?</v>
      </c>
      <c r="F12" s="667"/>
      <c r="G12" s="667"/>
      <c r="H12" s="667"/>
      <c r="I12" s="667"/>
      <c r="J12" s="668"/>
      <c r="K12" s="662">
        <v>5</v>
      </c>
      <c r="L12" s="663">
        <v>2</v>
      </c>
      <c r="M12" s="664">
        <f>IF(K12&gt;0,P12*K12,P12*1)</f>
        <v>10</v>
      </c>
      <c r="N12" s="1663"/>
      <c r="O12" s="1664"/>
      <c r="P12" s="719">
        <f>IF(A12=TRUE,L12,0)</f>
        <v>2</v>
      </c>
      <c r="Q12" s="719">
        <f t="shared" ref="Q12:Q39" si="0">IF(A12=TRUE,1,0)</f>
        <v>1</v>
      </c>
      <c r="R12" s="719">
        <f t="shared" ref="R12:R39" si="1">IF(A12=TRUE,K12,0)</f>
        <v>5</v>
      </c>
      <c r="S12" s="719" t="str">
        <f t="shared" ref="S12:S39" si="2">IF(OR(R12&lt;&gt;0,ISBLANK(L12)),"",1)</f>
        <v/>
      </c>
      <c r="T12" s="721"/>
    </row>
    <row r="13" spans="1:20" ht="15.75" customHeight="1" x14ac:dyDescent="0.3">
      <c r="A13" s="711"/>
      <c r="B13" s="655">
        <v>2</v>
      </c>
      <c r="C13" s="1661" t="str">
        <f ca="1">' '!A782</f>
        <v>Critères de sélection possibles</v>
      </c>
      <c r="D13" s="1687"/>
      <c r="E13" s="722"/>
      <c r="F13" s="595"/>
      <c r="G13" s="595"/>
      <c r="H13" s="595"/>
      <c r="I13" s="595"/>
      <c r="J13" s="656"/>
      <c r="K13" s="657">
        <f>SUM(R14:R39)*5</f>
        <v>20</v>
      </c>
      <c r="L13" s="723">
        <f>SUM(P14:P39)</f>
        <v>12</v>
      </c>
      <c r="M13" s="657">
        <f>SUM(M14:M39)</f>
        <v>12</v>
      </c>
      <c r="N13" s="1673"/>
      <c r="O13" s="1674"/>
      <c r="Q13" s="719"/>
      <c r="R13" s="719"/>
      <c r="S13" s="719"/>
    </row>
    <row r="14" spans="1:20" ht="40.5" customHeight="1" x14ac:dyDescent="0.3">
      <c r="A14" s="717" t="b">
        <v>1</v>
      </c>
      <c r="B14" s="666">
        <v>2.1</v>
      </c>
      <c r="C14" s="1680" t="str">
        <f ca="1">' '!A787</f>
        <v>Aptitude au travail en équipe</v>
      </c>
      <c r="D14" s="1686"/>
      <c r="E14" s="720" t="str">
        <f ca="1">' '!A788</f>
        <v>Il faut parfois travailler en équipe avec des personnes difficiles. Décrivez quelques cas dans lesquels cela vous est arrivé. Comment avez-vous géré cette situation ?</v>
      </c>
      <c r="F14" s="667"/>
      <c r="G14" s="667"/>
      <c r="H14" s="667"/>
      <c r="I14" s="667"/>
      <c r="J14" s="668"/>
      <c r="K14" s="662">
        <v>1</v>
      </c>
      <c r="L14" s="663">
        <v>2</v>
      </c>
      <c r="M14" s="664">
        <f>IF(K14&gt;0,P14*K14,P14*1)</f>
        <v>2</v>
      </c>
      <c r="N14" s="1663"/>
      <c r="O14" s="1664"/>
      <c r="P14" s="719">
        <f>IF(A14=TRUE,L14,0)</f>
        <v>2</v>
      </c>
      <c r="Q14" s="719">
        <f t="shared" si="0"/>
        <v>1</v>
      </c>
      <c r="R14" s="719">
        <f t="shared" si="1"/>
        <v>1</v>
      </c>
      <c r="S14" s="719" t="str">
        <f t="shared" si="2"/>
        <v/>
      </c>
    </row>
    <row r="15" spans="1:20" ht="40.5" customHeight="1" x14ac:dyDescent="0.3">
      <c r="A15" s="717" t="b">
        <v>1</v>
      </c>
      <c r="B15" s="659">
        <v>2.2000000000000002</v>
      </c>
      <c r="C15" s="1682" t="str">
        <f ca="1">' '!A785</f>
        <v xml:space="preserve">Expression (orale / écrite) </v>
      </c>
      <c r="D15" s="1621"/>
      <c r="E15" s="718" t="str">
        <f ca="1">' '!A786</f>
        <v>Quels étaient les textes / présentations les plus exigeants que vous avez élaborés jusqu'à présent ? Quel résultat avez-vous ainsi obtenu ?</v>
      </c>
      <c r="F15" s="660"/>
      <c r="G15" s="660"/>
      <c r="H15" s="660"/>
      <c r="I15" s="660"/>
      <c r="J15" s="661"/>
      <c r="K15" s="662">
        <v>1</v>
      </c>
      <c r="L15" s="663">
        <v>3</v>
      </c>
      <c r="M15" s="664">
        <f t="shared" ref="M15:M39" si="3">IF(K15&gt;0,P15*K15,P15*1)</f>
        <v>3</v>
      </c>
      <c r="N15" s="1663"/>
      <c r="O15" s="1664"/>
      <c r="P15" s="719">
        <f>IF(A15=TRUE,L15,0)</f>
        <v>3</v>
      </c>
      <c r="Q15" s="719">
        <f t="shared" si="0"/>
        <v>1</v>
      </c>
      <c r="R15" s="719">
        <f t="shared" si="1"/>
        <v>1</v>
      </c>
      <c r="S15" s="719" t="str">
        <f t="shared" si="2"/>
        <v/>
      </c>
    </row>
    <row r="16" spans="1:20" ht="40.5" customHeight="1" x14ac:dyDescent="0.3">
      <c r="A16" s="717" t="b">
        <v>1</v>
      </c>
      <c r="B16" s="666">
        <v>2.2999999999999998</v>
      </c>
      <c r="C16" s="1680" t="str">
        <f ca="1">' '!A789</f>
        <v>Volonté de performer</v>
      </c>
      <c r="D16" s="1686"/>
      <c r="E16" s="720" t="str">
        <f ca="1">' '!A790</f>
        <v xml:space="preserve">Veuillez nous indiquer des situations dans lesquelles vous avez dû réaliser des performances du plus haut niveau ? A quoi peut-on imputer ces prestations ? </v>
      </c>
      <c r="F16" s="667"/>
      <c r="G16" s="667"/>
      <c r="H16" s="667"/>
      <c r="I16" s="667"/>
      <c r="J16" s="668"/>
      <c r="K16" s="662">
        <v>1</v>
      </c>
      <c r="L16" s="663">
        <v>4</v>
      </c>
      <c r="M16" s="664">
        <f t="shared" si="3"/>
        <v>4</v>
      </c>
      <c r="N16" s="1663"/>
      <c r="O16" s="1664"/>
      <c r="P16" s="719">
        <f t="shared" ref="P16:P39" si="4">IF(A16=TRUE,L16,0)</f>
        <v>4</v>
      </c>
      <c r="Q16" s="719">
        <f t="shared" si="0"/>
        <v>1</v>
      </c>
      <c r="R16" s="719">
        <f t="shared" si="1"/>
        <v>1</v>
      </c>
      <c r="S16" s="719" t="str">
        <f t="shared" si="2"/>
        <v/>
      </c>
    </row>
    <row r="17" spans="1:19" ht="40.5" customHeight="1" x14ac:dyDescent="0.3">
      <c r="A17" s="717" t="b">
        <v>1</v>
      </c>
      <c r="B17" s="659">
        <v>2.4</v>
      </c>
      <c r="C17" s="1682" t="str">
        <f ca="1">' '!A791</f>
        <v>Esprit d'initiative</v>
      </c>
      <c r="D17" s="1621"/>
      <c r="E17" s="718" t="str">
        <f ca="1">' '!A792</f>
        <v>Souvenez-vous de situations dans lesquelles vous vous êtes saisis de travaux de votre propre initiative. Pourquoi l'avez-vous fait ? Quel était le résultat ?</v>
      </c>
      <c r="F17" s="660"/>
      <c r="G17" s="660"/>
      <c r="H17" s="660"/>
      <c r="I17" s="660"/>
      <c r="J17" s="661"/>
      <c r="K17" s="662">
        <v>1</v>
      </c>
      <c r="L17" s="663">
        <v>3</v>
      </c>
      <c r="M17" s="664">
        <f t="shared" si="3"/>
        <v>3</v>
      </c>
      <c r="N17" s="1663"/>
      <c r="O17" s="1664"/>
      <c r="P17" s="719">
        <f t="shared" si="4"/>
        <v>3</v>
      </c>
      <c r="Q17" s="719">
        <f t="shared" si="0"/>
        <v>1</v>
      </c>
      <c r="R17" s="719">
        <f t="shared" si="1"/>
        <v>1</v>
      </c>
      <c r="S17" s="719" t="str">
        <f t="shared" si="2"/>
        <v/>
      </c>
    </row>
    <row r="18" spans="1:19" ht="40.5" customHeight="1" x14ac:dyDescent="0.3">
      <c r="A18" s="717" t="b">
        <v>0</v>
      </c>
      <c r="B18" s="666">
        <v>2.5</v>
      </c>
      <c r="C18" s="1680" t="str">
        <f ca="1">' '!A793</f>
        <v>Endurance</v>
      </c>
      <c r="D18" s="1686"/>
      <c r="E18" s="720" t="str">
        <f ca="1">' '!A794</f>
        <v>Quand avez-vous été vraiment sous pression pour la dernière fois ? Quel était l'enjeu ? Qu'avez-vous fait ? Comment était le résultat ?</v>
      </c>
      <c r="F18" s="667"/>
      <c r="G18" s="667"/>
      <c r="H18" s="667"/>
      <c r="I18" s="667"/>
      <c r="J18" s="668"/>
      <c r="K18" s="662">
        <v>1</v>
      </c>
      <c r="L18" s="663"/>
      <c r="M18" s="664">
        <f t="shared" si="3"/>
        <v>0</v>
      </c>
      <c r="N18" s="1663"/>
      <c r="O18" s="1664"/>
      <c r="P18" s="719">
        <f t="shared" si="4"/>
        <v>0</v>
      </c>
      <c r="Q18" s="719">
        <f t="shared" si="0"/>
        <v>0</v>
      </c>
      <c r="R18" s="719">
        <f t="shared" si="1"/>
        <v>0</v>
      </c>
      <c r="S18" s="719" t="str">
        <f t="shared" si="2"/>
        <v/>
      </c>
    </row>
    <row r="19" spans="1:19" ht="40.5" customHeight="1" x14ac:dyDescent="0.3">
      <c r="A19" s="717" t="b">
        <v>0</v>
      </c>
      <c r="B19" s="659">
        <v>2.6</v>
      </c>
      <c r="C19" s="1682" t="str">
        <f ca="1">' '!A795</f>
        <v>Persévérance</v>
      </c>
      <c r="D19" s="1621"/>
      <c r="E19" s="718" t="str">
        <f ca="1">' '!A796</f>
        <v>Dans la vie professionnelle, on est très souvent confronté à des résistances. Citez-nous un exemple tiré de votre activité. Comment avez-vous géré cette situation ?</v>
      </c>
      <c r="F19" s="660"/>
      <c r="G19" s="660"/>
      <c r="H19" s="660"/>
      <c r="I19" s="660"/>
      <c r="J19" s="661"/>
      <c r="K19" s="662">
        <v>5</v>
      </c>
      <c r="L19" s="663"/>
      <c r="M19" s="664">
        <f t="shared" si="3"/>
        <v>0</v>
      </c>
      <c r="N19" s="1663"/>
      <c r="O19" s="1664"/>
      <c r="P19" s="719">
        <f t="shared" si="4"/>
        <v>0</v>
      </c>
      <c r="Q19" s="719">
        <f t="shared" si="0"/>
        <v>0</v>
      </c>
      <c r="R19" s="719">
        <f t="shared" si="1"/>
        <v>0</v>
      </c>
      <c r="S19" s="719" t="str">
        <f t="shared" si="2"/>
        <v/>
      </c>
    </row>
    <row r="20" spans="1:19" ht="40.5" customHeight="1" x14ac:dyDescent="0.3">
      <c r="A20" s="717" t="b">
        <v>0</v>
      </c>
      <c r="B20" s="666">
        <v>2.7</v>
      </c>
      <c r="C20" s="1680" t="str">
        <f ca="1">' '!A797</f>
        <v>Diligence</v>
      </c>
      <c r="D20" s="1686"/>
      <c r="E20" s="720" t="str">
        <f ca="1">' '!A798</f>
        <v>Pour quelles tâches, un travail particulièrement méticuleux était-il essentiel ? Avec quel résultat vous êtes-vous acquitté de cette tâche ?</v>
      </c>
      <c r="F20" s="667"/>
      <c r="G20" s="667"/>
      <c r="H20" s="667"/>
      <c r="I20" s="667"/>
      <c r="J20" s="668"/>
      <c r="K20" s="662">
        <v>1</v>
      </c>
      <c r="L20" s="663"/>
      <c r="M20" s="664">
        <f t="shared" si="3"/>
        <v>0</v>
      </c>
      <c r="N20" s="1663"/>
      <c r="O20" s="1664"/>
      <c r="P20" s="719">
        <f t="shared" si="4"/>
        <v>0</v>
      </c>
      <c r="Q20" s="719">
        <f t="shared" si="0"/>
        <v>0</v>
      </c>
      <c r="R20" s="719">
        <f t="shared" si="1"/>
        <v>0</v>
      </c>
      <c r="S20" s="719" t="str">
        <f t="shared" si="2"/>
        <v/>
      </c>
    </row>
    <row r="21" spans="1:19" ht="40.5" customHeight="1" x14ac:dyDescent="0.3">
      <c r="A21" s="717" t="b">
        <v>0</v>
      </c>
      <c r="B21" s="659">
        <v>2.8</v>
      </c>
      <c r="C21" s="1682" t="str">
        <f ca="1">' '!A799</f>
        <v>Faculté de décision</v>
      </c>
      <c r="D21" s="1621"/>
      <c r="E21" s="718" t="str">
        <f ca="1">' '!A800</f>
        <v>Quelles étaient vos décisions les plus difficiles jusqu'à présent ? En quoi consistait la principale difficulté pour vous ? Avez-vous pris la bonne décision ?</v>
      </c>
      <c r="F21" s="660"/>
      <c r="G21" s="660"/>
      <c r="H21" s="660"/>
      <c r="I21" s="660"/>
      <c r="J21" s="661"/>
      <c r="K21" s="662">
        <v>1</v>
      </c>
      <c r="L21" s="663"/>
      <c r="M21" s="664">
        <f t="shared" si="3"/>
        <v>0</v>
      </c>
      <c r="N21" s="1663"/>
      <c r="O21" s="1664"/>
      <c r="P21" s="719">
        <f t="shared" si="4"/>
        <v>0</v>
      </c>
      <c r="Q21" s="719">
        <f t="shared" si="0"/>
        <v>0</v>
      </c>
      <c r="R21" s="719">
        <f t="shared" si="1"/>
        <v>0</v>
      </c>
      <c r="S21" s="719" t="str">
        <f t="shared" si="2"/>
        <v/>
      </c>
    </row>
    <row r="22" spans="1:19" ht="40.5" customHeight="1" x14ac:dyDescent="0.3">
      <c r="A22" s="717" t="b">
        <v>0</v>
      </c>
      <c r="B22" s="666">
        <v>2.9</v>
      </c>
      <c r="C22" s="1680" t="str">
        <f ca="1">' '!A801</f>
        <v>Créativité</v>
      </c>
      <c r="D22" s="1686"/>
      <c r="E22" s="720" t="str">
        <f ca="1">' '!A802</f>
        <v>Quelle a été votre idée la plus originale jusqu'à présent ? Comment l'avez-vous réalisée ?</v>
      </c>
      <c r="F22" s="667"/>
      <c r="G22" s="667"/>
      <c r="H22" s="667"/>
      <c r="I22" s="667"/>
      <c r="J22" s="668"/>
      <c r="K22" s="662">
        <v>1</v>
      </c>
      <c r="L22" s="663"/>
      <c r="M22" s="664">
        <f t="shared" si="3"/>
        <v>0</v>
      </c>
      <c r="N22" s="1663"/>
      <c r="O22" s="1664"/>
      <c r="P22" s="719">
        <f t="shared" si="4"/>
        <v>0</v>
      </c>
      <c r="Q22" s="719">
        <f t="shared" si="0"/>
        <v>0</v>
      </c>
      <c r="R22" s="719">
        <f t="shared" si="1"/>
        <v>0</v>
      </c>
      <c r="S22" s="719" t="str">
        <f t="shared" si="2"/>
        <v/>
      </c>
    </row>
    <row r="23" spans="1:19" ht="40.5" customHeight="1" x14ac:dyDescent="0.3">
      <c r="A23" s="717" t="b">
        <v>0</v>
      </c>
      <c r="B23" s="659">
        <v>2.1</v>
      </c>
      <c r="C23" s="1682" t="str">
        <f ca="1">' '!A803</f>
        <v>Connaissances professionnelles</v>
      </c>
      <c r="D23" s="1621"/>
      <c r="E23" s="718" t="str">
        <f ca="1">' '!A804</f>
        <v>Quelle performance professionnelle était-elle la plus appréciée de votre supérieur ?</v>
      </c>
      <c r="F23" s="660"/>
      <c r="G23" s="660"/>
      <c r="H23" s="660"/>
      <c r="I23" s="660"/>
      <c r="J23" s="661"/>
      <c r="K23" s="662">
        <v>5</v>
      </c>
      <c r="L23" s="663"/>
      <c r="M23" s="664">
        <f t="shared" si="3"/>
        <v>0</v>
      </c>
      <c r="N23" s="1663"/>
      <c r="O23" s="1664"/>
      <c r="P23" s="719">
        <f t="shared" si="4"/>
        <v>0</v>
      </c>
      <c r="Q23" s="719">
        <f t="shared" si="0"/>
        <v>0</v>
      </c>
      <c r="R23" s="719">
        <f t="shared" si="1"/>
        <v>0</v>
      </c>
      <c r="S23" s="719" t="str">
        <f t="shared" si="2"/>
        <v/>
      </c>
    </row>
    <row r="24" spans="1:19" ht="40.5" customHeight="1" x14ac:dyDescent="0.3">
      <c r="A24" s="717" t="b">
        <v>0</v>
      </c>
      <c r="B24" s="666">
        <v>2.11</v>
      </c>
      <c r="C24" s="1680" t="str">
        <f ca="1">' '!A805</f>
        <v>Planification et organisation</v>
      </c>
      <c r="D24" s="1686"/>
      <c r="E24" s="720" t="str">
        <f ca="1">' '!A806</f>
        <v>Comment faites-vous le planning d'une journée de travail habituelle (votre système) ?</v>
      </c>
      <c r="F24" s="667"/>
      <c r="G24" s="667"/>
      <c r="H24" s="667"/>
      <c r="I24" s="667"/>
      <c r="J24" s="668"/>
      <c r="K24" s="662">
        <v>1</v>
      </c>
      <c r="L24" s="663"/>
      <c r="M24" s="664">
        <f t="shared" si="3"/>
        <v>0</v>
      </c>
      <c r="N24" s="1663"/>
      <c r="O24" s="1664"/>
      <c r="P24" s="719">
        <f t="shared" si="4"/>
        <v>0</v>
      </c>
      <c r="Q24" s="719">
        <f t="shared" si="0"/>
        <v>0</v>
      </c>
      <c r="R24" s="719">
        <f t="shared" si="1"/>
        <v>0</v>
      </c>
      <c r="S24" s="719" t="str">
        <f t="shared" si="2"/>
        <v/>
      </c>
    </row>
    <row r="25" spans="1:19" ht="40.5" customHeight="1" x14ac:dyDescent="0.3">
      <c r="A25" s="717" t="b">
        <v>0</v>
      </c>
      <c r="B25" s="659">
        <v>2.12</v>
      </c>
      <c r="C25" s="1682" t="str">
        <f ca="1">' '!A807</f>
        <v>Disposition à apprendre</v>
      </c>
      <c r="D25" s="1621"/>
      <c r="E25" s="718" t="str">
        <f ca="1">' '!A808</f>
        <v>Comment maintenez-vous vos connaissances professionnelles à niveau ? Quels cours de formation continue avez-vous suivis au cours de ces 2 dernières années ?</v>
      </c>
      <c r="F25" s="660"/>
      <c r="G25" s="660"/>
      <c r="H25" s="660"/>
      <c r="I25" s="660"/>
      <c r="J25" s="661"/>
      <c r="K25" s="662">
        <v>1</v>
      </c>
      <c r="L25" s="663"/>
      <c r="M25" s="664">
        <f t="shared" si="3"/>
        <v>0</v>
      </c>
      <c r="N25" s="1663"/>
      <c r="O25" s="1664"/>
      <c r="P25" s="719">
        <f t="shared" si="4"/>
        <v>0</v>
      </c>
      <c r="Q25" s="719">
        <f t="shared" si="0"/>
        <v>0</v>
      </c>
      <c r="R25" s="719">
        <f t="shared" si="1"/>
        <v>0</v>
      </c>
      <c r="S25" s="719" t="str">
        <f t="shared" si="2"/>
        <v/>
      </c>
    </row>
    <row r="26" spans="1:19" ht="40.5" customHeight="1" x14ac:dyDescent="0.3">
      <c r="A26" s="717" t="b">
        <v>0</v>
      </c>
      <c r="B26" s="666">
        <v>2.13</v>
      </c>
      <c r="C26" s="1680" t="str">
        <f ca="1">' '!A809</f>
        <v>Flexibilité</v>
      </c>
      <c r="D26" s="1686"/>
      <c r="E26" s="720" t="str">
        <f ca="1">' '!A810</f>
        <v>Comment vous adaptez-vous à de nouvelles situations et circonstances dans votre activité professionnelle ? Quels changements ont eu lieu pour vous par le passé ? Exemples ?</v>
      </c>
      <c r="F26" s="667"/>
      <c r="G26" s="667"/>
      <c r="H26" s="667"/>
      <c r="I26" s="667"/>
      <c r="J26" s="668"/>
      <c r="K26" s="662">
        <v>1</v>
      </c>
      <c r="L26" s="663"/>
      <c r="M26" s="664">
        <f t="shared" si="3"/>
        <v>0</v>
      </c>
      <c r="N26" s="1663"/>
      <c r="O26" s="1664"/>
      <c r="P26" s="719">
        <f t="shared" si="4"/>
        <v>0</v>
      </c>
      <c r="Q26" s="719">
        <f t="shared" si="0"/>
        <v>0</v>
      </c>
      <c r="R26" s="719">
        <f t="shared" si="1"/>
        <v>0</v>
      </c>
      <c r="S26" s="719" t="str">
        <f t="shared" si="2"/>
        <v/>
      </c>
    </row>
    <row r="27" spans="1:19" ht="40.5" customHeight="1" x14ac:dyDescent="0.3">
      <c r="A27" s="717" t="b">
        <v>0</v>
      </c>
      <c r="B27" s="659">
        <v>2.14</v>
      </c>
      <c r="C27" s="1682" t="str">
        <f ca="1">' '!A811</f>
        <v>Autonomie</v>
      </c>
      <c r="D27" s="1621"/>
      <c r="E27" s="718" t="str">
        <f ca="1">' '!A812</f>
        <v>Quels travaux effectuez-vous actuellement de façon autonome ? Quelles activités devez-vous effectuer en concertation avec d'autres ?</v>
      </c>
      <c r="F27" s="660"/>
      <c r="G27" s="660"/>
      <c r="H27" s="660"/>
      <c r="I27" s="660"/>
      <c r="J27" s="661"/>
      <c r="K27" s="662">
        <v>1</v>
      </c>
      <c r="L27" s="663"/>
      <c r="M27" s="664">
        <f t="shared" si="3"/>
        <v>0</v>
      </c>
      <c r="N27" s="1663"/>
      <c r="O27" s="1664"/>
      <c r="P27" s="719">
        <f t="shared" si="4"/>
        <v>0</v>
      </c>
      <c r="Q27" s="719">
        <f t="shared" si="0"/>
        <v>0</v>
      </c>
      <c r="R27" s="719">
        <f t="shared" si="1"/>
        <v>0</v>
      </c>
      <c r="S27" s="719" t="str">
        <f t="shared" si="2"/>
        <v/>
      </c>
    </row>
    <row r="28" spans="1:19" ht="40.5" customHeight="1" x14ac:dyDescent="0.3">
      <c r="A28" s="717" t="b">
        <v>0</v>
      </c>
      <c r="B28" s="666">
        <v>2.15</v>
      </c>
      <c r="C28" s="1680" t="str">
        <f ca="1">' '!A813</f>
        <v>Tolérance à la frustration</v>
      </c>
      <c r="D28" s="1686"/>
      <c r="E28" s="720" t="str">
        <f ca="1">' '!A814</f>
        <v>Dans quelles situations auriez-vous vraiment envie de jeter votre poste par-dessus bord ? Comment parvenez-vous à surmonter cela ?</v>
      </c>
      <c r="F28" s="667"/>
      <c r="G28" s="667"/>
      <c r="H28" s="667"/>
      <c r="I28" s="667"/>
      <c r="J28" s="668"/>
      <c r="K28" s="662">
        <v>1</v>
      </c>
      <c r="L28" s="663"/>
      <c r="M28" s="664">
        <f t="shared" si="3"/>
        <v>0</v>
      </c>
      <c r="N28" s="1663"/>
      <c r="O28" s="1664"/>
      <c r="P28" s="719">
        <f t="shared" si="4"/>
        <v>0</v>
      </c>
      <c r="Q28" s="719">
        <f t="shared" si="0"/>
        <v>0</v>
      </c>
      <c r="R28" s="719">
        <f t="shared" si="1"/>
        <v>0</v>
      </c>
      <c r="S28" s="719" t="str">
        <f t="shared" si="2"/>
        <v/>
      </c>
    </row>
    <row r="29" spans="1:19" ht="40.5" customHeight="1" x14ac:dyDescent="0.3">
      <c r="A29" s="717" t="b">
        <v>0</v>
      </c>
      <c r="B29" s="659">
        <v>2.16</v>
      </c>
      <c r="C29" s="1682" t="str">
        <f ca="1">' '!A815</f>
        <v>Présentation en public</v>
      </c>
      <c r="D29" s="1621"/>
      <c r="E29" s="718" t="str">
        <f ca="1">' '!A816</f>
        <v>Qu'est-ce qui vous cause le plus de difficulté lorsque vous devez faire une présentation en public ? Exemple ?</v>
      </c>
      <c r="F29" s="660"/>
      <c r="G29" s="660"/>
      <c r="H29" s="660"/>
      <c r="I29" s="660"/>
      <c r="J29" s="661"/>
      <c r="K29" s="662">
        <v>1</v>
      </c>
      <c r="L29" s="663"/>
      <c r="M29" s="664">
        <f t="shared" si="3"/>
        <v>0</v>
      </c>
      <c r="N29" s="1663"/>
      <c r="O29" s="1664"/>
      <c r="P29" s="719">
        <f t="shared" si="4"/>
        <v>0</v>
      </c>
      <c r="Q29" s="719">
        <f t="shared" si="0"/>
        <v>0</v>
      </c>
      <c r="R29" s="719">
        <f t="shared" si="1"/>
        <v>0</v>
      </c>
      <c r="S29" s="719" t="str">
        <f t="shared" si="2"/>
        <v/>
      </c>
    </row>
    <row r="30" spans="1:19" ht="40.5" customHeight="1" x14ac:dyDescent="0.3">
      <c r="A30" s="717" t="b">
        <v>0</v>
      </c>
      <c r="B30" s="666">
        <v>2.17</v>
      </c>
      <c r="C30" s="1680" t="str">
        <f ca="1">' '!A817</f>
        <v>Empathie</v>
      </c>
      <c r="D30" s="1686"/>
      <c r="E30" s="720" t="str">
        <f ca="1">' '!A818</f>
        <v>Quelles étaient les personnes les plus difficiles avec lesquelles vous avez eu à faire jusqu'à présent ? Avec quel résultat y êtes-vous parvenu(e) ?</v>
      </c>
      <c r="F30" s="667"/>
      <c r="G30" s="667"/>
      <c r="H30" s="667"/>
      <c r="I30" s="667"/>
      <c r="J30" s="668"/>
      <c r="K30" s="662">
        <v>1</v>
      </c>
      <c r="L30" s="663"/>
      <c r="M30" s="664">
        <f t="shared" si="3"/>
        <v>0</v>
      </c>
      <c r="N30" s="1663"/>
      <c r="O30" s="1664"/>
      <c r="P30" s="719">
        <f t="shared" si="4"/>
        <v>0</v>
      </c>
      <c r="Q30" s="719">
        <f t="shared" si="0"/>
        <v>0</v>
      </c>
      <c r="R30" s="719">
        <f t="shared" si="1"/>
        <v>0</v>
      </c>
      <c r="S30" s="719" t="str">
        <f t="shared" si="2"/>
        <v/>
      </c>
    </row>
    <row r="31" spans="1:19" ht="40.5" customHeight="1" x14ac:dyDescent="0.3">
      <c r="A31" s="717" t="b">
        <v>0</v>
      </c>
      <c r="B31" s="659">
        <v>2.1800000000000002</v>
      </c>
      <c r="C31" s="1682" t="str">
        <f ca="1">' '!A819</f>
        <v>Sens des contacts humains</v>
      </c>
      <c r="D31" s="1621"/>
      <c r="E31" s="718" t="str">
        <f ca="1">' '!A820</f>
        <v>Comment établissez-vous généralement le contact, avec de nouveaux collègues de travail, des clients ou des inconnus ?</v>
      </c>
      <c r="F31" s="660"/>
      <c r="G31" s="660"/>
      <c r="H31" s="660"/>
      <c r="I31" s="660"/>
      <c r="J31" s="661"/>
      <c r="K31" s="662">
        <v>1</v>
      </c>
      <c r="L31" s="663"/>
      <c r="M31" s="664">
        <f t="shared" si="3"/>
        <v>0</v>
      </c>
      <c r="N31" s="1663"/>
      <c r="O31" s="1664"/>
      <c r="P31" s="719">
        <f t="shared" si="4"/>
        <v>0</v>
      </c>
      <c r="Q31" s="719">
        <f t="shared" si="0"/>
        <v>0</v>
      </c>
      <c r="R31" s="719">
        <f t="shared" si="1"/>
        <v>0</v>
      </c>
      <c r="S31" s="719" t="str">
        <f t="shared" si="2"/>
        <v/>
      </c>
    </row>
    <row r="32" spans="1:19" ht="40.5" customHeight="1" x14ac:dyDescent="0.3">
      <c r="A32" s="717" t="b">
        <v>0</v>
      </c>
      <c r="B32" s="666">
        <v>2.19</v>
      </c>
      <c r="C32" s="1680" t="str">
        <f ca="1">' '!A821</f>
        <v>Force de persuasion</v>
      </c>
      <c r="D32" s="1686"/>
      <c r="E32" s="720" t="str">
        <f ca="1">' '!A822</f>
        <v>Comment êtes-vous parvenu(e) au mieux, jusqu'à présent, à convaincre quelqu'un d'une cause ?</v>
      </c>
      <c r="F32" s="667"/>
      <c r="G32" s="667"/>
      <c r="H32" s="667"/>
      <c r="I32" s="667"/>
      <c r="J32" s="668"/>
      <c r="K32" s="662">
        <v>1</v>
      </c>
      <c r="L32" s="663"/>
      <c r="M32" s="664">
        <f t="shared" si="3"/>
        <v>0</v>
      </c>
      <c r="N32" s="1663"/>
      <c r="O32" s="1664"/>
      <c r="P32" s="719">
        <f t="shared" si="4"/>
        <v>0</v>
      </c>
      <c r="Q32" s="719">
        <f t="shared" si="0"/>
        <v>0</v>
      </c>
      <c r="R32" s="719">
        <f t="shared" si="1"/>
        <v>0</v>
      </c>
      <c r="S32" s="719" t="str">
        <f t="shared" si="2"/>
        <v/>
      </c>
    </row>
    <row r="33" spans="1:19" ht="40.5" customHeight="1" x14ac:dyDescent="0.3">
      <c r="A33" s="717" t="b">
        <v>0</v>
      </c>
      <c r="B33" s="659">
        <v>2.2000000000000002</v>
      </c>
      <c r="C33" s="1682" t="str">
        <f ca="1">' '!A823</f>
        <v>Habileté en négociation</v>
      </c>
      <c r="D33" s="1621"/>
      <c r="E33" s="718" t="str">
        <f ca="1">' '!A824</f>
        <v>Quelle négociation qualifieriez-vous à posteriori de votre plus gros échec ? Qu'est-ce qui n'a pas marché ? Quelles conséquences en ont été tirées ?</v>
      </c>
      <c r="F33" s="660"/>
      <c r="G33" s="660"/>
      <c r="H33" s="660"/>
      <c r="I33" s="660"/>
      <c r="J33" s="661"/>
      <c r="K33" s="662">
        <v>1</v>
      </c>
      <c r="L33" s="663"/>
      <c r="M33" s="664">
        <f t="shared" si="3"/>
        <v>0</v>
      </c>
      <c r="N33" s="1663"/>
      <c r="O33" s="1664"/>
      <c r="P33" s="719">
        <f t="shared" si="4"/>
        <v>0</v>
      </c>
      <c r="Q33" s="719">
        <f t="shared" si="0"/>
        <v>0</v>
      </c>
      <c r="R33" s="719">
        <f t="shared" si="1"/>
        <v>0</v>
      </c>
      <c r="S33" s="719" t="str">
        <f t="shared" si="2"/>
        <v/>
      </c>
    </row>
    <row r="34" spans="1:19" ht="40.5" customHeight="1" x14ac:dyDescent="0.3">
      <c r="A34" s="717" t="b">
        <v>0</v>
      </c>
      <c r="B34" s="666">
        <v>2.21</v>
      </c>
      <c r="C34" s="1680" t="str">
        <f ca="1">' '!A825</f>
        <v>Comportement en situations conflictuelles</v>
      </c>
      <c r="D34" s="1686"/>
      <c r="E34" s="720" t="str">
        <f ca="1">' '!A826</f>
        <v xml:space="preserve">Défendre un point de vue reconnu comme juste signifie souvent admettre le conflit avec autrui. Citez des exemples. Comment avez-vous géré de telles situations ?  </v>
      </c>
      <c r="F34" s="667"/>
      <c r="G34" s="667"/>
      <c r="H34" s="667"/>
      <c r="I34" s="667"/>
      <c r="J34" s="668"/>
      <c r="K34" s="662">
        <v>1</v>
      </c>
      <c r="L34" s="663"/>
      <c r="M34" s="664">
        <f t="shared" si="3"/>
        <v>0</v>
      </c>
      <c r="N34" s="1663"/>
      <c r="O34" s="1664"/>
      <c r="P34" s="719">
        <f t="shared" si="4"/>
        <v>0</v>
      </c>
      <c r="Q34" s="719">
        <f t="shared" si="0"/>
        <v>0</v>
      </c>
      <c r="R34" s="719">
        <f t="shared" si="1"/>
        <v>0</v>
      </c>
      <c r="S34" s="719" t="str">
        <f t="shared" si="2"/>
        <v/>
      </c>
    </row>
    <row r="35" spans="1:19" ht="40.5" customHeight="1" x14ac:dyDescent="0.3">
      <c r="A35" s="717" t="b">
        <v>0</v>
      </c>
      <c r="B35" s="659">
        <v>2.2200000000000002</v>
      </c>
      <c r="C35" s="1682" t="str">
        <f ca="1">' '!A827</f>
        <v>Capacité d'intégration</v>
      </c>
      <c r="D35" s="1621"/>
      <c r="E35" s="718" t="str">
        <f ca="1">' '!A828</f>
        <v>Avez-vous déjà dû intégrer de nouveaux collaborateurs dans une équipe ? Comment avez-vous procédé / procéderiez-vous ?</v>
      </c>
      <c r="F35" s="660"/>
      <c r="G35" s="660"/>
      <c r="H35" s="660"/>
      <c r="I35" s="660"/>
      <c r="J35" s="661"/>
      <c r="K35" s="662">
        <v>8</v>
      </c>
      <c r="L35" s="663"/>
      <c r="M35" s="664">
        <f t="shared" si="3"/>
        <v>0</v>
      </c>
      <c r="N35" s="1663"/>
      <c r="O35" s="1664"/>
      <c r="P35" s="719">
        <f t="shared" si="4"/>
        <v>0</v>
      </c>
      <c r="Q35" s="719">
        <f t="shared" si="0"/>
        <v>0</v>
      </c>
      <c r="R35" s="719">
        <f t="shared" si="1"/>
        <v>0</v>
      </c>
      <c r="S35" s="719" t="str">
        <f t="shared" si="2"/>
        <v/>
      </c>
    </row>
    <row r="36" spans="1:19" ht="40.5" customHeight="1" x14ac:dyDescent="0.3">
      <c r="A36" s="717" t="b">
        <v>0</v>
      </c>
      <c r="B36" s="666">
        <v>2.23</v>
      </c>
      <c r="C36" s="1680" t="str">
        <f ca="1">' '!A829</f>
        <v>Analyse de problèmes</v>
      </c>
      <c r="D36" s="1686"/>
      <c r="E36" s="720" t="str">
        <f ca="1">' '!A830</f>
        <v>Décrivez-nous, à l'appui d'un problème concret, quelle a été votre approche pour gérer ce problème. Quel résultat avez-vous obtenu ?</v>
      </c>
      <c r="F36" s="667"/>
      <c r="G36" s="667"/>
      <c r="H36" s="667"/>
      <c r="I36" s="667"/>
      <c r="J36" s="668"/>
      <c r="K36" s="662">
        <v>1</v>
      </c>
      <c r="L36" s="663"/>
      <c r="M36" s="664">
        <f t="shared" si="3"/>
        <v>0</v>
      </c>
      <c r="N36" s="1663"/>
      <c r="O36" s="1664"/>
      <c r="P36" s="719">
        <f t="shared" si="4"/>
        <v>0</v>
      </c>
      <c r="Q36" s="719">
        <f t="shared" si="0"/>
        <v>0</v>
      </c>
      <c r="R36" s="719">
        <f t="shared" si="1"/>
        <v>0</v>
      </c>
      <c r="S36" s="719" t="str">
        <f t="shared" si="2"/>
        <v/>
      </c>
    </row>
    <row r="37" spans="1:19" ht="40.5" customHeight="1" x14ac:dyDescent="0.3">
      <c r="A37" s="717" t="b">
        <v>0</v>
      </c>
      <c r="B37" s="659">
        <v>2.2400000000000002</v>
      </c>
      <c r="C37" s="1682" t="str">
        <f ca="1">' '!A831</f>
        <v>Encadrement général</v>
      </c>
      <c r="D37" s="1621"/>
      <c r="E37" s="718" t="str">
        <f ca="1">' '!A832</f>
        <v>Citez une des situations de leadership les plus difficiles que vous avez dû maîtriser. Comment avez-vous procédé ? Résultat ?</v>
      </c>
      <c r="F37" s="660"/>
      <c r="G37" s="660"/>
      <c r="H37" s="660"/>
      <c r="I37" s="660"/>
      <c r="J37" s="661"/>
      <c r="K37" s="662">
        <v>1</v>
      </c>
      <c r="L37" s="663"/>
      <c r="M37" s="664">
        <f t="shared" si="3"/>
        <v>0</v>
      </c>
      <c r="N37" s="1663"/>
      <c r="O37" s="1664"/>
      <c r="P37" s="719">
        <f t="shared" si="4"/>
        <v>0</v>
      </c>
      <c r="Q37" s="719">
        <f t="shared" si="0"/>
        <v>0</v>
      </c>
      <c r="R37" s="719">
        <f t="shared" si="1"/>
        <v>0</v>
      </c>
      <c r="S37" s="719" t="str">
        <f t="shared" si="2"/>
        <v/>
      </c>
    </row>
    <row r="38" spans="1:19" ht="40.5" customHeight="1" x14ac:dyDescent="0.3">
      <c r="A38" s="717" t="b">
        <v>0</v>
      </c>
      <c r="B38" s="666">
        <v>2.25</v>
      </c>
      <c r="C38" s="1680" t="str">
        <f ca="1">' '!A833</f>
        <v>Volition (volonté)</v>
      </c>
      <c r="D38" s="1686"/>
      <c r="E38" s="720" t="str">
        <f ca="1">' '!A834</f>
        <v>Y a-t-il eu des situations dans lesquelles vous n'avez pas réussi à mettre en œuvre les mesures requises ? Qu'avez-vous fait ?</v>
      </c>
      <c r="F38" s="667"/>
      <c r="G38" s="667"/>
      <c r="H38" s="667"/>
      <c r="I38" s="667"/>
      <c r="J38" s="668"/>
      <c r="K38" s="662">
        <v>1</v>
      </c>
      <c r="L38" s="663"/>
      <c r="M38" s="664">
        <f t="shared" si="3"/>
        <v>0</v>
      </c>
      <c r="N38" s="1663"/>
      <c r="O38" s="1664"/>
      <c r="P38" s="719">
        <f t="shared" si="4"/>
        <v>0</v>
      </c>
      <c r="Q38" s="719">
        <f t="shared" si="0"/>
        <v>0</v>
      </c>
      <c r="R38" s="719">
        <f t="shared" si="1"/>
        <v>0</v>
      </c>
      <c r="S38" s="719" t="str">
        <f t="shared" si="2"/>
        <v/>
      </c>
    </row>
    <row r="39" spans="1:19" ht="40.5" customHeight="1" x14ac:dyDescent="0.3">
      <c r="A39" s="717" t="b">
        <v>0</v>
      </c>
      <c r="B39" s="659">
        <v>2.2599999999999998</v>
      </c>
      <c r="C39" s="1682" t="str">
        <f ca="1">' '!A835</f>
        <v>Motivation des collaborateurs</v>
      </c>
      <c r="D39" s="1621"/>
      <c r="E39" s="718" t="str">
        <f ca="1">' '!A836</f>
        <v>Avez-vous eu des collaborateurs qui n'étaient pas du tout motivés ? Comment avez-vous géré cette situation ? De manière générale, comment motivez-vous vos collaborateurs ?</v>
      </c>
      <c r="F39" s="660"/>
      <c r="G39" s="660"/>
      <c r="H39" s="660"/>
      <c r="I39" s="660"/>
      <c r="J39" s="661"/>
      <c r="K39" s="662">
        <v>1</v>
      </c>
      <c r="L39" s="663"/>
      <c r="M39" s="664">
        <f t="shared" si="3"/>
        <v>0</v>
      </c>
      <c r="N39" s="1663"/>
      <c r="O39" s="1664"/>
      <c r="P39" s="719">
        <f t="shared" si="4"/>
        <v>0</v>
      </c>
      <c r="Q39" s="719">
        <f t="shared" si="0"/>
        <v>0</v>
      </c>
      <c r="R39" s="719">
        <f t="shared" si="1"/>
        <v>0</v>
      </c>
      <c r="S39" s="719" t="str">
        <f t="shared" si="2"/>
        <v/>
      </c>
    </row>
    <row r="40" spans="1:19" ht="15.6" x14ac:dyDescent="0.3">
      <c r="A40" s="711"/>
      <c r="B40" s="655">
        <v>3</v>
      </c>
      <c r="C40" s="1665" t="str">
        <f ca="1">' '!A837</f>
        <v>Critères impératifs</v>
      </c>
      <c r="D40" s="1685"/>
      <c r="E40" s="713" t="str">
        <f ca="1">' '!A840</f>
        <v>Cf. profil requis</v>
      </c>
      <c r="F40" s="595"/>
      <c r="G40" s="595"/>
      <c r="H40" s="595"/>
      <c r="I40" s="595"/>
      <c r="J40" s="656"/>
      <c r="K40" s="657">
        <f>SUM(P41:P49)*5</f>
        <v>0</v>
      </c>
      <c r="L40" s="657">
        <f>SUM(L41:L49)</f>
        <v>0</v>
      </c>
      <c r="M40" s="657">
        <f>SUM(M41:M49)</f>
        <v>0</v>
      </c>
      <c r="N40" s="1673"/>
      <c r="O40" s="1674"/>
    </row>
    <row r="41" spans="1:19" ht="32.25" customHeight="1" x14ac:dyDescent="0.3">
      <c r="A41" s="711"/>
      <c r="B41" s="666">
        <v>3.1</v>
      </c>
      <c r="C41" s="1680"/>
      <c r="D41" s="1686"/>
      <c r="E41" s="724"/>
      <c r="F41" s="667"/>
      <c r="G41" s="667"/>
      <c r="H41" s="667"/>
      <c r="I41" s="667"/>
      <c r="J41" s="668"/>
      <c r="K41" s="662">
        <v>10</v>
      </c>
      <c r="L41" s="663"/>
      <c r="M41" s="664" t="str">
        <f>IF(C41&lt;&gt;"",
IF(K41&gt;0,
L41*K41,
L41*1),"")</f>
        <v/>
      </c>
      <c r="N41" s="1663"/>
      <c r="O41" s="1664"/>
      <c r="P41" s="685">
        <f>IF(C41&lt;&gt;"",K41,0)</f>
        <v>0</v>
      </c>
      <c r="Q41" s="685">
        <f>IF(C41&lt;&gt;"",1,0)</f>
        <v>0</v>
      </c>
    </row>
    <row r="42" spans="1:19" ht="32.25" customHeight="1" x14ac:dyDescent="0.3">
      <c r="A42" s="711"/>
      <c r="B42" s="659">
        <v>3.2</v>
      </c>
      <c r="C42" s="1682"/>
      <c r="D42" s="1621"/>
      <c r="E42" s="725"/>
      <c r="F42" s="660"/>
      <c r="G42" s="660"/>
      <c r="H42" s="660"/>
      <c r="I42" s="660"/>
      <c r="J42" s="661"/>
      <c r="K42" s="662">
        <v>10</v>
      </c>
      <c r="L42" s="663"/>
      <c r="M42" s="664" t="str">
        <f t="shared" ref="M42:M49" si="5">IF(C42&lt;&gt;"",
IF(K42&gt;0,
L42*K42,
L42*1),"")</f>
        <v/>
      </c>
      <c r="N42" s="1663"/>
      <c r="O42" s="1664"/>
      <c r="P42" s="685">
        <f t="shared" ref="P42:P49" si="6">IF(C42&lt;&gt;"",K42,0)</f>
        <v>0</v>
      </c>
      <c r="Q42" s="685">
        <f t="shared" ref="Q42:Q49" si="7">IF(C42&lt;&gt;"",1,0)</f>
        <v>0</v>
      </c>
    </row>
    <row r="43" spans="1:19" ht="32.25" customHeight="1" x14ac:dyDescent="0.3">
      <c r="A43" s="711"/>
      <c r="B43" s="666">
        <v>3.3</v>
      </c>
      <c r="C43" s="1680"/>
      <c r="D43" s="1686"/>
      <c r="E43" s="724"/>
      <c r="F43" s="667"/>
      <c r="G43" s="667"/>
      <c r="H43" s="667"/>
      <c r="I43" s="667"/>
      <c r="J43" s="668"/>
      <c r="K43" s="662">
        <v>10</v>
      </c>
      <c r="L43" s="663"/>
      <c r="M43" s="664" t="str">
        <f t="shared" si="5"/>
        <v/>
      </c>
      <c r="N43" s="1663"/>
      <c r="O43" s="1664"/>
      <c r="P43" s="685">
        <f t="shared" si="6"/>
        <v>0</v>
      </c>
      <c r="Q43" s="685">
        <f t="shared" si="7"/>
        <v>0</v>
      </c>
    </row>
    <row r="44" spans="1:19" ht="32.25" customHeight="1" x14ac:dyDescent="0.3">
      <c r="A44" s="711"/>
      <c r="B44" s="659">
        <v>3.4</v>
      </c>
      <c r="C44" s="1682"/>
      <c r="D44" s="1621"/>
      <c r="E44" s="725"/>
      <c r="F44" s="660"/>
      <c r="G44" s="660"/>
      <c r="H44" s="660"/>
      <c r="I44" s="660"/>
      <c r="J44" s="661"/>
      <c r="K44" s="662">
        <v>10</v>
      </c>
      <c r="L44" s="663"/>
      <c r="M44" s="664" t="str">
        <f t="shared" si="5"/>
        <v/>
      </c>
      <c r="N44" s="1663"/>
      <c r="O44" s="1664"/>
      <c r="P44" s="685">
        <f t="shared" si="6"/>
        <v>0</v>
      </c>
      <c r="Q44" s="685">
        <f t="shared" si="7"/>
        <v>0</v>
      </c>
    </row>
    <row r="45" spans="1:19" ht="32.25" customHeight="1" x14ac:dyDescent="0.3">
      <c r="A45" s="711"/>
      <c r="B45" s="666">
        <v>3.5</v>
      </c>
      <c r="C45" s="1680"/>
      <c r="D45" s="1686"/>
      <c r="E45" s="724"/>
      <c r="F45" s="667"/>
      <c r="G45" s="667"/>
      <c r="H45" s="667"/>
      <c r="I45" s="667"/>
      <c r="J45" s="668"/>
      <c r="K45" s="662">
        <v>10</v>
      </c>
      <c r="L45" s="663"/>
      <c r="M45" s="664" t="str">
        <f t="shared" si="5"/>
        <v/>
      </c>
      <c r="N45" s="1663"/>
      <c r="O45" s="1664"/>
      <c r="P45" s="685">
        <f t="shared" si="6"/>
        <v>0</v>
      </c>
      <c r="Q45" s="685">
        <f t="shared" si="7"/>
        <v>0</v>
      </c>
    </row>
    <row r="46" spans="1:19" ht="32.25" customHeight="1" x14ac:dyDescent="0.3">
      <c r="A46" s="711"/>
      <c r="B46" s="659">
        <v>3.6</v>
      </c>
      <c r="C46" s="1682"/>
      <c r="D46" s="1621"/>
      <c r="E46" s="725"/>
      <c r="F46" s="660"/>
      <c r="G46" s="660"/>
      <c r="H46" s="660"/>
      <c r="I46" s="660"/>
      <c r="J46" s="661"/>
      <c r="K46" s="662">
        <v>10</v>
      </c>
      <c r="L46" s="663"/>
      <c r="M46" s="664" t="str">
        <f t="shared" si="5"/>
        <v/>
      </c>
      <c r="N46" s="1663"/>
      <c r="O46" s="1664"/>
      <c r="P46" s="685">
        <f t="shared" si="6"/>
        <v>0</v>
      </c>
      <c r="Q46" s="685">
        <f t="shared" si="7"/>
        <v>0</v>
      </c>
    </row>
    <row r="47" spans="1:19" ht="32.25" customHeight="1" x14ac:dyDescent="0.3">
      <c r="A47" s="711"/>
      <c r="B47" s="666">
        <v>3.7</v>
      </c>
      <c r="C47" s="1680"/>
      <c r="D47" s="1686"/>
      <c r="E47" s="724"/>
      <c r="F47" s="667"/>
      <c r="G47" s="667"/>
      <c r="H47" s="667"/>
      <c r="I47" s="667"/>
      <c r="J47" s="668"/>
      <c r="K47" s="662">
        <v>10</v>
      </c>
      <c r="L47" s="663"/>
      <c r="M47" s="664" t="str">
        <f t="shared" si="5"/>
        <v/>
      </c>
      <c r="N47" s="1663"/>
      <c r="O47" s="1664"/>
      <c r="P47" s="685">
        <f t="shared" si="6"/>
        <v>0</v>
      </c>
      <c r="Q47" s="685">
        <f t="shared" si="7"/>
        <v>0</v>
      </c>
    </row>
    <row r="48" spans="1:19" ht="32.25" customHeight="1" x14ac:dyDescent="0.3">
      <c r="A48" s="711"/>
      <c r="B48" s="659">
        <v>3.8</v>
      </c>
      <c r="C48" s="1682"/>
      <c r="D48" s="1621"/>
      <c r="E48" s="725"/>
      <c r="F48" s="660"/>
      <c r="G48" s="660"/>
      <c r="H48" s="660"/>
      <c r="I48" s="660"/>
      <c r="J48" s="661"/>
      <c r="K48" s="662">
        <v>10</v>
      </c>
      <c r="L48" s="663"/>
      <c r="M48" s="664" t="str">
        <f t="shared" si="5"/>
        <v/>
      </c>
      <c r="N48" s="1663"/>
      <c r="O48" s="1664"/>
      <c r="P48" s="685">
        <f t="shared" si="6"/>
        <v>0</v>
      </c>
      <c r="Q48" s="685">
        <f t="shared" si="7"/>
        <v>0</v>
      </c>
    </row>
    <row r="49" spans="1:17" ht="32.25" customHeight="1" x14ac:dyDescent="0.3">
      <c r="A49" s="711"/>
      <c r="B49" s="666">
        <v>3.9</v>
      </c>
      <c r="C49" s="1680"/>
      <c r="D49" s="1686"/>
      <c r="E49" s="724"/>
      <c r="F49" s="667"/>
      <c r="G49" s="667"/>
      <c r="H49" s="667"/>
      <c r="I49" s="667"/>
      <c r="J49" s="668"/>
      <c r="K49" s="662">
        <v>10</v>
      </c>
      <c r="L49" s="663"/>
      <c r="M49" s="664" t="str">
        <f t="shared" si="5"/>
        <v/>
      </c>
      <c r="N49" s="1663"/>
      <c r="O49" s="1664"/>
      <c r="P49" s="685">
        <f t="shared" si="6"/>
        <v>0</v>
      </c>
      <c r="Q49" s="685">
        <f t="shared" si="7"/>
        <v>0</v>
      </c>
    </row>
    <row r="50" spans="1:17" ht="13.5" customHeight="1" x14ac:dyDescent="0.3">
      <c r="A50" s="711"/>
      <c r="B50" s="208" t="s">
        <v>3953</v>
      </c>
      <c r="C50" s="132"/>
      <c r="E50" s="726"/>
      <c r="F50" s="133"/>
      <c r="G50" s="133"/>
      <c r="H50" s="133"/>
      <c r="I50" s="133"/>
      <c r="J50" s="133"/>
      <c r="N50" s="133"/>
      <c r="O50" s="669"/>
    </row>
    <row r="51" spans="1:17" ht="8.25" customHeight="1" x14ac:dyDescent="0.3">
      <c r="A51" s="711"/>
      <c r="B51" s="670"/>
      <c r="C51" s="132"/>
      <c r="D51" s="132"/>
      <c r="E51" s="132"/>
      <c r="F51" s="133"/>
      <c r="G51" s="133"/>
      <c r="H51" s="133"/>
      <c r="I51" s="133"/>
      <c r="J51" s="133"/>
      <c r="N51" s="133"/>
      <c r="O51" s="133"/>
    </row>
    <row r="52" spans="1:17" ht="14.25" customHeight="1" x14ac:dyDescent="0.3">
      <c r="A52" s="711"/>
      <c r="B52" s="670"/>
      <c r="C52" s="132"/>
      <c r="D52" s="132"/>
      <c r="E52" s="132"/>
      <c r="F52" s="133"/>
      <c r="G52" s="133"/>
      <c r="H52" s="133"/>
      <c r="I52" s="133"/>
      <c r="J52" s="133"/>
      <c r="N52" s="133"/>
      <c r="O52" s="133"/>
    </row>
    <row r="53" spans="1:17" x14ac:dyDescent="0.3">
      <c r="B53" s="671"/>
      <c r="C53" s="1660"/>
      <c r="D53" s="1660"/>
      <c r="E53" s="1660"/>
      <c r="F53" s="1660"/>
      <c r="G53" s="1660"/>
      <c r="H53" s="1660"/>
      <c r="I53" s="1660"/>
      <c r="J53" s="1660"/>
      <c r="K53" s="1660"/>
      <c r="L53" s="1660"/>
      <c r="M53" s="1660"/>
      <c r="N53" s="1660"/>
      <c r="O53" s="1660"/>
    </row>
    <row r="54" spans="1:17" x14ac:dyDescent="0.3">
      <c r="B54" s="671"/>
      <c r="C54" s="1660"/>
      <c r="D54" s="1660"/>
      <c r="E54" s="1660"/>
      <c r="F54" s="1660"/>
      <c r="G54" s="1660"/>
      <c r="H54" s="1660"/>
      <c r="I54" s="1660"/>
      <c r="J54" s="1660"/>
      <c r="K54" s="1660"/>
      <c r="L54" s="1660"/>
      <c r="M54" s="1660"/>
      <c r="N54" s="1660"/>
      <c r="O54" s="1660"/>
    </row>
    <row r="55" spans="1:17" x14ac:dyDescent="0.3">
      <c r="B55" s="671"/>
      <c r="C55" s="1660"/>
      <c r="D55" s="1660"/>
      <c r="E55" s="1660"/>
      <c r="F55" s="1660"/>
      <c r="G55" s="1660"/>
      <c r="H55" s="1660"/>
      <c r="I55" s="1660"/>
      <c r="J55" s="1660"/>
      <c r="K55" s="1660"/>
      <c r="L55" s="1660"/>
      <c r="M55" s="1660"/>
      <c r="N55" s="1660"/>
      <c r="O55" s="1660"/>
    </row>
    <row r="56" spans="1:17" x14ac:dyDescent="0.3">
      <c r="B56" s="671"/>
      <c r="C56" s="1660"/>
      <c r="D56" s="1660"/>
      <c r="E56" s="1660"/>
      <c r="F56" s="1660"/>
      <c r="G56" s="1660"/>
      <c r="H56" s="1660"/>
      <c r="I56" s="1660"/>
      <c r="J56" s="1660"/>
      <c r="K56" s="1660"/>
      <c r="L56" s="1660"/>
      <c r="M56" s="1660"/>
      <c r="N56" s="1660"/>
      <c r="O56" s="1660"/>
    </row>
    <row r="57" spans="1:17" x14ac:dyDescent="0.3">
      <c r="B57" s="671"/>
      <c r="C57" s="1660"/>
      <c r="D57" s="1660"/>
      <c r="E57" s="1660"/>
      <c r="F57" s="1660"/>
      <c r="G57" s="1660"/>
      <c r="H57" s="1660"/>
      <c r="I57" s="1660"/>
      <c r="J57" s="1660"/>
      <c r="K57" s="1660"/>
      <c r="L57" s="1660"/>
      <c r="M57" s="1660"/>
      <c r="N57" s="1660"/>
      <c r="O57" s="1660"/>
    </row>
    <row r="58" spans="1:17" x14ac:dyDescent="0.3">
      <c r="B58" s="671"/>
      <c r="C58" s="1660"/>
      <c r="D58" s="1660"/>
      <c r="E58" s="1660"/>
      <c r="F58" s="1660"/>
      <c r="G58" s="1660"/>
      <c r="H58" s="1660"/>
      <c r="I58" s="1660"/>
      <c r="J58" s="1660"/>
      <c r="K58" s="1660"/>
      <c r="L58" s="1660"/>
      <c r="M58" s="1660"/>
      <c r="N58" s="1660"/>
      <c r="O58" s="1660"/>
    </row>
    <row r="59" spans="1:17" x14ac:dyDescent="0.3">
      <c r="B59" s="671"/>
      <c r="C59" s="1660"/>
      <c r="D59" s="1660"/>
      <c r="E59" s="1660"/>
      <c r="F59" s="1660"/>
      <c r="G59" s="1660"/>
      <c r="H59" s="1660"/>
      <c r="I59" s="1660"/>
      <c r="J59" s="1660"/>
      <c r="K59" s="1660"/>
      <c r="L59" s="1660"/>
      <c r="M59" s="1660"/>
      <c r="N59" s="1660"/>
      <c r="O59" s="1660"/>
    </row>
    <row r="60" spans="1:17" x14ac:dyDescent="0.3">
      <c r="B60" s="671"/>
      <c r="C60" s="1660"/>
      <c r="D60" s="1660"/>
      <c r="E60" s="1660"/>
      <c r="F60" s="1660"/>
      <c r="G60" s="1660"/>
      <c r="H60" s="1660"/>
      <c r="I60" s="1660"/>
      <c r="J60" s="1660"/>
      <c r="K60" s="1660"/>
      <c r="L60" s="1660"/>
      <c r="M60" s="1660"/>
      <c r="N60" s="1660"/>
      <c r="O60" s="1660"/>
    </row>
    <row r="61" spans="1:17" x14ac:dyDescent="0.3">
      <c r="B61" s="671"/>
      <c r="C61" s="1660"/>
      <c r="D61" s="1660"/>
      <c r="E61" s="1660"/>
      <c r="F61" s="1660"/>
      <c r="G61" s="1660"/>
      <c r="H61" s="1660"/>
      <c r="I61" s="1660"/>
      <c r="J61" s="1660"/>
      <c r="K61" s="1660"/>
      <c r="L61" s="1660"/>
      <c r="M61" s="1660"/>
      <c r="N61" s="1660"/>
      <c r="O61" s="1660"/>
    </row>
    <row r="62" spans="1:17" x14ac:dyDescent="0.3">
      <c r="B62" s="671"/>
      <c r="C62" s="1660"/>
      <c r="D62" s="1660"/>
      <c r="E62" s="1660"/>
      <c r="F62" s="1660"/>
      <c r="G62" s="1660"/>
      <c r="H62" s="1660"/>
      <c r="I62" s="1660"/>
      <c r="J62" s="1660"/>
      <c r="K62" s="1660"/>
      <c r="L62" s="1660"/>
      <c r="M62" s="1660"/>
      <c r="N62" s="1660"/>
      <c r="O62" s="1660"/>
    </row>
    <row r="63" spans="1:17" x14ac:dyDescent="0.3">
      <c r="B63" s="671"/>
      <c r="C63" s="1660"/>
      <c r="D63" s="1660"/>
      <c r="E63" s="1660"/>
      <c r="F63" s="1660"/>
      <c r="G63" s="1660"/>
      <c r="H63" s="1660"/>
      <c r="I63" s="1660"/>
      <c r="J63" s="1660"/>
      <c r="K63" s="1660"/>
      <c r="L63" s="1660"/>
      <c r="M63" s="1660"/>
      <c r="N63" s="1660"/>
      <c r="O63" s="1660"/>
    </row>
    <row r="64" spans="1:17" x14ac:dyDescent="0.3">
      <c r="B64" s="671"/>
      <c r="C64" s="1660"/>
      <c r="D64" s="1660"/>
      <c r="E64" s="1660"/>
      <c r="F64" s="1660"/>
      <c r="G64" s="1660"/>
      <c r="H64" s="1660"/>
      <c r="I64" s="1660"/>
      <c r="J64" s="1660"/>
      <c r="K64" s="1660"/>
      <c r="L64" s="1660"/>
      <c r="M64" s="1660"/>
      <c r="N64" s="1660"/>
      <c r="O64" s="1660"/>
    </row>
    <row r="111" spans="2:15" ht="18" x14ac:dyDescent="0.35">
      <c r="B111" s="672" t="str">
        <f ca="1">' '!A775</f>
        <v>Pour effacer le tableau, veuillez effacer les points dans cette colonne.</v>
      </c>
      <c r="C111" s="673"/>
      <c r="D111" s="673"/>
      <c r="E111" s="673"/>
      <c r="F111" s="673"/>
      <c r="G111" s="674"/>
      <c r="H111" s="674"/>
      <c r="I111" s="674"/>
      <c r="J111" s="674"/>
      <c r="K111" s="674"/>
      <c r="L111" s="674"/>
      <c r="M111" s="674"/>
      <c r="N111" s="674"/>
      <c r="O111" s="674"/>
    </row>
    <row r="129" spans="1:1" ht="45.75" customHeight="1" x14ac:dyDescent="0.3"/>
    <row r="131" spans="1:1" ht="2.25" customHeight="1" x14ac:dyDescent="0.3">
      <c r="A131" s="728"/>
    </row>
  </sheetData>
  <sheetProtection sheet="1" objects="1" scenarios="1" formatCells="0" formatColumns="0" formatRows="0" insertHyperlinks="0" selectLockedCells="1" sort="0" autoFilter="0"/>
  <mergeCells count="83">
    <mergeCell ref="A2:A6"/>
    <mergeCell ref="R4:R8"/>
    <mergeCell ref="S4:S8"/>
    <mergeCell ref="K3:K6"/>
    <mergeCell ref="C35:D35"/>
    <mergeCell ref="C18:D18"/>
    <mergeCell ref="N14:O15"/>
    <mergeCell ref="N16:O17"/>
    <mergeCell ref="N18:O19"/>
    <mergeCell ref="N10:O10"/>
    <mergeCell ref="C11:D11"/>
    <mergeCell ref="N11:O12"/>
    <mergeCell ref="C12:D12"/>
    <mergeCell ref="N13:O13"/>
    <mergeCell ref="C14:D14"/>
    <mergeCell ref="C15:D15"/>
    <mergeCell ref="C39:D39"/>
    <mergeCell ref="L3:L6"/>
    <mergeCell ref="M3:M6"/>
    <mergeCell ref="C10:D10"/>
    <mergeCell ref="C13:D13"/>
    <mergeCell ref="C19:D19"/>
    <mergeCell ref="C32:D32"/>
    <mergeCell ref="C33:D33"/>
    <mergeCell ref="C36:D36"/>
    <mergeCell ref="C37:D37"/>
    <mergeCell ref="C38:D38"/>
    <mergeCell ref="F3:F6"/>
    <mergeCell ref="G3:G6"/>
    <mergeCell ref="H3:H6"/>
    <mergeCell ref="I3:I6"/>
    <mergeCell ref="J3:J6"/>
    <mergeCell ref="C16:D16"/>
    <mergeCell ref="C17:D17"/>
    <mergeCell ref="C34:D34"/>
    <mergeCell ref="C25:D25"/>
    <mergeCell ref="C26:D26"/>
    <mergeCell ref="C27:D27"/>
    <mergeCell ref="C28:D28"/>
    <mergeCell ref="C29:D29"/>
    <mergeCell ref="C30:D30"/>
    <mergeCell ref="C31:D31"/>
    <mergeCell ref="C20:D20"/>
    <mergeCell ref="C21:D21"/>
    <mergeCell ref="C22:D22"/>
    <mergeCell ref="C23:D23"/>
    <mergeCell ref="C24:D24"/>
    <mergeCell ref="C48:D48"/>
    <mergeCell ref="C49:D49"/>
    <mergeCell ref="C53:O53"/>
    <mergeCell ref="C54:O54"/>
    <mergeCell ref="C55:O55"/>
    <mergeCell ref="C43:D43"/>
    <mergeCell ref="C44:D44"/>
    <mergeCell ref="C45:D45"/>
    <mergeCell ref="C46:D46"/>
    <mergeCell ref="C47:D47"/>
    <mergeCell ref="N36:O37"/>
    <mergeCell ref="N38:O39"/>
    <mergeCell ref="C63:O63"/>
    <mergeCell ref="C64:O64"/>
    <mergeCell ref="C57:O57"/>
    <mergeCell ref="C58:O58"/>
    <mergeCell ref="C59:O59"/>
    <mergeCell ref="C60:O60"/>
    <mergeCell ref="C61:O61"/>
    <mergeCell ref="C62:O62"/>
    <mergeCell ref="C56:O56"/>
    <mergeCell ref="C40:D40"/>
    <mergeCell ref="N40:O40"/>
    <mergeCell ref="C41:D41"/>
    <mergeCell ref="N41:O49"/>
    <mergeCell ref="C42:D42"/>
    <mergeCell ref="N26:O27"/>
    <mergeCell ref="N28:O29"/>
    <mergeCell ref="N30:O31"/>
    <mergeCell ref="N32:O33"/>
    <mergeCell ref="N34:O35"/>
    <mergeCell ref="P4:P8"/>
    <mergeCell ref="Q4:Q8"/>
    <mergeCell ref="N20:O21"/>
    <mergeCell ref="N22:O23"/>
    <mergeCell ref="N24:O25"/>
  </mergeCells>
  <conditionalFormatting sqref="A11:A12 A14:A39">
    <cfRule type="expression" dxfId="181" priority="5">
      <formula>AND(ISNUMBER($L11),$Q11=0)</formula>
    </cfRule>
  </conditionalFormatting>
  <conditionalFormatting sqref="C41:D49">
    <cfRule type="expression" dxfId="180" priority="7">
      <formula>AND(ISNUMBER($L41),ISBLANK($C41))</formula>
    </cfRule>
  </conditionalFormatting>
  <conditionalFormatting sqref="F50:I52">
    <cfRule type="iconSet" priority="14">
      <iconSet iconSet="5Rating">
        <cfvo type="percent" val="0"/>
        <cfvo type="num" val="1"/>
        <cfvo type="num" val="2"/>
        <cfvo type="num" val="3"/>
        <cfvo type="num" val="4"/>
      </iconSet>
    </cfRule>
  </conditionalFormatting>
  <conditionalFormatting sqref="L11:L12 L14:L39 L41:L49">
    <cfRule type="expression" dxfId="179" priority="12">
      <formula>$Q11=1</formula>
    </cfRule>
  </conditionalFormatting>
  <conditionalFormatting sqref="L11:L12 L14:L39">
    <cfRule type="expression" dxfId="178" priority="3">
      <formula>AND($Q11=1,$P11=0)</formula>
    </cfRule>
  </conditionalFormatting>
  <conditionalFormatting sqref="N51:O52 J50:J52 N50">
    <cfRule type="iconSet" priority="13">
      <iconSet iconSet="5Rating">
        <cfvo type="percent" val="0"/>
        <cfvo type="num" val="1"/>
        <cfvo type="num" val="2"/>
        <cfvo type="num" val="3"/>
        <cfvo type="num" val="4"/>
      </iconSet>
    </cfRule>
  </conditionalFormatting>
  <conditionalFormatting sqref="O4">
    <cfRule type="expression" dxfId="177" priority="4">
      <formula>ISNUMBER($P$4)</formula>
    </cfRule>
  </conditionalFormatting>
  <conditionalFormatting sqref="O6">
    <cfRule type="cellIs" dxfId="176" priority="8" operator="greaterThanOrEqual">
      <formula>3</formula>
    </cfRule>
    <cfRule type="cellIs" dxfId="175" priority="9" operator="equal">
      <formula>2</formula>
    </cfRule>
    <cfRule type="cellIs" dxfId="174" priority="10" operator="lessThanOrEqual">
      <formula>1</formula>
    </cfRule>
    <cfRule type="iconSet" priority="11">
      <iconSet iconSet="3Symbols2" showValue="0" reverse="1">
        <cfvo type="percent" val="0"/>
        <cfvo type="num" val="2"/>
        <cfvo type="num" val="3"/>
      </iconSet>
    </cfRule>
  </conditionalFormatting>
  <dataValidations count="6">
    <dataValidation type="list" allowBlank="1" showInputMessage="1" sqref="O6" xr:uid="{00000000-0002-0000-1300-000000000000}">
      <formula1>"1,2,3"</formula1>
    </dataValidation>
    <dataValidation errorStyle="warning" allowBlank="1" showInputMessage="1" showErrorMessage="1" errorTitle="Erreur  -  Fehler" error="Tous  les champs doivent être remplis et la note doit être entre 1.0 et 6.0!_x000a__x000a_Alle Felder müssen ausgefüllt und die  Note zwischen 1.0  un 6.0 sein!" sqref="O5" xr:uid="{00000000-0002-0000-1300-000001000000}"/>
    <dataValidation type="list" allowBlank="1" showInputMessage="1" showErrorMessage="1" sqref="H50:H52" xr:uid="{00000000-0002-0000-1300-000002000000}">
      <formula1>"1,2,3"</formula1>
    </dataValidation>
    <dataValidation type="whole" allowBlank="1" showInputMessage="1" showErrorMessage="1" errorTitle="Error" error="Please use a number between 1 and 5" sqref="L11:L12 L41:L49 L14:L39" xr:uid="{00000000-0002-0000-1300-000003000000}">
      <formula1>1</formula1>
      <formula2>5</formula2>
    </dataValidation>
    <dataValidation allowBlank="1" showInputMessage="1" sqref="O7" xr:uid="{00000000-0002-0000-1300-000004000000}"/>
    <dataValidation type="custom" allowBlank="1" showInputMessage="1" showErrorMessage="1" errorTitle="Wrong number" error="Please choose a number larger than 0 !" sqref="K11:K12 K14:K39 K41:K49" xr:uid="{00000000-0002-0000-1300-000005000000}">
      <formula1>K11&gt;0</formula1>
    </dataValidation>
  </dataValidations>
  <printOptions horizontalCentered="1"/>
  <pageMargins left="0.23622047244094491" right="0.23622047244094491" top="0.35433070866141736" bottom="0.15748031496062992" header="0.31496062992125984" footer="0.31496062992125984"/>
  <pageSetup paperSize="9" orientation="landscape" r:id="rId1"/>
  <headerFooter>
    <oddFooter>&amp;R&amp;9&amp;K01+049&amp;P/&amp;N</oddFooter>
  </headerFooter>
  <rowBreaks count="1" manualBreakCount="1">
    <brk id="5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Group Box 1">
              <controlPr defaultSize="0" print="0" autoFill="0" autoPict="0">
                <anchor moveWithCells="1">
                  <from>
                    <xdr:col>5</xdr:col>
                    <xdr:colOff>0</xdr:colOff>
                    <xdr:row>39</xdr:row>
                    <xdr:rowOff>7620</xdr:rowOff>
                  </from>
                  <to>
                    <xdr:col>10</xdr:col>
                    <xdr:colOff>106680</xdr:colOff>
                    <xdr:row>40</xdr:row>
                    <xdr:rowOff>45720</xdr:rowOff>
                  </to>
                </anchor>
              </controlPr>
            </control>
          </mc:Choice>
        </mc:AlternateContent>
        <mc:AlternateContent xmlns:mc="http://schemas.openxmlformats.org/markup-compatibility/2006">
          <mc:Choice Requires="x14">
            <control shapeId="348162" r:id="rId5" name="Group Box 2">
              <controlPr defaultSize="0" print="0" autoFill="0" autoPict="0">
                <anchor moveWithCells="1">
                  <from>
                    <xdr:col>5</xdr:col>
                    <xdr:colOff>0</xdr:colOff>
                    <xdr:row>11</xdr:row>
                    <xdr:rowOff>7620</xdr:rowOff>
                  </from>
                  <to>
                    <xdr:col>10</xdr:col>
                    <xdr:colOff>0</xdr:colOff>
                    <xdr:row>11</xdr:row>
                    <xdr:rowOff>213360</xdr:rowOff>
                  </to>
                </anchor>
              </controlPr>
            </control>
          </mc:Choice>
        </mc:AlternateContent>
        <mc:AlternateContent xmlns:mc="http://schemas.openxmlformats.org/markup-compatibility/2006">
          <mc:Choice Requires="x14">
            <control shapeId="348163" r:id="rId6" name="Option Button 3">
              <controlPr defaultSize="0" autoFill="0" autoLine="0" autoPict="0">
                <anchor moveWithCells="1">
                  <from>
                    <xdr:col>5</xdr:col>
                    <xdr:colOff>91440</xdr:colOff>
                    <xdr:row>11</xdr:row>
                    <xdr:rowOff>45720</xdr:rowOff>
                  </from>
                  <to>
                    <xdr:col>5</xdr:col>
                    <xdr:colOff>243840</xdr:colOff>
                    <xdr:row>11</xdr:row>
                    <xdr:rowOff>175260</xdr:rowOff>
                  </to>
                </anchor>
              </controlPr>
            </control>
          </mc:Choice>
        </mc:AlternateContent>
        <mc:AlternateContent xmlns:mc="http://schemas.openxmlformats.org/markup-compatibility/2006">
          <mc:Choice Requires="x14">
            <control shapeId="348164" r:id="rId7" name="Option Button 4">
              <controlPr defaultSize="0" autoFill="0" autoLine="0" autoPict="0">
                <anchor moveWithCells="1">
                  <from>
                    <xdr:col>6</xdr:col>
                    <xdr:colOff>83820</xdr:colOff>
                    <xdr:row>11</xdr:row>
                    <xdr:rowOff>45720</xdr:rowOff>
                  </from>
                  <to>
                    <xdr:col>6</xdr:col>
                    <xdr:colOff>236220</xdr:colOff>
                    <xdr:row>11</xdr:row>
                    <xdr:rowOff>175260</xdr:rowOff>
                  </to>
                </anchor>
              </controlPr>
            </control>
          </mc:Choice>
        </mc:AlternateContent>
        <mc:AlternateContent xmlns:mc="http://schemas.openxmlformats.org/markup-compatibility/2006">
          <mc:Choice Requires="x14">
            <control shapeId="348165" r:id="rId8" name="Option Button 5">
              <controlPr defaultSize="0" autoFill="0" autoLine="0" autoPict="0">
                <anchor moveWithCells="1">
                  <from>
                    <xdr:col>7</xdr:col>
                    <xdr:colOff>68580</xdr:colOff>
                    <xdr:row>11</xdr:row>
                    <xdr:rowOff>45720</xdr:rowOff>
                  </from>
                  <to>
                    <xdr:col>7</xdr:col>
                    <xdr:colOff>228600</xdr:colOff>
                    <xdr:row>11</xdr:row>
                    <xdr:rowOff>175260</xdr:rowOff>
                  </to>
                </anchor>
              </controlPr>
            </control>
          </mc:Choice>
        </mc:AlternateContent>
        <mc:AlternateContent xmlns:mc="http://schemas.openxmlformats.org/markup-compatibility/2006">
          <mc:Choice Requires="x14">
            <control shapeId="348166" r:id="rId9" name="Option Button 6">
              <controlPr defaultSize="0" autoFill="0" autoLine="0" autoPict="0">
                <anchor moveWithCells="1">
                  <from>
                    <xdr:col>8</xdr:col>
                    <xdr:colOff>60960</xdr:colOff>
                    <xdr:row>11</xdr:row>
                    <xdr:rowOff>45720</xdr:rowOff>
                  </from>
                  <to>
                    <xdr:col>8</xdr:col>
                    <xdr:colOff>220980</xdr:colOff>
                    <xdr:row>11</xdr:row>
                    <xdr:rowOff>175260</xdr:rowOff>
                  </to>
                </anchor>
              </controlPr>
            </control>
          </mc:Choice>
        </mc:AlternateContent>
        <mc:AlternateContent xmlns:mc="http://schemas.openxmlformats.org/markup-compatibility/2006">
          <mc:Choice Requires="x14">
            <control shapeId="348167" r:id="rId10" name="Option Button 7">
              <controlPr defaultSize="0" autoFill="0" autoLine="0" autoPict="0">
                <anchor moveWithCells="1">
                  <from>
                    <xdr:col>9</xdr:col>
                    <xdr:colOff>53340</xdr:colOff>
                    <xdr:row>11</xdr:row>
                    <xdr:rowOff>45720</xdr:rowOff>
                  </from>
                  <to>
                    <xdr:col>9</xdr:col>
                    <xdr:colOff>205740</xdr:colOff>
                    <xdr:row>11</xdr:row>
                    <xdr:rowOff>175260</xdr:rowOff>
                  </to>
                </anchor>
              </controlPr>
            </control>
          </mc:Choice>
        </mc:AlternateContent>
        <mc:AlternateContent xmlns:mc="http://schemas.openxmlformats.org/markup-compatibility/2006">
          <mc:Choice Requires="x14">
            <control shapeId="348168" r:id="rId11" name="Group Box 8">
              <controlPr defaultSize="0" print="0" autoFill="0" autoPict="0">
                <anchor moveWithCells="1">
                  <from>
                    <xdr:col>5</xdr:col>
                    <xdr:colOff>0</xdr:colOff>
                    <xdr:row>13</xdr:row>
                    <xdr:rowOff>7620</xdr:rowOff>
                  </from>
                  <to>
                    <xdr:col>10</xdr:col>
                    <xdr:colOff>0</xdr:colOff>
                    <xdr:row>13</xdr:row>
                    <xdr:rowOff>213360</xdr:rowOff>
                  </to>
                </anchor>
              </controlPr>
            </control>
          </mc:Choice>
        </mc:AlternateContent>
        <mc:AlternateContent xmlns:mc="http://schemas.openxmlformats.org/markup-compatibility/2006">
          <mc:Choice Requires="x14">
            <control shapeId="348169" r:id="rId12" name="Option Button 9">
              <controlPr defaultSize="0" autoFill="0" autoLine="0" autoPict="0">
                <anchor moveWithCells="1">
                  <from>
                    <xdr:col>5</xdr:col>
                    <xdr:colOff>91440</xdr:colOff>
                    <xdr:row>13</xdr:row>
                    <xdr:rowOff>45720</xdr:rowOff>
                  </from>
                  <to>
                    <xdr:col>5</xdr:col>
                    <xdr:colOff>243840</xdr:colOff>
                    <xdr:row>13</xdr:row>
                    <xdr:rowOff>175260</xdr:rowOff>
                  </to>
                </anchor>
              </controlPr>
            </control>
          </mc:Choice>
        </mc:AlternateContent>
        <mc:AlternateContent xmlns:mc="http://schemas.openxmlformats.org/markup-compatibility/2006">
          <mc:Choice Requires="x14">
            <control shapeId="348170" r:id="rId13" name="Option Button 10">
              <controlPr defaultSize="0" autoFill="0" autoLine="0" autoPict="0">
                <anchor moveWithCells="1">
                  <from>
                    <xdr:col>6</xdr:col>
                    <xdr:colOff>83820</xdr:colOff>
                    <xdr:row>13</xdr:row>
                    <xdr:rowOff>45720</xdr:rowOff>
                  </from>
                  <to>
                    <xdr:col>6</xdr:col>
                    <xdr:colOff>236220</xdr:colOff>
                    <xdr:row>13</xdr:row>
                    <xdr:rowOff>175260</xdr:rowOff>
                  </to>
                </anchor>
              </controlPr>
            </control>
          </mc:Choice>
        </mc:AlternateContent>
        <mc:AlternateContent xmlns:mc="http://schemas.openxmlformats.org/markup-compatibility/2006">
          <mc:Choice Requires="x14">
            <control shapeId="348171" r:id="rId14" name="Option Button 11">
              <controlPr defaultSize="0" autoFill="0" autoLine="0" autoPict="0">
                <anchor moveWithCells="1">
                  <from>
                    <xdr:col>7</xdr:col>
                    <xdr:colOff>68580</xdr:colOff>
                    <xdr:row>13</xdr:row>
                    <xdr:rowOff>45720</xdr:rowOff>
                  </from>
                  <to>
                    <xdr:col>7</xdr:col>
                    <xdr:colOff>228600</xdr:colOff>
                    <xdr:row>13</xdr:row>
                    <xdr:rowOff>175260</xdr:rowOff>
                  </to>
                </anchor>
              </controlPr>
            </control>
          </mc:Choice>
        </mc:AlternateContent>
        <mc:AlternateContent xmlns:mc="http://schemas.openxmlformats.org/markup-compatibility/2006">
          <mc:Choice Requires="x14">
            <control shapeId="348172" r:id="rId15" name="Option Button 12">
              <controlPr defaultSize="0" autoFill="0" autoLine="0" autoPict="0">
                <anchor moveWithCells="1">
                  <from>
                    <xdr:col>8</xdr:col>
                    <xdr:colOff>60960</xdr:colOff>
                    <xdr:row>13</xdr:row>
                    <xdr:rowOff>45720</xdr:rowOff>
                  </from>
                  <to>
                    <xdr:col>8</xdr:col>
                    <xdr:colOff>220980</xdr:colOff>
                    <xdr:row>13</xdr:row>
                    <xdr:rowOff>175260</xdr:rowOff>
                  </to>
                </anchor>
              </controlPr>
            </control>
          </mc:Choice>
        </mc:AlternateContent>
        <mc:AlternateContent xmlns:mc="http://schemas.openxmlformats.org/markup-compatibility/2006">
          <mc:Choice Requires="x14">
            <control shapeId="348173" r:id="rId16" name="Option Button 13">
              <controlPr defaultSize="0" autoFill="0" autoLine="0" autoPict="0">
                <anchor moveWithCells="1">
                  <from>
                    <xdr:col>9</xdr:col>
                    <xdr:colOff>53340</xdr:colOff>
                    <xdr:row>13</xdr:row>
                    <xdr:rowOff>45720</xdr:rowOff>
                  </from>
                  <to>
                    <xdr:col>9</xdr:col>
                    <xdr:colOff>205740</xdr:colOff>
                    <xdr:row>13</xdr:row>
                    <xdr:rowOff>175260</xdr:rowOff>
                  </to>
                </anchor>
              </controlPr>
            </control>
          </mc:Choice>
        </mc:AlternateContent>
        <mc:AlternateContent xmlns:mc="http://schemas.openxmlformats.org/markup-compatibility/2006">
          <mc:Choice Requires="x14">
            <control shapeId="348174" r:id="rId17" name="Group Box 14">
              <controlPr defaultSize="0" print="0" autoFill="0" autoPict="0">
                <anchor moveWithCells="1">
                  <from>
                    <xdr:col>5</xdr:col>
                    <xdr:colOff>0</xdr:colOff>
                    <xdr:row>14</xdr:row>
                    <xdr:rowOff>7620</xdr:rowOff>
                  </from>
                  <to>
                    <xdr:col>10</xdr:col>
                    <xdr:colOff>0</xdr:colOff>
                    <xdr:row>14</xdr:row>
                    <xdr:rowOff>198120</xdr:rowOff>
                  </to>
                </anchor>
              </controlPr>
            </control>
          </mc:Choice>
        </mc:AlternateContent>
        <mc:AlternateContent xmlns:mc="http://schemas.openxmlformats.org/markup-compatibility/2006">
          <mc:Choice Requires="x14">
            <control shapeId="348175" r:id="rId18" name="Option Button 15">
              <controlPr defaultSize="0" autoFill="0" autoLine="0" autoPict="0">
                <anchor moveWithCells="1">
                  <from>
                    <xdr:col>5</xdr:col>
                    <xdr:colOff>91440</xdr:colOff>
                    <xdr:row>14</xdr:row>
                    <xdr:rowOff>38100</xdr:rowOff>
                  </from>
                  <to>
                    <xdr:col>5</xdr:col>
                    <xdr:colOff>243840</xdr:colOff>
                    <xdr:row>14</xdr:row>
                    <xdr:rowOff>167640</xdr:rowOff>
                  </to>
                </anchor>
              </controlPr>
            </control>
          </mc:Choice>
        </mc:AlternateContent>
        <mc:AlternateContent xmlns:mc="http://schemas.openxmlformats.org/markup-compatibility/2006">
          <mc:Choice Requires="x14">
            <control shapeId="348176" r:id="rId19" name="Option Button 16">
              <controlPr defaultSize="0" autoFill="0" autoLine="0" autoPict="0">
                <anchor moveWithCells="1">
                  <from>
                    <xdr:col>6</xdr:col>
                    <xdr:colOff>83820</xdr:colOff>
                    <xdr:row>14</xdr:row>
                    <xdr:rowOff>38100</xdr:rowOff>
                  </from>
                  <to>
                    <xdr:col>6</xdr:col>
                    <xdr:colOff>236220</xdr:colOff>
                    <xdr:row>14</xdr:row>
                    <xdr:rowOff>167640</xdr:rowOff>
                  </to>
                </anchor>
              </controlPr>
            </control>
          </mc:Choice>
        </mc:AlternateContent>
        <mc:AlternateContent xmlns:mc="http://schemas.openxmlformats.org/markup-compatibility/2006">
          <mc:Choice Requires="x14">
            <control shapeId="348177" r:id="rId20" name="Option Button 17">
              <controlPr defaultSize="0" autoFill="0" autoLine="0" autoPict="0">
                <anchor moveWithCells="1">
                  <from>
                    <xdr:col>7</xdr:col>
                    <xdr:colOff>68580</xdr:colOff>
                    <xdr:row>14</xdr:row>
                    <xdr:rowOff>38100</xdr:rowOff>
                  </from>
                  <to>
                    <xdr:col>7</xdr:col>
                    <xdr:colOff>228600</xdr:colOff>
                    <xdr:row>14</xdr:row>
                    <xdr:rowOff>167640</xdr:rowOff>
                  </to>
                </anchor>
              </controlPr>
            </control>
          </mc:Choice>
        </mc:AlternateContent>
        <mc:AlternateContent xmlns:mc="http://schemas.openxmlformats.org/markup-compatibility/2006">
          <mc:Choice Requires="x14">
            <control shapeId="348178" r:id="rId21" name="Option Button 18">
              <controlPr defaultSize="0" autoFill="0" autoLine="0" autoPict="0">
                <anchor moveWithCells="1">
                  <from>
                    <xdr:col>8</xdr:col>
                    <xdr:colOff>60960</xdr:colOff>
                    <xdr:row>14</xdr:row>
                    <xdr:rowOff>38100</xdr:rowOff>
                  </from>
                  <to>
                    <xdr:col>8</xdr:col>
                    <xdr:colOff>220980</xdr:colOff>
                    <xdr:row>14</xdr:row>
                    <xdr:rowOff>167640</xdr:rowOff>
                  </to>
                </anchor>
              </controlPr>
            </control>
          </mc:Choice>
        </mc:AlternateContent>
        <mc:AlternateContent xmlns:mc="http://schemas.openxmlformats.org/markup-compatibility/2006">
          <mc:Choice Requires="x14">
            <control shapeId="348179" r:id="rId22" name="Option Button 19">
              <controlPr defaultSize="0" autoFill="0" autoLine="0" autoPict="0">
                <anchor moveWithCells="1">
                  <from>
                    <xdr:col>9</xdr:col>
                    <xdr:colOff>53340</xdr:colOff>
                    <xdr:row>14</xdr:row>
                    <xdr:rowOff>38100</xdr:rowOff>
                  </from>
                  <to>
                    <xdr:col>9</xdr:col>
                    <xdr:colOff>205740</xdr:colOff>
                    <xdr:row>14</xdr:row>
                    <xdr:rowOff>167640</xdr:rowOff>
                  </to>
                </anchor>
              </controlPr>
            </control>
          </mc:Choice>
        </mc:AlternateContent>
        <mc:AlternateContent xmlns:mc="http://schemas.openxmlformats.org/markup-compatibility/2006">
          <mc:Choice Requires="x14">
            <control shapeId="348186" r:id="rId23" name="Group Box 26">
              <controlPr defaultSize="0" print="0" autoFill="0" autoPict="0">
                <anchor moveWithCells="1">
                  <from>
                    <xdr:col>5</xdr:col>
                    <xdr:colOff>0</xdr:colOff>
                    <xdr:row>15</xdr:row>
                    <xdr:rowOff>403860</xdr:rowOff>
                  </from>
                  <to>
                    <xdr:col>10</xdr:col>
                    <xdr:colOff>0</xdr:colOff>
                    <xdr:row>16</xdr:row>
                    <xdr:rowOff>205740</xdr:rowOff>
                  </to>
                </anchor>
              </controlPr>
            </control>
          </mc:Choice>
        </mc:AlternateContent>
        <mc:AlternateContent xmlns:mc="http://schemas.openxmlformats.org/markup-compatibility/2006">
          <mc:Choice Requires="x14">
            <control shapeId="348187" r:id="rId24" name="Option Button 27">
              <controlPr defaultSize="0" autoFill="0" autoLine="0" autoPict="0">
                <anchor moveWithCells="1">
                  <from>
                    <xdr:col>5</xdr:col>
                    <xdr:colOff>91440</xdr:colOff>
                    <xdr:row>15</xdr:row>
                    <xdr:rowOff>457200</xdr:rowOff>
                  </from>
                  <to>
                    <xdr:col>5</xdr:col>
                    <xdr:colOff>243840</xdr:colOff>
                    <xdr:row>16</xdr:row>
                    <xdr:rowOff>152400</xdr:rowOff>
                  </to>
                </anchor>
              </controlPr>
            </control>
          </mc:Choice>
        </mc:AlternateContent>
        <mc:AlternateContent xmlns:mc="http://schemas.openxmlformats.org/markup-compatibility/2006">
          <mc:Choice Requires="x14">
            <control shapeId="348188" r:id="rId25" name="Option Button 28">
              <controlPr defaultSize="0" autoFill="0" autoLine="0" autoPict="0">
                <anchor moveWithCells="1">
                  <from>
                    <xdr:col>6</xdr:col>
                    <xdr:colOff>83820</xdr:colOff>
                    <xdr:row>15</xdr:row>
                    <xdr:rowOff>457200</xdr:rowOff>
                  </from>
                  <to>
                    <xdr:col>6</xdr:col>
                    <xdr:colOff>236220</xdr:colOff>
                    <xdr:row>16</xdr:row>
                    <xdr:rowOff>152400</xdr:rowOff>
                  </to>
                </anchor>
              </controlPr>
            </control>
          </mc:Choice>
        </mc:AlternateContent>
        <mc:AlternateContent xmlns:mc="http://schemas.openxmlformats.org/markup-compatibility/2006">
          <mc:Choice Requires="x14">
            <control shapeId="348189" r:id="rId26" name="Option Button 29">
              <controlPr defaultSize="0" autoFill="0" autoLine="0" autoPict="0">
                <anchor moveWithCells="1">
                  <from>
                    <xdr:col>7</xdr:col>
                    <xdr:colOff>68580</xdr:colOff>
                    <xdr:row>15</xdr:row>
                    <xdr:rowOff>457200</xdr:rowOff>
                  </from>
                  <to>
                    <xdr:col>7</xdr:col>
                    <xdr:colOff>228600</xdr:colOff>
                    <xdr:row>16</xdr:row>
                    <xdr:rowOff>152400</xdr:rowOff>
                  </to>
                </anchor>
              </controlPr>
            </control>
          </mc:Choice>
        </mc:AlternateContent>
        <mc:AlternateContent xmlns:mc="http://schemas.openxmlformats.org/markup-compatibility/2006">
          <mc:Choice Requires="x14">
            <control shapeId="348190" r:id="rId27" name="Option Button 30">
              <controlPr defaultSize="0" autoFill="0" autoLine="0" autoPict="0">
                <anchor moveWithCells="1">
                  <from>
                    <xdr:col>8</xdr:col>
                    <xdr:colOff>60960</xdr:colOff>
                    <xdr:row>15</xdr:row>
                    <xdr:rowOff>457200</xdr:rowOff>
                  </from>
                  <to>
                    <xdr:col>8</xdr:col>
                    <xdr:colOff>220980</xdr:colOff>
                    <xdr:row>16</xdr:row>
                    <xdr:rowOff>152400</xdr:rowOff>
                  </to>
                </anchor>
              </controlPr>
            </control>
          </mc:Choice>
        </mc:AlternateContent>
        <mc:AlternateContent xmlns:mc="http://schemas.openxmlformats.org/markup-compatibility/2006">
          <mc:Choice Requires="x14">
            <control shapeId="348191" r:id="rId28" name="Option Button 31">
              <controlPr defaultSize="0" autoFill="0" autoLine="0" autoPict="0">
                <anchor moveWithCells="1">
                  <from>
                    <xdr:col>9</xdr:col>
                    <xdr:colOff>53340</xdr:colOff>
                    <xdr:row>15</xdr:row>
                    <xdr:rowOff>457200</xdr:rowOff>
                  </from>
                  <to>
                    <xdr:col>9</xdr:col>
                    <xdr:colOff>205740</xdr:colOff>
                    <xdr:row>16</xdr:row>
                    <xdr:rowOff>152400</xdr:rowOff>
                  </to>
                </anchor>
              </controlPr>
            </control>
          </mc:Choice>
        </mc:AlternateContent>
        <mc:AlternateContent xmlns:mc="http://schemas.openxmlformats.org/markup-compatibility/2006">
          <mc:Choice Requires="x14">
            <control shapeId="348192" r:id="rId29" name="Group Box 32">
              <controlPr defaultSize="0" print="0" autoFill="0" autoPict="0">
                <anchor moveWithCells="1">
                  <from>
                    <xdr:col>5</xdr:col>
                    <xdr:colOff>0</xdr:colOff>
                    <xdr:row>17</xdr:row>
                    <xdr:rowOff>0</xdr:rowOff>
                  </from>
                  <to>
                    <xdr:col>10</xdr:col>
                    <xdr:colOff>0</xdr:colOff>
                    <xdr:row>17</xdr:row>
                    <xdr:rowOff>190500</xdr:rowOff>
                  </to>
                </anchor>
              </controlPr>
            </control>
          </mc:Choice>
        </mc:AlternateContent>
        <mc:AlternateContent xmlns:mc="http://schemas.openxmlformats.org/markup-compatibility/2006">
          <mc:Choice Requires="x14">
            <control shapeId="348193" r:id="rId30" name="Option Button 33">
              <controlPr defaultSize="0" autoFill="0" autoLine="0" autoPict="0">
                <anchor moveWithCells="1">
                  <from>
                    <xdr:col>5</xdr:col>
                    <xdr:colOff>91440</xdr:colOff>
                    <xdr:row>17</xdr:row>
                    <xdr:rowOff>30480</xdr:rowOff>
                  </from>
                  <to>
                    <xdr:col>5</xdr:col>
                    <xdr:colOff>243840</xdr:colOff>
                    <xdr:row>17</xdr:row>
                    <xdr:rowOff>160020</xdr:rowOff>
                  </to>
                </anchor>
              </controlPr>
            </control>
          </mc:Choice>
        </mc:AlternateContent>
        <mc:AlternateContent xmlns:mc="http://schemas.openxmlformats.org/markup-compatibility/2006">
          <mc:Choice Requires="x14">
            <control shapeId="348194" r:id="rId31" name="Option Button 34">
              <controlPr defaultSize="0" autoFill="0" autoLine="0" autoPict="0">
                <anchor moveWithCells="1">
                  <from>
                    <xdr:col>6</xdr:col>
                    <xdr:colOff>83820</xdr:colOff>
                    <xdr:row>17</xdr:row>
                    <xdr:rowOff>30480</xdr:rowOff>
                  </from>
                  <to>
                    <xdr:col>6</xdr:col>
                    <xdr:colOff>236220</xdr:colOff>
                    <xdr:row>17</xdr:row>
                    <xdr:rowOff>160020</xdr:rowOff>
                  </to>
                </anchor>
              </controlPr>
            </control>
          </mc:Choice>
        </mc:AlternateContent>
        <mc:AlternateContent xmlns:mc="http://schemas.openxmlformats.org/markup-compatibility/2006">
          <mc:Choice Requires="x14">
            <control shapeId="348195" r:id="rId32" name="Option Button 35">
              <controlPr defaultSize="0" autoFill="0" autoLine="0" autoPict="0">
                <anchor moveWithCells="1">
                  <from>
                    <xdr:col>7</xdr:col>
                    <xdr:colOff>68580</xdr:colOff>
                    <xdr:row>17</xdr:row>
                    <xdr:rowOff>30480</xdr:rowOff>
                  </from>
                  <to>
                    <xdr:col>7</xdr:col>
                    <xdr:colOff>228600</xdr:colOff>
                    <xdr:row>17</xdr:row>
                    <xdr:rowOff>160020</xdr:rowOff>
                  </to>
                </anchor>
              </controlPr>
            </control>
          </mc:Choice>
        </mc:AlternateContent>
        <mc:AlternateContent xmlns:mc="http://schemas.openxmlformats.org/markup-compatibility/2006">
          <mc:Choice Requires="x14">
            <control shapeId="348196" r:id="rId33" name="Option Button 36">
              <controlPr defaultSize="0" autoFill="0" autoLine="0" autoPict="0">
                <anchor moveWithCells="1">
                  <from>
                    <xdr:col>8</xdr:col>
                    <xdr:colOff>60960</xdr:colOff>
                    <xdr:row>17</xdr:row>
                    <xdr:rowOff>30480</xdr:rowOff>
                  </from>
                  <to>
                    <xdr:col>8</xdr:col>
                    <xdr:colOff>220980</xdr:colOff>
                    <xdr:row>17</xdr:row>
                    <xdr:rowOff>160020</xdr:rowOff>
                  </to>
                </anchor>
              </controlPr>
            </control>
          </mc:Choice>
        </mc:AlternateContent>
        <mc:AlternateContent xmlns:mc="http://schemas.openxmlformats.org/markup-compatibility/2006">
          <mc:Choice Requires="x14">
            <control shapeId="348197" r:id="rId34" name="Option Button 37">
              <controlPr defaultSize="0" autoFill="0" autoLine="0" autoPict="0">
                <anchor moveWithCells="1">
                  <from>
                    <xdr:col>9</xdr:col>
                    <xdr:colOff>53340</xdr:colOff>
                    <xdr:row>17</xdr:row>
                    <xdr:rowOff>30480</xdr:rowOff>
                  </from>
                  <to>
                    <xdr:col>9</xdr:col>
                    <xdr:colOff>205740</xdr:colOff>
                    <xdr:row>17</xdr:row>
                    <xdr:rowOff>160020</xdr:rowOff>
                  </to>
                </anchor>
              </controlPr>
            </control>
          </mc:Choice>
        </mc:AlternateContent>
        <mc:AlternateContent xmlns:mc="http://schemas.openxmlformats.org/markup-compatibility/2006">
          <mc:Choice Requires="x14">
            <control shapeId="348198" r:id="rId35" name="Group Box 38">
              <controlPr defaultSize="0" print="0" autoFill="0" autoPict="0">
                <anchor moveWithCells="1">
                  <from>
                    <xdr:col>5</xdr:col>
                    <xdr:colOff>0</xdr:colOff>
                    <xdr:row>18</xdr:row>
                    <xdr:rowOff>15240</xdr:rowOff>
                  </from>
                  <to>
                    <xdr:col>10</xdr:col>
                    <xdr:colOff>0</xdr:colOff>
                    <xdr:row>18</xdr:row>
                    <xdr:rowOff>220980</xdr:rowOff>
                  </to>
                </anchor>
              </controlPr>
            </control>
          </mc:Choice>
        </mc:AlternateContent>
        <mc:AlternateContent xmlns:mc="http://schemas.openxmlformats.org/markup-compatibility/2006">
          <mc:Choice Requires="x14">
            <control shapeId="348199" r:id="rId36" name="Option Button 39">
              <controlPr defaultSize="0" autoFill="0" autoLine="0" autoPict="0">
                <anchor moveWithCells="1">
                  <from>
                    <xdr:col>5</xdr:col>
                    <xdr:colOff>91440</xdr:colOff>
                    <xdr:row>18</xdr:row>
                    <xdr:rowOff>53340</xdr:rowOff>
                  </from>
                  <to>
                    <xdr:col>5</xdr:col>
                    <xdr:colOff>243840</xdr:colOff>
                    <xdr:row>18</xdr:row>
                    <xdr:rowOff>190500</xdr:rowOff>
                  </to>
                </anchor>
              </controlPr>
            </control>
          </mc:Choice>
        </mc:AlternateContent>
        <mc:AlternateContent xmlns:mc="http://schemas.openxmlformats.org/markup-compatibility/2006">
          <mc:Choice Requires="x14">
            <control shapeId="348200" r:id="rId37" name="Option Button 40">
              <controlPr defaultSize="0" autoFill="0" autoLine="0" autoPict="0">
                <anchor moveWithCells="1">
                  <from>
                    <xdr:col>6</xdr:col>
                    <xdr:colOff>83820</xdr:colOff>
                    <xdr:row>18</xdr:row>
                    <xdr:rowOff>53340</xdr:rowOff>
                  </from>
                  <to>
                    <xdr:col>6</xdr:col>
                    <xdr:colOff>236220</xdr:colOff>
                    <xdr:row>18</xdr:row>
                    <xdr:rowOff>190500</xdr:rowOff>
                  </to>
                </anchor>
              </controlPr>
            </control>
          </mc:Choice>
        </mc:AlternateContent>
        <mc:AlternateContent xmlns:mc="http://schemas.openxmlformats.org/markup-compatibility/2006">
          <mc:Choice Requires="x14">
            <control shapeId="348201" r:id="rId38" name="Option Button 41">
              <controlPr defaultSize="0" autoFill="0" autoLine="0" autoPict="0">
                <anchor moveWithCells="1">
                  <from>
                    <xdr:col>7</xdr:col>
                    <xdr:colOff>68580</xdr:colOff>
                    <xdr:row>18</xdr:row>
                    <xdr:rowOff>53340</xdr:rowOff>
                  </from>
                  <to>
                    <xdr:col>7</xdr:col>
                    <xdr:colOff>228600</xdr:colOff>
                    <xdr:row>18</xdr:row>
                    <xdr:rowOff>190500</xdr:rowOff>
                  </to>
                </anchor>
              </controlPr>
            </control>
          </mc:Choice>
        </mc:AlternateContent>
        <mc:AlternateContent xmlns:mc="http://schemas.openxmlformats.org/markup-compatibility/2006">
          <mc:Choice Requires="x14">
            <control shapeId="348202" r:id="rId39" name="Option Button 42">
              <controlPr defaultSize="0" autoFill="0" autoLine="0" autoPict="0">
                <anchor moveWithCells="1">
                  <from>
                    <xdr:col>8</xdr:col>
                    <xdr:colOff>60960</xdr:colOff>
                    <xdr:row>18</xdr:row>
                    <xdr:rowOff>53340</xdr:rowOff>
                  </from>
                  <to>
                    <xdr:col>8</xdr:col>
                    <xdr:colOff>220980</xdr:colOff>
                    <xdr:row>18</xdr:row>
                    <xdr:rowOff>190500</xdr:rowOff>
                  </to>
                </anchor>
              </controlPr>
            </control>
          </mc:Choice>
        </mc:AlternateContent>
        <mc:AlternateContent xmlns:mc="http://schemas.openxmlformats.org/markup-compatibility/2006">
          <mc:Choice Requires="x14">
            <control shapeId="348203" r:id="rId40" name="Option Button 43">
              <controlPr defaultSize="0" autoFill="0" autoLine="0" autoPict="0">
                <anchor moveWithCells="1">
                  <from>
                    <xdr:col>9</xdr:col>
                    <xdr:colOff>53340</xdr:colOff>
                    <xdr:row>18</xdr:row>
                    <xdr:rowOff>53340</xdr:rowOff>
                  </from>
                  <to>
                    <xdr:col>9</xdr:col>
                    <xdr:colOff>205740</xdr:colOff>
                    <xdr:row>18</xdr:row>
                    <xdr:rowOff>190500</xdr:rowOff>
                  </to>
                </anchor>
              </controlPr>
            </control>
          </mc:Choice>
        </mc:AlternateContent>
        <mc:AlternateContent xmlns:mc="http://schemas.openxmlformats.org/markup-compatibility/2006">
          <mc:Choice Requires="x14">
            <control shapeId="348204" r:id="rId41" name="Group Box 44">
              <controlPr defaultSize="0" print="0" autoFill="0" autoPict="0">
                <anchor moveWithCells="1">
                  <from>
                    <xdr:col>5</xdr:col>
                    <xdr:colOff>0</xdr:colOff>
                    <xdr:row>19</xdr:row>
                    <xdr:rowOff>0</xdr:rowOff>
                  </from>
                  <to>
                    <xdr:col>10</xdr:col>
                    <xdr:colOff>0</xdr:colOff>
                    <xdr:row>19</xdr:row>
                    <xdr:rowOff>190500</xdr:rowOff>
                  </to>
                </anchor>
              </controlPr>
            </control>
          </mc:Choice>
        </mc:AlternateContent>
        <mc:AlternateContent xmlns:mc="http://schemas.openxmlformats.org/markup-compatibility/2006">
          <mc:Choice Requires="x14">
            <control shapeId="348205" r:id="rId42" name="Option Button 45">
              <controlPr defaultSize="0" autoFill="0" autoLine="0" autoPict="0">
                <anchor moveWithCells="1">
                  <from>
                    <xdr:col>5</xdr:col>
                    <xdr:colOff>91440</xdr:colOff>
                    <xdr:row>19</xdr:row>
                    <xdr:rowOff>30480</xdr:rowOff>
                  </from>
                  <to>
                    <xdr:col>5</xdr:col>
                    <xdr:colOff>243840</xdr:colOff>
                    <xdr:row>19</xdr:row>
                    <xdr:rowOff>160020</xdr:rowOff>
                  </to>
                </anchor>
              </controlPr>
            </control>
          </mc:Choice>
        </mc:AlternateContent>
        <mc:AlternateContent xmlns:mc="http://schemas.openxmlformats.org/markup-compatibility/2006">
          <mc:Choice Requires="x14">
            <control shapeId="348206" r:id="rId43" name="Option Button 46">
              <controlPr defaultSize="0" autoFill="0" autoLine="0" autoPict="0">
                <anchor moveWithCells="1">
                  <from>
                    <xdr:col>6</xdr:col>
                    <xdr:colOff>83820</xdr:colOff>
                    <xdr:row>19</xdr:row>
                    <xdr:rowOff>30480</xdr:rowOff>
                  </from>
                  <to>
                    <xdr:col>6</xdr:col>
                    <xdr:colOff>236220</xdr:colOff>
                    <xdr:row>19</xdr:row>
                    <xdr:rowOff>160020</xdr:rowOff>
                  </to>
                </anchor>
              </controlPr>
            </control>
          </mc:Choice>
        </mc:AlternateContent>
        <mc:AlternateContent xmlns:mc="http://schemas.openxmlformats.org/markup-compatibility/2006">
          <mc:Choice Requires="x14">
            <control shapeId="348207" r:id="rId44" name="Option Button 47">
              <controlPr defaultSize="0" autoFill="0" autoLine="0" autoPict="0">
                <anchor moveWithCells="1">
                  <from>
                    <xdr:col>7</xdr:col>
                    <xdr:colOff>68580</xdr:colOff>
                    <xdr:row>19</xdr:row>
                    <xdr:rowOff>30480</xdr:rowOff>
                  </from>
                  <to>
                    <xdr:col>7</xdr:col>
                    <xdr:colOff>228600</xdr:colOff>
                    <xdr:row>19</xdr:row>
                    <xdr:rowOff>160020</xdr:rowOff>
                  </to>
                </anchor>
              </controlPr>
            </control>
          </mc:Choice>
        </mc:AlternateContent>
        <mc:AlternateContent xmlns:mc="http://schemas.openxmlformats.org/markup-compatibility/2006">
          <mc:Choice Requires="x14">
            <control shapeId="348208" r:id="rId45" name="Option Button 48">
              <controlPr defaultSize="0" autoFill="0" autoLine="0" autoPict="0">
                <anchor moveWithCells="1">
                  <from>
                    <xdr:col>8</xdr:col>
                    <xdr:colOff>60960</xdr:colOff>
                    <xdr:row>19</xdr:row>
                    <xdr:rowOff>30480</xdr:rowOff>
                  </from>
                  <to>
                    <xdr:col>8</xdr:col>
                    <xdr:colOff>220980</xdr:colOff>
                    <xdr:row>19</xdr:row>
                    <xdr:rowOff>160020</xdr:rowOff>
                  </to>
                </anchor>
              </controlPr>
            </control>
          </mc:Choice>
        </mc:AlternateContent>
        <mc:AlternateContent xmlns:mc="http://schemas.openxmlformats.org/markup-compatibility/2006">
          <mc:Choice Requires="x14">
            <control shapeId="348209" r:id="rId46" name="Option Button 49">
              <controlPr defaultSize="0" autoFill="0" autoLine="0" autoPict="0">
                <anchor moveWithCells="1">
                  <from>
                    <xdr:col>9</xdr:col>
                    <xdr:colOff>53340</xdr:colOff>
                    <xdr:row>19</xdr:row>
                    <xdr:rowOff>30480</xdr:rowOff>
                  </from>
                  <to>
                    <xdr:col>9</xdr:col>
                    <xdr:colOff>205740</xdr:colOff>
                    <xdr:row>19</xdr:row>
                    <xdr:rowOff>160020</xdr:rowOff>
                  </to>
                </anchor>
              </controlPr>
            </control>
          </mc:Choice>
        </mc:AlternateContent>
        <mc:AlternateContent xmlns:mc="http://schemas.openxmlformats.org/markup-compatibility/2006">
          <mc:Choice Requires="x14">
            <control shapeId="348210" r:id="rId47" name="Group Box 50">
              <controlPr defaultSize="0" print="0" autoFill="0" autoPict="0">
                <anchor moveWithCells="1">
                  <from>
                    <xdr:col>5</xdr:col>
                    <xdr:colOff>0</xdr:colOff>
                    <xdr:row>20</xdr:row>
                    <xdr:rowOff>15240</xdr:rowOff>
                  </from>
                  <to>
                    <xdr:col>10</xdr:col>
                    <xdr:colOff>0</xdr:colOff>
                    <xdr:row>20</xdr:row>
                    <xdr:rowOff>243840</xdr:rowOff>
                  </to>
                </anchor>
              </controlPr>
            </control>
          </mc:Choice>
        </mc:AlternateContent>
        <mc:AlternateContent xmlns:mc="http://schemas.openxmlformats.org/markup-compatibility/2006">
          <mc:Choice Requires="x14">
            <control shapeId="348211" r:id="rId48" name="Option Button 51">
              <controlPr defaultSize="0" autoFill="0" autoLine="0" autoPict="0">
                <anchor moveWithCells="1">
                  <from>
                    <xdr:col>5</xdr:col>
                    <xdr:colOff>91440</xdr:colOff>
                    <xdr:row>20</xdr:row>
                    <xdr:rowOff>60960</xdr:rowOff>
                  </from>
                  <to>
                    <xdr:col>5</xdr:col>
                    <xdr:colOff>243840</xdr:colOff>
                    <xdr:row>20</xdr:row>
                    <xdr:rowOff>205740</xdr:rowOff>
                  </to>
                </anchor>
              </controlPr>
            </control>
          </mc:Choice>
        </mc:AlternateContent>
        <mc:AlternateContent xmlns:mc="http://schemas.openxmlformats.org/markup-compatibility/2006">
          <mc:Choice Requires="x14">
            <control shapeId="348212" r:id="rId49" name="Option Button 52">
              <controlPr defaultSize="0" autoFill="0" autoLine="0" autoPict="0">
                <anchor moveWithCells="1">
                  <from>
                    <xdr:col>6</xdr:col>
                    <xdr:colOff>83820</xdr:colOff>
                    <xdr:row>20</xdr:row>
                    <xdr:rowOff>60960</xdr:rowOff>
                  </from>
                  <to>
                    <xdr:col>6</xdr:col>
                    <xdr:colOff>236220</xdr:colOff>
                    <xdr:row>20</xdr:row>
                    <xdr:rowOff>205740</xdr:rowOff>
                  </to>
                </anchor>
              </controlPr>
            </control>
          </mc:Choice>
        </mc:AlternateContent>
        <mc:AlternateContent xmlns:mc="http://schemas.openxmlformats.org/markup-compatibility/2006">
          <mc:Choice Requires="x14">
            <control shapeId="348213" r:id="rId50" name="Option Button 53">
              <controlPr defaultSize="0" autoFill="0" autoLine="0" autoPict="0">
                <anchor moveWithCells="1">
                  <from>
                    <xdr:col>7</xdr:col>
                    <xdr:colOff>68580</xdr:colOff>
                    <xdr:row>20</xdr:row>
                    <xdr:rowOff>60960</xdr:rowOff>
                  </from>
                  <to>
                    <xdr:col>7</xdr:col>
                    <xdr:colOff>228600</xdr:colOff>
                    <xdr:row>20</xdr:row>
                    <xdr:rowOff>205740</xdr:rowOff>
                  </to>
                </anchor>
              </controlPr>
            </control>
          </mc:Choice>
        </mc:AlternateContent>
        <mc:AlternateContent xmlns:mc="http://schemas.openxmlformats.org/markup-compatibility/2006">
          <mc:Choice Requires="x14">
            <control shapeId="348214" r:id="rId51" name="Option Button 54">
              <controlPr defaultSize="0" autoFill="0" autoLine="0" autoPict="0">
                <anchor moveWithCells="1">
                  <from>
                    <xdr:col>8</xdr:col>
                    <xdr:colOff>60960</xdr:colOff>
                    <xdr:row>20</xdr:row>
                    <xdr:rowOff>60960</xdr:rowOff>
                  </from>
                  <to>
                    <xdr:col>8</xdr:col>
                    <xdr:colOff>220980</xdr:colOff>
                    <xdr:row>20</xdr:row>
                    <xdr:rowOff>205740</xdr:rowOff>
                  </to>
                </anchor>
              </controlPr>
            </control>
          </mc:Choice>
        </mc:AlternateContent>
        <mc:AlternateContent xmlns:mc="http://schemas.openxmlformats.org/markup-compatibility/2006">
          <mc:Choice Requires="x14">
            <control shapeId="348215" r:id="rId52" name="Option Button 55">
              <controlPr defaultSize="0" autoFill="0" autoLine="0" autoPict="0">
                <anchor moveWithCells="1">
                  <from>
                    <xdr:col>9</xdr:col>
                    <xdr:colOff>53340</xdr:colOff>
                    <xdr:row>20</xdr:row>
                    <xdr:rowOff>60960</xdr:rowOff>
                  </from>
                  <to>
                    <xdr:col>9</xdr:col>
                    <xdr:colOff>205740</xdr:colOff>
                    <xdr:row>20</xdr:row>
                    <xdr:rowOff>205740</xdr:rowOff>
                  </to>
                </anchor>
              </controlPr>
            </control>
          </mc:Choice>
        </mc:AlternateContent>
        <mc:AlternateContent xmlns:mc="http://schemas.openxmlformats.org/markup-compatibility/2006">
          <mc:Choice Requires="x14">
            <control shapeId="348216" r:id="rId53" name="Group Box 56">
              <controlPr defaultSize="0" print="0" autoFill="0" autoPict="0">
                <anchor moveWithCells="1">
                  <from>
                    <xdr:col>5</xdr:col>
                    <xdr:colOff>0</xdr:colOff>
                    <xdr:row>21</xdr:row>
                    <xdr:rowOff>0</xdr:rowOff>
                  </from>
                  <to>
                    <xdr:col>10</xdr:col>
                    <xdr:colOff>0</xdr:colOff>
                    <xdr:row>21</xdr:row>
                    <xdr:rowOff>175260</xdr:rowOff>
                  </to>
                </anchor>
              </controlPr>
            </control>
          </mc:Choice>
        </mc:AlternateContent>
        <mc:AlternateContent xmlns:mc="http://schemas.openxmlformats.org/markup-compatibility/2006">
          <mc:Choice Requires="x14">
            <control shapeId="348217" r:id="rId54" name="Option Button 57">
              <controlPr defaultSize="0" autoFill="0" autoLine="0" autoPict="0">
                <anchor moveWithCells="1">
                  <from>
                    <xdr:col>5</xdr:col>
                    <xdr:colOff>91440</xdr:colOff>
                    <xdr:row>21</xdr:row>
                    <xdr:rowOff>30480</xdr:rowOff>
                  </from>
                  <to>
                    <xdr:col>5</xdr:col>
                    <xdr:colOff>243840</xdr:colOff>
                    <xdr:row>21</xdr:row>
                    <xdr:rowOff>144780</xdr:rowOff>
                  </to>
                </anchor>
              </controlPr>
            </control>
          </mc:Choice>
        </mc:AlternateContent>
        <mc:AlternateContent xmlns:mc="http://schemas.openxmlformats.org/markup-compatibility/2006">
          <mc:Choice Requires="x14">
            <control shapeId="348218" r:id="rId55" name="Option Button 58">
              <controlPr defaultSize="0" autoFill="0" autoLine="0" autoPict="0">
                <anchor moveWithCells="1">
                  <from>
                    <xdr:col>6</xdr:col>
                    <xdr:colOff>83820</xdr:colOff>
                    <xdr:row>21</xdr:row>
                    <xdr:rowOff>30480</xdr:rowOff>
                  </from>
                  <to>
                    <xdr:col>6</xdr:col>
                    <xdr:colOff>236220</xdr:colOff>
                    <xdr:row>21</xdr:row>
                    <xdr:rowOff>144780</xdr:rowOff>
                  </to>
                </anchor>
              </controlPr>
            </control>
          </mc:Choice>
        </mc:AlternateContent>
        <mc:AlternateContent xmlns:mc="http://schemas.openxmlformats.org/markup-compatibility/2006">
          <mc:Choice Requires="x14">
            <control shapeId="348219" r:id="rId56" name="Option Button 59">
              <controlPr defaultSize="0" autoFill="0" autoLine="0" autoPict="0">
                <anchor moveWithCells="1">
                  <from>
                    <xdr:col>7</xdr:col>
                    <xdr:colOff>68580</xdr:colOff>
                    <xdr:row>21</xdr:row>
                    <xdr:rowOff>30480</xdr:rowOff>
                  </from>
                  <to>
                    <xdr:col>7</xdr:col>
                    <xdr:colOff>228600</xdr:colOff>
                    <xdr:row>21</xdr:row>
                    <xdr:rowOff>144780</xdr:rowOff>
                  </to>
                </anchor>
              </controlPr>
            </control>
          </mc:Choice>
        </mc:AlternateContent>
        <mc:AlternateContent xmlns:mc="http://schemas.openxmlformats.org/markup-compatibility/2006">
          <mc:Choice Requires="x14">
            <control shapeId="348220" r:id="rId57" name="Option Button 60">
              <controlPr defaultSize="0" autoFill="0" autoLine="0" autoPict="0">
                <anchor moveWithCells="1">
                  <from>
                    <xdr:col>8</xdr:col>
                    <xdr:colOff>60960</xdr:colOff>
                    <xdr:row>21</xdr:row>
                    <xdr:rowOff>30480</xdr:rowOff>
                  </from>
                  <to>
                    <xdr:col>8</xdr:col>
                    <xdr:colOff>220980</xdr:colOff>
                    <xdr:row>21</xdr:row>
                    <xdr:rowOff>144780</xdr:rowOff>
                  </to>
                </anchor>
              </controlPr>
            </control>
          </mc:Choice>
        </mc:AlternateContent>
        <mc:AlternateContent xmlns:mc="http://schemas.openxmlformats.org/markup-compatibility/2006">
          <mc:Choice Requires="x14">
            <control shapeId="348221" r:id="rId58" name="Option Button 61">
              <controlPr defaultSize="0" autoFill="0" autoLine="0" autoPict="0">
                <anchor moveWithCells="1">
                  <from>
                    <xdr:col>9</xdr:col>
                    <xdr:colOff>53340</xdr:colOff>
                    <xdr:row>21</xdr:row>
                    <xdr:rowOff>30480</xdr:rowOff>
                  </from>
                  <to>
                    <xdr:col>9</xdr:col>
                    <xdr:colOff>205740</xdr:colOff>
                    <xdr:row>21</xdr:row>
                    <xdr:rowOff>144780</xdr:rowOff>
                  </to>
                </anchor>
              </controlPr>
            </control>
          </mc:Choice>
        </mc:AlternateContent>
        <mc:AlternateContent xmlns:mc="http://schemas.openxmlformats.org/markup-compatibility/2006">
          <mc:Choice Requires="x14">
            <control shapeId="348222" r:id="rId59" name="Group Box 62">
              <controlPr defaultSize="0" print="0" autoFill="0" autoPict="0">
                <anchor moveWithCells="1">
                  <from>
                    <xdr:col>5</xdr:col>
                    <xdr:colOff>0</xdr:colOff>
                    <xdr:row>10</xdr:row>
                    <xdr:rowOff>15240</xdr:rowOff>
                  </from>
                  <to>
                    <xdr:col>10</xdr:col>
                    <xdr:colOff>0</xdr:colOff>
                    <xdr:row>10</xdr:row>
                    <xdr:rowOff>220980</xdr:rowOff>
                  </to>
                </anchor>
              </controlPr>
            </control>
          </mc:Choice>
        </mc:AlternateContent>
        <mc:AlternateContent xmlns:mc="http://schemas.openxmlformats.org/markup-compatibility/2006">
          <mc:Choice Requires="x14">
            <control shapeId="348223" r:id="rId60" name="Option Button 63">
              <controlPr defaultSize="0" autoFill="0" autoLine="0" autoPict="0">
                <anchor moveWithCells="1">
                  <from>
                    <xdr:col>5</xdr:col>
                    <xdr:colOff>91440</xdr:colOff>
                    <xdr:row>10</xdr:row>
                    <xdr:rowOff>53340</xdr:rowOff>
                  </from>
                  <to>
                    <xdr:col>5</xdr:col>
                    <xdr:colOff>243840</xdr:colOff>
                    <xdr:row>10</xdr:row>
                    <xdr:rowOff>190500</xdr:rowOff>
                  </to>
                </anchor>
              </controlPr>
            </control>
          </mc:Choice>
        </mc:AlternateContent>
        <mc:AlternateContent xmlns:mc="http://schemas.openxmlformats.org/markup-compatibility/2006">
          <mc:Choice Requires="x14">
            <control shapeId="348224" r:id="rId61" name="Option Button 64">
              <controlPr defaultSize="0" autoFill="0" autoLine="0" autoPict="0">
                <anchor moveWithCells="1">
                  <from>
                    <xdr:col>6</xdr:col>
                    <xdr:colOff>83820</xdr:colOff>
                    <xdr:row>10</xdr:row>
                    <xdr:rowOff>53340</xdr:rowOff>
                  </from>
                  <to>
                    <xdr:col>6</xdr:col>
                    <xdr:colOff>236220</xdr:colOff>
                    <xdr:row>10</xdr:row>
                    <xdr:rowOff>190500</xdr:rowOff>
                  </to>
                </anchor>
              </controlPr>
            </control>
          </mc:Choice>
        </mc:AlternateContent>
        <mc:AlternateContent xmlns:mc="http://schemas.openxmlformats.org/markup-compatibility/2006">
          <mc:Choice Requires="x14">
            <control shapeId="348225" r:id="rId62" name="Option Button 65">
              <controlPr defaultSize="0" autoFill="0" autoLine="0" autoPict="0">
                <anchor moveWithCells="1">
                  <from>
                    <xdr:col>7</xdr:col>
                    <xdr:colOff>68580</xdr:colOff>
                    <xdr:row>10</xdr:row>
                    <xdr:rowOff>53340</xdr:rowOff>
                  </from>
                  <to>
                    <xdr:col>7</xdr:col>
                    <xdr:colOff>228600</xdr:colOff>
                    <xdr:row>10</xdr:row>
                    <xdr:rowOff>190500</xdr:rowOff>
                  </to>
                </anchor>
              </controlPr>
            </control>
          </mc:Choice>
        </mc:AlternateContent>
        <mc:AlternateContent xmlns:mc="http://schemas.openxmlformats.org/markup-compatibility/2006">
          <mc:Choice Requires="x14">
            <control shapeId="348226" r:id="rId63" name="Option Button 66">
              <controlPr defaultSize="0" autoFill="0" autoLine="0" autoPict="0">
                <anchor moveWithCells="1">
                  <from>
                    <xdr:col>8</xdr:col>
                    <xdr:colOff>60960</xdr:colOff>
                    <xdr:row>10</xdr:row>
                    <xdr:rowOff>53340</xdr:rowOff>
                  </from>
                  <to>
                    <xdr:col>8</xdr:col>
                    <xdr:colOff>220980</xdr:colOff>
                    <xdr:row>10</xdr:row>
                    <xdr:rowOff>190500</xdr:rowOff>
                  </to>
                </anchor>
              </controlPr>
            </control>
          </mc:Choice>
        </mc:AlternateContent>
        <mc:AlternateContent xmlns:mc="http://schemas.openxmlformats.org/markup-compatibility/2006">
          <mc:Choice Requires="x14">
            <control shapeId="348227" r:id="rId64" name="Option Button 67">
              <controlPr defaultSize="0" autoFill="0" autoLine="0" autoPict="0">
                <anchor moveWithCells="1">
                  <from>
                    <xdr:col>9</xdr:col>
                    <xdr:colOff>53340</xdr:colOff>
                    <xdr:row>10</xdr:row>
                    <xdr:rowOff>53340</xdr:rowOff>
                  </from>
                  <to>
                    <xdr:col>9</xdr:col>
                    <xdr:colOff>205740</xdr:colOff>
                    <xdr:row>10</xdr:row>
                    <xdr:rowOff>190500</xdr:rowOff>
                  </to>
                </anchor>
              </controlPr>
            </control>
          </mc:Choice>
        </mc:AlternateContent>
        <mc:AlternateContent xmlns:mc="http://schemas.openxmlformats.org/markup-compatibility/2006">
          <mc:Choice Requires="x14">
            <control shapeId="348228" r:id="rId65" name="Group Box 68">
              <controlPr defaultSize="0" print="0" autoFill="0" autoPict="0">
                <anchor moveWithCells="1">
                  <from>
                    <xdr:col>5</xdr:col>
                    <xdr:colOff>0</xdr:colOff>
                    <xdr:row>23</xdr:row>
                    <xdr:rowOff>7620</xdr:rowOff>
                  </from>
                  <to>
                    <xdr:col>10</xdr:col>
                    <xdr:colOff>0</xdr:colOff>
                    <xdr:row>23</xdr:row>
                    <xdr:rowOff>228600</xdr:rowOff>
                  </to>
                </anchor>
              </controlPr>
            </control>
          </mc:Choice>
        </mc:AlternateContent>
        <mc:AlternateContent xmlns:mc="http://schemas.openxmlformats.org/markup-compatibility/2006">
          <mc:Choice Requires="x14">
            <control shapeId="348229" r:id="rId66" name="Option Button 69">
              <controlPr defaultSize="0" autoFill="0" autoLine="0" autoPict="0">
                <anchor moveWithCells="1">
                  <from>
                    <xdr:col>5</xdr:col>
                    <xdr:colOff>91440</xdr:colOff>
                    <xdr:row>23</xdr:row>
                    <xdr:rowOff>45720</xdr:rowOff>
                  </from>
                  <to>
                    <xdr:col>5</xdr:col>
                    <xdr:colOff>243840</xdr:colOff>
                    <xdr:row>23</xdr:row>
                    <xdr:rowOff>190500</xdr:rowOff>
                  </to>
                </anchor>
              </controlPr>
            </control>
          </mc:Choice>
        </mc:AlternateContent>
        <mc:AlternateContent xmlns:mc="http://schemas.openxmlformats.org/markup-compatibility/2006">
          <mc:Choice Requires="x14">
            <control shapeId="348230" r:id="rId67" name="Option Button 70">
              <controlPr defaultSize="0" autoFill="0" autoLine="0" autoPict="0">
                <anchor moveWithCells="1">
                  <from>
                    <xdr:col>6</xdr:col>
                    <xdr:colOff>83820</xdr:colOff>
                    <xdr:row>23</xdr:row>
                    <xdr:rowOff>45720</xdr:rowOff>
                  </from>
                  <to>
                    <xdr:col>6</xdr:col>
                    <xdr:colOff>236220</xdr:colOff>
                    <xdr:row>23</xdr:row>
                    <xdr:rowOff>190500</xdr:rowOff>
                  </to>
                </anchor>
              </controlPr>
            </control>
          </mc:Choice>
        </mc:AlternateContent>
        <mc:AlternateContent xmlns:mc="http://schemas.openxmlformats.org/markup-compatibility/2006">
          <mc:Choice Requires="x14">
            <control shapeId="348231" r:id="rId68" name="Option Button 71">
              <controlPr defaultSize="0" autoFill="0" autoLine="0" autoPict="0">
                <anchor moveWithCells="1">
                  <from>
                    <xdr:col>7</xdr:col>
                    <xdr:colOff>68580</xdr:colOff>
                    <xdr:row>23</xdr:row>
                    <xdr:rowOff>45720</xdr:rowOff>
                  </from>
                  <to>
                    <xdr:col>7</xdr:col>
                    <xdr:colOff>228600</xdr:colOff>
                    <xdr:row>23</xdr:row>
                    <xdr:rowOff>190500</xdr:rowOff>
                  </to>
                </anchor>
              </controlPr>
            </control>
          </mc:Choice>
        </mc:AlternateContent>
        <mc:AlternateContent xmlns:mc="http://schemas.openxmlformats.org/markup-compatibility/2006">
          <mc:Choice Requires="x14">
            <control shapeId="348232" r:id="rId69" name="Option Button 72">
              <controlPr defaultSize="0" autoFill="0" autoLine="0" autoPict="0">
                <anchor moveWithCells="1">
                  <from>
                    <xdr:col>8</xdr:col>
                    <xdr:colOff>60960</xdr:colOff>
                    <xdr:row>23</xdr:row>
                    <xdr:rowOff>45720</xdr:rowOff>
                  </from>
                  <to>
                    <xdr:col>8</xdr:col>
                    <xdr:colOff>220980</xdr:colOff>
                    <xdr:row>23</xdr:row>
                    <xdr:rowOff>190500</xdr:rowOff>
                  </to>
                </anchor>
              </controlPr>
            </control>
          </mc:Choice>
        </mc:AlternateContent>
        <mc:AlternateContent xmlns:mc="http://schemas.openxmlformats.org/markup-compatibility/2006">
          <mc:Choice Requires="x14">
            <control shapeId="348233" r:id="rId70" name="Option Button 73">
              <controlPr defaultSize="0" autoFill="0" autoLine="0" autoPict="0">
                <anchor moveWithCells="1">
                  <from>
                    <xdr:col>9</xdr:col>
                    <xdr:colOff>53340</xdr:colOff>
                    <xdr:row>23</xdr:row>
                    <xdr:rowOff>45720</xdr:rowOff>
                  </from>
                  <to>
                    <xdr:col>9</xdr:col>
                    <xdr:colOff>205740</xdr:colOff>
                    <xdr:row>23</xdr:row>
                    <xdr:rowOff>190500</xdr:rowOff>
                  </to>
                </anchor>
              </controlPr>
            </control>
          </mc:Choice>
        </mc:AlternateContent>
        <mc:AlternateContent xmlns:mc="http://schemas.openxmlformats.org/markup-compatibility/2006">
          <mc:Choice Requires="x14">
            <control shapeId="348246" r:id="rId71" name="Group Box 86">
              <controlPr defaultSize="0" print="0" autoFill="0" autoPict="0">
                <anchor moveWithCells="1">
                  <from>
                    <xdr:col>5</xdr:col>
                    <xdr:colOff>0</xdr:colOff>
                    <xdr:row>40</xdr:row>
                    <xdr:rowOff>7620</xdr:rowOff>
                  </from>
                  <to>
                    <xdr:col>10</xdr:col>
                    <xdr:colOff>0</xdr:colOff>
                    <xdr:row>40</xdr:row>
                    <xdr:rowOff>236220</xdr:rowOff>
                  </to>
                </anchor>
              </controlPr>
            </control>
          </mc:Choice>
        </mc:AlternateContent>
        <mc:AlternateContent xmlns:mc="http://schemas.openxmlformats.org/markup-compatibility/2006">
          <mc:Choice Requires="x14">
            <control shapeId="348247" r:id="rId72" name="Option Button 87">
              <controlPr defaultSize="0" autoFill="0" autoLine="0" autoPict="0">
                <anchor moveWithCells="1">
                  <from>
                    <xdr:col>5</xdr:col>
                    <xdr:colOff>91440</xdr:colOff>
                    <xdr:row>40</xdr:row>
                    <xdr:rowOff>45720</xdr:rowOff>
                  </from>
                  <to>
                    <xdr:col>5</xdr:col>
                    <xdr:colOff>243840</xdr:colOff>
                    <xdr:row>40</xdr:row>
                    <xdr:rowOff>198120</xdr:rowOff>
                  </to>
                </anchor>
              </controlPr>
            </control>
          </mc:Choice>
        </mc:AlternateContent>
        <mc:AlternateContent xmlns:mc="http://schemas.openxmlformats.org/markup-compatibility/2006">
          <mc:Choice Requires="x14">
            <control shapeId="348248" r:id="rId73" name="Option Button 88">
              <controlPr defaultSize="0" autoFill="0" autoLine="0" autoPict="0">
                <anchor moveWithCells="1">
                  <from>
                    <xdr:col>6</xdr:col>
                    <xdr:colOff>83820</xdr:colOff>
                    <xdr:row>40</xdr:row>
                    <xdr:rowOff>45720</xdr:rowOff>
                  </from>
                  <to>
                    <xdr:col>6</xdr:col>
                    <xdr:colOff>236220</xdr:colOff>
                    <xdr:row>40</xdr:row>
                    <xdr:rowOff>198120</xdr:rowOff>
                  </to>
                </anchor>
              </controlPr>
            </control>
          </mc:Choice>
        </mc:AlternateContent>
        <mc:AlternateContent xmlns:mc="http://schemas.openxmlformats.org/markup-compatibility/2006">
          <mc:Choice Requires="x14">
            <control shapeId="348249" r:id="rId74" name="Option Button 89">
              <controlPr defaultSize="0" autoFill="0" autoLine="0" autoPict="0">
                <anchor moveWithCells="1">
                  <from>
                    <xdr:col>7</xdr:col>
                    <xdr:colOff>68580</xdr:colOff>
                    <xdr:row>40</xdr:row>
                    <xdr:rowOff>45720</xdr:rowOff>
                  </from>
                  <to>
                    <xdr:col>7</xdr:col>
                    <xdr:colOff>228600</xdr:colOff>
                    <xdr:row>40</xdr:row>
                    <xdr:rowOff>198120</xdr:rowOff>
                  </to>
                </anchor>
              </controlPr>
            </control>
          </mc:Choice>
        </mc:AlternateContent>
        <mc:AlternateContent xmlns:mc="http://schemas.openxmlformats.org/markup-compatibility/2006">
          <mc:Choice Requires="x14">
            <control shapeId="348250" r:id="rId75" name="Option Button 90">
              <controlPr defaultSize="0" autoFill="0" autoLine="0" autoPict="0">
                <anchor moveWithCells="1">
                  <from>
                    <xdr:col>8</xdr:col>
                    <xdr:colOff>60960</xdr:colOff>
                    <xdr:row>40</xdr:row>
                    <xdr:rowOff>45720</xdr:rowOff>
                  </from>
                  <to>
                    <xdr:col>8</xdr:col>
                    <xdr:colOff>220980</xdr:colOff>
                    <xdr:row>40</xdr:row>
                    <xdr:rowOff>198120</xdr:rowOff>
                  </to>
                </anchor>
              </controlPr>
            </control>
          </mc:Choice>
        </mc:AlternateContent>
        <mc:AlternateContent xmlns:mc="http://schemas.openxmlformats.org/markup-compatibility/2006">
          <mc:Choice Requires="x14">
            <control shapeId="348251" r:id="rId76" name="Option Button 91">
              <controlPr defaultSize="0" autoFill="0" autoLine="0" autoPict="0">
                <anchor moveWithCells="1">
                  <from>
                    <xdr:col>9</xdr:col>
                    <xdr:colOff>53340</xdr:colOff>
                    <xdr:row>40</xdr:row>
                    <xdr:rowOff>45720</xdr:rowOff>
                  </from>
                  <to>
                    <xdr:col>9</xdr:col>
                    <xdr:colOff>205740</xdr:colOff>
                    <xdr:row>40</xdr:row>
                    <xdr:rowOff>198120</xdr:rowOff>
                  </to>
                </anchor>
              </controlPr>
            </control>
          </mc:Choice>
        </mc:AlternateContent>
        <mc:AlternateContent xmlns:mc="http://schemas.openxmlformats.org/markup-compatibility/2006">
          <mc:Choice Requires="x14">
            <control shapeId="348252" r:id="rId77" name="Group Box 92">
              <controlPr defaultSize="0" print="0" autoFill="0" autoPict="0">
                <anchor moveWithCells="1">
                  <from>
                    <xdr:col>5</xdr:col>
                    <xdr:colOff>0</xdr:colOff>
                    <xdr:row>41</xdr:row>
                    <xdr:rowOff>7620</xdr:rowOff>
                  </from>
                  <to>
                    <xdr:col>10</xdr:col>
                    <xdr:colOff>0</xdr:colOff>
                    <xdr:row>41</xdr:row>
                    <xdr:rowOff>228600</xdr:rowOff>
                  </to>
                </anchor>
              </controlPr>
            </control>
          </mc:Choice>
        </mc:AlternateContent>
        <mc:AlternateContent xmlns:mc="http://schemas.openxmlformats.org/markup-compatibility/2006">
          <mc:Choice Requires="x14">
            <control shapeId="348253" r:id="rId78" name="Option Button 93">
              <controlPr defaultSize="0" autoFill="0" autoLine="0" autoPict="0">
                <anchor moveWithCells="1">
                  <from>
                    <xdr:col>5</xdr:col>
                    <xdr:colOff>91440</xdr:colOff>
                    <xdr:row>41</xdr:row>
                    <xdr:rowOff>45720</xdr:rowOff>
                  </from>
                  <to>
                    <xdr:col>5</xdr:col>
                    <xdr:colOff>243840</xdr:colOff>
                    <xdr:row>41</xdr:row>
                    <xdr:rowOff>190500</xdr:rowOff>
                  </to>
                </anchor>
              </controlPr>
            </control>
          </mc:Choice>
        </mc:AlternateContent>
        <mc:AlternateContent xmlns:mc="http://schemas.openxmlformats.org/markup-compatibility/2006">
          <mc:Choice Requires="x14">
            <control shapeId="348254" r:id="rId79" name="Option Button 94">
              <controlPr defaultSize="0" autoFill="0" autoLine="0" autoPict="0">
                <anchor moveWithCells="1">
                  <from>
                    <xdr:col>6</xdr:col>
                    <xdr:colOff>83820</xdr:colOff>
                    <xdr:row>41</xdr:row>
                    <xdr:rowOff>45720</xdr:rowOff>
                  </from>
                  <to>
                    <xdr:col>6</xdr:col>
                    <xdr:colOff>236220</xdr:colOff>
                    <xdr:row>41</xdr:row>
                    <xdr:rowOff>190500</xdr:rowOff>
                  </to>
                </anchor>
              </controlPr>
            </control>
          </mc:Choice>
        </mc:AlternateContent>
        <mc:AlternateContent xmlns:mc="http://schemas.openxmlformats.org/markup-compatibility/2006">
          <mc:Choice Requires="x14">
            <control shapeId="348255" r:id="rId80" name="Option Button 95">
              <controlPr defaultSize="0" autoFill="0" autoLine="0" autoPict="0">
                <anchor moveWithCells="1">
                  <from>
                    <xdr:col>7</xdr:col>
                    <xdr:colOff>68580</xdr:colOff>
                    <xdr:row>41</xdr:row>
                    <xdr:rowOff>45720</xdr:rowOff>
                  </from>
                  <to>
                    <xdr:col>7</xdr:col>
                    <xdr:colOff>228600</xdr:colOff>
                    <xdr:row>41</xdr:row>
                    <xdr:rowOff>190500</xdr:rowOff>
                  </to>
                </anchor>
              </controlPr>
            </control>
          </mc:Choice>
        </mc:AlternateContent>
        <mc:AlternateContent xmlns:mc="http://schemas.openxmlformats.org/markup-compatibility/2006">
          <mc:Choice Requires="x14">
            <control shapeId="348256" r:id="rId81" name="Option Button 96">
              <controlPr defaultSize="0" autoFill="0" autoLine="0" autoPict="0">
                <anchor moveWithCells="1">
                  <from>
                    <xdr:col>8</xdr:col>
                    <xdr:colOff>60960</xdr:colOff>
                    <xdr:row>41</xdr:row>
                    <xdr:rowOff>45720</xdr:rowOff>
                  </from>
                  <to>
                    <xdr:col>8</xdr:col>
                    <xdr:colOff>220980</xdr:colOff>
                    <xdr:row>41</xdr:row>
                    <xdr:rowOff>190500</xdr:rowOff>
                  </to>
                </anchor>
              </controlPr>
            </control>
          </mc:Choice>
        </mc:AlternateContent>
        <mc:AlternateContent xmlns:mc="http://schemas.openxmlformats.org/markup-compatibility/2006">
          <mc:Choice Requires="x14">
            <control shapeId="348257" r:id="rId82" name="Option Button 97">
              <controlPr defaultSize="0" autoFill="0" autoLine="0" autoPict="0">
                <anchor moveWithCells="1">
                  <from>
                    <xdr:col>9</xdr:col>
                    <xdr:colOff>53340</xdr:colOff>
                    <xdr:row>41</xdr:row>
                    <xdr:rowOff>45720</xdr:rowOff>
                  </from>
                  <to>
                    <xdr:col>9</xdr:col>
                    <xdr:colOff>205740</xdr:colOff>
                    <xdr:row>41</xdr:row>
                    <xdr:rowOff>190500</xdr:rowOff>
                  </to>
                </anchor>
              </controlPr>
            </control>
          </mc:Choice>
        </mc:AlternateContent>
        <mc:AlternateContent xmlns:mc="http://schemas.openxmlformats.org/markup-compatibility/2006">
          <mc:Choice Requires="x14">
            <control shapeId="348258" r:id="rId83" name="Group Box 98">
              <controlPr defaultSize="0" print="0" autoFill="0" autoPict="0">
                <anchor moveWithCells="1">
                  <from>
                    <xdr:col>5</xdr:col>
                    <xdr:colOff>0</xdr:colOff>
                    <xdr:row>42</xdr:row>
                    <xdr:rowOff>7620</xdr:rowOff>
                  </from>
                  <to>
                    <xdr:col>10</xdr:col>
                    <xdr:colOff>0</xdr:colOff>
                    <xdr:row>42</xdr:row>
                    <xdr:rowOff>228600</xdr:rowOff>
                  </to>
                </anchor>
              </controlPr>
            </control>
          </mc:Choice>
        </mc:AlternateContent>
        <mc:AlternateContent xmlns:mc="http://schemas.openxmlformats.org/markup-compatibility/2006">
          <mc:Choice Requires="x14">
            <control shapeId="348259" r:id="rId84" name="Option Button 99">
              <controlPr defaultSize="0" autoFill="0" autoLine="0" autoPict="0">
                <anchor moveWithCells="1">
                  <from>
                    <xdr:col>5</xdr:col>
                    <xdr:colOff>91440</xdr:colOff>
                    <xdr:row>42</xdr:row>
                    <xdr:rowOff>45720</xdr:rowOff>
                  </from>
                  <to>
                    <xdr:col>5</xdr:col>
                    <xdr:colOff>243840</xdr:colOff>
                    <xdr:row>42</xdr:row>
                    <xdr:rowOff>190500</xdr:rowOff>
                  </to>
                </anchor>
              </controlPr>
            </control>
          </mc:Choice>
        </mc:AlternateContent>
        <mc:AlternateContent xmlns:mc="http://schemas.openxmlformats.org/markup-compatibility/2006">
          <mc:Choice Requires="x14">
            <control shapeId="348260" r:id="rId85" name="Option Button 100">
              <controlPr defaultSize="0" autoFill="0" autoLine="0" autoPict="0">
                <anchor moveWithCells="1">
                  <from>
                    <xdr:col>6</xdr:col>
                    <xdr:colOff>83820</xdr:colOff>
                    <xdr:row>42</xdr:row>
                    <xdr:rowOff>45720</xdr:rowOff>
                  </from>
                  <to>
                    <xdr:col>6</xdr:col>
                    <xdr:colOff>236220</xdr:colOff>
                    <xdr:row>42</xdr:row>
                    <xdr:rowOff>190500</xdr:rowOff>
                  </to>
                </anchor>
              </controlPr>
            </control>
          </mc:Choice>
        </mc:AlternateContent>
        <mc:AlternateContent xmlns:mc="http://schemas.openxmlformats.org/markup-compatibility/2006">
          <mc:Choice Requires="x14">
            <control shapeId="348261" r:id="rId86" name="Option Button 101">
              <controlPr defaultSize="0" autoFill="0" autoLine="0" autoPict="0">
                <anchor moveWithCells="1">
                  <from>
                    <xdr:col>7</xdr:col>
                    <xdr:colOff>68580</xdr:colOff>
                    <xdr:row>42</xdr:row>
                    <xdr:rowOff>45720</xdr:rowOff>
                  </from>
                  <to>
                    <xdr:col>7</xdr:col>
                    <xdr:colOff>228600</xdr:colOff>
                    <xdr:row>42</xdr:row>
                    <xdr:rowOff>190500</xdr:rowOff>
                  </to>
                </anchor>
              </controlPr>
            </control>
          </mc:Choice>
        </mc:AlternateContent>
        <mc:AlternateContent xmlns:mc="http://schemas.openxmlformats.org/markup-compatibility/2006">
          <mc:Choice Requires="x14">
            <control shapeId="348262" r:id="rId87" name="Option Button 102">
              <controlPr defaultSize="0" autoFill="0" autoLine="0" autoPict="0">
                <anchor moveWithCells="1">
                  <from>
                    <xdr:col>8</xdr:col>
                    <xdr:colOff>60960</xdr:colOff>
                    <xdr:row>42</xdr:row>
                    <xdr:rowOff>45720</xdr:rowOff>
                  </from>
                  <to>
                    <xdr:col>8</xdr:col>
                    <xdr:colOff>220980</xdr:colOff>
                    <xdr:row>42</xdr:row>
                    <xdr:rowOff>190500</xdr:rowOff>
                  </to>
                </anchor>
              </controlPr>
            </control>
          </mc:Choice>
        </mc:AlternateContent>
        <mc:AlternateContent xmlns:mc="http://schemas.openxmlformats.org/markup-compatibility/2006">
          <mc:Choice Requires="x14">
            <control shapeId="348263" r:id="rId88" name="Option Button 103">
              <controlPr defaultSize="0" autoFill="0" autoLine="0" autoPict="0">
                <anchor moveWithCells="1">
                  <from>
                    <xdr:col>9</xdr:col>
                    <xdr:colOff>53340</xdr:colOff>
                    <xdr:row>42</xdr:row>
                    <xdr:rowOff>45720</xdr:rowOff>
                  </from>
                  <to>
                    <xdr:col>9</xdr:col>
                    <xdr:colOff>205740</xdr:colOff>
                    <xdr:row>42</xdr:row>
                    <xdr:rowOff>190500</xdr:rowOff>
                  </to>
                </anchor>
              </controlPr>
            </control>
          </mc:Choice>
        </mc:AlternateContent>
        <mc:AlternateContent xmlns:mc="http://schemas.openxmlformats.org/markup-compatibility/2006">
          <mc:Choice Requires="x14">
            <control shapeId="348264" r:id="rId89" name="Group Box 104">
              <controlPr defaultSize="0" print="0" autoFill="0" autoPict="0">
                <anchor moveWithCells="1">
                  <from>
                    <xdr:col>5</xdr:col>
                    <xdr:colOff>0</xdr:colOff>
                    <xdr:row>43</xdr:row>
                    <xdr:rowOff>0</xdr:rowOff>
                  </from>
                  <to>
                    <xdr:col>10</xdr:col>
                    <xdr:colOff>0</xdr:colOff>
                    <xdr:row>43</xdr:row>
                    <xdr:rowOff>228600</xdr:rowOff>
                  </to>
                </anchor>
              </controlPr>
            </control>
          </mc:Choice>
        </mc:AlternateContent>
        <mc:AlternateContent xmlns:mc="http://schemas.openxmlformats.org/markup-compatibility/2006">
          <mc:Choice Requires="x14">
            <control shapeId="348265" r:id="rId90" name="Option Button 105">
              <controlPr defaultSize="0" autoFill="0" autoLine="0" autoPict="0">
                <anchor moveWithCells="1">
                  <from>
                    <xdr:col>5</xdr:col>
                    <xdr:colOff>91440</xdr:colOff>
                    <xdr:row>43</xdr:row>
                    <xdr:rowOff>38100</xdr:rowOff>
                  </from>
                  <to>
                    <xdr:col>5</xdr:col>
                    <xdr:colOff>243840</xdr:colOff>
                    <xdr:row>43</xdr:row>
                    <xdr:rowOff>190500</xdr:rowOff>
                  </to>
                </anchor>
              </controlPr>
            </control>
          </mc:Choice>
        </mc:AlternateContent>
        <mc:AlternateContent xmlns:mc="http://schemas.openxmlformats.org/markup-compatibility/2006">
          <mc:Choice Requires="x14">
            <control shapeId="348266" r:id="rId91" name="Option Button 106">
              <controlPr defaultSize="0" autoFill="0" autoLine="0" autoPict="0">
                <anchor moveWithCells="1">
                  <from>
                    <xdr:col>6</xdr:col>
                    <xdr:colOff>83820</xdr:colOff>
                    <xdr:row>43</xdr:row>
                    <xdr:rowOff>38100</xdr:rowOff>
                  </from>
                  <to>
                    <xdr:col>6</xdr:col>
                    <xdr:colOff>236220</xdr:colOff>
                    <xdr:row>43</xdr:row>
                    <xdr:rowOff>190500</xdr:rowOff>
                  </to>
                </anchor>
              </controlPr>
            </control>
          </mc:Choice>
        </mc:AlternateContent>
        <mc:AlternateContent xmlns:mc="http://schemas.openxmlformats.org/markup-compatibility/2006">
          <mc:Choice Requires="x14">
            <control shapeId="348267" r:id="rId92" name="Option Button 107">
              <controlPr defaultSize="0" autoFill="0" autoLine="0" autoPict="0">
                <anchor moveWithCells="1">
                  <from>
                    <xdr:col>7</xdr:col>
                    <xdr:colOff>68580</xdr:colOff>
                    <xdr:row>43</xdr:row>
                    <xdr:rowOff>38100</xdr:rowOff>
                  </from>
                  <to>
                    <xdr:col>7</xdr:col>
                    <xdr:colOff>228600</xdr:colOff>
                    <xdr:row>43</xdr:row>
                    <xdr:rowOff>190500</xdr:rowOff>
                  </to>
                </anchor>
              </controlPr>
            </control>
          </mc:Choice>
        </mc:AlternateContent>
        <mc:AlternateContent xmlns:mc="http://schemas.openxmlformats.org/markup-compatibility/2006">
          <mc:Choice Requires="x14">
            <control shapeId="348268" r:id="rId93" name="Option Button 108">
              <controlPr defaultSize="0" autoFill="0" autoLine="0" autoPict="0">
                <anchor moveWithCells="1">
                  <from>
                    <xdr:col>8</xdr:col>
                    <xdr:colOff>60960</xdr:colOff>
                    <xdr:row>43</xdr:row>
                    <xdr:rowOff>38100</xdr:rowOff>
                  </from>
                  <to>
                    <xdr:col>8</xdr:col>
                    <xdr:colOff>220980</xdr:colOff>
                    <xdr:row>43</xdr:row>
                    <xdr:rowOff>190500</xdr:rowOff>
                  </to>
                </anchor>
              </controlPr>
            </control>
          </mc:Choice>
        </mc:AlternateContent>
        <mc:AlternateContent xmlns:mc="http://schemas.openxmlformats.org/markup-compatibility/2006">
          <mc:Choice Requires="x14">
            <control shapeId="348269" r:id="rId94" name="Option Button 109">
              <controlPr defaultSize="0" autoFill="0" autoLine="0" autoPict="0">
                <anchor moveWithCells="1">
                  <from>
                    <xdr:col>9</xdr:col>
                    <xdr:colOff>53340</xdr:colOff>
                    <xdr:row>43</xdr:row>
                    <xdr:rowOff>38100</xdr:rowOff>
                  </from>
                  <to>
                    <xdr:col>9</xdr:col>
                    <xdr:colOff>205740</xdr:colOff>
                    <xdr:row>43</xdr:row>
                    <xdr:rowOff>190500</xdr:rowOff>
                  </to>
                </anchor>
              </controlPr>
            </control>
          </mc:Choice>
        </mc:AlternateContent>
        <mc:AlternateContent xmlns:mc="http://schemas.openxmlformats.org/markup-compatibility/2006">
          <mc:Choice Requires="x14">
            <control shapeId="348270" r:id="rId95" name="Group Box 110">
              <controlPr defaultSize="0" print="0" autoFill="0" autoPict="0">
                <anchor moveWithCells="1">
                  <from>
                    <xdr:col>5</xdr:col>
                    <xdr:colOff>0</xdr:colOff>
                    <xdr:row>43</xdr:row>
                    <xdr:rowOff>403860</xdr:rowOff>
                  </from>
                  <to>
                    <xdr:col>10</xdr:col>
                    <xdr:colOff>0</xdr:colOff>
                    <xdr:row>44</xdr:row>
                    <xdr:rowOff>220980</xdr:rowOff>
                  </to>
                </anchor>
              </controlPr>
            </control>
          </mc:Choice>
        </mc:AlternateContent>
        <mc:AlternateContent xmlns:mc="http://schemas.openxmlformats.org/markup-compatibility/2006">
          <mc:Choice Requires="x14">
            <control shapeId="348271" r:id="rId96" name="Option Button 111">
              <controlPr defaultSize="0" autoFill="0" autoLine="0" autoPict="0">
                <anchor moveWithCells="1">
                  <from>
                    <xdr:col>5</xdr:col>
                    <xdr:colOff>91440</xdr:colOff>
                    <xdr:row>44</xdr:row>
                    <xdr:rowOff>38100</xdr:rowOff>
                  </from>
                  <to>
                    <xdr:col>5</xdr:col>
                    <xdr:colOff>243840</xdr:colOff>
                    <xdr:row>44</xdr:row>
                    <xdr:rowOff>182880</xdr:rowOff>
                  </to>
                </anchor>
              </controlPr>
            </control>
          </mc:Choice>
        </mc:AlternateContent>
        <mc:AlternateContent xmlns:mc="http://schemas.openxmlformats.org/markup-compatibility/2006">
          <mc:Choice Requires="x14">
            <control shapeId="348272" r:id="rId97" name="Option Button 112">
              <controlPr defaultSize="0" autoFill="0" autoLine="0" autoPict="0">
                <anchor moveWithCells="1">
                  <from>
                    <xdr:col>6</xdr:col>
                    <xdr:colOff>83820</xdr:colOff>
                    <xdr:row>44</xdr:row>
                    <xdr:rowOff>38100</xdr:rowOff>
                  </from>
                  <to>
                    <xdr:col>6</xdr:col>
                    <xdr:colOff>236220</xdr:colOff>
                    <xdr:row>44</xdr:row>
                    <xdr:rowOff>182880</xdr:rowOff>
                  </to>
                </anchor>
              </controlPr>
            </control>
          </mc:Choice>
        </mc:AlternateContent>
        <mc:AlternateContent xmlns:mc="http://schemas.openxmlformats.org/markup-compatibility/2006">
          <mc:Choice Requires="x14">
            <control shapeId="348273" r:id="rId98" name="Option Button 113">
              <controlPr defaultSize="0" autoFill="0" autoLine="0" autoPict="0">
                <anchor moveWithCells="1">
                  <from>
                    <xdr:col>7</xdr:col>
                    <xdr:colOff>68580</xdr:colOff>
                    <xdr:row>44</xdr:row>
                    <xdr:rowOff>38100</xdr:rowOff>
                  </from>
                  <to>
                    <xdr:col>7</xdr:col>
                    <xdr:colOff>228600</xdr:colOff>
                    <xdr:row>44</xdr:row>
                    <xdr:rowOff>182880</xdr:rowOff>
                  </to>
                </anchor>
              </controlPr>
            </control>
          </mc:Choice>
        </mc:AlternateContent>
        <mc:AlternateContent xmlns:mc="http://schemas.openxmlformats.org/markup-compatibility/2006">
          <mc:Choice Requires="x14">
            <control shapeId="348274" r:id="rId99" name="Option Button 114">
              <controlPr defaultSize="0" autoFill="0" autoLine="0" autoPict="0">
                <anchor moveWithCells="1">
                  <from>
                    <xdr:col>8</xdr:col>
                    <xdr:colOff>60960</xdr:colOff>
                    <xdr:row>44</xdr:row>
                    <xdr:rowOff>38100</xdr:rowOff>
                  </from>
                  <to>
                    <xdr:col>8</xdr:col>
                    <xdr:colOff>220980</xdr:colOff>
                    <xdr:row>44</xdr:row>
                    <xdr:rowOff>182880</xdr:rowOff>
                  </to>
                </anchor>
              </controlPr>
            </control>
          </mc:Choice>
        </mc:AlternateContent>
        <mc:AlternateContent xmlns:mc="http://schemas.openxmlformats.org/markup-compatibility/2006">
          <mc:Choice Requires="x14">
            <control shapeId="348275" r:id="rId100" name="Option Button 115">
              <controlPr defaultSize="0" autoFill="0" autoLine="0" autoPict="0">
                <anchor moveWithCells="1">
                  <from>
                    <xdr:col>9</xdr:col>
                    <xdr:colOff>53340</xdr:colOff>
                    <xdr:row>44</xdr:row>
                    <xdr:rowOff>38100</xdr:rowOff>
                  </from>
                  <to>
                    <xdr:col>9</xdr:col>
                    <xdr:colOff>205740</xdr:colOff>
                    <xdr:row>44</xdr:row>
                    <xdr:rowOff>182880</xdr:rowOff>
                  </to>
                </anchor>
              </controlPr>
            </control>
          </mc:Choice>
        </mc:AlternateContent>
        <mc:AlternateContent xmlns:mc="http://schemas.openxmlformats.org/markup-compatibility/2006">
          <mc:Choice Requires="x14">
            <control shapeId="348276" r:id="rId101" name="Group Box 116">
              <controlPr defaultSize="0" print="0" autoFill="0" autoPict="0">
                <anchor moveWithCells="1">
                  <from>
                    <xdr:col>5</xdr:col>
                    <xdr:colOff>0</xdr:colOff>
                    <xdr:row>45</xdr:row>
                    <xdr:rowOff>0</xdr:rowOff>
                  </from>
                  <to>
                    <xdr:col>10</xdr:col>
                    <xdr:colOff>0</xdr:colOff>
                    <xdr:row>45</xdr:row>
                    <xdr:rowOff>220980</xdr:rowOff>
                  </to>
                </anchor>
              </controlPr>
            </control>
          </mc:Choice>
        </mc:AlternateContent>
        <mc:AlternateContent xmlns:mc="http://schemas.openxmlformats.org/markup-compatibility/2006">
          <mc:Choice Requires="x14">
            <control shapeId="348277" r:id="rId102" name="Option Button 117">
              <controlPr defaultSize="0" autoFill="0" autoLine="0" autoPict="0">
                <anchor moveWithCells="1">
                  <from>
                    <xdr:col>5</xdr:col>
                    <xdr:colOff>91440</xdr:colOff>
                    <xdr:row>45</xdr:row>
                    <xdr:rowOff>38100</xdr:rowOff>
                  </from>
                  <to>
                    <xdr:col>5</xdr:col>
                    <xdr:colOff>243840</xdr:colOff>
                    <xdr:row>45</xdr:row>
                    <xdr:rowOff>182880</xdr:rowOff>
                  </to>
                </anchor>
              </controlPr>
            </control>
          </mc:Choice>
        </mc:AlternateContent>
        <mc:AlternateContent xmlns:mc="http://schemas.openxmlformats.org/markup-compatibility/2006">
          <mc:Choice Requires="x14">
            <control shapeId="348278" r:id="rId103" name="Option Button 118">
              <controlPr defaultSize="0" autoFill="0" autoLine="0" autoPict="0">
                <anchor moveWithCells="1">
                  <from>
                    <xdr:col>6</xdr:col>
                    <xdr:colOff>83820</xdr:colOff>
                    <xdr:row>45</xdr:row>
                    <xdr:rowOff>38100</xdr:rowOff>
                  </from>
                  <to>
                    <xdr:col>6</xdr:col>
                    <xdr:colOff>236220</xdr:colOff>
                    <xdr:row>45</xdr:row>
                    <xdr:rowOff>182880</xdr:rowOff>
                  </to>
                </anchor>
              </controlPr>
            </control>
          </mc:Choice>
        </mc:AlternateContent>
        <mc:AlternateContent xmlns:mc="http://schemas.openxmlformats.org/markup-compatibility/2006">
          <mc:Choice Requires="x14">
            <control shapeId="348279" r:id="rId104" name="Option Button 119">
              <controlPr defaultSize="0" autoFill="0" autoLine="0" autoPict="0">
                <anchor moveWithCells="1">
                  <from>
                    <xdr:col>7</xdr:col>
                    <xdr:colOff>68580</xdr:colOff>
                    <xdr:row>45</xdr:row>
                    <xdr:rowOff>38100</xdr:rowOff>
                  </from>
                  <to>
                    <xdr:col>7</xdr:col>
                    <xdr:colOff>228600</xdr:colOff>
                    <xdr:row>45</xdr:row>
                    <xdr:rowOff>182880</xdr:rowOff>
                  </to>
                </anchor>
              </controlPr>
            </control>
          </mc:Choice>
        </mc:AlternateContent>
        <mc:AlternateContent xmlns:mc="http://schemas.openxmlformats.org/markup-compatibility/2006">
          <mc:Choice Requires="x14">
            <control shapeId="348280" r:id="rId105" name="Option Button 120">
              <controlPr defaultSize="0" autoFill="0" autoLine="0" autoPict="0">
                <anchor moveWithCells="1">
                  <from>
                    <xdr:col>8</xdr:col>
                    <xdr:colOff>60960</xdr:colOff>
                    <xdr:row>45</xdr:row>
                    <xdr:rowOff>38100</xdr:rowOff>
                  </from>
                  <to>
                    <xdr:col>8</xdr:col>
                    <xdr:colOff>220980</xdr:colOff>
                    <xdr:row>45</xdr:row>
                    <xdr:rowOff>182880</xdr:rowOff>
                  </to>
                </anchor>
              </controlPr>
            </control>
          </mc:Choice>
        </mc:AlternateContent>
        <mc:AlternateContent xmlns:mc="http://schemas.openxmlformats.org/markup-compatibility/2006">
          <mc:Choice Requires="x14">
            <control shapeId="348281" r:id="rId106" name="Option Button 121">
              <controlPr defaultSize="0" autoFill="0" autoLine="0" autoPict="0">
                <anchor moveWithCells="1">
                  <from>
                    <xdr:col>9</xdr:col>
                    <xdr:colOff>53340</xdr:colOff>
                    <xdr:row>45</xdr:row>
                    <xdr:rowOff>38100</xdr:rowOff>
                  </from>
                  <to>
                    <xdr:col>9</xdr:col>
                    <xdr:colOff>205740</xdr:colOff>
                    <xdr:row>45</xdr:row>
                    <xdr:rowOff>182880</xdr:rowOff>
                  </to>
                </anchor>
              </controlPr>
            </control>
          </mc:Choice>
        </mc:AlternateContent>
        <mc:AlternateContent xmlns:mc="http://schemas.openxmlformats.org/markup-compatibility/2006">
          <mc:Choice Requires="x14">
            <control shapeId="348282" r:id="rId107" name="Group Box 122">
              <controlPr defaultSize="0" print="0" autoFill="0" autoPict="0">
                <anchor moveWithCells="1">
                  <from>
                    <xdr:col>5</xdr:col>
                    <xdr:colOff>0</xdr:colOff>
                    <xdr:row>46</xdr:row>
                    <xdr:rowOff>0</xdr:rowOff>
                  </from>
                  <to>
                    <xdr:col>10</xdr:col>
                    <xdr:colOff>0</xdr:colOff>
                    <xdr:row>46</xdr:row>
                    <xdr:rowOff>220980</xdr:rowOff>
                  </to>
                </anchor>
              </controlPr>
            </control>
          </mc:Choice>
        </mc:AlternateContent>
        <mc:AlternateContent xmlns:mc="http://schemas.openxmlformats.org/markup-compatibility/2006">
          <mc:Choice Requires="x14">
            <control shapeId="348283" r:id="rId108" name="Option Button 123">
              <controlPr defaultSize="0" autoFill="0" autoLine="0" autoPict="0">
                <anchor moveWithCells="1">
                  <from>
                    <xdr:col>5</xdr:col>
                    <xdr:colOff>91440</xdr:colOff>
                    <xdr:row>46</xdr:row>
                    <xdr:rowOff>38100</xdr:rowOff>
                  </from>
                  <to>
                    <xdr:col>5</xdr:col>
                    <xdr:colOff>243840</xdr:colOff>
                    <xdr:row>46</xdr:row>
                    <xdr:rowOff>182880</xdr:rowOff>
                  </to>
                </anchor>
              </controlPr>
            </control>
          </mc:Choice>
        </mc:AlternateContent>
        <mc:AlternateContent xmlns:mc="http://schemas.openxmlformats.org/markup-compatibility/2006">
          <mc:Choice Requires="x14">
            <control shapeId="348284" r:id="rId109" name="Option Button 124">
              <controlPr defaultSize="0" autoFill="0" autoLine="0" autoPict="0">
                <anchor moveWithCells="1">
                  <from>
                    <xdr:col>6</xdr:col>
                    <xdr:colOff>83820</xdr:colOff>
                    <xdr:row>46</xdr:row>
                    <xdr:rowOff>38100</xdr:rowOff>
                  </from>
                  <to>
                    <xdr:col>6</xdr:col>
                    <xdr:colOff>236220</xdr:colOff>
                    <xdr:row>46</xdr:row>
                    <xdr:rowOff>182880</xdr:rowOff>
                  </to>
                </anchor>
              </controlPr>
            </control>
          </mc:Choice>
        </mc:AlternateContent>
        <mc:AlternateContent xmlns:mc="http://schemas.openxmlformats.org/markup-compatibility/2006">
          <mc:Choice Requires="x14">
            <control shapeId="348285" r:id="rId110" name="Option Button 125">
              <controlPr defaultSize="0" autoFill="0" autoLine="0" autoPict="0">
                <anchor moveWithCells="1">
                  <from>
                    <xdr:col>7</xdr:col>
                    <xdr:colOff>68580</xdr:colOff>
                    <xdr:row>46</xdr:row>
                    <xdr:rowOff>38100</xdr:rowOff>
                  </from>
                  <to>
                    <xdr:col>7</xdr:col>
                    <xdr:colOff>228600</xdr:colOff>
                    <xdr:row>46</xdr:row>
                    <xdr:rowOff>182880</xdr:rowOff>
                  </to>
                </anchor>
              </controlPr>
            </control>
          </mc:Choice>
        </mc:AlternateContent>
        <mc:AlternateContent xmlns:mc="http://schemas.openxmlformats.org/markup-compatibility/2006">
          <mc:Choice Requires="x14">
            <control shapeId="348286" r:id="rId111" name="Option Button 126">
              <controlPr defaultSize="0" autoFill="0" autoLine="0" autoPict="0">
                <anchor moveWithCells="1">
                  <from>
                    <xdr:col>8</xdr:col>
                    <xdr:colOff>60960</xdr:colOff>
                    <xdr:row>46</xdr:row>
                    <xdr:rowOff>38100</xdr:rowOff>
                  </from>
                  <to>
                    <xdr:col>8</xdr:col>
                    <xdr:colOff>220980</xdr:colOff>
                    <xdr:row>46</xdr:row>
                    <xdr:rowOff>182880</xdr:rowOff>
                  </to>
                </anchor>
              </controlPr>
            </control>
          </mc:Choice>
        </mc:AlternateContent>
        <mc:AlternateContent xmlns:mc="http://schemas.openxmlformats.org/markup-compatibility/2006">
          <mc:Choice Requires="x14">
            <control shapeId="348287" r:id="rId112" name="Option Button 127">
              <controlPr defaultSize="0" autoFill="0" autoLine="0" autoPict="0">
                <anchor moveWithCells="1">
                  <from>
                    <xdr:col>9</xdr:col>
                    <xdr:colOff>53340</xdr:colOff>
                    <xdr:row>46</xdr:row>
                    <xdr:rowOff>38100</xdr:rowOff>
                  </from>
                  <to>
                    <xdr:col>9</xdr:col>
                    <xdr:colOff>205740</xdr:colOff>
                    <xdr:row>46</xdr:row>
                    <xdr:rowOff>182880</xdr:rowOff>
                  </to>
                </anchor>
              </controlPr>
            </control>
          </mc:Choice>
        </mc:AlternateContent>
        <mc:AlternateContent xmlns:mc="http://schemas.openxmlformats.org/markup-compatibility/2006">
          <mc:Choice Requires="x14">
            <control shapeId="348288" r:id="rId113" name="Group Box 128">
              <controlPr defaultSize="0" print="0" autoFill="0" autoPict="0">
                <anchor moveWithCells="1">
                  <from>
                    <xdr:col>5</xdr:col>
                    <xdr:colOff>0</xdr:colOff>
                    <xdr:row>46</xdr:row>
                    <xdr:rowOff>403860</xdr:rowOff>
                  </from>
                  <to>
                    <xdr:col>10</xdr:col>
                    <xdr:colOff>0</xdr:colOff>
                    <xdr:row>47</xdr:row>
                    <xdr:rowOff>213360</xdr:rowOff>
                  </to>
                </anchor>
              </controlPr>
            </control>
          </mc:Choice>
        </mc:AlternateContent>
        <mc:AlternateContent xmlns:mc="http://schemas.openxmlformats.org/markup-compatibility/2006">
          <mc:Choice Requires="x14">
            <control shapeId="348289" r:id="rId114" name="Option Button 129">
              <controlPr defaultSize="0" autoFill="0" autoLine="0" autoPict="0">
                <anchor moveWithCells="1">
                  <from>
                    <xdr:col>5</xdr:col>
                    <xdr:colOff>91440</xdr:colOff>
                    <xdr:row>47</xdr:row>
                    <xdr:rowOff>38100</xdr:rowOff>
                  </from>
                  <to>
                    <xdr:col>5</xdr:col>
                    <xdr:colOff>243840</xdr:colOff>
                    <xdr:row>47</xdr:row>
                    <xdr:rowOff>175260</xdr:rowOff>
                  </to>
                </anchor>
              </controlPr>
            </control>
          </mc:Choice>
        </mc:AlternateContent>
        <mc:AlternateContent xmlns:mc="http://schemas.openxmlformats.org/markup-compatibility/2006">
          <mc:Choice Requires="x14">
            <control shapeId="348290" r:id="rId115" name="Option Button 130">
              <controlPr defaultSize="0" autoFill="0" autoLine="0" autoPict="0">
                <anchor moveWithCells="1">
                  <from>
                    <xdr:col>6</xdr:col>
                    <xdr:colOff>83820</xdr:colOff>
                    <xdr:row>47</xdr:row>
                    <xdr:rowOff>38100</xdr:rowOff>
                  </from>
                  <to>
                    <xdr:col>6</xdr:col>
                    <xdr:colOff>236220</xdr:colOff>
                    <xdr:row>47</xdr:row>
                    <xdr:rowOff>175260</xdr:rowOff>
                  </to>
                </anchor>
              </controlPr>
            </control>
          </mc:Choice>
        </mc:AlternateContent>
        <mc:AlternateContent xmlns:mc="http://schemas.openxmlformats.org/markup-compatibility/2006">
          <mc:Choice Requires="x14">
            <control shapeId="348291" r:id="rId116" name="Option Button 131">
              <controlPr defaultSize="0" autoFill="0" autoLine="0" autoPict="0">
                <anchor moveWithCells="1">
                  <from>
                    <xdr:col>7</xdr:col>
                    <xdr:colOff>68580</xdr:colOff>
                    <xdr:row>47</xdr:row>
                    <xdr:rowOff>38100</xdr:rowOff>
                  </from>
                  <to>
                    <xdr:col>7</xdr:col>
                    <xdr:colOff>228600</xdr:colOff>
                    <xdr:row>47</xdr:row>
                    <xdr:rowOff>175260</xdr:rowOff>
                  </to>
                </anchor>
              </controlPr>
            </control>
          </mc:Choice>
        </mc:AlternateContent>
        <mc:AlternateContent xmlns:mc="http://schemas.openxmlformats.org/markup-compatibility/2006">
          <mc:Choice Requires="x14">
            <control shapeId="348292" r:id="rId117" name="Option Button 132">
              <controlPr defaultSize="0" autoFill="0" autoLine="0" autoPict="0">
                <anchor moveWithCells="1">
                  <from>
                    <xdr:col>8</xdr:col>
                    <xdr:colOff>60960</xdr:colOff>
                    <xdr:row>47</xdr:row>
                    <xdr:rowOff>38100</xdr:rowOff>
                  </from>
                  <to>
                    <xdr:col>8</xdr:col>
                    <xdr:colOff>220980</xdr:colOff>
                    <xdr:row>47</xdr:row>
                    <xdr:rowOff>175260</xdr:rowOff>
                  </to>
                </anchor>
              </controlPr>
            </control>
          </mc:Choice>
        </mc:AlternateContent>
        <mc:AlternateContent xmlns:mc="http://schemas.openxmlformats.org/markup-compatibility/2006">
          <mc:Choice Requires="x14">
            <control shapeId="348293" r:id="rId118" name="Option Button 133">
              <controlPr defaultSize="0" autoFill="0" autoLine="0" autoPict="0">
                <anchor moveWithCells="1">
                  <from>
                    <xdr:col>9</xdr:col>
                    <xdr:colOff>53340</xdr:colOff>
                    <xdr:row>47</xdr:row>
                    <xdr:rowOff>38100</xdr:rowOff>
                  </from>
                  <to>
                    <xdr:col>9</xdr:col>
                    <xdr:colOff>205740</xdr:colOff>
                    <xdr:row>47</xdr:row>
                    <xdr:rowOff>175260</xdr:rowOff>
                  </to>
                </anchor>
              </controlPr>
            </control>
          </mc:Choice>
        </mc:AlternateContent>
        <mc:AlternateContent xmlns:mc="http://schemas.openxmlformats.org/markup-compatibility/2006">
          <mc:Choice Requires="x14">
            <control shapeId="348294" r:id="rId119" name="Group Box 134">
              <controlPr defaultSize="0" print="0" autoFill="0" autoPict="0">
                <anchor moveWithCells="1">
                  <from>
                    <xdr:col>5</xdr:col>
                    <xdr:colOff>0</xdr:colOff>
                    <xdr:row>47</xdr:row>
                    <xdr:rowOff>396240</xdr:rowOff>
                  </from>
                  <to>
                    <xdr:col>10</xdr:col>
                    <xdr:colOff>0</xdr:colOff>
                    <xdr:row>48</xdr:row>
                    <xdr:rowOff>213360</xdr:rowOff>
                  </to>
                </anchor>
              </controlPr>
            </control>
          </mc:Choice>
        </mc:AlternateContent>
        <mc:AlternateContent xmlns:mc="http://schemas.openxmlformats.org/markup-compatibility/2006">
          <mc:Choice Requires="x14">
            <control shapeId="348295" r:id="rId120" name="Option Button 135">
              <controlPr defaultSize="0" autoFill="0" autoLine="0" autoPict="0">
                <anchor moveWithCells="1">
                  <from>
                    <xdr:col>5</xdr:col>
                    <xdr:colOff>91440</xdr:colOff>
                    <xdr:row>48</xdr:row>
                    <xdr:rowOff>30480</xdr:rowOff>
                  </from>
                  <to>
                    <xdr:col>5</xdr:col>
                    <xdr:colOff>243840</xdr:colOff>
                    <xdr:row>48</xdr:row>
                    <xdr:rowOff>175260</xdr:rowOff>
                  </to>
                </anchor>
              </controlPr>
            </control>
          </mc:Choice>
        </mc:AlternateContent>
        <mc:AlternateContent xmlns:mc="http://schemas.openxmlformats.org/markup-compatibility/2006">
          <mc:Choice Requires="x14">
            <control shapeId="348296" r:id="rId121" name="Option Button 136">
              <controlPr defaultSize="0" autoFill="0" autoLine="0" autoPict="0">
                <anchor moveWithCells="1">
                  <from>
                    <xdr:col>6</xdr:col>
                    <xdr:colOff>83820</xdr:colOff>
                    <xdr:row>48</xdr:row>
                    <xdr:rowOff>30480</xdr:rowOff>
                  </from>
                  <to>
                    <xdr:col>6</xdr:col>
                    <xdr:colOff>236220</xdr:colOff>
                    <xdr:row>48</xdr:row>
                    <xdr:rowOff>175260</xdr:rowOff>
                  </to>
                </anchor>
              </controlPr>
            </control>
          </mc:Choice>
        </mc:AlternateContent>
        <mc:AlternateContent xmlns:mc="http://schemas.openxmlformats.org/markup-compatibility/2006">
          <mc:Choice Requires="x14">
            <control shapeId="348297" r:id="rId122" name="Option Button 137">
              <controlPr defaultSize="0" autoFill="0" autoLine="0" autoPict="0">
                <anchor moveWithCells="1">
                  <from>
                    <xdr:col>7</xdr:col>
                    <xdr:colOff>68580</xdr:colOff>
                    <xdr:row>48</xdr:row>
                    <xdr:rowOff>30480</xdr:rowOff>
                  </from>
                  <to>
                    <xdr:col>7</xdr:col>
                    <xdr:colOff>228600</xdr:colOff>
                    <xdr:row>48</xdr:row>
                    <xdr:rowOff>175260</xdr:rowOff>
                  </to>
                </anchor>
              </controlPr>
            </control>
          </mc:Choice>
        </mc:AlternateContent>
        <mc:AlternateContent xmlns:mc="http://schemas.openxmlformats.org/markup-compatibility/2006">
          <mc:Choice Requires="x14">
            <control shapeId="348298" r:id="rId123" name="Option Button 138">
              <controlPr defaultSize="0" autoFill="0" autoLine="0" autoPict="0">
                <anchor moveWithCells="1">
                  <from>
                    <xdr:col>8</xdr:col>
                    <xdr:colOff>60960</xdr:colOff>
                    <xdr:row>48</xdr:row>
                    <xdr:rowOff>30480</xdr:rowOff>
                  </from>
                  <to>
                    <xdr:col>8</xdr:col>
                    <xdr:colOff>220980</xdr:colOff>
                    <xdr:row>48</xdr:row>
                    <xdr:rowOff>175260</xdr:rowOff>
                  </to>
                </anchor>
              </controlPr>
            </control>
          </mc:Choice>
        </mc:AlternateContent>
        <mc:AlternateContent xmlns:mc="http://schemas.openxmlformats.org/markup-compatibility/2006">
          <mc:Choice Requires="x14">
            <control shapeId="348299" r:id="rId124" name="Option Button 139">
              <controlPr defaultSize="0" autoFill="0" autoLine="0" autoPict="0">
                <anchor moveWithCells="1">
                  <from>
                    <xdr:col>9</xdr:col>
                    <xdr:colOff>53340</xdr:colOff>
                    <xdr:row>48</xdr:row>
                    <xdr:rowOff>30480</xdr:rowOff>
                  </from>
                  <to>
                    <xdr:col>9</xdr:col>
                    <xdr:colOff>205740</xdr:colOff>
                    <xdr:row>48</xdr:row>
                    <xdr:rowOff>175260</xdr:rowOff>
                  </to>
                </anchor>
              </controlPr>
            </control>
          </mc:Choice>
        </mc:AlternateContent>
        <mc:AlternateContent xmlns:mc="http://schemas.openxmlformats.org/markup-compatibility/2006">
          <mc:Choice Requires="x14">
            <control shapeId="348300" r:id="rId125" name="Group Box 140">
              <controlPr defaultSize="0" print="0" autoFill="0" autoPict="0">
                <anchor moveWithCells="1">
                  <from>
                    <xdr:col>5</xdr:col>
                    <xdr:colOff>0</xdr:colOff>
                    <xdr:row>22</xdr:row>
                    <xdr:rowOff>7620</xdr:rowOff>
                  </from>
                  <to>
                    <xdr:col>10</xdr:col>
                    <xdr:colOff>0</xdr:colOff>
                    <xdr:row>22</xdr:row>
                    <xdr:rowOff>236220</xdr:rowOff>
                  </to>
                </anchor>
              </controlPr>
            </control>
          </mc:Choice>
        </mc:AlternateContent>
        <mc:AlternateContent xmlns:mc="http://schemas.openxmlformats.org/markup-compatibility/2006">
          <mc:Choice Requires="x14">
            <control shapeId="348301" r:id="rId126" name="Option Button 141">
              <controlPr defaultSize="0" autoFill="0" autoLine="0" autoPict="0">
                <anchor moveWithCells="1">
                  <from>
                    <xdr:col>5</xdr:col>
                    <xdr:colOff>91440</xdr:colOff>
                    <xdr:row>22</xdr:row>
                    <xdr:rowOff>45720</xdr:rowOff>
                  </from>
                  <to>
                    <xdr:col>5</xdr:col>
                    <xdr:colOff>243840</xdr:colOff>
                    <xdr:row>22</xdr:row>
                    <xdr:rowOff>198120</xdr:rowOff>
                  </to>
                </anchor>
              </controlPr>
            </control>
          </mc:Choice>
        </mc:AlternateContent>
        <mc:AlternateContent xmlns:mc="http://schemas.openxmlformats.org/markup-compatibility/2006">
          <mc:Choice Requires="x14">
            <control shapeId="348302" r:id="rId127" name="Option Button 142">
              <controlPr defaultSize="0" autoFill="0" autoLine="0" autoPict="0">
                <anchor moveWithCells="1">
                  <from>
                    <xdr:col>6</xdr:col>
                    <xdr:colOff>83820</xdr:colOff>
                    <xdr:row>22</xdr:row>
                    <xdr:rowOff>45720</xdr:rowOff>
                  </from>
                  <to>
                    <xdr:col>6</xdr:col>
                    <xdr:colOff>236220</xdr:colOff>
                    <xdr:row>22</xdr:row>
                    <xdr:rowOff>198120</xdr:rowOff>
                  </to>
                </anchor>
              </controlPr>
            </control>
          </mc:Choice>
        </mc:AlternateContent>
        <mc:AlternateContent xmlns:mc="http://schemas.openxmlformats.org/markup-compatibility/2006">
          <mc:Choice Requires="x14">
            <control shapeId="348303" r:id="rId128" name="Option Button 143">
              <controlPr defaultSize="0" autoFill="0" autoLine="0" autoPict="0">
                <anchor moveWithCells="1">
                  <from>
                    <xdr:col>7</xdr:col>
                    <xdr:colOff>68580</xdr:colOff>
                    <xdr:row>22</xdr:row>
                    <xdr:rowOff>45720</xdr:rowOff>
                  </from>
                  <to>
                    <xdr:col>7</xdr:col>
                    <xdr:colOff>228600</xdr:colOff>
                    <xdr:row>22</xdr:row>
                    <xdr:rowOff>198120</xdr:rowOff>
                  </to>
                </anchor>
              </controlPr>
            </control>
          </mc:Choice>
        </mc:AlternateContent>
        <mc:AlternateContent xmlns:mc="http://schemas.openxmlformats.org/markup-compatibility/2006">
          <mc:Choice Requires="x14">
            <control shapeId="348304" r:id="rId129" name="Option Button 144">
              <controlPr defaultSize="0" autoFill="0" autoLine="0" autoPict="0">
                <anchor moveWithCells="1">
                  <from>
                    <xdr:col>8</xdr:col>
                    <xdr:colOff>60960</xdr:colOff>
                    <xdr:row>22</xdr:row>
                    <xdr:rowOff>45720</xdr:rowOff>
                  </from>
                  <to>
                    <xdr:col>8</xdr:col>
                    <xdr:colOff>220980</xdr:colOff>
                    <xdr:row>22</xdr:row>
                    <xdr:rowOff>198120</xdr:rowOff>
                  </to>
                </anchor>
              </controlPr>
            </control>
          </mc:Choice>
        </mc:AlternateContent>
        <mc:AlternateContent xmlns:mc="http://schemas.openxmlformats.org/markup-compatibility/2006">
          <mc:Choice Requires="x14">
            <control shapeId="348305" r:id="rId130" name="Option Button 145">
              <controlPr defaultSize="0" autoFill="0" autoLine="0" autoPict="0">
                <anchor moveWithCells="1">
                  <from>
                    <xdr:col>9</xdr:col>
                    <xdr:colOff>53340</xdr:colOff>
                    <xdr:row>22</xdr:row>
                    <xdr:rowOff>45720</xdr:rowOff>
                  </from>
                  <to>
                    <xdr:col>9</xdr:col>
                    <xdr:colOff>205740</xdr:colOff>
                    <xdr:row>22</xdr:row>
                    <xdr:rowOff>198120</xdr:rowOff>
                  </to>
                </anchor>
              </controlPr>
            </control>
          </mc:Choice>
        </mc:AlternateContent>
        <mc:AlternateContent xmlns:mc="http://schemas.openxmlformats.org/markup-compatibility/2006">
          <mc:Choice Requires="x14">
            <control shapeId="348307" r:id="rId131" name="Check Box 147">
              <controlPr locked="0" defaultSize="0" autoFill="0" autoLine="0" autoPict="0">
                <anchor moveWithCells="1">
                  <from>
                    <xdr:col>0</xdr:col>
                    <xdr:colOff>144780</xdr:colOff>
                    <xdr:row>10</xdr:row>
                    <xdr:rowOff>7620</xdr:rowOff>
                  </from>
                  <to>
                    <xdr:col>0</xdr:col>
                    <xdr:colOff>373380</xdr:colOff>
                    <xdr:row>10</xdr:row>
                    <xdr:rowOff>259080</xdr:rowOff>
                  </to>
                </anchor>
              </controlPr>
            </control>
          </mc:Choice>
        </mc:AlternateContent>
        <mc:AlternateContent xmlns:mc="http://schemas.openxmlformats.org/markup-compatibility/2006">
          <mc:Choice Requires="x14">
            <control shapeId="348308" r:id="rId132" name="Check Box 148">
              <controlPr locked="0" defaultSize="0" autoFill="0" autoLine="0" autoPict="0">
                <anchor moveWithCells="1">
                  <from>
                    <xdr:col>0</xdr:col>
                    <xdr:colOff>144780</xdr:colOff>
                    <xdr:row>10</xdr:row>
                    <xdr:rowOff>556260</xdr:rowOff>
                  </from>
                  <to>
                    <xdr:col>0</xdr:col>
                    <xdr:colOff>373380</xdr:colOff>
                    <xdr:row>11</xdr:row>
                    <xdr:rowOff>220980</xdr:rowOff>
                  </to>
                </anchor>
              </controlPr>
            </control>
          </mc:Choice>
        </mc:AlternateContent>
        <mc:AlternateContent xmlns:mc="http://schemas.openxmlformats.org/markup-compatibility/2006">
          <mc:Choice Requires="x14">
            <control shapeId="348309" r:id="rId133" name="Group Box 149">
              <controlPr defaultSize="0" print="0" autoFill="0" autoPict="0">
                <anchor moveWithCells="1">
                  <from>
                    <xdr:col>5</xdr:col>
                    <xdr:colOff>0</xdr:colOff>
                    <xdr:row>15</xdr:row>
                    <xdr:rowOff>38100</xdr:rowOff>
                  </from>
                  <to>
                    <xdr:col>10</xdr:col>
                    <xdr:colOff>0</xdr:colOff>
                    <xdr:row>15</xdr:row>
                    <xdr:rowOff>228600</xdr:rowOff>
                  </to>
                </anchor>
              </controlPr>
            </control>
          </mc:Choice>
        </mc:AlternateContent>
        <mc:AlternateContent xmlns:mc="http://schemas.openxmlformats.org/markup-compatibility/2006">
          <mc:Choice Requires="x14">
            <control shapeId="348310" r:id="rId134" name="Option Button 150">
              <controlPr defaultSize="0" autoFill="0" autoLine="0" autoPict="0">
                <anchor moveWithCells="1">
                  <from>
                    <xdr:col>5</xdr:col>
                    <xdr:colOff>91440</xdr:colOff>
                    <xdr:row>15</xdr:row>
                    <xdr:rowOff>68580</xdr:rowOff>
                  </from>
                  <to>
                    <xdr:col>5</xdr:col>
                    <xdr:colOff>243840</xdr:colOff>
                    <xdr:row>15</xdr:row>
                    <xdr:rowOff>198120</xdr:rowOff>
                  </to>
                </anchor>
              </controlPr>
            </control>
          </mc:Choice>
        </mc:AlternateContent>
        <mc:AlternateContent xmlns:mc="http://schemas.openxmlformats.org/markup-compatibility/2006">
          <mc:Choice Requires="x14">
            <control shapeId="348311" r:id="rId135" name="Option Button 151">
              <controlPr defaultSize="0" autoFill="0" autoLine="0" autoPict="0">
                <anchor moveWithCells="1">
                  <from>
                    <xdr:col>6</xdr:col>
                    <xdr:colOff>83820</xdr:colOff>
                    <xdr:row>15</xdr:row>
                    <xdr:rowOff>68580</xdr:rowOff>
                  </from>
                  <to>
                    <xdr:col>6</xdr:col>
                    <xdr:colOff>236220</xdr:colOff>
                    <xdr:row>15</xdr:row>
                    <xdr:rowOff>198120</xdr:rowOff>
                  </to>
                </anchor>
              </controlPr>
            </control>
          </mc:Choice>
        </mc:AlternateContent>
        <mc:AlternateContent xmlns:mc="http://schemas.openxmlformats.org/markup-compatibility/2006">
          <mc:Choice Requires="x14">
            <control shapeId="348312" r:id="rId136" name="Option Button 152">
              <controlPr defaultSize="0" autoFill="0" autoLine="0" autoPict="0">
                <anchor moveWithCells="1">
                  <from>
                    <xdr:col>7</xdr:col>
                    <xdr:colOff>68580</xdr:colOff>
                    <xdr:row>15</xdr:row>
                    <xdr:rowOff>68580</xdr:rowOff>
                  </from>
                  <to>
                    <xdr:col>7</xdr:col>
                    <xdr:colOff>228600</xdr:colOff>
                    <xdr:row>15</xdr:row>
                    <xdr:rowOff>198120</xdr:rowOff>
                  </to>
                </anchor>
              </controlPr>
            </control>
          </mc:Choice>
        </mc:AlternateContent>
        <mc:AlternateContent xmlns:mc="http://schemas.openxmlformats.org/markup-compatibility/2006">
          <mc:Choice Requires="x14">
            <control shapeId="348313" r:id="rId137" name="Option Button 153">
              <controlPr defaultSize="0" autoFill="0" autoLine="0" autoPict="0">
                <anchor moveWithCells="1">
                  <from>
                    <xdr:col>8</xdr:col>
                    <xdr:colOff>60960</xdr:colOff>
                    <xdr:row>15</xdr:row>
                    <xdr:rowOff>68580</xdr:rowOff>
                  </from>
                  <to>
                    <xdr:col>8</xdr:col>
                    <xdr:colOff>220980</xdr:colOff>
                    <xdr:row>15</xdr:row>
                    <xdr:rowOff>198120</xdr:rowOff>
                  </to>
                </anchor>
              </controlPr>
            </control>
          </mc:Choice>
        </mc:AlternateContent>
        <mc:AlternateContent xmlns:mc="http://schemas.openxmlformats.org/markup-compatibility/2006">
          <mc:Choice Requires="x14">
            <control shapeId="348314" r:id="rId138" name="Option Button 154">
              <controlPr defaultSize="0" autoFill="0" autoLine="0" autoPict="0">
                <anchor moveWithCells="1">
                  <from>
                    <xdr:col>9</xdr:col>
                    <xdr:colOff>53340</xdr:colOff>
                    <xdr:row>15</xdr:row>
                    <xdr:rowOff>68580</xdr:rowOff>
                  </from>
                  <to>
                    <xdr:col>9</xdr:col>
                    <xdr:colOff>205740</xdr:colOff>
                    <xdr:row>15</xdr:row>
                    <xdr:rowOff>198120</xdr:rowOff>
                  </to>
                </anchor>
              </controlPr>
            </control>
          </mc:Choice>
        </mc:AlternateContent>
        <mc:AlternateContent xmlns:mc="http://schemas.openxmlformats.org/markup-compatibility/2006">
          <mc:Choice Requires="x14">
            <control shapeId="348315" r:id="rId139" name="Group Box 155">
              <controlPr defaultSize="0" print="0" autoFill="0" autoPict="0">
                <anchor moveWithCells="1">
                  <from>
                    <xdr:col>5</xdr:col>
                    <xdr:colOff>0</xdr:colOff>
                    <xdr:row>24</xdr:row>
                    <xdr:rowOff>7620</xdr:rowOff>
                  </from>
                  <to>
                    <xdr:col>10</xdr:col>
                    <xdr:colOff>0</xdr:colOff>
                    <xdr:row>24</xdr:row>
                    <xdr:rowOff>228600</xdr:rowOff>
                  </to>
                </anchor>
              </controlPr>
            </control>
          </mc:Choice>
        </mc:AlternateContent>
        <mc:AlternateContent xmlns:mc="http://schemas.openxmlformats.org/markup-compatibility/2006">
          <mc:Choice Requires="x14">
            <control shapeId="348316" r:id="rId140" name="Option Button 156">
              <controlPr defaultSize="0" autoFill="0" autoLine="0" autoPict="0">
                <anchor moveWithCells="1">
                  <from>
                    <xdr:col>5</xdr:col>
                    <xdr:colOff>91440</xdr:colOff>
                    <xdr:row>24</xdr:row>
                    <xdr:rowOff>45720</xdr:rowOff>
                  </from>
                  <to>
                    <xdr:col>5</xdr:col>
                    <xdr:colOff>243840</xdr:colOff>
                    <xdr:row>24</xdr:row>
                    <xdr:rowOff>190500</xdr:rowOff>
                  </to>
                </anchor>
              </controlPr>
            </control>
          </mc:Choice>
        </mc:AlternateContent>
        <mc:AlternateContent xmlns:mc="http://schemas.openxmlformats.org/markup-compatibility/2006">
          <mc:Choice Requires="x14">
            <control shapeId="348317" r:id="rId141" name="Option Button 157">
              <controlPr defaultSize="0" autoFill="0" autoLine="0" autoPict="0">
                <anchor moveWithCells="1">
                  <from>
                    <xdr:col>6</xdr:col>
                    <xdr:colOff>83820</xdr:colOff>
                    <xdr:row>24</xdr:row>
                    <xdr:rowOff>45720</xdr:rowOff>
                  </from>
                  <to>
                    <xdr:col>6</xdr:col>
                    <xdr:colOff>236220</xdr:colOff>
                    <xdr:row>24</xdr:row>
                    <xdr:rowOff>190500</xdr:rowOff>
                  </to>
                </anchor>
              </controlPr>
            </control>
          </mc:Choice>
        </mc:AlternateContent>
        <mc:AlternateContent xmlns:mc="http://schemas.openxmlformats.org/markup-compatibility/2006">
          <mc:Choice Requires="x14">
            <control shapeId="348318" r:id="rId142" name="Option Button 158">
              <controlPr defaultSize="0" autoFill="0" autoLine="0" autoPict="0">
                <anchor moveWithCells="1">
                  <from>
                    <xdr:col>7</xdr:col>
                    <xdr:colOff>68580</xdr:colOff>
                    <xdr:row>24</xdr:row>
                    <xdr:rowOff>45720</xdr:rowOff>
                  </from>
                  <to>
                    <xdr:col>7</xdr:col>
                    <xdr:colOff>228600</xdr:colOff>
                    <xdr:row>24</xdr:row>
                    <xdr:rowOff>190500</xdr:rowOff>
                  </to>
                </anchor>
              </controlPr>
            </control>
          </mc:Choice>
        </mc:AlternateContent>
        <mc:AlternateContent xmlns:mc="http://schemas.openxmlformats.org/markup-compatibility/2006">
          <mc:Choice Requires="x14">
            <control shapeId="348319" r:id="rId143" name="Option Button 159">
              <controlPr defaultSize="0" autoFill="0" autoLine="0" autoPict="0">
                <anchor moveWithCells="1">
                  <from>
                    <xdr:col>8</xdr:col>
                    <xdr:colOff>60960</xdr:colOff>
                    <xdr:row>24</xdr:row>
                    <xdr:rowOff>45720</xdr:rowOff>
                  </from>
                  <to>
                    <xdr:col>8</xdr:col>
                    <xdr:colOff>220980</xdr:colOff>
                    <xdr:row>24</xdr:row>
                    <xdr:rowOff>190500</xdr:rowOff>
                  </to>
                </anchor>
              </controlPr>
            </control>
          </mc:Choice>
        </mc:AlternateContent>
        <mc:AlternateContent xmlns:mc="http://schemas.openxmlformats.org/markup-compatibility/2006">
          <mc:Choice Requires="x14">
            <control shapeId="348320" r:id="rId144" name="Option Button 160">
              <controlPr defaultSize="0" autoFill="0" autoLine="0" autoPict="0">
                <anchor moveWithCells="1">
                  <from>
                    <xdr:col>9</xdr:col>
                    <xdr:colOff>53340</xdr:colOff>
                    <xdr:row>24</xdr:row>
                    <xdr:rowOff>45720</xdr:rowOff>
                  </from>
                  <to>
                    <xdr:col>9</xdr:col>
                    <xdr:colOff>205740</xdr:colOff>
                    <xdr:row>24</xdr:row>
                    <xdr:rowOff>190500</xdr:rowOff>
                  </to>
                </anchor>
              </controlPr>
            </control>
          </mc:Choice>
        </mc:AlternateContent>
        <mc:AlternateContent xmlns:mc="http://schemas.openxmlformats.org/markup-compatibility/2006">
          <mc:Choice Requires="x14">
            <control shapeId="348321" r:id="rId145" name="Group Box 161">
              <controlPr defaultSize="0" print="0" autoFill="0" autoPict="0">
                <anchor moveWithCells="1">
                  <from>
                    <xdr:col>5</xdr:col>
                    <xdr:colOff>0</xdr:colOff>
                    <xdr:row>25</xdr:row>
                    <xdr:rowOff>0</xdr:rowOff>
                  </from>
                  <to>
                    <xdr:col>10</xdr:col>
                    <xdr:colOff>0</xdr:colOff>
                    <xdr:row>25</xdr:row>
                    <xdr:rowOff>228600</xdr:rowOff>
                  </to>
                </anchor>
              </controlPr>
            </control>
          </mc:Choice>
        </mc:AlternateContent>
        <mc:AlternateContent xmlns:mc="http://schemas.openxmlformats.org/markup-compatibility/2006">
          <mc:Choice Requires="x14">
            <control shapeId="348322" r:id="rId146" name="Option Button 162">
              <controlPr defaultSize="0" autoFill="0" autoLine="0" autoPict="0">
                <anchor moveWithCells="1">
                  <from>
                    <xdr:col>5</xdr:col>
                    <xdr:colOff>91440</xdr:colOff>
                    <xdr:row>25</xdr:row>
                    <xdr:rowOff>45720</xdr:rowOff>
                  </from>
                  <to>
                    <xdr:col>5</xdr:col>
                    <xdr:colOff>243840</xdr:colOff>
                    <xdr:row>25</xdr:row>
                    <xdr:rowOff>190500</xdr:rowOff>
                  </to>
                </anchor>
              </controlPr>
            </control>
          </mc:Choice>
        </mc:AlternateContent>
        <mc:AlternateContent xmlns:mc="http://schemas.openxmlformats.org/markup-compatibility/2006">
          <mc:Choice Requires="x14">
            <control shapeId="348323" r:id="rId147" name="Option Button 163">
              <controlPr defaultSize="0" autoFill="0" autoLine="0" autoPict="0">
                <anchor moveWithCells="1">
                  <from>
                    <xdr:col>6</xdr:col>
                    <xdr:colOff>83820</xdr:colOff>
                    <xdr:row>25</xdr:row>
                    <xdr:rowOff>45720</xdr:rowOff>
                  </from>
                  <to>
                    <xdr:col>6</xdr:col>
                    <xdr:colOff>236220</xdr:colOff>
                    <xdr:row>25</xdr:row>
                    <xdr:rowOff>190500</xdr:rowOff>
                  </to>
                </anchor>
              </controlPr>
            </control>
          </mc:Choice>
        </mc:AlternateContent>
        <mc:AlternateContent xmlns:mc="http://schemas.openxmlformats.org/markup-compatibility/2006">
          <mc:Choice Requires="x14">
            <control shapeId="348324" r:id="rId148" name="Option Button 164">
              <controlPr defaultSize="0" autoFill="0" autoLine="0" autoPict="0">
                <anchor moveWithCells="1">
                  <from>
                    <xdr:col>7</xdr:col>
                    <xdr:colOff>68580</xdr:colOff>
                    <xdr:row>25</xdr:row>
                    <xdr:rowOff>45720</xdr:rowOff>
                  </from>
                  <to>
                    <xdr:col>7</xdr:col>
                    <xdr:colOff>228600</xdr:colOff>
                    <xdr:row>25</xdr:row>
                    <xdr:rowOff>190500</xdr:rowOff>
                  </to>
                </anchor>
              </controlPr>
            </control>
          </mc:Choice>
        </mc:AlternateContent>
        <mc:AlternateContent xmlns:mc="http://schemas.openxmlformats.org/markup-compatibility/2006">
          <mc:Choice Requires="x14">
            <control shapeId="348325" r:id="rId149" name="Option Button 165">
              <controlPr defaultSize="0" autoFill="0" autoLine="0" autoPict="0">
                <anchor moveWithCells="1">
                  <from>
                    <xdr:col>8</xdr:col>
                    <xdr:colOff>60960</xdr:colOff>
                    <xdr:row>25</xdr:row>
                    <xdr:rowOff>45720</xdr:rowOff>
                  </from>
                  <to>
                    <xdr:col>8</xdr:col>
                    <xdr:colOff>220980</xdr:colOff>
                    <xdr:row>25</xdr:row>
                    <xdr:rowOff>190500</xdr:rowOff>
                  </to>
                </anchor>
              </controlPr>
            </control>
          </mc:Choice>
        </mc:AlternateContent>
        <mc:AlternateContent xmlns:mc="http://schemas.openxmlformats.org/markup-compatibility/2006">
          <mc:Choice Requires="x14">
            <control shapeId="348326" r:id="rId150" name="Option Button 166">
              <controlPr defaultSize="0" autoFill="0" autoLine="0" autoPict="0">
                <anchor moveWithCells="1">
                  <from>
                    <xdr:col>9</xdr:col>
                    <xdr:colOff>53340</xdr:colOff>
                    <xdr:row>25</xdr:row>
                    <xdr:rowOff>45720</xdr:rowOff>
                  </from>
                  <to>
                    <xdr:col>9</xdr:col>
                    <xdr:colOff>205740</xdr:colOff>
                    <xdr:row>25</xdr:row>
                    <xdr:rowOff>190500</xdr:rowOff>
                  </to>
                </anchor>
              </controlPr>
            </control>
          </mc:Choice>
        </mc:AlternateContent>
        <mc:AlternateContent xmlns:mc="http://schemas.openxmlformats.org/markup-compatibility/2006">
          <mc:Choice Requires="x14">
            <control shapeId="348327" r:id="rId151" name="Group Box 167">
              <controlPr defaultSize="0" print="0" autoFill="0" autoPict="0">
                <anchor moveWithCells="1">
                  <from>
                    <xdr:col>5</xdr:col>
                    <xdr:colOff>0</xdr:colOff>
                    <xdr:row>26</xdr:row>
                    <xdr:rowOff>0</xdr:rowOff>
                  </from>
                  <to>
                    <xdr:col>10</xdr:col>
                    <xdr:colOff>0</xdr:colOff>
                    <xdr:row>26</xdr:row>
                    <xdr:rowOff>228600</xdr:rowOff>
                  </to>
                </anchor>
              </controlPr>
            </control>
          </mc:Choice>
        </mc:AlternateContent>
        <mc:AlternateContent xmlns:mc="http://schemas.openxmlformats.org/markup-compatibility/2006">
          <mc:Choice Requires="x14">
            <control shapeId="348328" r:id="rId152" name="Option Button 168">
              <controlPr defaultSize="0" autoFill="0" autoLine="0" autoPict="0">
                <anchor moveWithCells="1">
                  <from>
                    <xdr:col>5</xdr:col>
                    <xdr:colOff>91440</xdr:colOff>
                    <xdr:row>26</xdr:row>
                    <xdr:rowOff>38100</xdr:rowOff>
                  </from>
                  <to>
                    <xdr:col>5</xdr:col>
                    <xdr:colOff>243840</xdr:colOff>
                    <xdr:row>26</xdr:row>
                    <xdr:rowOff>190500</xdr:rowOff>
                  </to>
                </anchor>
              </controlPr>
            </control>
          </mc:Choice>
        </mc:AlternateContent>
        <mc:AlternateContent xmlns:mc="http://schemas.openxmlformats.org/markup-compatibility/2006">
          <mc:Choice Requires="x14">
            <control shapeId="348329" r:id="rId153" name="Option Button 169">
              <controlPr defaultSize="0" autoFill="0" autoLine="0" autoPict="0">
                <anchor moveWithCells="1">
                  <from>
                    <xdr:col>6</xdr:col>
                    <xdr:colOff>83820</xdr:colOff>
                    <xdr:row>26</xdr:row>
                    <xdr:rowOff>38100</xdr:rowOff>
                  </from>
                  <to>
                    <xdr:col>6</xdr:col>
                    <xdr:colOff>236220</xdr:colOff>
                    <xdr:row>26</xdr:row>
                    <xdr:rowOff>190500</xdr:rowOff>
                  </to>
                </anchor>
              </controlPr>
            </control>
          </mc:Choice>
        </mc:AlternateContent>
        <mc:AlternateContent xmlns:mc="http://schemas.openxmlformats.org/markup-compatibility/2006">
          <mc:Choice Requires="x14">
            <control shapeId="348330" r:id="rId154" name="Option Button 170">
              <controlPr defaultSize="0" autoFill="0" autoLine="0" autoPict="0">
                <anchor moveWithCells="1">
                  <from>
                    <xdr:col>7</xdr:col>
                    <xdr:colOff>68580</xdr:colOff>
                    <xdr:row>26</xdr:row>
                    <xdr:rowOff>38100</xdr:rowOff>
                  </from>
                  <to>
                    <xdr:col>7</xdr:col>
                    <xdr:colOff>228600</xdr:colOff>
                    <xdr:row>26</xdr:row>
                    <xdr:rowOff>190500</xdr:rowOff>
                  </to>
                </anchor>
              </controlPr>
            </control>
          </mc:Choice>
        </mc:AlternateContent>
        <mc:AlternateContent xmlns:mc="http://schemas.openxmlformats.org/markup-compatibility/2006">
          <mc:Choice Requires="x14">
            <control shapeId="348331" r:id="rId155" name="Option Button 171">
              <controlPr defaultSize="0" autoFill="0" autoLine="0" autoPict="0">
                <anchor moveWithCells="1">
                  <from>
                    <xdr:col>8</xdr:col>
                    <xdr:colOff>60960</xdr:colOff>
                    <xdr:row>26</xdr:row>
                    <xdr:rowOff>38100</xdr:rowOff>
                  </from>
                  <to>
                    <xdr:col>8</xdr:col>
                    <xdr:colOff>220980</xdr:colOff>
                    <xdr:row>26</xdr:row>
                    <xdr:rowOff>190500</xdr:rowOff>
                  </to>
                </anchor>
              </controlPr>
            </control>
          </mc:Choice>
        </mc:AlternateContent>
        <mc:AlternateContent xmlns:mc="http://schemas.openxmlformats.org/markup-compatibility/2006">
          <mc:Choice Requires="x14">
            <control shapeId="348332" r:id="rId156" name="Option Button 172">
              <controlPr defaultSize="0" autoFill="0" autoLine="0" autoPict="0">
                <anchor moveWithCells="1">
                  <from>
                    <xdr:col>9</xdr:col>
                    <xdr:colOff>53340</xdr:colOff>
                    <xdr:row>26</xdr:row>
                    <xdr:rowOff>38100</xdr:rowOff>
                  </from>
                  <to>
                    <xdr:col>9</xdr:col>
                    <xdr:colOff>205740</xdr:colOff>
                    <xdr:row>26</xdr:row>
                    <xdr:rowOff>190500</xdr:rowOff>
                  </to>
                </anchor>
              </controlPr>
            </control>
          </mc:Choice>
        </mc:AlternateContent>
        <mc:AlternateContent xmlns:mc="http://schemas.openxmlformats.org/markup-compatibility/2006">
          <mc:Choice Requires="x14">
            <control shapeId="348333" r:id="rId157" name="Group Box 173">
              <controlPr defaultSize="0" print="0" autoFill="0" autoPict="0">
                <anchor moveWithCells="1">
                  <from>
                    <xdr:col>5</xdr:col>
                    <xdr:colOff>0</xdr:colOff>
                    <xdr:row>27</xdr:row>
                    <xdr:rowOff>0</xdr:rowOff>
                  </from>
                  <to>
                    <xdr:col>10</xdr:col>
                    <xdr:colOff>0</xdr:colOff>
                    <xdr:row>27</xdr:row>
                    <xdr:rowOff>228600</xdr:rowOff>
                  </to>
                </anchor>
              </controlPr>
            </control>
          </mc:Choice>
        </mc:AlternateContent>
        <mc:AlternateContent xmlns:mc="http://schemas.openxmlformats.org/markup-compatibility/2006">
          <mc:Choice Requires="x14">
            <control shapeId="348334" r:id="rId158" name="Option Button 174">
              <controlPr defaultSize="0" autoFill="0" autoLine="0" autoPict="0">
                <anchor moveWithCells="1">
                  <from>
                    <xdr:col>5</xdr:col>
                    <xdr:colOff>91440</xdr:colOff>
                    <xdr:row>27</xdr:row>
                    <xdr:rowOff>38100</xdr:rowOff>
                  </from>
                  <to>
                    <xdr:col>5</xdr:col>
                    <xdr:colOff>243840</xdr:colOff>
                    <xdr:row>27</xdr:row>
                    <xdr:rowOff>182880</xdr:rowOff>
                  </to>
                </anchor>
              </controlPr>
            </control>
          </mc:Choice>
        </mc:AlternateContent>
        <mc:AlternateContent xmlns:mc="http://schemas.openxmlformats.org/markup-compatibility/2006">
          <mc:Choice Requires="x14">
            <control shapeId="348335" r:id="rId159" name="Option Button 175">
              <controlPr defaultSize="0" autoFill="0" autoLine="0" autoPict="0">
                <anchor moveWithCells="1">
                  <from>
                    <xdr:col>6</xdr:col>
                    <xdr:colOff>83820</xdr:colOff>
                    <xdr:row>27</xdr:row>
                    <xdr:rowOff>38100</xdr:rowOff>
                  </from>
                  <to>
                    <xdr:col>6</xdr:col>
                    <xdr:colOff>236220</xdr:colOff>
                    <xdr:row>27</xdr:row>
                    <xdr:rowOff>182880</xdr:rowOff>
                  </to>
                </anchor>
              </controlPr>
            </control>
          </mc:Choice>
        </mc:AlternateContent>
        <mc:AlternateContent xmlns:mc="http://schemas.openxmlformats.org/markup-compatibility/2006">
          <mc:Choice Requires="x14">
            <control shapeId="348336" r:id="rId160" name="Option Button 176">
              <controlPr defaultSize="0" autoFill="0" autoLine="0" autoPict="0">
                <anchor moveWithCells="1">
                  <from>
                    <xdr:col>7</xdr:col>
                    <xdr:colOff>68580</xdr:colOff>
                    <xdr:row>27</xdr:row>
                    <xdr:rowOff>38100</xdr:rowOff>
                  </from>
                  <to>
                    <xdr:col>7</xdr:col>
                    <xdr:colOff>228600</xdr:colOff>
                    <xdr:row>27</xdr:row>
                    <xdr:rowOff>182880</xdr:rowOff>
                  </to>
                </anchor>
              </controlPr>
            </control>
          </mc:Choice>
        </mc:AlternateContent>
        <mc:AlternateContent xmlns:mc="http://schemas.openxmlformats.org/markup-compatibility/2006">
          <mc:Choice Requires="x14">
            <control shapeId="348337" r:id="rId161" name="Option Button 177">
              <controlPr defaultSize="0" autoFill="0" autoLine="0" autoPict="0">
                <anchor moveWithCells="1">
                  <from>
                    <xdr:col>8</xdr:col>
                    <xdr:colOff>60960</xdr:colOff>
                    <xdr:row>27</xdr:row>
                    <xdr:rowOff>38100</xdr:rowOff>
                  </from>
                  <to>
                    <xdr:col>8</xdr:col>
                    <xdr:colOff>220980</xdr:colOff>
                    <xdr:row>27</xdr:row>
                    <xdr:rowOff>182880</xdr:rowOff>
                  </to>
                </anchor>
              </controlPr>
            </control>
          </mc:Choice>
        </mc:AlternateContent>
        <mc:AlternateContent xmlns:mc="http://schemas.openxmlformats.org/markup-compatibility/2006">
          <mc:Choice Requires="x14">
            <control shapeId="348338" r:id="rId162" name="Option Button 178">
              <controlPr defaultSize="0" autoFill="0" autoLine="0" autoPict="0">
                <anchor moveWithCells="1">
                  <from>
                    <xdr:col>9</xdr:col>
                    <xdr:colOff>53340</xdr:colOff>
                    <xdr:row>27</xdr:row>
                    <xdr:rowOff>38100</xdr:rowOff>
                  </from>
                  <to>
                    <xdr:col>9</xdr:col>
                    <xdr:colOff>205740</xdr:colOff>
                    <xdr:row>27</xdr:row>
                    <xdr:rowOff>182880</xdr:rowOff>
                  </to>
                </anchor>
              </controlPr>
            </control>
          </mc:Choice>
        </mc:AlternateContent>
        <mc:AlternateContent xmlns:mc="http://schemas.openxmlformats.org/markup-compatibility/2006">
          <mc:Choice Requires="x14">
            <control shapeId="348339" r:id="rId163" name="Group Box 179">
              <controlPr defaultSize="0" print="0" autoFill="0" autoPict="0">
                <anchor moveWithCells="1">
                  <from>
                    <xdr:col>5</xdr:col>
                    <xdr:colOff>0</xdr:colOff>
                    <xdr:row>28</xdr:row>
                    <xdr:rowOff>0</xdr:rowOff>
                  </from>
                  <to>
                    <xdr:col>10</xdr:col>
                    <xdr:colOff>0</xdr:colOff>
                    <xdr:row>28</xdr:row>
                    <xdr:rowOff>220980</xdr:rowOff>
                  </to>
                </anchor>
              </controlPr>
            </control>
          </mc:Choice>
        </mc:AlternateContent>
        <mc:AlternateContent xmlns:mc="http://schemas.openxmlformats.org/markup-compatibility/2006">
          <mc:Choice Requires="x14">
            <control shapeId="348340" r:id="rId164" name="Option Button 180">
              <controlPr defaultSize="0" autoFill="0" autoLine="0" autoPict="0">
                <anchor moveWithCells="1">
                  <from>
                    <xdr:col>5</xdr:col>
                    <xdr:colOff>91440</xdr:colOff>
                    <xdr:row>28</xdr:row>
                    <xdr:rowOff>45720</xdr:rowOff>
                  </from>
                  <to>
                    <xdr:col>5</xdr:col>
                    <xdr:colOff>243840</xdr:colOff>
                    <xdr:row>28</xdr:row>
                    <xdr:rowOff>182880</xdr:rowOff>
                  </to>
                </anchor>
              </controlPr>
            </control>
          </mc:Choice>
        </mc:AlternateContent>
        <mc:AlternateContent xmlns:mc="http://schemas.openxmlformats.org/markup-compatibility/2006">
          <mc:Choice Requires="x14">
            <control shapeId="348341" r:id="rId165" name="Option Button 181">
              <controlPr defaultSize="0" autoFill="0" autoLine="0" autoPict="0">
                <anchor moveWithCells="1">
                  <from>
                    <xdr:col>6</xdr:col>
                    <xdr:colOff>83820</xdr:colOff>
                    <xdr:row>28</xdr:row>
                    <xdr:rowOff>45720</xdr:rowOff>
                  </from>
                  <to>
                    <xdr:col>6</xdr:col>
                    <xdr:colOff>236220</xdr:colOff>
                    <xdr:row>28</xdr:row>
                    <xdr:rowOff>182880</xdr:rowOff>
                  </to>
                </anchor>
              </controlPr>
            </control>
          </mc:Choice>
        </mc:AlternateContent>
        <mc:AlternateContent xmlns:mc="http://schemas.openxmlformats.org/markup-compatibility/2006">
          <mc:Choice Requires="x14">
            <control shapeId="348342" r:id="rId166" name="Option Button 182">
              <controlPr defaultSize="0" autoFill="0" autoLine="0" autoPict="0">
                <anchor moveWithCells="1">
                  <from>
                    <xdr:col>7</xdr:col>
                    <xdr:colOff>68580</xdr:colOff>
                    <xdr:row>28</xdr:row>
                    <xdr:rowOff>45720</xdr:rowOff>
                  </from>
                  <to>
                    <xdr:col>7</xdr:col>
                    <xdr:colOff>228600</xdr:colOff>
                    <xdr:row>28</xdr:row>
                    <xdr:rowOff>182880</xdr:rowOff>
                  </to>
                </anchor>
              </controlPr>
            </control>
          </mc:Choice>
        </mc:AlternateContent>
        <mc:AlternateContent xmlns:mc="http://schemas.openxmlformats.org/markup-compatibility/2006">
          <mc:Choice Requires="x14">
            <control shapeId="348343" r:id="rId167" name="Option Button 183">
              <controlPr defaultSize="0" autoFill="0" autoLine="0" autoPict="0">
                <anchor moveWithCells="1">
                  <from>
                    <xdr:col>8</xdr:col>
                    <xdr:colOff>60960</xdr:colOff>
                    <xdr:row>28</xdr:row>
                    <xdr:rowOff>45720</xdr:rowOff>
                  </from>
                  <to>
                    <xdr:col>8</xdr:col>
                    <xdr:colOff>220980</xdr:colOff>
                    <xdr:row>28</xdr:row>
                    <xdr:rowOff>182880</xdr:rowOff>
                  </to>
                </anchor>
              </controlPr>
            </control>
          </mc:Choice>
        </mc:AlternateContent>
        <mc:AlternateContent xmlns:mc="http://schemas.openxmlformats.org/markup-compatibility/2006">
          <mc:Choice Requires="x14">
            <control shapeId="348344" r:id="rId168" name="Option Button 184">
              <controlPr defaultSize="0" autoFill="0" autoLine="0" autoPict="0">
                <anchor moveWithCells="1">
                  <from>
                    <xdr:col>9</xdr:col>
                    <xdr:colOff>53340</xdr:colOff>
                    <xdr:row>28</xdr:row>
                    <xdr:rowOff>45720</xdr:rowOff>
                  </from>
                  <to>
                    <xdr:col>9</xdr:col>
                    <xdr:colOff>205740</xdr:colOff>
                    <xdr:row>28</xdr:row>
                    <xdr:rowOff>182880</xdr:rowOff>
                  </to>
                </anchor>
              </controlPr>
            </control>
          </mc:Choice>
        </mc:AlternateContent>
        <mc:AlternateContent xmlns:mc="http://schemas.openxmlformats.org/markup-compatibility/2006">
          <mc:Choice Requires="x14">
            <control shapeId="348345" r:id="rId169" name="Group Box 185">
              <controlPr defaultSize="0" print="0" autoFill="0" autoPict="0">
                <anchor moveWithCells="1">
                  <from>
                    <xdr:col>5</xdr:col>
                    <xdr:colOff>0</xdr:colOff>
                    <xdr:row>29</xdr:row>
                    <xdr:rowOff>0</xdr:rowOff>
                  </from>
                  <to>
                    <xdr:col>10</xdr:col>
                    <xdr:colOff>0</xdr:colOff>
                    <xdr:row>29</xdr:row>
                    <xdr:rowOff>220980</xdr:rowOff>
                  </to>
                </anchor>
              </controlPr>
            </control>
          </mc:Choice>
        </mc:AlternateContent>
        <mc:AlternateContent xmlns:mc="http://schemas.openxmlformats.org/markup-compatibility/2006">
          <mc:Choice Requires="x14">
            <control shapeId="348346" r:id="rId170" name="Option Button 186">
              <controlPr defaultSize="0" autoFill="0" autoLine="0" autoPict="0">
                <anchor moveWithCells="1">
                  <from>
                    <xdr:col>5</xdr:col>
                    <xdr:colOff>91440</xdr:colOff>
                    <xdr:row>29</xdr:row>
                    <xdr:rowOff>38100</xdr:rowOff>
                  </from>
                  <to>
                    <xdr:col>5</xdr:col>
                    <xdr:colOff>243840</xdr:colOff>
                    <xdr:row>29</xdr:row>
                    <xdr:rowOff>182880</xdr:rowOff>
                  </to>
                </anchor>
              </controlPr>
            </control>
          </mc:Choice>
        </mc:AlternateContent>
        <mc:AlternateContent xmlns:mc="http://schemas.openxmlformats.org/markup-compatibility/2006">
          <mc:Choice Requires="x14">
            <control shapeId="348347" r:id="rId171" name="Option Button 187">
              <controlPr defaultSize="0" autoFill="0" autoLine="0" autoPict="0">
                <anchor moveWithCells="1">
                  <from>
                    <xdr:col>6</xdr:col>
                    <xdr:colOff>83820</xdr:colOff>
                    <xdr:row>29</xdr:row>
                    <xdr:rowOff>38100</xdr:rowOff>
                  </from>
                  <to>
                    <xdr:col>6</xdr:col>
                    <xdr:colOff>236220</xdr:colOff>
                    <xdr:row>29</xdr:row>
                    <xdr:rowOff>182880</xdr:rowOff>
                  </to>
                </anchor>
              </controlPr>
            </control>
          </mc:Choice>
        </mc:AlternateContent>
        <mc:AlternateContent xmlns:mc="http://schemas.openxmlformats.org/markup-compatibility/2006">
          <mc:Choice Requires="x14">
            <control shapeId="348348" r:id="rId172" name="Option Button 188">
              <controlPr defaultSize="0" autoFill="0" autoLine="0" autoPict="0">
                <anchor moveWithCells="1">
                  <from>
                    <xdr:col>7</xdr:col>
                    <xdr:colOff>68580</xdr:colOff>
                    <xdr:row>29</xdr:row>
                    <xdr:rowOff>38100</xdr:rowOff>
                  </from>
                  <to>
                    <xdr:col>7</xdr:col>
                    <xdr:colOff>228600</xdr:colOff>
                    <xdr:row>29</xdr:row>
                    <xdr:rowOff>182880</xdr:rowOff>
                  </to>
                </anchor>
              </controlPr>
            </control>
          </mc:Choice>
        </mc:AlternateContent>
        <mc:AlternateContent xmlns:mc="http://schemas.openxmlformats.org/markup-compatibility/2006">
          <mc:Choice Requires="x14">
            <control shapeId="348349" r:id="rId173" name="Option Button 189">
              <controlPr defaultSize="0" autoFill="0" autoLine="0" autoPict="0">
                <anchor moveWithCells="1">
                  <from>
                    <xdr:col>8</xdr:col>
                    <xdr:colOff>60960</xdr:colOff>
                    <xdr:row>29</xdr:row>
                    <xdr:rowOff>38100</xdr:rowOff>
                  </from>
                  <to>
                    <xdr:col>8</xdr:col>
                    <xdr:colOff>220980</xdr:colOff>
                    <xdr:row>29</xdr:row>
                    <xdr:rowOff>182880</xdr:rowOff>
                  </to>
                </anchor>
              </controlPr>
            </control>
          </mc:Choice>
        </mc:AlternateContent>
        <mc:AlternateContent xmlns:mc="http://schemas.openxmlformats.org/markup-compatibility/2006">
          <mc:Choice Requires="x14">
            <control shapeId="348350" r:id="rId174" name="Option Button 190">
              <controlPr defaultSize="0" autoFill="0" autoLine="0" autoPict="0">
                <anchor moveWithCells="1">
                  <from>
                    <xdr:col>9</xdr:col>
                    <xdr:colOff>53340</xdr:colOff>
                    <xdr:row>29</xdr:row>
                    <xdr:rowOff>38100</xdr:rowOff>
                  </from>
                  <to>
                    <xdr:col>9</xdr:col>
                    <xdr:colOff>205740</xdr:colOff>
                    <xdr:row>29</xdr:row>
                    <xdr:rowOff>182880</xdr:rowOff>
                  </to>
                </anchor>
              </controlPr>
            </control>
          </mc:Choice>
        </mc:AlternateContent>
        <mc:AlternateContent xmlns:mc="http://schemas.openxmlformats.org/markup-compatibility/2006">
          <mc:Choice Requires="x14">
            <control shapeId="348351" r:id="rId175" name="Group Box 191">
              <controlPr defaultSize="0" print="0" autoFill="0" autoPict="0">
                <anchor moveWithCells="1">
                  <from>
                    <xdr:col>5</xdr:col>
                    <xdr:colOff>0</xdr:colOff>
                    <xdr:row>30</xdr:row>
                    <xdr:rowOff>0</xdr:rowOff>
                  </from>
                  <to>
                    <xdr:col>10</xdr:col>
                    <xdr:colOff>0</xdr:colOff>
                    <xdr:row>30</xdr:row>
                    <xdr:rowOff>220980</xdr:rowOff>
                  </to>
                </anchor>
              </controlPr>
            </control>
          </mc:Choice>
        </mc:AlternateContent>
        <mc:AlternateContent xmlns:mc="http://schemas.openxmlformats.org/markup-compatibility/2006">
          <mc:Choice Requires="x14">
            <control shapeId="348352" r:id="rId176" name="Option Button 192">
              <controlPr defaultSize="0" autoFill="0" autoLine="0" autoPict="0">
                <anchor moveWithCells="1">
                  <from>
                    <xdr:col>5</xdr:col>
                    <xdr:colOff>91440</xdr:colOff>
                    <xdr:row>30</xdr:row>
                    <xdr:rowOff>38100</xdr:rowOff>
                  </from>
                  <to>
                    <xdr:col>5</xdr:col>
                    <xdr:colOff>243840</xdr:colOff>
                    <xdr:row>30</xdr:row>
                    <xdr:rowOff>182880</xdr:rowOff>
                  </to>
                </anchor>
              </controlPr>
            </control>
          </mc:Choice>
        </mc:AlternateContent>
        <mc:AlternateContent xmlns:mc="http://schemas.openxmlformats.org/markup-compatibility/2006">
          <mc:Choice Requires="x14">
            <control shapeId="348353" r:id="rId177" name="Option Button 193">
              <controlPr defaultSize="0" autoFill="0" autoLine="0" autoPict="0">
                <anchor moveWithCells="1">
                  <from>
                    <xdr:col>6</xdr:col>
                    <xdr:colOff>83820</xdr:colOff>
                    <xdr:row>30</xdr:row>
                    <xdr:rowOff>38100</xdr:rowOff>
                  </from>
                  <to>
                    <xdr:col>6</xdr:col>
                    <xdr:colOff>236220</xdr:colOff>
                    <xdr:row>30</xdr:row>
                    <xdr:rowOff>182880</xdr:rowOff>
                  </to>
                </anchor>
              </controlPr>
            </control>
          </mc:Choice>
        </mc:AlternateContent>
        <mc:AlternateContent xmlns:mc="http://schemas.openxmlformats.org/markup-compatibility/2006">
          <mc:Choice Requires="x14">
            <control shapeId="348354" r:id="rId178" name="Option Button 194">
              <controlPr defaultSize="0" autoFill="0" autoLine="0" autoPict="0">
                <anchor moveWithCells="1">
                  <from>
                    <xdr:col>7</xdr:col>
                    <xdr:colOff>68580</xdr:colOff>
                    <xdr:row>30</xdr:row>
                    <xdr:rowOff>38100</xdr:rowOff>
                  </from>
                  <to>
                    <xdr:col>7</xdr:col>
                    <xdr:colOff>228600</xdr:colOff>
                    <xdr:row>30</xdr:row>
                    <xdr:rowOff>182880</xdr:rowOff>
                  </to>
                </anchor>
              </controlPr>
            </control>
          </mc:Choice>
        </mc:AlternateContent>
        <mc:AlternateContent xmlns:mc="http://schemas.openxmlformats.org/markup-compatibility/2006">
          <mc:Choice Requires="x14">
            <control shapeId="348355" r:id="rId179" name="Option Button 195">
              <controlPr defaultSize="0" autoFill="0" autoLine="0" autoPict="0">
                <anchor moveWithCells="1">
                  <from>
                    <xdr:col>8</xdr:col>
                    <xdr:colOff>60960</xdr:colOff>
                    <xdr:row>30</xdr:row>
                    <xdr:rowOff>38100</xdr:rowOff>
                  </from>
                  <to>
                    <xdr:col>8</xdr:col>
                    <xdr:colOff>220980</xdr:colOff>
                    <xdr:row>30</xdr:row>
                    <xdr:rowOff>182880</xdr:rowOff>
                  </to>
                </anchor>
              </controlPr>
            </control>
          </mc:Choice>
        </mc:AlternateContent>
        <mc:AlternateContent xmlns:mc="http://schemas.openxmlformats.org/markup-compatibility/2006">
          <mc:Choice Requires="x14">
            <control shapeId="348356" r:id="rId180" name="Option Button 196">
              <controlPr defaultSize="0" autoFill="0" autoLine="0" autoPict="0">
                <anchor moveWithCells="1">
                  <from>
                    <xdr:col>9</xdr:col>
                    <xdr:colOff>53340</xdr:colOff>
                    <xdr:row>30</xdr:row>
                    <xdr:rowOff>38100</xdr:rowOff>
                  </from>
                  <to>
                    <xdr:col>9</xdr:col>
                    <xdr:colOff>205740</xdr:colOff>
                    <xdr:row>30</xdr:row>
                    <xdr:rowOff>182880</xdr:rowOff>
                  </to>
                </anchor>
              </controlPr>
            </control>
          </mc:Choice>
        </mc:AlternateContent>
        <mc:AlternateContent xmlns:mc="http://schemas.openxmlformats.org/markup-compatibility/2006">
          <mc:Choice Requires="x14">
            <control shapeId="348357" r:id="rId181" name="Group Box 197">
              <controlPr defaultSize="0" print="0" autoFill="0" autoPict="0">
                <anchor moveWithCells="1">
                  <from>
                    <xdr:col>5</xdr:col>
                    <xdr:colOff>0</xdr:colOff>
                    <xdr:row>30</xdr:row>
                    <xdr:rowOff>510540</xdr:rowOff>
                  </from>
                  <to>
                    <xdr:col>10</xdr:col>
                    <xdr:colOff>0</xdr:colOff>
                    <xdr:row>31</xdr:row>
                    <xdr:rowOff>220980</xdr:rowOff>
                  </to>
                </anchor>
              </controlPr>
            </control>
          </mc:Choice>
        </mc:AlternateContent>
        <mc:AlternateContent xmlns:mc="http://schemas.openxmlformats.org/markup-compatibility/2006">
          <mc:Choice Requires="x14">
            <control shapeId="348358" r:id="rId182" name="Option Button 198">
              <controlPr defaultSize="0" autoFill="0" autoLine="0" autoPict="0">
                <anchor moveWithCells="1">
                  <from>
                    <xdr:col>5</xdr:col>
                    <xdr:colOff>91440</xdr:colOff>
                    <xdr:row>31</xdr:row>
                    <xdr:rowOff>38100</xdr:rowOff>
                  </from>
                  <to>
                    <xdr:col>5</xdr:col>
                    <xdr:colOff>243840</xdr:colOff>
                    <xdr:row>31</xdr:row>
                    <xdr:rowOff>182880</xdr:rowOff>
                  </to>
                </anchor>
              </controlPr>
            </control>
          </mc:Choice>
        </mc:AlternateContent>
        <mc:AlternateContent xmlns:mc="http://schemas.openxmlformats.org/markup-compatibility/2006">
          <mc:Choice Requires="x14">
            <control shapeId="348359" r:id="rId183" name="Option Button 199">
              <controlPr defaultSize="0" autoFill="0" autoLine="0" autoPict="0">
                <anchor moveWithCells="1">
                  <from>
                    <xdr:col>6</xdr:col>
                    <xdr:colOff>83820</xdr:colOff>
                    <xdr:row>31</xdr:row>
                    <xdr:rowOff>38100</xdr:rowOff>
                  </from>
                  <to>
                    <xdr:col>6</xdr:col>
                    <xdr:colOff>236220</xdr:colOff>
                    <xdr:row>31</xdr:row>
                    <xdr:rowOff>182880</xdr:rowOff>
                  </to>
                </anchor>
              </controlPr>
            </control>
          </mc:Choice>
        </mc:AlternateContent>
        <mc:AlternateContent xmlns:mc="http://schemas.openxmlformats.org/markup-compatibility/2006">
          <mc:Choice Requires="x14">
            <control shapeId="348360" r:id="rId184" name="Option Button 200">
              <controlPr defaultSize="0" autoFill="0" autoLine="0" autoPict="0">
                <anchor moveWithCells="1">
                  <from>
                    <xdr:col>7</xdr:col>
                    <xdr:colOff>68580</xdr:colOff>
                    <xdr:row>31</xdr:row>
                    <xdr:rowOff>38100</xdr:rowOff>
                  </from>
                  <to>
                    <xdr:col>7</xdr:col>
                    <xdr:colOff>228600</xdr:colOff>
                    <xdr:row>31</xdr:row>
                    <xdr:rowOff>182880</xdr:rowOff>
                  </to>
                </anchor>
              </controlPr>
            </control>
          </mc:Choice>
        </mc:AlternateContent>
        <mc:AlternateContent xmlns:mc="http://schemas.openxmlformats.org/markup-compatibility/2006">
          <mc:Choice Requires="x14">
            <control shapeId="348361" r:id="rId185" name="Option Button 201">
              <controlPr defaultSize="0" autoFill="0" autoLine="0" autoPict="0">
                <anchor moveWithCells="1">
                  <from>
                    <xdr:col>8</xdr:col>
                    <xdr:colOff>60960</xdr:colOff>
                    <xdr:row>31</xdr:row>
                    <xdr:rowOff>38100</xdr:rowOff>
                  </from>
                  <to>
                    <xdr:col>8</xdr:col>
                    <xdr:colOff>220980</xdr:colOff>
                    <xdr:row>31</xdr:row>
                    <xdr:rowOff>182880</xdr:rowOff>
                  </to>
                </anchor>
              </controlPr>
            </control>
          </mc:Choice>
        </mc:AlternateContent>
        <mc:AlternateContent xmlns:mc="http://schemas.openxmlformats.org/markup-compatibility/2006">
          <mc:Choice Requires="x14">
            <control shapeId="348362" r:id="rId186" name="Option Button 202">
              <controlPr defaultSize="0" autoFill="0" autoLine="0" autoPict="0">
                <anchor moveWithCells="1">
                  <from>
                    <xdr:col>9</xdr:col>
                    <xdr:colOff>53340</xdr:colOff>
                    <xdr:row>31</xdr:row>
                    <xdr:rowOff>38100</xdr:rowOff>
                  </from>
                  <to>
                    <xdr:col>9</xdr:col>
                    <xdr:colOff>205740</xdr:colOff>
                    <xdr:row>31</xdr:row>
                    <xdr:rowOff>182880</xdr:rowOff>
                  </to>
                </anchor>
              </controlPr>
            </control>
          </mc:Choice>
        </mc:AlternateContent>
        <mc:AlternateContent xmlns:mc="http://schemas.openxmlformats.org/markup-compatibility/2006">
          <mc:Choice Requires="x14">
            <control shapeId="348363" r:id="rId187" name="Group Box 203">
              <controlPr defaultSize="0" print="0" autoFill="0" autoPict="0">
                <anchor moveWithCells="1">
                  <from>
                    <xdr:col>5</xdr:col>
                    <xdr:colOff>0</xdr:colOff>
                    <xdr:row>31</xdr:row>
                    <xdr:rowOff>510540</xdr:rowOff>
                  </from>
                  <to>
                    <xdr:col>10</xdr:col>
                    <xdr:colOff>0</xdr:colOff>
                    <xdr:row>32</xdr:row>
                    <xdr:rowOff>220980</xdr:rowOff>
                  </to>
                </anchor>
              </controlPr>
            </control>
          </mc:Choice>
        </mc:AlternateContent>
        <mc:AlternateContent xmlns:mc="http://schemas.openxmlformats.org/markup-compatibility/2006">
          <mc:Choice Requires="x14">
            <control shapeId="348364" r:id="rId188" name="Option Button 204">
              <controlPr defaultSize="0" autoFill="0" autoLine="0" autoPict="0">
                <anchor moveWithCells="1">
                  <from>
                    <xdr:col>5</xdr:col>
                    <xdr:colOff>91440</xdr:colOff>
                    <xdr:row>32</xdr:row>
                    <xdr:rowOff>38100</xdr:rowOff>
                  </from>
                  <to>
                    <xdr:col>5</xdr:col>
                    <xdr:colOff>243840</xdr:colOff>
                    <xdr:row>32</xdr:row>
                    <xdr:rowOff>182880</xdr:rowOff>
                  </to>
                </anchor>
              </controlPr>
            </control>
          </mc:Choice>
        </mc:AlternateContent>
        <mc:AlternateContent xmlns:mc="http://schemas.openxmlformats.org/markup-compatibility/2006">
          <mc:Choice Requires="x14">
            <control shapeId="348365" r:id="rId189" name="Option Button 205">
              <controlPr defaultSize="0" autoFill="0" autoLine="0" autoPict="0">
                <anchor moveWithCells="1">
                  <from>
                    <xdr:col>6</xdr:col>
                    <xdr:colOff>83820</xdr:colOff>
                    <xdr:row>32</xdr:row>
                    <xdr:rowOff>38100</xdr:rowOff>
                  </from>
                  <to>
                    <xdr:col>6</xdr:col>
                    <xdr:colOff>236220</xdr:colOff>
                    <xdr:row>32</xdr:row>
                    <xdr:rowOff>182880</xdr:rowOff>
                  </to>
                </anchor>
              </controlPr>
            </control>
          </mc:Choice>
        </mc:AlternateContent>
        <mc:AlternateContent xmlns:mc="http://schemas.openxmlformats.org/markup-compatibility/2006">
          <mc:Choice Requires="x14">
            <control shapeId="348366" r:id="rId190" name="Option Button 206">
              <controlPr defaultSize="0" autoFill="0" autoLine="0" autoPict="0">
                <anchor moveWithCells="1">
                  <from>
                    <xdr:col>7</xdr:col>
                    <xdr:colOff>68580</xdr:colOff>
                    <xdr:row>32</xdr:row>
                    <xdr:rowOff>38100</xdr:rowOff>
                  </from>
                  <to>
                    <xdr:col>7</xdr:col>
                    <xdr:colOff>228600</xdr:colOff>
                    <xdr:row>32</xdr:row>
                    <xdr:rowOff>182880</xdr:rowOff>
                  </to>
                </anchor>
              </controlPr>
            </control>
          </mc:Choice>
        </mc:AlternateContent>
        <mc:AlternateContent xmlns:mc="http://schemas.openxmlformats.org/markup-compatibility/2006">
          <mc:Choice Requires="x14">
            <control shapeId="348367" r:id="rId191" name="Option Button 207">
              <controlPr defaultSize="0" autoFill="0" autoLine="0" autoPict="0">
                <anchor moveWithCells="1">
                  <from>
                    <xdr:col>8</xdr:col>
                    <xdr:colOff>60960</xdr:colOff>
                    <xdr:row>32</xdr:row>
                    <xdr:rowOff>38100</xdr:rowOff>
                  </from>
                  <to>
                    <xdr:col>8</xdr:col>
                    <xdr:colOff>220980</xdr:colOff>
                    <xdr:row>32</xdr:row>
                    <xdr:rowOff>182880</xdr:rowOff>
                  </to>
                </anchor>
              </controlPr>
            </control>
          </mc:Choice>
        </mc:AlternateContent>
        <mc:AlternateContent xmlns:mc="http://schemas.openxmlformats.org/markup-compatibility/2006">
          <mc:Choice Requires="x14">
            <control shapeId="348368" r:id="rId192" name="Option Button 208">
              <controlPr defaultSize="0" autoFill="0" autoLine="0" autoPict="0">
                <anchor moveWithCells="1">
                  <from>
                    <xdr:col>9</xdr:col>
                    <xdr:colOff>53340</xdr:colOff>
                    <xdr:row>32</xdr:row>
                    <xdr:rowOff>38100</xdr:rowOff>
                  </from>
                  <to>
                    <xdr:col>9</xdr:col>
                    <xdr:colOff>205740</xdr:colOff>
                    <xdr:row>32</xdr:row>
                    <xdr:rowOff>182880</xdr:rowOff>
                  </to>
                </anchor>
              </controlPr>
            </control>
          </mc:Choice>
        </mc:AlternateContent>
        <mc:AlternateContent xmlns:mc="http://schemas.openxmlformats.org/markup-compatibility/2006">
          <mc:Choice Requires="x14">
            <control shapeId="348375" r:id="rId193" name="Group Box 215">
              <controlPr defaultSize="0" print="0" autoFill="0" autoPict="0">
                <anchor moveWithCells="1">
                  <from>
                    <xdr:col>5</xdr:col>
                    <xdr:colOff>0</xdr:colOff>
                    <xdr:row>32</xdr:row>
                    <xdr:rowOff>510540</xdr:rowOff>
                  </from>
                  <to>
                    <xdr:col>10</xdr:col>
                    <xdr:colOff>0</xdr:colOff>
                    <xdr:row>33</xdr:row>
                    <xdr:rowOff>220980</xdr:rowOff>
                  </to>
                </anchor>
              </controlPr>
            </control>
          </mc:Choice>
        </mc:AlternateContent>
        <mc:AlternateContent xmlns:mc="http://schemas.openxmlformats.org/markup-compatibility/2006">
          <mc:Choice Requires="x14">
            <control shapeId="348376" r:id="rId194" name="Option Button 216">
              <controlPr defaultSize="0" autoFill="0" autoLine="0" autoPict="0">
                <anchor moveWithCells="1">
                  <from>
                    <xdr:col>5</xdr:col>
                    <xdr:colOff>91440</xdr:colOff>
                    <xdr:row>33</xdr:row>
                    <xdr:rowOff>38100</xdr:rowOff>
                  </from>
                  <to>
                    <xdr:col>5</xdr:col>
                    <xdr:colOff>243840</xdr:colOff>
                    <xdr:row>33</xdr:row>
                    <xdr:rowOff>182880</xdr:rowOff>
                  </to>
                </anchor>
              </controlPr>
            </control>
          </mc:Choice>
        </mc:AlternateContent>
        <mc:AlternateContent xmlns:mc="http://schemas.openxmlformats.org/markup-compatibility/2006">
          <mc:Choice Requires="x14">
            <control shapeId="348377" r:id="rId195" name="Option Button 217">
              <controlPr defaultSize="0" autoFill="0" autoLine="0" autoPict="0">
                <anchor moveWithCells="1">
                  <from>
                    <xdr:col>6</xdr:col>
                    <xdr:colOff>83820</xdr:colOff>
                    <xdr:row>33</xdr:row>
                    <xdr:rowOff>38100</xdr:rowOff>
                  </from>
                  <to>
                    <xdr:col>6</xdr:col>
                    <xdr:colOff>236220</xdr:colOff>
                    <xdr:row>33</xdr:row>
                    <xdr:rowOff>182880</xdr:rowOff>
                  </to>
                </anchor>
              </controlPr>
            </control>
          </mc:Choice>
        </mc:AlternateContent>
        <mc:AlternateContent xmlns:mc="http://schemas.openxmlformats.org/markup-compatibility/2006">
          <mc:Choice Requires="x14">
            <control shapeId="348378" r:id="rId196" name="Option Button 218">
              <controlPr defaultSize="0" autoFill="0" autoLine="0" autoPict="0">
                <anchor moveWithCells="1">
                  <from>
                    <xdr:col>7</xdr:col>
                    <xdr:colOff>68580</xdr:colOff>
                    <xdr:row>33</xdr:row>
                    <xdr:rowOff>38100</xdr:rowOff>
                  </from>
                  <to>
                    <xdr:col>7</xdr:col>
                    <xdr:colOff>228600</xdr:colOff>
                    <xdr:row>33</xdr:row>
                    <xdr:rowOff>182880</xdr:rowOff>
                  </to>
                </anchor>
              </controlPr>
            </control>
          </mc:Choice>
        </mc:AlternateContent>
        <mc:AlternateContent xmlns:mc="http://schemas.openxmlformats.org/markup-compatibility/2006">
          <mc:Choice Requires="x14">
            <control shapeId="348379" r:id="rId197" name="Option Button 219">
              <controlPr defaultSize="0" autoFill="0" autoLine="0" autoPict="0">
                <anchor moveWithCells="1">
                  <from>
                    <xdr:col>8</xdr:col>
                    <xdr:colOff>60960</xdr:colOff>
                    <xdr:row>33</xdr:row>
                    <xdr:rowOff>38100</xdr:rowOff>
                  </from>
                  <to>
                    <xdr:col>8</xdr:col>
                    <xdr:colOff>220980</xdr:colOff>
                    <xdr:row>33</xdr:row>
                    <xdr:rowOff>182880</xdr:rowOff>
                  </to>
                </anchor>
              </controlPr>
            </control>
          </mc:Choice>
        </mc:AlternateContent>
        <mc:AlternateContent xmlns:mc="http://schemas.openxmlformats.org/markup-compatibility/2006">
          <mc:Choice Requires="x14">
            <control shapeId="348380" r:id="rId198" name="Option Button 220">
              <controlPr defaultSize="0" autoFill="0" autoLine="0" autoPict="0">
                <anchor moveWithCells="1">
                  <from>
                    <xdr:col>9</xdr:col>
                    <xdr:colOff>53340</xdr:colOff>
                    <xdr:row>33</xdr:row>
                    <xdr:rowOff>38100</xdr:rowOff>
                  </from>
                  <to>
                    <xdr:col>9</xdr:col>
                    <xdr:colOff>205740</xdr:colOff>
                    <xdr:row>33</xdr:row>
                    <xdr:rowOff>182880</xdr:rowOff>
                  </to>
                </anchor>
              </controlPr>
            </control>
          </mc:Choice>
        </mc:AlternateContent>
        <mc:AlternateContent xmlns:mc="http://schemas.openxmlformats.org/markup-compatibility/2006">
          <mc:Choice Requires="x14">
            <control shapeId="348381" r:id="rId199" name="Group Box 221">
              <controlPr defaultSize="0" print="0" autoFill="0" autoPict="0">
                <anchor moveWithCells="1">
                  <from>
                    <xdr:col>5</xdr:col>
                    <xdr:colOff>0</xdr:colOff>
                    <xdr:row>33</xdr:row>
                    <xdr:rowOff>502920</xdr:rowOff>
                  </from>
                  <to>
                    <xdr:col>10</xdr:col>
                    <xdr:colOff>0</xdr:colOff>
                    <xdr:row>34</xdr:row>
                    <xdr:rowOff>213360</xdr:rowOff>
                  </to>
                </anchor>
              </controlPr>
            </control>
          </mc:Choice>
        </mc:AlternateContent>
        <mc:AlternateContent xmlns:mc="http://schemas.openxmlformats.org/markup-compatibility/2006">
          <mc:Choice Requires="x14">
            <control shapeId="348382" r:id="rId200" name="Option Button 222">
              <controlPr defaultSize="0" autoFill="0" autoLine="0" autoPict="0">
                <anchor moveWithCells="1">
                  <from>
                    <xdr:col>5</xdr:col>
                    <xdr:colOff>91440</xdr:colOff>
                    <xdr:row>34</xdr:row>
                    <xdr:rowOff>38100</xdr:rowOff>
                  </from>
                  <to>
                    <xdr:col>5</xdr:col>
                    <xdr:colOff>243840</xdr:colOff>
                    <xdr:row>34</xdr:row>
                    <xdr:rowOff>175260</xdr:rowOff>
                  </to>
                </anchor>
              </controlPr>
            </control>
          </mc:Choice>
        </mc:AlternateContent>
        <mc:AlternateContent xmlns:mc="http://schemas.openxmlformats.org/markup-compatibility/2006">
          <mc:Choice Requires="x14">
            <control shapeId="348383" r:id="rId201" name="Option Button 223">
              <controlPr defaultSize="0" autoFill="0" autoLine="0" autoPict="0">
                <anchor moveWithCells="1">
                  <from>
                    <xdr:col>6</xdr:col>
                    <xdr:colOff>83820</xdr:colOff>
                    <xdr:row>34</xdr:row>
                    <xdr:rowOff>38100</xdr:rowOff>
                  </from>
                  <to>
                    <xdr:col>6</xdr:col>
                    <xdr:colOff>236220</xdr:colOff>
                    <xdr:row>34</xdr:row>
                    <xdr:rowOff>175260</xdr:rowOff>
                  </to>
                </anchor>
              </controlPr>
            </control>
          </mc:Choice>
        </mc:AlternateContent>
        <mc:AlternateContent xmlns:mc="http://schemas.openxmlformats.org/markup-compatibility/2006">
          <mc:Choice Requires="x14">
            <control shapeId="348384" r:id="rId202" name="Option Button 224">
              <controlPr defaultSize="0" autoFill="0" autoLine="0" autoPict="0">
                <anchor moveWithCells="1">
                  <from>
                    <xdr:col>7</xdr:col>
                    <xdr:colOff>68580</xdr:colOff>
                    <xdr:row>34</xdr:row>
                    <xdr:rowOff>38100</xdr:rowOff>
                  </from>
                  <to>
                    <xdr:col>7</xdr:col>
                    <xdr:colOff>228600</xdr:colOff>
                    <xdr:row>34</xdr:row>
                    <xdr:rowOff>175260</xdr:rowOff>
                  </to>
                </anchor>
              </controlPr>
            </control>
          </mc:Choice>
        </mc:AlternateContent>
        <mc:AlternateContent xmlns:mc="http://schemas.openxmlformats.org/markup-compatibility/2006">
          <mc:Choice Requires="x14">
            <control shapeId="348385" r:id="rId203" name="Option Button 225">
              <controlPr defaultSize="0" autoFill="0" autoLine="0" autoPict="0">
                <anchor moveWithCells="1">
                  <from>
                    <xdr:col>8</xdr:col>
                    <xdr:colOff>60960</xdr:colOff>
                    <xdr:row>34</xdr:row>
                    <xdr:rowOff>38100</xdr:rowOff>
                  </from>
                  <to>
                    <xdr:col>8</xdr:col>
                    <xdr:colOff>220980</xdr:colOff>
                    <xdr:row>34</xdr:row>
                    <xdr:rowOff>175260</xdr:rowOff>
                  </to>
                </anchor>
              </controlPr>
            </control>
          </mc:Choice>
        </mc:AlternateContent>
        <mc:AlternateContent xmlns:mc="http://schemas.openxmlformats.org/markup-compatibility/2006">
          <mc:Choice Requires="x14">
            <control shapeId="348386" r:id="rId204" name="Option Button 226">
              <controlPr defaultSize="0" autoFill="0" autoLine="0" autoPict="0">
                <anchor moveWithCells="1">
                  <from>
                    <xdr:col>9</xdr:col>
                    <xdr:colOff>53340</xdr:colOff>
                    <xdr:row>34</xdr:row>
                    <xdr:rowOff>38100</xdr:rowOff>
                  </from>
                  <to>
                    <xdr:col>9</xdr:col>
                    <xdr:colOff>205740</xdr:colOff>
                    <xdr:row>34</xdr:row>
                    <xdr:rowOff>175260</xdr:rowOff>
                  </to>
                </anchor>
              </controlPr>
            </control>
          </mc:Choice>
        </mc:AlternateContent>
        <mc:AlternateContent xmlns:mc="http://schemas.openxmlformats.org/markup-compatibility/2006">
          <mc:Choice Requires="x14">
            <control shapeId="348387" r:id="rId205" name="Group Box 227">
              <controlPr defaultSize="0" print="0" autoFill="0" autoPict="0">
                <anchor moveWithCells="1">
                  <from>
                    <xdr:col>5</xdr:col>
                    <xdr:colOff>0</xdr:colOff>
                    <xdr:row>34</xdr:row>
                    <xdr:rowOff>502920</xdr:rowOff>
                  </from>
                  <to>
                    <xdr:col>10</xdr:col>
                    <xdr:colOff>0</xdr:colOff>
                    <xdr:row>35</xdr:row>
                    <xdr:rowOff>213360</xdr:rowOff>
                  </to>
                </anchor>
              </controlPr>
            </control>
          </mc:Choice>
        </mc:AlternateContent>
        <mc:AlternateContent xmlns:mc="http://schemas.openxmlformats.org/markup-compatibility/2006">
          <mc:Choice Requires="x14">
            <control shapeId="348388" r:id="rId206" name="Option Button 228">
              <controlPr defaultSize="0" autoFill="0" autoLine="0" autoPict="0">
                <anchor moveWithCells="1">
                  <from>
                    <xdr:col>5</xdr:col>
                    <xdr:colOff>91440</xdr:colOff>
                    <xdr:row>35</xdr:row>
                    <xdr:rowOff>30480</xdr:rowOff>
                  </from>
                  <to>
                    <xdr:col>5</xdr:col>
                    <xdr:colOff>243840</xdr:colOff>
                    <xdr:row>35</xdr:row>
                    <xdr:rowOff>175260</xdr:rowOff>
                  </to>
                </anchor>
              </controlPr>
            </control>
          </mc:Choice>
        </mc:AlternateContent>
        <mc:AlternateContent xmlns:mc="http://schemas.openxmlformats.org/markup-compatibility/2006">
          <mc:Choice Requires="x14">
            <control shapeId="348389" r:id="rId207" name="Option Button 229">
              <controlPr defaultSize="0" autoFill="0" autoLine="0" autoPict="0">
                <anchor moveWithCells="1">
                  <from>
                    <xdr:col>6</xdr:col>
                    <xdr:colOff>83820</xdr:colOff>
                    <xdr:row>35</xdr:row>
                    <xdr:rowOff>30480</xdr:rowOff>
                  </from>
                  <to>
                    <xdr:col>6</xdr:col>
                    <xdr:colOff>236220</xdr:colOff>
                    <xdr:row>35</xdr:row>
                    <xdr:rowOff>175260</xdr:rowOff>
                  </to>
                </anchor>
              </controlPr>
            </control>
          </mc:Choice>
        </mc:AlternateContent>
        <mc:AlternateContent xmlns:mc="http://schemas.openxmlformats.org/markup-compatibility/2006">
          <mc:Choice Requires="x14">
            <control shapeId="348390" r:id="rId208" name="Option Button 230">
              <controlPr defaultSize="0" autoFill="0" autoLine="0" autoPict="0">
                <anchor moveWithCells="1">
                  <from>
                    <xdr:col>7</xdr:col>
                    <xdr:colOff>68580</xdr:colOff>
                    <xdr:row>35</xdr:row>
                    <xdr:rowOff>30480</xdr:rowOff>
                  </from>
                  <to>
                    <xdr:col>7</xdr:col>
                    <xdr:colOff>228600</xdr:colOff>
                    <xdr:row>35</xdr:row>
                    <xdr:rowOff>175260</xdr:rowOff>
                  </to>
                </anchor>
              </controlPr>
            </control>
          </mc:Choice>
        </mc:AlternateContent>
        <mc:AlternateContent xmlns:mc="http://schemas.openxmlformats.org/markup-compatibility/2006">
          <mc:Choice Requires="x14">
            <control shapeId="348391" r:id="rId209" name="Option Button 231">
              <controlPr defaultSize="0" autoFill="0" autoLine="0" autoPict="0">
                <anchor moveWithCells="1">
                  <from>
                    <xdr:col>8</xdr:col>
                    <xdr:colOff>60960</xdr:colOff>
                    <xdr:row>35</xdr:row>
                    <xdr:rowOff>30480</xdr:rowOff>
                  </from>
                  <to>
                    <xdr:col>8</xdr:col>
                    <xdr:colOff>220980</xdr:colOff>
                    <xdr:row>35</xdr:row>
                    <xdr:rowOff>175260</xdr:rowOff>
                  </to>
                </anchor>
              </controlPr>
            </control>
          </mc:Choice>
        </mc:AlternateContent>
        <mc:AlternateContent xmlns:mc="http://schemas.openxmlformats.org/markup-compatibility/2006">
          <mc:Choice Requires="x14">
            <control shapeId="348392" r:id="rId210" name="Option Button 232">
              <controlPr defaultSize="0" autoFill="0" autoLine="0" autoPict="0">
                <anchor moveWithCells="1">
                  <from>
                    <xdr:col>9</xdr:col>
                    <xdr:colOff>53340</xdr:colOff>
                    <xdr:row>35</xdr:row>
                    <xdr:rowOff>30480</xdr:rowOff>
                  </from>
                  <to>
                    <xdr:col>9</xdr:col>
                    <xdr:colOff>205740</xdr:colOff>
                    <xdr:row>35</xdr:row>
                    <xdr:rowOff>175260</xdr:rowOff>
                  </to>
                </anchor>
              </controlPr>
            </control>
          </mc:Choice>
        </mc:AlternateContent>
        <mc:AlternateContent xmlns:mc="http://schemas.openxmlformats.org/markup-compatibility/2006">
          <mc:Choice Requires="x14">
            <control shapeId="348393" r:id="rId211" name="Group Box 233">
              <controlPr defaultSize="0" print="0" autoFill="0" autoPict="0">
                <anchor moveWithCells="1">
                  <from>
                    <xdr:col>5</xdr:col>
                    <xdr:colOff>0</xdr:colOff>
                    <xdr:row>35</xdr:row>
                    <xdr:rowOff>502920</xdr:rowOff>
                  </from>
                  <to>
                    <xdr:col>10</xdr:col>
                    <xdr:colOff>0</xdr:colOff>
                    <xdr:row>36</xdr:row>
                    <xdr:rowOff>213360</xdr:rowOff>
                  </to>
                </anchor>
              </controlPr>
            </control>
          </mc:Choice>
        </mc:AlternateContent>
        <mc:AlternateContent xmlns:mc="http://schemas.openxmlformats.org/markup-compatibility/2006">
          <mc:Choice Requires="x14">
            <control shapeId="348394" r:id="rId212" name="Option Button 234">
              <controlPr defaultSize="0" autoFill="0" autoLine="0" autoPict="0">
                <anchor moveWithCells="1">
                  <from>
                    <xdr:col>5</xdr:col>
                    <xdr:colOff>91440</xdr:colOff>
                    <xdr:row>36</xdr:row>
                    <xdr:rowOff>30480</xdr:rowOff>
                  </from>
                  <to>
                    <xdr:col>5</xdr:col>
                    <xdr:colOff>243840</xdr:colOff>
                    <xdr:row>36</xdr:row>
                    <xdr:rowOff>175260</xdr:rowOff>
                  </to>
                </anchor>
              </controlPr>
            </control>
          </mc:Choice>
        </mc:AlternateContent>
        <mc:AlternateContent xmlns:mc="http://schemas.openxmlformats.org/markup-compatibility/2006">
          <mc:Choice Requires="x14">
            <control shapeId="348395" r:id="rId213" name="Option Button 235">
              <controlPr defaultSize="0" autoFill="0" autoLine="0" autoPict="0">
                <anchor moveWithCells="1">
                  <from>
                    <xdr:col>6</xdr:col>
                    <xdr:colOff>83820</xdr:colOff>
                    <xdr:row>36</xdr:row>
                    <xdr:rowOff>30480</xdr:rowOff>
                  </from>
                  <to>
                    <xdr:col>6</xdr:col>
                    <xdr:colOff>236220</xdr:colOff>
                    <xdr:row>36</xdr:row>
                    <xdr:rowOff>175260</xdr:rowOff>
                  </to>
                </anchor>
              </controlPr>
            </control>
          </mc:Choice>
        </mc:AlternateContent>
        <mc:AlternateContent xmlns:mc="http://schemas.openxmlformats.org/markup-compatibility/2006">
          <mc:Choice Requires="x14">
            <control shapeId="348396" r:id="rId214" name="Option Button 236">
              <controlPr defaultSize="0" autoFill="0" autoLine="0" autoPict="0">
                <anchor moveWithCells="1">
                  <from>
                    <xdr:col>7</xdr:col>
                    <xdr:colOff>68580</xdr:colOff>
                    <xdr:row>36</xdr:row>
                    <xdr:rowOff>30480</xdr:rowOff>
                  </from>
                  <to>
                    <xdr:col>7</xdr:col>
                    <xdr:colOff>228600</xdr:colOff>
                    <xdr:row>36</xdr:row>
                    <xdr:rowOff>175260</xdr:rowOff>
                  </to>
                </anchor>
              </controlPr>
            </control>
          </mc:Choice>
        </mc:AlternateContent>
        <mc:AlternateContent xmlns:mc="http://schemas.openxmlformats.org/markup-compatibility/2006">
          <mc:Choice Requires="x14">
            <control shapeId="348397" r:id="rId215" name="Option Button 237">
              <controlPr defaultSize="0" autoFill="0" autoLine="0" autoPict="0">
                <anchor moveWithCells="1">
                  <from>
                    <xdr:col>8</xdr:col>
                    <xdr:colOff>60960</xdr:colOff>
                    <xdr:row>36</xdr:row>
                    <xdr:rowOff>30480</xdr:rowOff>
                  </from>
                  <to>
                    <xdr:col>8</xdr:col>
                    <xdr:colOff>220980</xdr:colOff>
                    <xdr:row>36</xdr:row>
                    <xdr:rowOff>175260</xdr:rowOff>
                  </to>
                </anchor>
              </controlPr>
            </control>
          </mc:Choice>
        </mc:AlternateContent>
        <mc:AlternateContent xmlns:mc="http://schemas.openxmlformats.org/markup-compatibility/2006">
          <mc:Choice Requires="x14">
            <control shapeId="348398" r:id="rId216" name="Option Button 238">
              <controlPr defaultSize="0" autoFill="0" autoLine="0" autoPict="0">
                <anchor moveWithCells="1">
                  <from>
                    <xdr:col>9</xdr:col>
                    <xdr:colOff>53340</xdr:colOff>
                    <xdr:row>36</xdr:row>
                    <xdr:rowOff>30480</xdr:rowOff>
                  </from>
                  <to>
                    <xdr:col>9</xdr:col>
                    <xdr:colOff>205740</xdr:colOff>
                    <xdr:row>36</xdr:row>
                    <xdr:rowOff>175260</xdr:rowOff>
                  </to>
                </anchor>
              </controlPr>
            </control>
          </mc:Choice>
        </mc:AlternateContent>
        <mc:AlternateContent xmlns:mc="http://schemas.openxmlformats.org/markup-compatibility/2006">
          <mc:Choice Requires="x14">
            <control shapeId="348399" r:id="rId217" name="Group Box 239">
              <controlPr defaultSize="0" print="0" autoFill="0" autoPict="0">
                <anchor moveWithCells="1">
                  <from>
                    <xdr:col>5</xdr:col>
                    <xdr:colOff>0</xdr:colOff>
                    <xdr:row>36</xdr:row>
                    <xdr:rowOff>502920</xdr:rowOff>
                  </from>
                  <to>
                    <xdr:col>10</xdr:col>
                    <xdr:colOff>0</xdr:colOff>
                    <xdr:row>37</xdr:row>
                    <xdr:rowOff>213360</xdr:rowOff>
                  </to>
                </anchor>
              </controlPr>
            </control>
          </mc:Choice>
        </mc:AlternateContent>
        <mc:AlternateContent xmlns:mc="http://schemas.openxmlformats.org/markup-compatibility/2006">
          <mc:Choice Requires="x14">
            <control shapeId="348400" r:id="rId218" name="Option Button 240">
              <controlPr defaultSize="0" autoFill="0" autoLine="0" autoPict="0">
                <anchor moveWithCells="1">
                  <from>
                    <xdr:col>5</xdr:col>
                    <xdr:colOff>91440</xdr:colOff>
                    <xdr:row>37</xdr:row>
                    <xdr:rowOff>30480</xdr:rowOff>
                  </from>
                  <to>
                    <xdr:col>5</xdr:col>
                    <xdr:colOff>243840</xdr:colOff>
                    <xdr:row>37</xdr:row>
                    <xdr:rowOff>175260</xdr:rowOff>
                  </to>
                </anchor>
              </controlPr>
            </control>
          </mc:Choice>
        </mc:AlternateContent>
        <mc:AlternateContent xmlns:mc="http://schemas.openxmlformats.org/markup-compatibility/2006">
          <mc:Choice Requires="x14">
            <control shapeId="348401" r:id="rId219" name="Option Button 241">
              <controlPr defaultSize="0" autoFill="0" autoLine="0" autoPict="0">
                <anchor moveWithCells="1">
                  <from>
                    <xdr:col>6</xdr:col>
                    <xdr:colOff>83820</xdr:colOff>
                    <xdr:row>37</xdr:row>
                    <xdr:rowOff>30480</xdr:rowOff>
                  </from>
                  <to>
                    <xdr:col>6</xdr:col>
                    <xdr:colOff>236220</xdr:colOff>
                    <xdr:row>37</xdr:row>
                    <xdr:rowOff>175260</xdr:rowOff>
                  </to>
                </anchor>
              </controlPr>
            </control>
          </mc:Choice>
        </mc:AlternateContent>
        <mc:AlternateContent xmlns:mc="http://schemas.openxmlformats.org/markup-compatibility/2006">
          <mc:Choice Requires="x14">
            <control shapeId="348402" r:id="rId220" name="Option Button 242">
              <controlPr defaultSize="0" autoFill="0" autoLine="0" autoPict="0">
                <anchor moveWithCells="1">
                  <from>
                    <xdr:col>7</xdr:col>
                    <xdr:colOff>68580</xdr:colOff>
                    <xdr:row>37</xdr:row>
                    <xdr:rowOff>30480</xdr:rowOff>
                  </from>
                  <to>
                    <xdr:col>7</xdr:col>
                    <xdr:colOff>228600</xdr:colOff>
                    <xdr:row>37</xdr:row>
                    <xdr:rowOff>175260</xdr:rowOff>
                  </to>
                </anchor>
              </controlPr>
            </control>
          </mc:Choice>
        </mc:AlternateContent>
        <mc:AlternateContent xmlns:mc="http://schemas.openxmlformats.org/markup-compatibility/2006">
          <mc:Choice Requires="x14">
            <control shapeId="348403" r:id="rId221" name="Option Button 243">
              <controlPr defaultSize="0" autoFill="0" autoLine="0" autoPict="0">
                <anchor moveWithCells="1">
                  <from>
                    <xdr:col>8</xdr:col>
                    <xdr:colOff>60960</xdr:colOff>
                    <xdr:row>37</xdr:row>
                    <xdr:rowOff>30480</xdr:rowOff>
                  </from>
                  <to>
                    <xdr:col>8</xdr:col>
                    <xdr:colOff>220980</xdr:colOff>
                    <xdr:row>37</xdr:row>
                    <xdr:rowOff>175260</xdr:rowOff>
                  </to>
                </anchor>
              </controlPr>
            </control>
          </mc:Choice>
        </mc:AlternateContent>
        <mc:AlternateContent xmlns:mc="http://schemas.openxmlformats.org/markup-compatibility/2006">
          <mc:Choice Requires="x14">
            <control shapeId="348404" r:id="rId222" name="Option Button 244">
              <controlPr defaultSize="0" autoFill="0" autoLine="0" autoPict="0">
                <anchor moveWithCells="1">
                  <from>
                    <xdr:col>9</xdr:col>
                    <xdr:colOff>53340</xdr:colOff>
                    <xdr:row>37</xdr:row>
                    <xdr:rowOff>30480</xdr:rowOff>
                  </from>
                  <to>
                    <xdr:col>9</xdr:col>
                    <xdr:colOff>205740</xdr:colOff>
                    <xdr:row>37</xdr:row>
                    <xdr:rowOff>175260</xdr:rowOff>
                  </to>
                </anchor>
              </controlPr>
            </control>
          </mc:Choice>
        </mc:AlternateContent>
        <mc:AlternateContent xmlns:mc="http://schemas.openxmlformats.org/markup-compatibility/2006">
          <mc:Choice Requires="x14">
            <control shapeId="348405" r:id="rId223" name="Group Box 245">
              <controlPr defaultSize="0" print="0" autoFill="0" autoPict="0">
                <anchor moveWithCells="1">
                  <from>
                    <xdr:col>5</xdr:col>
                    <xdr:colOff>0</xdr:colOff>
                    <xdr:row>37</xdr:row>
                    <xdr:rowOff>502920</xdr:rowOff>
                  </from>
                  <to>
                    <xdr:col>10</xdr:col>
                    <xdr:colOff>0</xdr:colOff>
                    <xdr:row>38</xdr:row>
                    <xdr:rowOff>213360</xdr:rowOff>
                  </to>
                </anchor>
              </controlPr>
            </control>
          </mc:Choice>
        </mc:AlternateContent>
        <mc:AlternateContent xmlns:mc="http://schemas.openxmlformats.org/markup-compatibility/2006">
          <mc:Choice Requires="x14">
            <control shapeId="348406" r:id="rId224" name="Option Button 246">
              <controlPr defaultSize="0" autoFill="0" autoLine="0" autoPict="0">
                <anchor moveWithCells="1">
                  <from>
                    <xdr:col>5</xdr:col>
                    <xdr:colOff>91440</xdr:colOff>
                    <xdr:row>38</xdr:row>
                    <xdr:rowOff>30480</xdr:rowOff>
                  </from>
                  <to>
                    <xdr:col>5</xdr:col>
                    <xdr:colOff>243840</xdr:colOff>
                    <xdr:row>38</xdr:row>
                    <xdr:rowOff>175260</xdr:rowOff>
                  </to>
                </anchor>
              </controlPr>
            </control>
          </mc:Choice>
        </mc:AlternateContent>
        <mc:AlternateContent xmlns:mc="http://schemas.openxmlformats.org/markup-compatibility/2006">
          <mc:Choice Requires="x14">
            <control shapeId="348407" r:id="rId225" name="Option Button 247">
              <controlPr defaultSize="0" autoFill="0" autoLine="0" autoPict="0">
                <anchor moveWithCells="1">
                  <from>
                    <xdr:col>6</xdr:col>
                    <xdr:colOff>83820</xdr:colOff>
                    <xdr:row>38</xdr:row>
                    <xdr:rowOff>30480</xdr:rowOff>
                  </from>
                  <to>
                    <xdr:col>6</xdr:col>
                    <xdr:colOff>236220</xdr:colOff>
                    <xdr:row>38</xdr:row>
                    <xdr:rowOff>175260</xdr:rowOff>
                  </to>
                </anchor>
              </controlPr>
            </control>
          </mc:Choice>
        </mc:AlternateContent>
        <mc:AlternateContent xmlns:mc="http://schemas.openxmlformats.org/markup-compatibility/2006">
          <mc:Choice Requires="x14">
            <control shapeId="348408" r:id="rId226" name="Option Button 248">
              <controlPr defaultSize="0" autoFill="0" autoLine="0" autoPict="0">
                <anchor moveWithCells="1">
                  <from>
                    <xdr:col>7</xdr:col>
                    <xdr:colOff>68580</xdr:colOff>
                    <xdr:row>38</xdr:row>
                    <xdr:rowOff>30480</xdr:rowOff>
                  </from>
                  <to>
                    <xdr:col>7</xdr:col>
                    <xdr:colOff>228600</xdr:colOff>
                    <xdr:row>38</xdr:row>
                    <xdr:rowOff>175260</xdr:rowOff>
                  </to>
                </anchor>
              </controlPr>
            </control>
          </mc:Choice>
        </mc:AlternateContent>
        <mc:AlternateContent xmlns:mc="http://schemas.openxmlformats.org/markup-compatibility/2006">
          <mc:Choice Requires="x14">
            <control shapeId="348409" r:id="rId227" name="Option Button 249">
              <controlPr defaultSize="0" autoFill="0" autoLine="0" autoPict="0">
                <anchor moveWithCells="1">
                  <from>
                    <xdr:col>8</xdr:col>
                    <xdr:colOff>60960</xdr:colOff>
                    <xdr:row>38</xdr:row>
                    <xdr:rowOff>30480</xdr:rowOff>
                  </from>
                  <to>
                    <xdr:col>8</xdr:col>
                    <xdr:colOff>220980</xdr:colOff>
                    <xdr:row>38</xdr:row>
                    <xdr:rowOff>175260</xdr:rowOff>
                  </to>
                </anchor>
              </controlPr>
            </control>
          </mc:Choice>
        </mc:AlternateContent>
        <mc:AlternateContent xmlns:mc="http://schemas.openxmlformats.org/markup-compatibility/2006">
          <mc:Choice Requires="x14">
            <control shapeId="348410" r:id="rId228" name="Option Button 250">
              <controlPr defaultSize="0" autoFill="0" autoLine="0" autoPict="0">
                <anchor moveWithCells="1">
                  <from>
                    <xdr:col>9</xdr:col>
                    <xdr:colOff>53340</xdr:colOff>
                    <xdr:row>38</xdr:row>
                    <xdr:rowOff>30480</xdr:rowOff>
                  </from>
                  <to>
                    <xdr:col>9</xdr:col>
                    <xdr:colOff>205740</xdr:colOff>
                    <xdr:row>38</xdr:row>
                    <xdr:rowOff>175260</xdr:rowOff>
                  </to>
                </anchor>
              </controlPr>
            </control>
          </mc:Choice>
        </mc:AlternateContent>
        <mc:AlternateContent xmlns:mc="http://schemas.openxmlformats.org/markup-compatibility/2006">
          <mc:Choice Requires="x14">
            <control shapeId="348416" r:id="rId229" name="Check Box 256">
              <controlPr locked="0" defaultSize="0" autoFill="0" autoLine="0" autoPict="0">
                <anchor moveWithCells="1">
                  <from>
                    <xdr:col>0</xdr:col>
                    <xdr:colOff>144780</xdr:colOff>
                    <xdr:row>12</xdr:row>
                    <xdr:rowOff>175260</xdr:rowOff>
                  </from>
                  <to>
                    <xdr:col>0</xdr:col>
                    <xdr:colOff>373380</xdr:colOff>
                    <xdr:row>13</xdr:row>
                    <xdr:rowOff>220980</xdr:rowOff>
                  </to>
                </anchor>
              </controlPr>
            </control>
          </mc:Choice>
        </mc:AlternateContent>
        <mc:AlternateContent xmlns:mc="http://schemas.openxmlformats.org/markup-compatibility/2006">
          <mc:Choice Requires="x14">
            <control shapeId="348417" r:id="rId230" name="Check Box 257">
              <controlPr locked="0" defaultSize="0" autoFill="0" autoLine="0" autoPict="0">
                <anchor moveWithCells="1">
                  <from>
                    <xdr:col>0</xdr:col>
                    <xdr:colOff>144780</xdr:colOff>
                    <xdr:row>13</xdr:row>
                    <xdr:rowOff>487680</xdr:rowOff>
                  </from>
                  <to>
                    <xdr:col>0</xdr:col>
                    <xdr:colOff>373380</xdr:colOff>
                    <xdr:row>14</xdr:row>
                    <xdr:rowOff>220980</xdr:rowOff>
                  </to>
                </anchor>
              </controlPr>
            </control>
          </mc:Choice>
        </mc:AlternateContent>
        <mc:AlternateContent xmlns:mc="http://schemas.openxmlformats.org/markup-compatibility/2006">
          <mc:Choice Requires="x14">
            <control shapeId="348418" r:id="rId231" name="Check Box 258">
              <controlPr locked="0" defaultSize="0" autoFill="0" autoLine="0" autoPict="0">
                <anchor moveWithCells="1">
                  <from>
                    <xdr:col>0</xdr:col>
                    <xdr:colOff>144780</xdr:colOff>
                    <xdr:row>14</xdr:row>
                    <xdr:rowOff>487680</xdr:rowOff>
                  </from>
                  <to>
                    <xdr:col>0</xdr:col>
                    <xdr:colOff>373380</xdr:colOff>
                    <xdr:row>15</xdr:row>
                    <xdr:rowOff>220980</xdr:rowOff>
                  </to>
                </anchor>
              </controlPr>
            </control>
          </mc:Choice>
        </mc:AlternateContent>
        <mc:AlternateContent xmlns:mc="http://schemas.openxmlformats.org/markup-compatibility/2006">
          <mc:Choice Requires="x14">
            <control shapeId="348419" r:id="rId232" name="Check Box 259">
              <controlPr locked="0" defaultSize="0" autoFill="0" autoLine="0" autoPict="0">
                <anchor moveWithCells="1">
                  <from>
                    <xdr:col>0</xdr:col>
                    <xdr:colOff>144780</xdr:colOff>
                    <xdr:row>15</xdr:row>
                    <xdr:rowOff>487680</xdr:rowOff>
                  </from>
                  <to>
                    <xdr:col>0</xdr:col>
                    <xdr:colOff>373380</xdr:colOff>
                    <xdr:row>16</xdr:row>
                    <xdr:rowOff>220980</xdr:rowOff>
                  </to>
                </anchor>
              </controlPr>
            </control>
          </mc:Choice>
        </mc:AlternateContent>
        <mc:AlternateContent xmlns:mc="http://schemas.openxmlformats.org/markup-compatibility/2006">
          <mc:Choice Requires="x14">
            <control shapeId="348420" r:id="rId233" name="Check Box 260">
              <controlPr locked="0" defaultSize="0" autoFill="0" autoLine="0" autoPict="0">
                <anchor moveWithCells="1">
                  <from>
                    <xdr:col>0</xdr:col>
                    <xdr:colOff>144780</xdr:colOff>
                    <xdr:row>16</xdr:row>
                    <xdr:rowOff>487680</xdr:rowOff>
                  </from>
                  <to>
                    <xdr:col>0</xdr:col>
                    <xdr:colOff>373380</xdr:colOff>
                    <xdr:row>17</xdr:row>
                    <xdr:rowOff>220980</xdr:rowOff>
                  </to>
                </anchor>
              </controlPr>
            </control>
          </mc:Choice>
        </mc:AlternateContent>
        <mc:AlternateContent xmlns:mc="http://schemas.openxmlformats.org/markup-compatibility/2006">
          <mc:Choice Requires="x14">
            <control shapeId="348421" r:id="rId234" name="Check Box 261">
              <controlPr locked="0" defaultSize="0" autoFill="0" autoLine="0" autoPict="0">
                <anchor moveWithCells="1">
                  <from>
                    <xdr:col>0</xdr:col>
                    <xdr:colOff>144780</xdr:colOff>
                    <xdr:row>17</xdr:row>
                    <xdr:rowOff>487680</xdr:rowOff>
                  </from>
                  <to>
                    <xdr:col>0</xdr:col>
                    <xdr:colOff>373380</xdr:colOff>
                    <xdr:row>18</xdr:row>
                    <xdr:rowOff>220980</xdr:rowOff>
                  </to>
                </anchor>
              </controlPr>
            </control>
          </mc:Choice>
        </mc:AlternateContent>
        <mc:AlternateContent xmlns:mc="http://schemas.openxmlformats.org/markup-compatibility/2006">
          <mc:Choice Requires="x14">
            <control shapeId="348422" r:id="rId235" name="Check Box 262">
              <controlPr locked="0" defaultSize="0" autoFill="0" autoLine="0" autoPict="0">
                <anchor moveWithCells="1">
                  <from>
                    <xdr:col>0</xdr:col>
                    <xdr:colOff>144780</xdr:colOff>
                    <xdr:row>18</xdr:row>
                    <xdr:rowOff>487680</xdr:rowOff>
                  </from>
                  <to>
                    <xdr:col>0</xdr:col>
                    <xdr:colOff>373380</xdr:colOff>
                    <xdr:row>19</xdr:row>
                    <xdr:rowOff>220980</xdr:rowOff>
                  </to>
                </anchor>
              </controlPr>
            </control>
          </mc:Choice>
        </mc:AlternateContent>
        <mc:AlternateContent xmlns:mc="http://schemas.openxmlformats.org/markup-compatibility/2006">
          <mc:Choice Requires="x14">
            <control shapeId="348423" r:id="rId236" name="Check Box 263">
              <controlPr defaultSize="0" autoFill="0" autoLine="0" autoPict="0">
                <anchor moveWithCells="1">
                  <from>
                    <xdr:col>0</xdr:col>
                    <xdr:colOff>144780</xdr:colOff>
                    <xdr:row>19</xdr:row>
                    <xdr:rowOff>487680</xdr:rowOff>
                  </from>
                  <to>
                    <xdr:col>0</xdr:col>
                    <xdr:colOff>373380</xdr:colOff>
                    <xdr:row>20</xdr:row>
                    <xdr:rowOff>220980</xdr:rowOff>
                  </to>
                </anchor>
              </controlPr>
            </control>
          </mc:Choice>
        </mc:AlternateContent>
        <mc:AlternateContent xmlns:mc="http://schemas.openxmlformats.org/markup-compatibility/2006">
          <mc:Choice Requires="x14">
            <control shapeId="348424" r:id="rId237" name="Check Box 264">
              <controlPr defaultSize="0" autoFill="0" autoLine="0" autoPict="0">
                <anchor moveWithCells="1">
                  <from>
                    <xdr:col>0</xdr:col>
                    <xdr:colOff>144780</xdr:colOff>
                    <xdr:row>20</xdr:row>
                    <xdr:rowOff>487680</xdr:rowOff>
                  </from>
                  <to>
                    <xdr:col>0</xdr:col>
                    <xdr:colOff>373380</xdr:colOff>
                    <xdr:row>21</xdr:row>
                    <xdr:rowOff>220980</xdr:rowOff>
                  </to>
                </anchor>
              </controlPr>
            </control>
          </mc:Choice>
        </mc:AlternateContent>
        <mc:AlternateContent xmlns:mc="http://schemas.openxmlformats.org/markup-compatibility/2006">
          <mc:Choice Requires="x14">
            <control shapeId="348425" r:id="rId238" name="Check Box 265">
              <controlPr defaultSize="0" autoFill="0" autoLine="0" autoPict="0">
                <anchor moveWithCells="1">
                  <from>
                    <xdr:col>0</xdr:col>
                    <xdr:colOff>144780</xdr:colOff>
                    <xdr:row>21</xdr:row>
                    <xdr:rowOff>487680</xdr:rowOff>
                  </from>
                  <to>
                    <xdr:col>0</xdr:col>
                    <xdr:colOff>373380</xdr:colOff>
                    <xdr:row>22</xdr:row>
                    <xdr:rowOff>220980</xdr:rowOff>
                  </to>
                </anchor>
              </controlPr>
            </control>
          </mc:Choice>
        </mc:AlternateContent>
        <mc:AlternateContent xmlns:mc="http://schemas.openxmlformats.org/markup-compatibility/2006">
          <mc:Choice Requires="x14">
            <control shapeId="348426" r:id="rId239" name="Check Box 266">
              <controlPr defaultSize="0" autoFill="0" autoLine="0" autoPict="0">
                <anchor moveWithCells="1">
                  <from>
                    <xdr:col>0</xdr:col>
                    <xdr:colOff>144780</xdr:colOff>
                    <xdr:row>22</xdr:row>
                    <xdr:rowOff>487680</xdr:rowOff>
                  </from>
                  <to>
                    <xdr:col>0</xdr:col>
                    <xdr:colOff>373380</xdr:colOff>
                    <xdr:row>23</xdr:row>
                    <xdr:rowOff>220980</xdr:rowOff>
                  </to>
                </anchor>
              </controlPr>
            </control>
          </mc:Choice>
        </mc:AlternateContent>
        <mc:AlternateContent xmlns:mc="http://schemas.openxmlformats.org/markup-compatibility/2006">
          <mc:Choice Requires="x14">
            <control shapeId="348427" r:id="rId240" name="Check Box 267">
              <controlPr defaultSize="0" autoFill="0" autoLine="0" autoPict="0">
                <anchor moveWithCells="1">
                  <from>
                    <xdr:col>0</xdr:col>
                    <xdr:colOff>144780</xdr:colOff>
                    <xdr:row>23</xdr:row>
                    <xdr:rowOff>487680</xdr:rowOff>
                  </from>
                  <to>
                    <xdr:col>0</xdr:col>
                    <xdr:colOff>373380</xdr:colOff>
                    <xdr:row>24</xdr:row>
                    <xdr:rowOff>220980</xdr:rowOff>
                  </to>
                </anchor>
              </controlPr>
            </control>
          </mc:Choice>
        </mc:AlternateContent>
        <mc:AlternateContent xmlns:mc="http://schemas.openxmlformats.org/markup-compatibility/2006">
          <mc:Choice Requires="x14">
            <control shapeId="348428" r:id="rId241" name="Check Box 268">
              <controlPr defaultSize="0" autoFill="0" autoLine="0" autoPict="0">
                <anchor moveWithCells="1">
                  <from>
                    <xdr:col>0</xdr:col>
                    <xdr:colOff>144780</xdr:colOff>
                    <xdr:row>24</xdr:row>
                    <xdr:rowOff>487680</xdr:rowOff>
                  </from>
                  <to>
                    <xdr:col>0</xdr:col>
                    <xdr:colOff>373380</xdr:colOff>
                    <xdr:row>25</xdr:row>
                    <xdr:rowOff>220980</xdr:rowOff>
                  </to>
                </anchor>
              </controlPr>
            </control>
          </mc:Choice>
        </mc:AlternateContent>
        <mc:AlternateContent xmlns:mc="http://schemas.openxmlformats.org/markup-compatibility/2006">
          <mc:Choice Requires="x14">
            <control shapeId="348429" r:id="rId242" name="Check Box 269">
              <controlPr defaultSize="0" autoFill="0" autoLine="0" autoPict="0">
                <anchor moveWithCells="1">
                  <from>
                    <xdr:col>0</xdr:col>
                    <xdr:colOff>144780</xdr:colOff>
                    <xdr:row>25</xdr:row>
                    <xdr:rowOff>480060</xdr:rowOff>
                  </from>
                  <to>
                    <xdr:col>0</xdr:col>
                    <xdr:colOff>373380</xdr:colOff>
                    <xdr:row>26</xdr:row>
                    <xdr:rowOff>213360</xdr:rowOff>
                  </to>
                </anchor>
              </controlPr>
            </control>
          </mc:Choice>
        </mc:AlternateContent>
        <mc:AlternateContent xmlns:mc="http://schemas.openxmlformats.org/markup-compatibility/2006">
          <mc:Choice Requires="x14">
            <control shapeId="348430" r:id="rId243" name="Check Box 270">
              <controlPr defaultSize="0" autoFill="0" autoLine="0" autoPict="0">
                <anchor moveWithCells="1">
                  <from>
                    <xdr:col>0</xdr:col>
                    <xdr:colOff>144780</xdr:colOff>
                    <xdr:row>26</xdr:row>
                    <xdr:rowOff>480060</xdr:rowOff>
                  </from>
                  <to>
                    <xdr:col>0</xdr:col>
                    <xdr:colOff>373380</xdr:colOff>
                    <xdr:row>27</xdr:row>
                    <xdr:rowOff>213360</xdr:rowOff>
                  </to>
                </anchor>
              </controlPr>
            </control>
          </mc:Choice>
        </mc:AlternateContent>
        <mc:AlternateContent xmlns:mc="http://schemas.openxmlformats.org/markup-compatibility/2006">
          <mc:Choice Requires="x14">
            <control shapeId="348431" r:id="rId244" name="Check Box 271">
              <controlPr defaultSize="0" autoFill="0" autoLine="0" autoPict="0">
                <anchor moveWithCells="1">
                  <from>
                    <xdr:col>0</xdr:col>
                    <xdr:colOff>144780</xdr:colOff>
                    <xdr:row>27</xdr:row>
                    <xdr:rowOff>480060</xdr:rowOff>
                  </from>
                  <to>
                    <xdr:col>0</xdr:col>
                    <xdr:colOff>373380</xdr:colOff>
                    <xdr:row>28</xdr:row>
                    <xdr:rowOff>213360</xdr:rowOff>
                  </to>
                </anchor>
              </controlPr>
            </control>
          </mc:Choice>
        </mc:AlternateContent>
        <mc:AlternateContent xmlns:mc="http://schemas.openxmlformats.org/markup-compatibility/2006">
          <mc:Choice Requires="x14">
            <control shapeId="348432" r:id="rId245" name="Check Box 272">
              <controlPr defaultSize="0" autoFill="0" autoLine="0" autoPict="0">
                <anchor moveWithCells="1">
                  <from>
                    <xdr:col>0</xdr:col>
                    <xdr:colOff>144780</xdr:colOff>
                    <xdr:row>28</xdr:row>
                    <xdr:rowOff>480060</xdr:rowOff>
                  </from>
                  <to>
                    <xdr:col>0</xdr:col>
                    <xdr:colOff>373380</xdr:colOff>
                    <xdr:row>29</xdr:row>
                    <xdr:rowOff>213360</xdr:rowOff>
                  </to>
                </anchor>
              </controlPr>
            </control>
          </mc:Choice>
        </mc:AlternateContent>
        <mc:AlternateContent xmlns:mc="http://schemas.openxmlformats.org/markup-compatibility/2006">
          <mc:Choice Requires="x14">
            <control shapeId="348433" r:id="rId246" name="Check Box 273">
              <controlPr defaultSize="0" autoFill="0" autoLine="0" autoPict="0">
                <anchor moveWithCells="1">
                  <from>
                    <xdr:col>0</xdr:col>
                    <xdr:colOff>144780</xdr:colOff>
                    <xdr:row>29</xdr:row>
                    <xdr:rowOff>480060</xdr:rowOff>
                  </from>
                  <to>
                    <xdr:col>0</xdr:col>
                    <xdr:colOff>373380</xdr:colOff>
                    <xdr:row>30</xdr:row>
                    <xdr:rowOff>213360</xdr:rowOff>
                  </to>
                </anchor>
              </controlPr>
            </control>
          </mc:Choice>
        </mc:AlternateContent>
        <mc:AlternateContent xmlns:mc="http://schemas.openxmlformats.org/markup-compatibility/2006">
          <mc:Choice Requires="x14">
            <control shapeId="348434" r:id="rId247" name="Check Box 274">
              <controlPr defaultSize="0" autoFill="0" autoLine="0" autoPict="0">
                <anchor moveWithCells="1">
                  <from>
                    <xdr:col>0</xdr:col>
                    <xdr:colOff>144780</xdr:colOff>
                    <xdr:row>30</xdr:row>
                    <xdr:rowOff>480060</xdr:rowOff>
                  </from>
                  <to>
                    <xdr:col>0</xdr:col>
                    <xdr:colOff>373380</xdr:colOff>
                    <xdr:row>31</xdr:row>
                    <xdr:rowOff>213360</xdr:rowOff>
                  </to>
                </anchor>
              </controlPr>
            </control>
          </mc:Choice>
        </mc:AlternateContent>
        <mc:AlternateContent xmlns:mc="http://schemas.openxmlformats.org/markup-compatibility/2006">
          <mc:Choice Requires="x14">
            <control shapeId="348435" r:id="rId248" name="Check Box 275">
              <controlPr defaultSize="0" autoFill="0" autoLine="0" autoPict="0">
                <anchor moveWithCells="1">
                  <from>
                    <xdr:col>0</xdr:col>
                    <xdr:colOff>144780</xdr:colOff>
                    <xdr:row>31</xdr:row>
                    <xdr:rowOff>480060</xdr:rowOff>
                  </from>
                  <to>
                    <xdr:col>0</xdr:col>
                    <xdr:colOff>373380</xdr:colOff>
                    <xdr:row>32</xdr:row>
                    <xdr:rowOff>213360</xdr:rowOff>
                  </to>
                </anchor>
              </controlPr>
            </control>
          </mc:Choice>
        </mc:AlternateContent>
        <mc:AlternateContent xmlns:mc="http://schemas.openxmlformats.org/markup-compatibility/2006">
          <mc:Choice Requires="x14">
            <control shapeId="348436" r:id="rId249" name="Check Box 276">
              <controlPr defaultSize="0" autoFill="0" autoLine="0" autoPict="0">
                <anchor moveWithCells="1">
                  <from>
                    <xdr:col>0</xdr:col>
                    <xdr:colOff>144780</xdr:colOff>
                    <xdr:row>32</xdr:row>
                    <xdr:rowOff>480060</xdr:rowOff>
                  </from>
                  <to>
                    <xdr:col>0</xdr:col>
                    <xdr:colOff>373380</xdr:colOff>
                    <xdr:row>33</xdr:row>
                    <xdr:rowOff>213360</xdr:rowOff>
                  </to>
                </anchor>
              </controlPr>
            </control>
          </mc:Choice>
        </mc:AlternateContent>
        <mc:AlternateContent xmlns:mc="http://schemas.openxmlformats.org/markup-compatibility/2006">
          <mc:Choice Requires="x14">
            <control shapeId="348439" r:id="rId250" name="Check Box 279">
              <controlPr defaultSize="0" autoFill="0" autoLine="0" autoPict="0">
                <anchor moveWithCells="1">
                  <from>
                    <xdr:col>0</xdr:col>
                    <xdr:colOff>144780</xdr:colOff>
                    <xdr:row>33</xdr:row>
                    <xdr:rowOff>480060</xdr:rowOff>
                  </from>
                  <to>
                    <xdr:col>0</xdr:col>
                    <xdr:colOff>373380</xdr:colOff>
                    <xdr:row>34</xdr:row>
                    <xdr:rowOff>213360</xdr:rowOff>
                  </to>
                </anchor>
              </controlPr>
            </control>
          </mc:Choice>
        </mc:AlternateContent>
        <mc:AlternateContent xmlns:mc="http://schemas.openxmlformats.org/markup-compatibility/2006">
          <mc:Choice Requires="x14">
            <control shapeId="348440" r:id="rId251" name="Check Box 280">
              <controlPr defaultSize="0" autoFill="0" autoLine="0" autoPict="0">
                <anchor moveWithCells="1">
                  <from>
                    <xdr:col>0</xdr:col>
                    <xdr:colOff>144780</xdr:colOff>
                    <xdr:row>34</xdr:row>
                    <xdr:rowOff>480060</xdr:rowOff>
                  </from>
                  <to>
                    <xdr:col>0</xdr:col>
                    <xdr:colOff>373380</xdr:colOff>
                    <xdr:row>35</xdr:row>
                    <xdr:rowOff>213360</xdr:rowOff>
                  </to>
                </anchor>
              </controlPr>
            </control>
          </mc:Choice>
        </mc:AlternateContent>
        <mc:AlternateContent xmlns:mc="http://schemas.openxmlformats.org/markup-compatibility/2006">
          <mc:Choice Requires="x14">
            <control shapeId="348441" r:id="rId252" name="Check Box 281">
              <controlPr defaultSize="0" autoFill="0" autoLine="0" autoPict="0">
                <anchor moveWithCells="1">
                  <from>
                    <xdr:col>0</xdr:col>
                    <xdr:colOff>144780</xdr:colOff>
                    <xdr:row>35</xdr:row>
                    <xdr:rowOff>480060</xdr:rowOff>
                  </from>
                  <to>
                    <xdr:col>0</xdr:col>
                    <xdr:colOff>373380</xdr:colOff>
                    <xdr:row>36</xdr:row>
                    <xdr:rowOff>213360</xdr:rowOff>
                  </to>
                </anchor>
              </controlPr>
            </control>
          </mc:Choice>
        </mc:AlternateContent>
        <mc:AlternateContent xmlns:mc="http://schemas.openxmlformats.org/markup-compatibility/2006">
          <mc:Choice Requires="x14">
            <control shapeId="348442" r:id="rId253" name="Check Box 282">
              <controlPr defaultSize="0" autoFill="0" autoLine="0" autoPict="0">
                <anchor moveWithCells="1">
                  <from>
                    <xdr:col>0</xdr:col>
                    <xdr:colOff>144780</xdr:colOff>
                    <xdr:row>36</xdr:row>
                    <xdr:rowOff>480060</xdr:rowOff>
                  </from>
                  <to>
                    <xdr:col>0</xdr:col>
                    <xdr:colOff>373380</xdr:colOff>
                    <xdr:row>37</xdr:row>
                    <xdr:rowOff>213360</xdr:rowOff>
                  </to>
                </anchor>
              </controlPr>
            </control>
          </mc:Choice>
        </mc:AlternateContent>
        <mc:AlternateContent xmlns:mc="http://schemas.openxmlformats.org/markup-compatibility/2006">
          <mc:Choice Requires="x14">
            <control shapeId="348443" r:id="rId254" name="Check Box 283">
              <controlPr defaultSize="0" autoFill="0" autoLine="0" autoPict="0">
                <anchor moveWithCells="1">
                  <from>
                    <xdr:col>0</xdr:col>
                    <xdr:colOff>144780</xdr:colOff>
                    <xdr:row>37</xdr:row>
                    <xdr:rowOff>480060</xdr:rowOff>
                  </from>
                  <to>
                    <xdr:col>0</xdr:col>
                    <xdr:colOff>373380</xdr:colOff>
                    <xdr:row>38</xdr:row>
                    <xdr:rowOff>213360</xdr:rowOff>
                  </to>
                </anchor>
              </controlPr>
            </control>
          </mc:Choice>
        </mc:AlternateContent>
        <mc:AlternateContent xmlns:mc="http://schemas.openxmlformats.org/markup-compatibility/2006">
          <mc:Choice Requires="x14">
            <control shapeId="348444" r:id="rId255" name="Drop Down 284">
              <controlPr defaultSize="0" print="0" autoLine="0" autoPict="0">
                <anchor moveWithCells="1">
                  <from>
                    <xdr:col>13</xdr:col>
                    <xdr:colOff>838200</xdr:colOff>
                    <xdr:row>1</xdr:row>
                    <xdr:rowOff>60960</xdr:rowOff>
                  </from>
                  <to>
                    <xdr:col>15</xdr:col>
                    <xdr:colOff>0</xdr:colOff>
                    <xdr:row>1</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r:uid="{00000000-0002-0000-1300-000006000000}">
          <x14:formula1>
            <xm:f>' '!#REF!</xm:f>
          </x14:formula1>
          <xm:sqref>O3</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7">
    <tabColor theme="0" tint="-0.14999847407452621"/>
  </sheetPr>
  <dimension ref="A1:I79"/>
  <sheetViews>
    <sheetView showGridLines="0" zoomScaleNormal="100" workbookViewId="0">
      <pane ySplit="1" topLeftCell="A2" activePane="bottomLeft" state="frozen"/>
      <selection activeCell="G1" sqref="G1"/>
      <selection pane="bottomLeft" activeCell="C5" sqref="C5"/>
    </sheetView>
  </sheetViews>
  <sheetFormatPr baseColWidth="10" defaultColWidth="6.5546875" defaultRowHeight="14.4" x14ac:dyDescent="0.2"/>
  <cols>
    <col min="1" max="1" width="7" style="636" customWidth="1"/>
    <col min="2" max="2" width="75.88671875" style="200" customWidth="1"/>
    <col min="3" max="3" width="3.5546875" style="634" bestFit="1" customWidth="1"/>
    <col min="4" max="5" width="11.44140625" style="634" customWidth="1"/>
    <col min="6" max="6" width="4.554687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67" t="str">
        <f ca="1">' '!A572</f>
        <v>Check-list "Période d'essai "</v>
      </c>
      <c r="C1" s="605"/>
      <c r="D1" s="606"/>
      <c r="E1" s="176"/>
      <c r="F1" s="175"/>
      <c r="G1" s="177"/>
      <c r="H1" s="177"/>
      <c r="I1" s="177"/>
    </row>
    <row r="2" spans="1:9" s="181" customFormat="1" ht="24" customHeight="1" x14ac:dyDescent="0.3">
      <c r="A2" s="122"/>
      <c r="B2" s="607"/>
      <c r="C2" s="608"/>
      <c r="D2" s="608"/>
      <c r="E2" s="608"/>
      <c r="F2" s="609"/>
      <c r="G2" s="182"/>
      <c r="H2" s="182"/>
      <c r="I2" s="182"/>
    </row>
    <row r="3" spans="1:9" ht="15.6" x14ac:dyDescent="0.25">
      <c r="A3" s="125">
        <v>1</v>
      </c>
      <c r="B3" s="729" t="e">
        <f>F3</f>
        <v>#DIV/0!</v>
      </c>
      <c r="C3" s="611">
        <f>IF((SUM(C5:C9))=(COUNT(C5:C9)),1,3)</f>
        <v>1</v>
      </c>
      <c r="D3" s="612" t="str">
        <f ca="1">' '!A574</f>
        <v>Responsable</v>
      </c>
      <c r="E3" s="613" t="str">
        <f ca="1">' '!A575</f>
        <v>Délai</v>
      </c>
      <c r="F3" s="730" t="e">
        <f>-((SUM(C5:C9))/(COUNT(C5:C9)*3))+133%</f>
        <v>#DIV/0!</v>
      </c>
    </row>
    <row r="4" spans="1:9" ht="12.75" customHeight="1" x14ac:dyDescent="0.25">
      <c r="A4" s="125"/>
      <c r="B4" s="615"/>
      <c r="C4" s="616"/>
      <c r="D4" s="617"/>
      <c r="E4" s="618"/>
      <c r="F4" s="730"/>
    </row>
    <row r="5" spans="1:9" x14ac:dyDescent="0.2">
      <c r="A5" s="126">
        <v>1.1000000000000001</v>
      </c>
      <c r="B5" s="619" t="str">
        <f ca="1">' '!A578</f>
        <v>Le collaborateur doit rapidement se sentir bien et être intégré.</v>
      </c>
      <c r="C5" s="620"/>
      <c r="D5" s="621" t="s">
        <v>377</v>
      </c>
      <c r="E5" s="622">
        <v>42005</v>
      </c>
      <c r="F5" s="623"/>
    </row>
    <row r="6" spans="1:9" ht="28.8" x14ac:dyDescent="0.2">
      <c r="A6" s="126">
        <v>1.2</v>
      </c>
      <c r="B6" s="619" t="str">
        <f ca="1">' '!A579</f>
        <v>Il a besoin de toutes les informations importantes et doit connaître tout ce qui est essentiel.</v>
      </c>
      <c r="C6" s="620"/>
      <c r="D6" s="621"/>
      <c r="E6" s="622"/>
      <c r="F6" s="623"/>
      <c r="H6" s="274"/>
    </row>
    <row r="7" spans="1:9" x14ac:dyDescent="0.2">
      <c r="A7" s="126">
        <v>1.3</v>
      </c>
      <c r="B7" s="619" t="str">
        <f ca="1">' '!A580</f>
        <v>Les équipements techniques dont il a besoin doivent fonctionner.</v>
      </c>
      <c r="C7" s="620"/>
      <c r="D7" s="621"/>
      <c r="E7" s="622"/>
      <c r="F7" s="623"/>
    </row>
    <row r="8" spans="1:9" x14ac:dyDescent="0.2">
      <c r="A8" s="126">
        <v>1.4</v>
      </c>
      <c r="B8" s="619" t="str">
        <f ca="1">' '!A581</f>
        <v>Le collaborateur se familiarise vite et devient rapidement productif.</v>
      </c>
      <c r="C8" s="620"/>
      <c r="D8" s="621"/>
      <c r="E8" s="622"/>
      <c r="F8" s="623"/>
    </row>
    <row r="9" spans="1:9" x14ac:dyDescent="0.2">
      <c r="A9" s="126">
        <v>1.5</v>
      </c>
      <c r="B9" s="619" t="str">
        <f ca="1">' '!A582</f>
        <v>Avant la fin de la période d'essai, l'entreprise peut mieux évaluer les performances.</v>
      </c>
      <c r="C9" s="620"/>
      <c r="D9" s="621"/>
      <c r="E9" s="622"/>
      <c r="F9" s="623"/>
    </row>
    <row r="10" spans="1:9" ht="15.6" x14ac:dyDescent="0.2">
      <c r="A10" s="125">
        <v>2</v>
      </c>
      <c r="B10" s="731" t="e">
        <f>F10</f>
        <v>#DIV/0!</v>
      </c>
      <c r="C10" s="625">
        <f>IF((SUM(C11:C24))=(COUNT(C11:C24)),1,3)</f>
        <v>1</v>
      </c>
      <c r="D10" s="626" t="str">
        <f ca="1">$D$3</f>
        <v>Responsable</v>
      </c>
      <c r="E10" s="627" t="str">
        <f ca="1">$E$3</f>
        <v>Délai</v>
      </c>
      <c r="F10" s="614" t="e">
        <f>-((SUM(C11:C24))/(COUNT(C11:C24)*3))+133%</f>
        <v>#DIV/0!</v>
      </c>
    </row>
    <row r="11" spans="1:9" ht="28.8" x14ac:dyDescent="0.2">
      <c r="A11" s="127">
        <v>2.1</v>
      </c>
      <c r="B11" s="619" t="str">
        <f ca="1">' '!A584</f>
        <v>Préparer le poste de travail pour le collaborateur (le cas échéant les dispositifs spécifiques, p. ex. pour les personnes handicapées)</v>
      </c>
      <c r="C11" s="620"/>
      <c r="D11" s="621"/>
      <c r="E11" s="622"/>
      <c r="F11" s="623"/>
    </row>
    <row r="12" spans="1:9" ht="28.8" x14ac:dyDescent="0.2">
      <c r="A12" s="127">
        <v>2.2000000000000002</v>
      </c>
      <c r="B12" s="619" t="str">
        <f ca="1">' '!A585</f>
        <v>Mettre à disposition les outils et le matériel nécessaires (papier et stylos) sur le poste de travail.</v>
      </c>
      <c r="C12" s="620"/>
      <c r="D12" s="621"/>
      <c r="E12" s="622"/>
      <c r="F12" s="623"/>
      <c r="H12" s="274"/>
    </row>
    <row r="13" spans="1:9" x14ac:dyDescent="0.2">
      <c r="A13" s="127">
        <v>2.2999999999999998</v>
      </c>
      <c r="B13" s="619" t="str">
        <f ca="1">' '!A586</f>
        <v>Installer le PC</v>
      </c>
      <c r="C13" s="620"/>
      <c r="D13" s="621"/>
      <c r="E13" s="622"/>
      <c r="F13" s="623"/>
    </row>
    <row r="14" spans="1:9" x14ac:dyDescent="0.2">
      <c r="A14" s="127">
        <v>2.4</v>
      </c>
      <c r="B14" s="619" t="str">
        <f ca="1">' '!A587</f>
        <v>Installer l'adresse e-mail</v>
      </c>
      <c r="C14" s="620"/>
      <c r="D14" s="621"/>
      <c r="E14" s="622"/>
      <c r="F14" s="623"/>
    </row>
    <row r="15" spans="1:9" ht="28.8" x14ac:dyDescent="0.2">
      <c r="A15" s="127">
        <v>2.5</v>
      </c>
      <c r="B15" s="619" t="str">
        <f ca="1">' '!A588</f>
        <v>Installer les accès aux programmes et documents pertinents et attribuer des mots de passe</v>
      </c>
      <c r="C15" s="620"/>
      <c r="D15" s="621"/>
      <c r="E15" s="622"/>
      <c r="F15" s="623"/>
    </row>
    <row r="16" spans="1:9" x14ac:dyDescent="0.2">
      <c r="A16" s="127">
        <v>2.6</v>
      </c>
      <c r="B16" s="619" t="str">
        <f ca="1">' '!A589</f>
        <v>Élaborer des modèles spécifiques</v>
      </c>
      <c r="C16" s="620"/>
      <c r="D16" s="621"/>
      <c r="E16" s="622"/>
      <c r="F16" s="623"/>
    </row>
    <row r="17" spans="1:8" ht="115.2" x14ac:dyDescent="0.2">
      <c r="A17" s="127">
        <v>2.7</v>
      </c>
      <c r="B17" s="619" t="str">
        <f ca="1">' '!A590</f>
        <v xml:space="preserve">Mettre à disposition les documents importants :
- vision &amp; stratégie
- manuels
- descriptifs de processus
- documentation sur la gestion de qualité
- documentation sur la santé et la sécurité au travail
etc.
</v>
      </c>
      <c r="C17" s="620"/>
      <c r="D17" s="621"/>
      <c r="E17" s="622"/>
      <c r="F17" s="623"/>
    </row>
    <row r="18" spans="1:8" ht="28.8" x14ac:dyDescent="0.2">
      <c r="A18" s="127">
        <v>2.8</v>
      </c>
      <c r="B18" s="619" t="str">
        <f ca="1">' '!A591</f>
        <v>Installer les numéros de téléphone et garantir l'accès au téléphone (le cas échéant également au fax)</v>
      </c>
      <c r="C18" s="620"/>
      <c r="D18" s="621"/>
      <c r="E18" s="622"/>
      <c r="F18" s="623"/>
    </row>
    <row r="19" spans="1:8" x14ac:dyDescent="0.2">
      <c r="A19" s="127">
        <v>2.9</v>
      </c>
      <c r="B19" s="619" t="str">
        <f ca="1">' '!A592</f>
        <v>Réaliser et poser des plaquettes nominatives pour les portes et des badges</v>
      </c>
      <c r="C19" s="620"/>
      <c r="D19" s="621"/>
      <c r="E19" s="622"/>
      <c r="F19" s="623"/>
    </row>
    <row r="20" spans="1:8" x14ac:dyDescent="0.2">
      <c r="A20" s="628">
        <v>2.1</v>
      </c>
      <c r="B20" s="619" t="str">
        <f ca="1">' '!A593</f>
        <v>Préparer et imprimer des cartes de visite</v>
      </c>
      <c r="C20" s="620"/>
      <c r="D20" s="621"/>
      <c r="E20" s="622"/>
      <c r="F20" s="623"/>
    </row>
    <row r="21" spans="1:8" x14ac:dyDescent="0.2">
      <c r="A21" s="628">
        <v>2.11</v>
      </c>
      <c r="B21" s="619" t="str">
        <f ca="1">' '!A594</f>
        <v>Procéder à l'inscription dans l'annuaire téléphonique</v>
      </c>
      <c r="C21" s="620"/>
      <c r="D21" s="621"/>
      <c r="E21" s="622"/>
      <c r="F21" s="623"/>
    </row>
    <row r="22" spans="1:8" x14ac:dyDescent="0.2">
      <c r="A22" s="628">
        <v>2.12</v>
      </c>
      <c r="B22" s="619" t="str">
        <f ca="1">' '!A595</f>
        <v>Préparer et disposer les cartes d'accès, clés, badge personnel</v>
      </c>
      <c r="C22" s="620"/>
      <c r="D22" s="621"/>
      <c r="E22" s="622"/>
      <c r="F22" s="623"/>
    </row>
    <row r="23" spans="1:8" x14ac:dyDescent="0.2">
      <c r="A23" s="628">
        <v>2.13</v>
      </c>
      <c r="B23" s="619" t="str">
        <f ca="1">' '!A596</f>
        <v>Mettre à jour le descriptif du poste et le maintenir disponible sur le poste de travail</v>
      </c>
      <c r="C23" s="620"/>
      <c r="D23" s="621"/>
      <c r="E23" s="622"/>
      <c r="F23" s="623"/>
    </row>
    <row r="24" spans="1:8" x14ac:dyDescent="0.2">
      <c r="A24" s="628">
        <v>2.14</v>
      </c>
      <c r="B24" s="619" t="str">
        <f ca="1">' '!A597</f>
        <v>Réceptionner le contrat de travail approuvé et signé par le collaborateur</v>
      </c>
      <c r="C24" s="620"/>
      <c r="D24" s="621"/>
      <c r="E24" s="622"/>
      <c r="F24" s="623"/>
    </row>
    <row r="25" spans="1:8" ht="15.6" x14ac:dyDescent="0.2">
      <c r="A25" s="125">
        <v>3</v>
      </c>
      <c r="B25" s="731" t="e">
        <f>F25</f>
        <v>#DIV/0!</v>
      </c>
      <c r="C25" s="625">
        <f>IF((SUM(C26:C32))=(COUNT(C26:C32)),1,3)</f>
        <v>1</v>
      </c>
      <c r="D25" s="626" t="str">
        <f ca="1">$D$3</f>
        <v>Responsable</v>
      </c>
      <c r="E25" s="627" t="str">
        <f ca="1">$E$3</f>
        <v>Délai</v>
      </c>
      <c r="F25" s="614" t="e">
        <f>-((SUM(C26:C32))/(COUNT(C26:C32)*3))+133%</f>
        <v>#DIV/0!</v>
      </c>
    </row>
    <row r="26" spans="1:8" ht="72" x14ac:dyDescent="0.2">
      <c r="A26" s="126">
        <v>3.1</v>
      </c>
      <c r="B26" s="619" t="str">
        <f ca="1">' '!A599</f>
        <v>Informer les supérieurs hiérarchiques de l’arrivée du nouveau collaborateur, et le cas échéant leur donner des indications particulières
- quand ?
- comment ?
- à quel sujet ?</v>
      </c>
      <c r="C26" s="620"/>
      <c r="D26" s="621"/>
      <c r="E26" s="622"/>
      <c r="F26" s="623"/>
    </row>
    <row r="27" spans="1:8" x14ac:dyDescent="0.2">
      <c r="A27" s="126">
        <v>3.2</v>
      </c>
      <c r="B27" s="619" t="str">
        <f ca="1">' '!A600</f>
        <v>Informer les collègues du département et de l’équipe</v>
      </c>
      <c r="C27" s="620"/>
      <c r="D27" s="621"/>
      <c r="E27" s="622"/>
      <c r="F27" s="623"/>
      <c r="H27" s="274"/>
    </row>
    <row r="28" spans="1:8" x14ac:dyDescent="0.2">
      <c r="A28" s="126">
        <v>3.3</v>
      </c>
      <c r="B28" s="619" t="str">
        <f ca="1">' '!A601</f>
        <v>Informer la centrale et le standard téléphonique</v>
      </c>
      <c r="C28" s="620"/>
      <c r="D28" s="621"/>
      <c r="E28" s="622"/>
      <c r="F28" s="623"/>
    </row>
    <row r="29" spans="1:8" ht="28.8" x14ac:dyDescent="0.2">
      <c r="A29" s="126">
        <v>3.4</v>
      </c>
      <c r="B29" s="619" t="str">
        <f ca="1">' '!A602</f>
        <v>Informer toutes autres personnes concernées (p. ex. le gardien, la cantine, les autres services, …)</v>
      </c>
      <c r="C29" s="620"/>
      <c r="D29" s="621"/>
      <c r="E29" s="622"/>
      <c r="F29" s="623"/>
    </row>
    <row r="30" spans="1:8" ht="28.8" x14ac:dyDescent="0.2">
      <c r="A30" s="126">
        <v>3.5</v>
      </c>
      <c r="B30" s="619" t="str">
        <f ca="1">' '!A603</f>
        <v>Déterminer avec les collègues et supérieurs hiérarchiques qui se chargera de l’initiation professionnelle du nouveau collaborateur</v>
      </c>
      <c r="C30" s="620"/>
      <c r="D30" s="621"/>
      <c r="E30" s="622"/>
      <c r="F30" s="623"/>
    </row>
    <row r="31" spans="1:8" x14ac:dyDescent="0.2">
      <c r="A31" s="126"/>
      <c r="B31" s="619" t="str">
        <f ca="1">' '!A604</f>
        <v>Désigner év. un mentor ou parrain</v>
      </c>
      <c r="C31" s="620"/>
      <c r="D31" s="621"/>
      <c r="E31" s="622"/>
      <c r="F31" s="623"/>
    </row>
    <row r="32" spans="1:8" ht="115.2" x14ac:dyDescent="0.2">
      <c r="A32" s="126">
        <v>3.6</v>
      </c>
      <c r="B32" s="619" t="str">
        <f ca="1">' '!A605</f>
        <v xml:space="preserve">Élaborer un planning pour les premiers entretiens
- avec qui ?
- quand ?
- combien de temps ?
- à quel sujet ?
- où ?
- pourquoi ?
</v>
      </c>
      <c r="C32" s="620"/>
      <c r="D32" s="621"/>
      <c r="E32" s="622"/>
      <c r="F32" s="623"/>
    </row>
    <row r="33" spans="1:8" ht="15.6" x14ac:dyDescent="0.2">
      <c r="A33" s="125">
        <v>4</v>
      </c>
      <c r="B33" s="731" t="e">
        <f>F33</f>
        <v>#DIV/0!</v>
      </c>
      <c r="C33" s="625">
        <f>IF((SUM(C34:C43))=(COUNT(C34:C43)),1,3)</f>
        <v>1</v>
      </c>
      <c r="D33" s="626" t="str">
        <f ca="1">$D$3</f>
        <v>Responsable</v>
      </c>
      <c r="E33" s="627" t="str">
        <f ca="1">$E$3</f>
        <v>Délai</v>
      </c>
      <c r="F33" s="614" t="e">
        <f>-((SUM(C34:C43))/(COUNT(C34:C43)*3))+133%</f>
        <v>#DIV/0!</v>
      </c>
    </row>
    <row r="34" spans="1:8" x14ac:dyDescent="0.2">
      <c r="A34" s="126">
        <v>4.0999999999999996</v>
      </c>
      <c r="B34" s="619" t="str">
        <f ca="1">' '!A607</f>
        <v>Aller chercher le collaborateur au lieu convenu</v>
      </c>
      <c r="C34" s="620"/>
      <c r="D34" s="621"/>
      <c r="E34" s="622"/>
      <c r="F34" s="623"/>
    </row>
    <row r="35" spans="1:8" ht="28.8" x14ac:dyDescent="0.2">
      <c r="A35" s="126">
        <v>4.2</v>
      </c>
      <c r="B35" s="619" t="str">
        <f ca="1">' '!A608</f>
        <v>Entretien d'accueil : déroulement de la première journée, sujets importants, tâches, responsabilité, …</v>
      </c>
      <c r="C35" s="620"/>
      <c r="D35" s="621"/>
      <c r="E35" s="622"/>
      <c r="F35" s="623"/>
      <c r="H35" s="274"/>
    </row>
    <row r="36" spans="1:8" ht="28.8" x14ac:dyDescent="0.2">
      <c r="A36" s="126">
        <v>4.3</v>
      </c>
      <c r="B36" s="619" t="str">
        <f ca="1">' '!A609</f>
        <v>Accompagner le nouveau collaborateur à son poste de travail (év. prévoir un petit cadeau)</v>
      </c>
      <c r="C36" s="620"/>
      <c r="D36" s="621"/>
      <c r="E36" s="622"/>
      <c r="F36" s="623"/>
    </row>
    <row r="37" spans="1:8" x14ac:dyDescent="0.2">
      <c r="A37" s="126">
        <v>4.4000000000000004</v>
      </c>
      <c r="B37" s="619" t="str">
        <f ca="1">' '!A610</f>
        <v>Première initiation au poste de travail</v>
      </c>
      <c r="C37" s="620"/>
      <c r="D37" s="621"/>
      <c r="E37" s="622"/>
      <c r="F37" s="623"/>
    </row>
    <row r="38" spans="1:8" ht="43.2" x14ac:dyDescent="0.2">
      <c r="A38" s="126">
        <v>4.5</v>
      </c>
      <c r="B38" s="619" t="str">
        <f ca="1">' '!A611</f>
        <v>Faire le tour de tous les secteurs et personnels concernés / faire les présentations : supérieurs hiérarchiques, collègues, installations techniques, bureau des RH, comité d'entreprise, panneaux d'affichage, cantine, etc.</v>
      </c>
      <c r="C38" s="620"/>
      <c r="D38" s="621"/>
      <c r="E38" s="622"/>
      <c r="F38" s="623"/>
    </row>
    <row r="39" spans="1:8" x14ac:dyDescent="0.2">
      <c r="A39" s="126">
        <v>4.5999999999999996</v>
      </c>
      <c r="B39" s="619" t="str">
        <f ca="1">' '!A612</f>
        <v>Le cas échéant, présentation du mentor ou parrain</v>
      </c>
      <c r="C39" s="620"/>
      <c r="D39" s="621"/>
      <c r="E39" s="622"/>
      <c r="F39" s="623"/>
    </row>
    <row r="40" spans="1:8" x14ac:dyDescent="0.2">
      <c r="A40" s="126">
        <v>4.7</v>
      </c>
      <c r="B40" s="619" t="str">
        <f ca="1">' '!A613</f>
        <v>Dîner commun</v>
      </c>
      <c r="C40" s="620"/>
      <c r="D40" s="621"/>
      <c r="E40" s="622"/>
      <c r="F40" s="623"/>
    </row>
    <row r="41" spans="1:8" x14ac:dyDescent="0.2">
      <c r="A41" s="126">
        <v>4.8</v>
      </c>
      <c r="B41" s="619" t="str">
        <f ca="1">' '!A614</f>
        <v>Visite de l'entreprise et des services voisins</v>
      </c>
      <c r="C41" s="620"/>
      <c r="D41" s="621"/>
      <c r="E41" s="622"/>
      <c r="F41" s="623"/>
    </row>
    <row r="42" spans="1:8" x14ac:dyDescent="0.2">
      <c r="A42" s="126">
        <v>4.9000000000000004</v>
      </c>
      <c r="B42" s="619" t="str">
        <f ca="1">' '!A615</f>
        <v>Passer en revue le descriptif du poste</v>
      </c>
      <c r="C42" s="620"/>
      <c r="D42" s="621"/>
      <c r="E42" s="622"/>
      <c r="F42" s="623"/>
    </row>
    <row r="43" spans="1:8" x14ac:dyDescent="0.2">
      <c r="A43" s="628">
        <v>4.0999999999999996</v>
      </c>
      <c r="B43" s="619" t="str">
        <f ca="1">' '!A616</f>
        <v>Initiation au PC, au téléphone et autres outils de travail importants</v>
      </c>
      <c r="C43" s="620"/>
      <c r="D43" s="621"/>
      <c r="E43" s="622"/>
      <c r="F43" s="623"/>
    </row>
    <row r="44" spans="1:8" ht="15.6" x14ac:dyDescent="0.2">
      <c r="A44" s="125">
        <v>5</v>
      </c>
      <c r="B44" s="731" t="e">
        <f>F44</f>
        <v>#DIV/0!</v>
      </c>
      <c r="C44" s="625">
        <f>IF((SUM(C45:C57))=(COUNT(C45:C57)),1,3)</f>
        <v>1</v>
      </c>
      <c r="D44" s="626" t="str">
        <f ca="1">$D$3</f>
        <v>Responsable</v>
      </c>
      <c r="E44" s="627" t="str">
        <f ca="1">$E$3</f>
        <v>Délai</v>
      </c>
      <c r="F44" s="614" t="e">
        <f>-((SUM(C45:C57))/(COUNT(C45:C57)*3))+133%</f>
        <v>#DIV/0!</v>
      </c>
    </row>
    <row r="45" spans="1:8" ht="28.8" x14ac:dyDescent="0.2">
      <c r="A45" s="126">
        <v>5.0999999999999996</v>
      </c>
      <c r="B45" s="619" t="str">
        <f ca="1">' '!A618</f>
        <v>Expliquer l'aménagement des horaires de travail et les procédures y afférentes ; horaires fixes, temps de pause, comptes des heures de travail</v>
      </c>
      <c r="C45" s="620"/>
      <c r="D45" s="621"/>
      <c r="E45" s="622"/>
      <c r="F45" s="623"/>
    </row>
    <row r="46" spans="1:8" x14ac:dyDescent="0.2">
      <c r="A46" s="126">
        <v>5.2</v>
      </c>
      <c r="B46" s="619" t="str">
        <f ca="1">' '!A619</f>
        <v>Initiation au système de classement (électronique et sur le poste de travail)</v>
      </c>
      <c r="C46" s="620"/>
      <c r="D46" s="621"/>
      <c r="E46" s="622"/>
      <c r="F46" s="623"/>
      <c r="H46" s="274"/>
    </row>
    <row r="47" spans="1:8" x14ac:dyDescent="0.2">
      <c r="A47" s="126">
        <v>5.3</v>
      </c>
      <c r="B47" s="619" t="str">
        <f ca="1">' '!A620</f>
        <v>Règlementation des signatures</v>
      </c>
      <c r="C47" s="620"/>
      <c r="D47" s="621"/>
      <c r="E47" s="622"/>
      <c r="F47" s="623"/>
    </row>
    <row r="48" spans="1:8" x14ac:dyDescent="0.2">
      <c r="A48" s="126">
        <v>5.4</v>
      </c>
      <c r="B48" s="619" t="str">
        <f ca="1">' '!A621</f>
        <v>Règlementation des congés</v>
      </c>
      <c r="C48" s="620"/>
      <c r="D48" s="621"/>
      <c r="E48" s="622"/>
      <c r="F48" s="623"/>
    </row>
    <row r="49" spans="1:6" x14ac:dyDescent="0.2">
      <c r="A49" s="126">
        <v>5.5</v>
      </c>
      <c r="B49" s="619" t="str">
        <f ca="1">' '!A622</f>
        <v>Voies de communication importantes</v>
      </c>
      <c r="C49" s="620"/>
      <c r="D49" s="621"/>
      <c r="E49" s="622"/>
      <c r="F49" s="623"/>
    </row>
    <row r="50" spans="1:6" x14ac:dyDescent="0.2">
      <c r="A50" s="126">
        <v>5.6</v>
      </c>
      <c r="B50" s="619" t="str">
        <f ca="1">' '!A623</f>
        <v>Règles relatives à la santé et la sécurité au travail</v>
      </c>
      <c r="C50" s="620"/>
      <c r="D50" s="621"/>
      <c r="E50" s="622"/>
      <c r="F50" s="623"/>
    </row>
    <row r="51" spans="1:6" x14ac:dyDescent="0.2">
      <c r="A51" s="126">
        <v>5.7</v>
      </c>
      <c r="B51" s="619" t="str">
        <f ca="1">' '!A624</f>
        <v>Initiation aux manuels (gestion de la qualité, …)</v>
      </c>
      <c r="C51" s="620"/>
      <c r="D51" s="621"/>
      <c r="E51" s="622"/>
      <c r="F51" s="623"/>
    </row>
    <row r="52" spans="1:6" ht="259.2" x14ac:dyDescent="0.2">
      <c r="A52" s="126">
        <v>5.8</v>
      </c>
      <c r="B52" s="619" t="str">
        <f ca="1">' '!A625</f>
        <v>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v>
      </c>
      <c r="C52" s="620"/>
      <c r="D52" s="621"/>
      <c r="E52" s="622"/>
      <c r="F52" s="623"/>
    </row>
    <row r="53" spans="1:6" ht="28.8" x14ac:dyDescent="0.2">
      <c r="A53" s="126">
        <v>5.9</v>
      </c>
      <c r="B53" s="619" t="str">
        <f ca="1">' '!A626</f>
        <v>Confier de premiers ordres d'exécution (accompagnement par un collègue, mentor ou parrain)</v>
      </c>
      <c r="C53" s="620"/>
      <c r="D53" s="621"/>
      <c r="E53" s="622"/>
      <c r="F53" s="623"/>
    </row>
    <row r="54" spans="1:6" ht="28.8" x14ac:dyDescent="0.2">
      <c r="A54" s="628">
        <v>5.0999999999999996</v>
      </c>
      <c r="B54" s="619" t="str">
        <f ca="1">' '!A627</f>
        <v>Familiarisation avec les processus importants du département et de l'entreprise, et explications y afférentes</v>
      </c>
      <c r="C54" s="620"/>
      <c r="D54" s="621"/>
      <c r="E54" s="622"/>
      <c r="F54" s="623"/>
    </row>
    <row r="55" spans="1:6" ht="28.8" x14ac:dyDescent="0.2">
      <c r="A55" s="126">
        <v>5.1100000000000003</v>
      </c>
      <c r="B55" s="619" t="str">
        <f ca="1">' '!A628</f>
        <v>Initiation approfondie aux outils de travail importants (télécopieur, photocopieuse, machines, programmes, …)</v>
      </c>
      <c r="C55" s="620"/>
      <c r="D55" s="621"/>
      <c r="E55" s="622"/>
      <c r="F55" s="623"/>
    </row>
    <row r="56" spans="1:6" x14ac:dyDescent="0.2">
      <c r="A56" s="628">
        <v>5.12</v>
      </c>
      <c r="B56" s="619" t="str">
        <f ca="1">' '!A629</f>
        <v>Le cas échéant, remise de la voiture de fonction</v>
      </c>
      <c r="C56" s="620"/>
      <c r="D56" s="621"/>
      <c r="E56" s="622"/>
      <c r="F56" s="623"/>
    </row>
    <row r="57" spans="1:6" ht="28.8" x14ac:dyDescent="0.2">
      <c r="A57" s="126">
        <v>5.13</v>
      </c>
      <c r="B57" s="619" t="str">
        <f ca="1">' '!A630</f>
        <v>Entretien initial avec le supérieur hiérarchique sur les attributions, les objectifs, les attentes, …</v>
      </c>
      <c r="C57" s="620"/>
      <c r="D57" s="621"/>
      <c r="E57" s="622"/>
      <c r="F57" s="623"/>
    </row>
    <row r="58" spans="1:6" ht="15.6" x14ac:dyDescent="0.2">
      <c r="A58" s="125">
        <v>6</v>
      </c>
      <c r="B58" s="731" t="e">
        <f>F58</f>
        <v>#DIV/0!</v>
      </c>
      <c r="C58" s="625">
        <f>IF((SUM(C59:C68))=(COUNT(C59:C68)),1,3)</f>
        <v>1</v>
      </c>
      <c r="D58" s="626" t="str">
        <f ca="1">$D$3</f>
        <v>Responsable</v>
      </c>
      <c r="E58" s="627" t="str">
        <f ca="1">$E$3</f>
        <v>Délai</v>
      </c>
      <c r="F58" s="614" t="e">
        <f>-((SUM(C59:C68))/(COUNT(C59:C68)*3))+133%</f>
        <v>#DIV/0!</v>
      </c>
    </row>
    <row r="59" spans="1:6" x14ac:dyDescent="0.2">
      <c r="A59" s="126">
        <v>6.1</v>
      </c>
      <c r="B59" s="619" t="str">
        <f ca="1">' '!A632</f>
        <v>Fixer l'objectif pour la période d'essai</v>
      </c>
      <c r="C59" s="620"/>
      <c r="D59" s="621"/>
      <c r="E59" s="622"/>
      <c r="F59" s="623"/>
    </row>
    <row r="60" spans="1:6" x14ac:dyDescent="0.2">
      <c r="A60" s="126">
        <v>6.2</v>
      </c>
      <c r="B60" s="619" t="str">
        <f ca="1">' '!A633</f>
        <v>Poursuite de l'approfondissement des attributions</v>
      </c>
      <c r="C60" s="620"/>
      <c r="D60" s="621"/>
      <c r="E60" s="622"/>
      <c r="F60" s="623"/>
    </row>
    <row r="61" spans="1:6" x14ac:dyDescent="0.2">
      <c r="A61" s="126">
        <v>6.3</v>
      </c>
      <c r="B61" s="619" t="str">
        <f ca="1">' '!A634</f>
        <v>Entretiens d'orientation (au bout d'un mois et de trois mois)</v>
      </c>
      <c r="C61" s="620"/>
      <c r="D61" s="621"/>
      <c r="E61" s="622"/>
      <c r="F61" s="623"/>
    </row>
    <row r="62" spans="1:6" x14ac:dyDescent="0.2">
      <c r="A62" s="126">
        <v>6.4</v>
      </c>
      <c r="B62" s="619" t="str">
        <f ca="1">' '!A635</f>
        <v>Attribution de responsabilités supplémentaires</v>
      </c>
      <c r="C62" s="620"/>
      <c r="D62" s="621"/>
      <c r="E62" s="622"/>
      <c r="F62" s="623"/>
    </row>
    <row r="63" spans="1:6" x14ac:dyDescent="0.2">
      <c r="A63" s="126">
        <v>6.5</v>
      </c>
      <c r="B63" s="619" t="str">
        <f ca="1">' '!A636</f>
        <v>Ev. mesures visant à consolider le travail en équipe</v>
      </c>
      <c r="C63" s="620"/>
      <c r="D63" s="621"/>
      <c r="E63" s="622"/>
      <c r="F63" s="623"/>
    </row>
    <row r="64" spans="1:6" x14ac:dyDescent="0.2">
      <c r="A64" s="126">
        <v>6.6</v>
      </c>
      <c r="B64" s="619" t="str">
        <f ca="1">' '!A637</f>
        <v>Ev. mesures de perfectionnement nécessaires</v>
      </c>
      <c r="C64" s="620"/>
      <c r="D64" s="621"/>
      <c r="E64" s="622"/>
      <c r="F64" s="623"/>
    </row>
    <row r="65" spans="1:8" ht="28.8" x14ac:dyDescent="0.2">
      <c r="A65" s="126">
        <v>6.7</v>
      </c>
      <c r="B65" s="619" t="str">
        <f ca="1">' '!A638</f>
        <v>Discussion relative aux propositions d'amélioration soumises par le nouveau collaborateur</v>
      </c>
      <c r="C65" s="620"/>
      <c r="D65" s="621"/>
      <c r="E65" s="622"/>
      <c r="F65" s="623"/>
    </row>
    <row r="66" spans="1:8" x14ac:dyDescent="0.2">
      <c r="A66" s="126">
        <v>6.8</v>
      </c>
      <c r="B66" s="619" t="str">
        <f ca="1">' '!A639</f>
        <v>Appui pour l'acquisition de l'expérience requise (mentorat)</v>
      </c>
      <c r="C66" s="620"/>
      <c r="D66" s="621"/>
      <c r="E66" s="622"/>
      <c r="F66" s="623"/>
    </row>
    <row r="67" spans="1:8" x14ac:dyDescent="0.2">
      <c r="A67" s="126">
        <v>6.9</v>
      </c>
      <c r="B67" s="619" t="str">
        <f ca="1">' '!A640</f>
        <v xml:space="preserve">Déterminer les procédures de suivi et de mesure des performances du collaborateur </v>
      </c>
      <c r="C67" s="620"/>
      <c r="D67" s="621"/>
      <c r="E67" s="622"/>
      <c r="F67" s="623"/>
    </row>
    <row r="68" spans="1:8" x14ac:dyDescent="0.2">
      <c r="A68" s="628">
        <v>6.1</v>
      </c>
      <c r="B68" s="619" t="str">
        <f ca="1">' '!A641</f>
        <v>Entretien à la fin de la période d'essai quant à la poursuite des fonctions</v>
      </c>
      <c r="C68" s="620"/>
      <c r="D68" s="621"/>
      <c r="E68" s="622"/>
      <c r="F68" s="623"/>
    </row>
    <row r="69" spans="1:8" ht="15.6" x14ac:dyDescent="0.2">
      <c r="A69" s="125">
        <v>7</v>
      </c>
      <c r="B69" s="731" t="e">
        <f>F69</f>
        <v>#DIV/0!</v>
      </c>
      <c r="C69" s="625">
        <f>IF((SUM(C70:C75))=(COUNT(C70:C75)),1,3)</f>
        <v>1</v>
      </c>
      <c r="D69" s="626" t="str">
        <f ca="1">$D$3</f>
        <v>Responsable</v>
      </c>
      <c r="E69" s="627" t="str">
        <f ca="1">$E$3</f>
        <v>Délai</v>
      </c>
      <c r="F69" s="614" t="e">
        <f>-((SUM(C70:C78))/(COUNT(C70:C78)*3))+133%</f>
        <v>#DIV/0!</v>
      </c>
    </row>
    <row r="70" spans="1:8" x14ac:dyDescent="0.2">
      <c r="A70" s="126">
        <v>7.1</v>
      </c>
      <c r="B70" s="629"/>
      <c r="C70" s="620"/>
      <c r="D70" s="621"/>
      <c r="E70" s="622"/>
      <c r="F70" s="623"/>
    </row>
    <row r="71" spans="1:8" x14ac:dyDescent="0.2">
      <c r="A71" s="126">
        <v>7.2</v>
      </c>
      <c r="B71" s="629"/>
      <c r="C71" s="620"/>
      <c r="D71" s="621"/>
      <c r="E71" s="622"/>
      <c r="F71" s="623"/>
      <c r="H71" s="274"/>
    </row>
    <row r="72" spans="1:8" x14ac:dyDescent="0.2">
      <c r="A72" s="126">
        <v>7.3</v>
      </c>
      <c r="B72" s="629"/>
      <c r="C72" s="620"/>
      <c r="D72" s="621"/>
      <c r="E72" s="622"/>
      <c r="F72" s="623"/>
    </row>
    <row r="73" spans="1:8" x14ac:dyDescent="0.2">
      <c r="A73" s="126">
        <v>7.4</v>
      </c>
      <c r="B73" s="629"/>
      <c r="C73" s="620"/>
      <c r="D73" s="621"/>
      <c r="E73" s="622"/>
      <c r="F73" s="623"/>
    </row>
    <row r="74" spans="1:8" x14ac:dyDescent="0.2">
      <c r="A74" s="126">
        <v>7.5</v>
      </c>
      <c r="B74" s="629"/>
      <c r="C74" s="620"/>
      <c r="D74" s="621"/>
      <c r="E74" s="622"/>
      <c r="F74" s="623"/>
    </row>
    <row r="75" spans="1:8" x14ac:dyDescent="0.2">
      <c r="A75" s="126">
        <v>7.6</v>
      </c>
      <c r="B75" s="629"/>
      <c r="C75" s="620"/>
      <c r="D75" s="621"/>
      <c r="E75" s="622"/>
      <c r="F75" s="623"/>
    </row>
    <row r="76" spans="1:8" x14ac:dyDescent="0.2">
      <c r="A76" s="126">
        <v>7.7</v>
      </c>
      <c r="B76" s="629"/>
      <c r="C76" s="620"/>
      <c r="D76" s="621"/>
      <c r="E76" s="622"/>
      <c r="F76" s="623"/>
    </row>
    <row r="77" spans="1:8" x14ac:dyDescent="0.2">
      <c r="A77" s="126">
        <v>7.8</v>
      </c>
      <c r="B77" s="629"/>
      <c r="C77" s="620"/>
      <c r="D77" s="621"/>
      <c r="E77" s="622"/>
      <c r="F77" s="623"/>
      <c r="H77" s="274"/>
    </row>
    <row r="78" spans="1:8" x14ac:dyDescent="0.2">
      <c r="A78" s="126">
        <v>7.9</v>
      </c>
      <c r="B78" s="630"/>
      <c r="C78" s="631"/>
      <c r="D78" s="632"/>
      <c r="E78" s="633"/>
      <c r="F78" s="623"/>
    </row>
    <row r="79" spans="1:8" ht="20.25" customHeight="1" x14ac:dyDescent="0.2">
      <c r="B79" s="208" t="s">
        <v>3953</v>
      </c>
      <c r="F79" s="635"/>
    </row>
  </sheetData>
  <sheetProtection sheet="1" objects="1" scenarios="1" formatCells="0" formatColumns="0" formatRows="0" insertHyperlinks="0" selectLockedCells="1" sort="0" autoFilter="0"/>
  <autoFilter ref="C4:E4" xr:uid="{00000000-0009-0000-0000-000014000000}"/>
  <conditionalFormatting sqref="B3 B10 B25 B33 B44 B58 B69">
    <cfRule type="dataBar" priority="43">
      <dataBar showValue="0">
        <cfvo type="num" val="0.33"/>
        <cfvo type="num" val="1"/>
        <color theme="4" tint="-0.249977111117893"/>
      </dataBar>
      <extLst>
        <ext xmlns:x14="http://schemas.microsoft.com/office/spreadsheetml/2009/9/main" uri="{B025F937-C7B1-47D3-B67F-A62EFF666E3E}">
          <x14:id>{83E5C32B-5CAA-4AC4-A775-DBE88D04BD79}</x14:id>
        </ext>
      </extLst>
    </cfRule>
  </conditionalFormatting>
  <conditionalFormatting sqref="B5:E9 B11:E24 B34:E43 B45:E57 B59:E68 B70:E78">
    <cfRule type="expression" dxfId="173" priority="9740">
      <formula>MOD(ROW(A1048575),2)=0</formula>
    </cfRule>
    <cfRule type="expression" dxfId="172" priority="9746">
      <formula>MOD(ROW(A2),2)=0</formula>
    </cfRule>
  </conditionalFormatting>
  <conditionalFormatting sqref="B26:E32">
    <cfRule type="expression" dxfId="171" priority="10056">
      <formula>MOD(ROW(A19),2)=0</formula>
    </cfRule>
    <cfRule type="expression" dxfId="170" priority="10057">
      <formula>MOD(ROW(A22),2)=0</formula>
    </cfRule>
  </conditionalFormatting>
  <dataValidations count="2">
    <dataValidation type="list" allowBlank="1" showInputMessage="1" showErrorMessage="1" sqref="C5:C9 C11:C24 C26:C32 C34:C43 C70:C78 C45:C57 C59:C68" xr:uid="{00000000-0002-0000-1400-000000000000}">
      <formula1>"1,2,3"</formula1>
    </dataValidation>
    <dataValidation allowBlank="1" showInputMessage="1" showErrorMessage="1" errorTitle="Eingabefehler - Erreur de saisie" error="Bitte Datum aus der Liste wählen!_x000a_Veuillez s.v.p. choisir une date de la liste!" sqref="F1:F1048576" xr:uid="{00000000-0002-0000-1400-000001000000}"/>
  </dataValidations>
  <pageMargins left="0.23622047244094491" right="0.23622047244094491" top="0.35433070866141736" bottom="0.74803149606299213" header="0" footer="0.31496062992125984"/>
  <pageSetup paperSize="9" scale="90"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83E5C32B-5CAA-4AC4-A775-DBE88D04BD79}">
            <x14:dataBar minLength="0" maxLength="100" border="1" negativeBarColorSameAsPositive="1">
              <x14:cfvo type="num">
                <xm:f>0.33</xm:f>
              </x14:cfvo>
              <x14:cfvo type="num">
                <xm:f>1</xm:f>
              </x14:cfvo>
              <x14:borderColor rgb="FF638EC6"/>
              <x14:axisColor rgb="FF000000"/>
            </x14:dataBar>
          </x14:cfRule>
          <xm:sqref>B3 B10 B25 B33 B44 B58 B69</xm:sqref>
        </x14:conditionalFormatting>
        <x14:conditionalFormatting xmlns:xm="http://schemas.microsoft.com/office/excel/2006/main">
          <x14:cfRule type="iconSet" priority="1" id="{19313D69-F0C7-401A-98C6-C67BD4B7993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C58</xm:sqref>
        </x14:conditionalFormatting>
        <x14:conditionalFormatting xmlns:xm="http://schemas.microsoft.com/office/excel/2006/main">
          <x14:cfRule type="iconSet" priority="2" id="{1FA37C6B-03C4-4CC6-BCC9-F18A63332508}">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C59:C78 C3:C57</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51">
    <tabColor theme="5" tint="-0.249977111117893"/>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'!A34</f>
        <v>M O B I L I S E R   L E   P E R S O N N E L</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3" spans="1:20" ht="15.6" x14ac:dyDescent="0.3">
      <c r="P3" s="732"/>
    </row>
    <row r="4" spans="1:20" ht="15.6" x14ac:dyDescent="0.3">
      <c r="P4" s="732"/>
    </row>
    <row r="5" spans="1:20" ht="15.6" x14ac:dyDescent="0.3">
      <c r="P5" s="733"/>
    </row>
    <row r="6" spans="1:20" ht="15.6" x14ac:dyDescent="0.3">
      <c r="P6" s="732"/>
    </row>
    <row r="7" spans="1:20" ht="15.6" x14ac:dyDescent="0.3">
      <c r="P7" s="732"/>
    </row>
    <row r="8" spans="1:20" ht="15.6" x14ac:dyDescent="0.3">
      <c r="P8" s="732"/>
    </row>
    <row r="9" spans="1:20" ht="15.6" x14ac:dyDescent="0.3">
      <c r="P9" s="294"/>
    </row>
    <row r="10" spans="1:20" ht="15.6" x14ac:dyDescent="0.3">
      <c r="P10" s="733"/>
      <c r="T10" s="221"/>
    </row>
    <row r="11" spans="1:20" ht="15.6" x14ac:dyDescent="0.3">
      <c r="P11" s="294"/>
    </row>
    <row r="12" spans="1:20" ht="15.6" x14ac:dyDescent="0.3">
      <c r="P12" s="732"/>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17"/>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Tabelle34">
    <tabColor theme="5" tint="0.39997558519241921"/>
    <pageSetUpPr fitToPage="1"/>
  </sheetPr>
  <dimension ref="A1:N51"/>
  <sheetViews>
    <sheetView showGridLines="0" zoomScaleNormal="100" workbookViewId="0">
      <pane ySplit="1" topLeftCell="A2" activePane="bottomLeft" state="frozen"/>
      <selection activeCell="G1" sqref="G1"/>
      <selection pane="bottomLeft" activeCell="C3" sqref="C3"/>
    </sheetView>
  </sheetViews>
  <sheetFormatPr baseColWidth="10" defaultColWidth="11.44140625" defaultRowHeight="14.4" x14ac:dyDescent="0.3"/>
  <cols>
    <col min="1" max="1" width="7" style="739" customWidth="1"/>
    <col min="2" max="2" width="3" style="738" customWidth="1"/>
    <col min="3" max="4" width="40.6640625" style="738" customWidth="1"/>
    <col min="5" max="6" width="20.6640625" style="738" customWidth="1"/>
    <col min="7" max="8" width="40.6640625" style="738" customWidth="1"/>
    <col min="9" max="9" width="4.109375" style="738" customWidth="1"/>
    <col min="10" max="19" width="3" style="738" customWidth="1"/>
    <col min="20" max="16384" width="11.44140625" style="738"/>
  </cols>
  <sheetData>
    <row r="1" spans="1:14" ht="44.25" customHeight="1" x14ac:dyDescent="0.3">
      <c r="A1" s="734"/>
      <c r="B1" s="735"/>
      <c r="C1" s="736" t="str">
        <f ca="1">' '!A223</f>
        <v>myC A N V A S (mon bilan personnel)</v>
      </c>
      <c r="D1" s="736"/>
      <c r="E1" s="736"/>
      <c r="F1" s="736"/>
      <c r="G1" s="736"/>
      <c r="H1" s="233"/>
      <c r="I1" s="737"/>
      <c r="J1" s="737"/>
      <c r="K1" s="737"/>
      <c r="L1" s="737"/>
      <c r="M1" s="737"/>
      <c r="N1" s="737"/>
    </row>
    <row r="2" spans="1:14" ht="25.5" customHeight="1" x14ac:dyDescent="0.3">
      <c r="B2" s="740"/>
      <c r="C2" s="737"/>
      <c r="D2" s="737"/>
      <c r="E2" s="737"/>
      <c r="F2" s="737"/>
      <c r="G2" s="737"/>
      <c r="H2" s="737"/>
      <c r="I2" s="741"/>
    </row>
    <row r="3" spans="1:14" s="739" customFormat="1" ht="15" customHeight="1" x14ac:dyDescent="0.3">
      <c r="A3" s="742"/>
      <c r="C3" s="743" t="str">
        <f ca="1">' '!A224</f>
        <v>Mon nom</v>
      </c>
      <c r="E3" s="744"/>
      <c r="F3" s="737"/>
      <c r="G3" s="744" t="str">
        <f ca="1">' '!A225</f>
        <v>Mis à jour le :</v>
      </c>
      <c r="H3" s="745">
        <v>41640</v>
      </c>
    </row>
    <row r="5" spans="1:14" ht="21" x14ac:dyDescent="0.4">
      <c r="C5" s="746" t="s">
        <v>1831</v>
      </c>
      <c r="D5" s="746" t="s">
        <v>1824</v>
      </c>
      <c r="E5" s="1705" t="s">
        <v>1822</v>
      </c>
      <c r="F5" s="1706"/>
      <c r="G5" s="746" t="s">
        <v>1819</v>
      </c>
      <c r="H5" s="746" t="s">
        <v>1823</v>
      </c>
    </row>
    <row r="6" spans="1:14" x14ac:dyDescent="0.3">
      <c r="C6" s="747"/>
      <c r="D6" s="748"/>
      <c r="E6" s="1707"/>
      <c r="F6" s="1708"/>
      <c r="G6" s="748"/>
      <c r="H6" s="749"/>
    </row>
    <row r="7" spans="1:14" x14ac:dyDescent="0.3">
      <c r="C7" s="750"/>
      <c r="D7" s="751"/>
      <c r="E7" s="1699"/>
      <c r="F7" s="1709"/>
      <c r="G7" s="751"/>
      <c r="H7" s="752"/>
    </row>
    <row r="8" spans="1:14" x14ac:dyDescent="0.3">
      <c r="C8" s="750"/>
      <c r="D8" s="751"/>
      <c r="E8" s="1699"/>
      <c r="F8" s="1709"/>
      <c r="G8" s="751"/>
      <c r="H8" s="752"/>
    </row>
    <row r="9" spans="1:14" x14ac:dyDescent="0.3">
      <c r="C9" s="753"/>
      <c r="D9" s="751"/>
      <c r="E9" s="1699"/>
      <c r="F9" s="1709"/>
      <c r="G9" s="751"/>
      <c r="H9" s="754"/>
    </row>
    <row r="10" spans="1:14" x14ac:dyDescent="0.3">
      <c r="C10" s="755"/>
      <c r="D10" s="756"/>
      <c r="E10" s="1692"/>
      <c r="F10" s="1691"/>
      <c r="G10" s="751"/>
      <c r="H10" s="754"/>
    </row>
    <row r="11" spans="1:14" x14ac:dyDescent="0.3">
      <c r="C11" s="755"/>
      <c r="D11" s="756"/>
      <c r="E11" s="1692"/>
      <c r="F11" s="1691"/>
      <c r="G11" s="756"/>
      <c r="H11" s="754"/>
    </row>
    <row r="12" spans="1:14" x14ac:dyDescent="0.3">
      <c r="C12" s="755"/>
      <c r="D12" s="756"/>
      <c r="E12" s="1692"/>
      <c r="F12" s="1691"/>
      <c r="G12" s="756"/>
      <c r="H12" s="754"/>
    </row>
    <row r="13" spans="1:14" x14ac:dyDescent="0.3">
      <c r="C13" s="755"/>
      <c r="D13" s="756"/>
      <c r="E13" s="1692"/>
      <c r="F13" s="1691"/>
      <c r="G13" s="756"/>
      <c r="H13" s="754"/>
    </row>
    <row r="14" spans="1:14" x14ac:dyDescent="0.3">
      <c r="C14" s="755"/>
      <c r="D14" s="756"/>
      <c r="E14" s="1692"/>
      <c r="F14" s="1691"/>
      <c r="G14" s="756"/>
      <c r="H14" s="754"/>
    </row>
    <row r="15" spans="1:14" x14ac:dyDescent="0.3">
      <c r="C15" s="755"/>
      <c r="D15" s="756"/>
      <c r="E15" s="1692"/>
      <c r="F15" s="1691"/>
      <c r="G15" s="756"/>
      <c r="H15" s="754"/>
    </row>
    <row r="16" spans="1:14" x14ac:dyDescent="0.3">
      <c r="C16" s="755"/>
      <c r="D16" s="756"/>
      <c r="E16" s="1692"/>
      <c r="F16" s="1691"/>
      <c r="G16" s="756"/>
      <c r="H16" s="754"/>
    </row>
    <row r="17" spans="3:8" x14ac:dyDescent="0.3">
      <c r="C17" s="755"/>
      <c r="D17" s="756"/>
      <c r="E17" s="1692"/>
      <c r="F17" s="1691"/>
      <c r="G17" s="756"/>
      <c r="H17" s="754"/>
    </row>
    <row r="18" spans="3:8" x14ac:dyDescent="0.3">
      <c r="C18" s="755"/>
      <c r="D18" s="756"/>
      <c r="E18" s="1692"/>
      <c r="F18" s="1691"/>
      <c r="G18" s="756"/>
      <c r="H18" s="754"/>
    </row>
    <row r="19" spans="3:8" x14ac:dyDescent="0.3">
      <c r="C19" s="755"/>
      <c r="D19" s="756"/>
      <c r="E19" s="1692"/>
      <c r="F19" s="1691"/>
      <c r="G19" s="756"/>
      <c r="H19" s="754"/>
    </row>
    <row r="20" spans="3:8" x14ac:dyDescent="0.3">
      <c r="C20" s="755"/>
      <c r="D20" s="756"/>
      <c r="E20" s="1692"/>
      <c r="F20" s="1691"/>
      <c r="G20" s="756"/>
      <c r="H20" s="754"/>
    </row>
    <row r="21" spans="3:8" x14ac:dyDescent="0.3">
      <c r="C21" s="755"/>
      <c r="D21" s="748"/>
      <c r="E21" s="1692"/>
      <c r="F21" s="1691"/>
      <c r="G21" s="756"/>
      <c r="H21" s="754"/>
    </row>
    <row r="22" spans="3:8" ht="21" x14ac:dyDescent="0.4">
      <c r="C22" s="755"/>
      <c r="D22" s="757" t="s">
        <v>1825</v>
      </c>
      <c r="E22" s="1692"/>
      <c r="F22" s="1691"/>
      <c r="G22" s="746" t="s">
        <v>1820</v>
      </c>
      <c r="H22" s="754"/>
    </row>
    <row r="23" spans="3:8" x14ac:dyDescent="0.3">
      <c r="C23" s="758"/>
      <c r="D23" s="748"/>
      <c r="E23" s="1692"/>
      <c r="F23" s="1691"/>
      <c r="G23" s="748"/>
      <c r="H23" s="754"/>
    </row>
    <row r="24" spans="3:8" ht="15" customHeight="1" x14ac:dyDescent="0.3">
      <c r="C24" s="758"/>
      <c r="D24" s="759"/>
      <c r="E24" s="1692"/>
      <c r="F24" s="1691"/>
      <c r="G24" s="759"/>
      <c r="H24" s="754"/>
    </row>
    <row r="25" spans="3:8" x14ac:dyDescent="0.3">
      <c r="C25" s="758"/>
      <c r="D25" s="759"/>
      <c r="E25" s="1692"/>
      <c r="F25" s="1691"/>
      <c r="G25" s="759"/>
      <c r="H25" s="754"/>
    </row>
    <row r="26" spans="3:8" x14ac:dyDescent="0.3">
      <c r="C26" s="758"/>
      <c r="D26" s="759"/>
      <c r="E26" s="1692"/>
      <c r="F26" s="1691"/>
      <c r="G26" s="759"/>
      <c r="H26" s="754"/>
    </row>
    <row r="27" spans="3:8" x14ac:dyDescent="0.3">
      <c r="C27" s="758"/>
      <c r="D27" s="756"/>
      <c r="E27" s="1692"/>
      <c r="F27" s="1691"/>
      <c r="G27" s="756"/>
      <c r="H27" s="754"/>
    </row>
    <row r="28" spans="3:8" x14ac:dyDescent="0.3">
      <c r="C28" s="758"/>
      <c r="D28" s="756"/>
      <c r="E28" s="1692"/>
      <c r="F28" s="1691"/>
      <c r="G28" s="756"/>
      <c r="H28" s="754"/>
    </row>
    <row r="29" spans="3:8" x14ac:dyDescent="0.3">
      <c r="C29" s="758"/>
      <c r="D29" s="756"/>
      <c r="E29" s="1692"/>
      <c r="F29" s="1691"/>
      <c r="G29" s="756"/>
      <c r="H29" s="754"/>
    </row>
    <row r="30" spans="3:8" x14ac:dyDescent="0.3">
      <c r="C30" s="758"/>
      <c r="D30" s="756"/>
      <c r="E30" s="1692"/>
      <c r="F30" s="1691"/>
      <c r="G30" s="756"/>
      <c r="H30" s="754"/>
    </row>
    <row r="31" spans="3:8" x14ac:dyDescent="0.3">
      <c r="C31" s="758"/>
      <c r="D31" s="756"/>
      <c r="E31" s="1692"/>
      <c r="F31" s="1691"/>
      <c r="G31" s="756"/>
      <c r="H31" s="754"/>
    </row>
    <row r="32" spans="3:8" x14ac:dyDescent="0.3">
      <c r="C32" s="758"/>
      <c r="D32" s="756"/>
      <c r="E32" s="1692"/>
      <c r="F32" s="1691"/>
      <c r="G32" s="756"/>
      <c r="H32" s="754"/>
    </row>
    <row r="33" spans="3:8" x14ac:dyDescent="0.3">
      <c r="C33" s="758"/>
      <c r="D33" s="756"/>
      <c r="E33" s="1692"/>
      <c r="F33" s="1691"/>
      <c r="G33" s="756"/>
      <c r="H33" s="754"/>
    </row>
    <row r="34" spans="3:8" x14ac:dyDescent="0.3">
      <c r="C34" s="758"/>
      <c r="D34" s="756"/>
      <c r="E34" s="1692"/>
      <c r="F34" s="1691"/>
      <c r="G34" s="756"/>
      <c r="H34" s="754"/>
    </row>
    <row r="35" spans="3:8" x14ac:dyDescent="0.3">
      <c r="C35" s="758"/>
      <c r="D35" s="756"/>
      <c r="E35" s="1692"/>
      <c r="F35" s="1691"/>
      <c r="G35" s="756"/>
      <c r="H35" s="754"/>
    </row>
    <row r="36" spans="3:8" x14ac:dyDescent="0.3">
      <c r="C36" s="758"/>
      <c r="D36" s="756"/>
      <c r="E36" s="1692"/>
      <c r="F36" s="1691"/>
      <c r="G36" s="756"/>
      <c r="H36" s="749"/>
    </row>
    <row r="37" spans="3:8" x14ac:dyDescent="0.3">
      <c r="C37" s="758"/>
      <c r="D37" s="756"/>
      <c r="E37" s="1692"/>
      <c r="F37" s="1691"/>
      <c r="G37" s="756"/>
      <c r="H37" s="749"/>
    </row>
    <row r="38" spans="3:8" ht="21" x14ac:dyDescent="0.4">
      <c r="C38" s="1702" t="s">
        <v>1821</v>
      </c>
      <c r="D38" s="1703"/>
      <c r="E38" s="1704"/>
      <c r="F38" s="1702" t="s">
        <v>1832</v>
      </c>
      <c r="G38" s="1703"/>
      <c r="H38" s="1704"/>
    </row>
    <row r="39" spans="3:8" x14ac:dyDescent="0.3">
      <c r="C39" s="1689"/>
      <c r="D39" s="1690"/>
      <c r="E39" s="1691"/>
      <c r="F39" s="1692"/>
      <c r="G39" s="1690"/>
      <c r="H39" s="1693"/>
    </row>
    <row r="40" spans="3:8" x14ac:dyDescent="0.3">
      <c r="C40" s="1689"/>
      <c r="D40" s="1690"/>
      <c r="E40" s="1691"/>
      <c r="F40" s="1699"/>
      <c r="G40" s="1700"/>
      <c r="H40" s="1701"/>
    </row>
    <row r="41" spans="3:8" x14ac:dyDescent="0.3">
      <c r="C41" s="1689"/>
      <c r="D41" s="1690"/>
      <c r="E41" s="1691"/>
      <c r="F41" s="1692"/>
      <c r="G41" s="1690"/>
      <c r="H41" s="1693"/>
    </row>
    <row r="42" spans="3:8" x14ac:dyDescent="0.3">
      <c r="C42" s="1689"/>
      <c r="D42" s="1690"/>
      <c r="E42" s="1691"/>
      <c r="F42" s="1692"/>
      <c r="G42" s="1690"/>
      <c r="H42" s="1693"/>
    </row>
    <row r="43" spans="3:8" x14ac:dyDescent="0.3">
      <c r="C43" s="1689"/>
      <c r="D43" s="1690"/>
      <c r="E43" s="1691"/>
      <c r="F43" s="1692"/>
      <c r="G43" s="1690"/>
      <c r="H43" s="1693"/>
    </row>
    <row r="44" spans="3:8" x14ac:dyDescent="0.3">
      <c r="C44" s="1689"/>
      <c r="D44" s="1690"/>
      <c r="E44" s="1691"/>
      <c r="F44" s="1692"/>
      <c r="G44" s="1690"/>
      <c r="H44" s="1693"/>
    </row>
    <row r="45" spans="3:8" x14ac:dyDescent="0.3">
      <c r="C45" s="1689"/>
      <c r="D45" s="1690"/>
      <c r="E45" s="1691"/>
      <c r="F45" s="1692"/>
      <c r="G45" s="1690"/>
      <c r="H45" s="1693"/>
    </row>
    <row r="46" spans="3:8" x14ac:dyDescent="0.3">
      <c r="C46" s="1689"/>
      <c r="D46" s="1690"/>
      <c r="E46" s="1691"/>
      <c r="F46" s="1692"/>
      <c r="G46" s="1690"/>
      <c r="H46" s="1693"/>
    </row>
    <row r="47" spans="3:8" x14ac:dyDescent="0.3">
      <c r="C47" s="1689"/>
      <c r="D47" s="1690"/>
      <c r="E47" s="1691"/>
      <c r="F47" s="1692"/>
      <c r="G47" s="1690"/>
      <c r="H47" s="1693"/>
    </row>
    <row r="48" spans="3:8" x14ac:dyDescent="0.3">
      <c r="C48" s="1689"/>
      <c r="D48" s="1690"/>
      <c r="E48" s="1691"/>
      <c r="F48" s="1692"/>
      <c r="G48" s="1690"/>
      <c r="H48" s="1693"/>
    </row>
    <row r="49" spans="3:8" x14ac:dyDescent="0.3">
      <c r="C49" s="1689"/>
      <c r="D49" s="1690"/>
      <c r="E49" s="1691"/>
      <c r="F49" s="1692"/>
      <c r="G49" s="1690"/>
      <c r="H49" s="1693"/>
    </row>
    <row r="50" spans="3:8" x14ac:dyDescent="0.3">
      <c r="C50" s="1694"/>
      <c r="D50" s="1695"/>
      <c r="E50" s="1696"/>
      <c r="F50" s="1697"/>
      <c r="G50" s="1695"/>
      <c r="H50" s="1698"/>
    </row>
    <row r="51" spans="3:8" x14ac:dyDescent="0.3">
      <c r="C51" s="208" t="s">
        <v>3953</v>
      </c>
      <c r="D51" s="217"/>
    </row>
  </sheetData>
  <sheetProtection sheet="1" objects="1" scenarios="1" formatCells="0" formatColumns="0" formatRows="0" insertHyperlinks="0" selectLockedCells="1" sort="0" autoFilter="0"/>
  <mergeCells count="59">
    <mergeCell ref="E10:F10"/>
    <mergeCell ref="E5:F5"/>
    <mergeCell ref="E6:F6"/>
    <mergeCell ref="E7:F7"/>
    <mergeCell ref="E8:F8"/>
    <mergeCell ref="E9:F9"/>
    <mergeCell ref="E25:F25"/>
    <mergeCell ref="E11:F11"/>
    <mergeCell ref="E12:F12"/>
    <mergeCell ref="E13:F13"/>
    <mergeCell ref="E14:F14"/>
    <mergeCell ref="E18:F18"/>
    <mergeCell ref="E19:F19"/>
    <mergeCell ref="E20:F20"/>
    <mergeCell ref="E21:F21"/>
    <mergeCell ref="E22:F22"/>
    <mergeCell ref="E23:F23"/>
    <mergeCell ref="E24:F24"/>
    <mergeCell ref="E15:F15"/>
    <mergeCell ref="E16:F16"/>
    <mergeCell ref="E17:F17"/>
    <mergeCell ref="C39:E39"/>
    <mergeCell ref="F39:H39"/>
    <mergeCell ref="E26:F26"/>
    <mergeCell ref="E27:F27"/>
    <mergeCell ref="E28:F28"/>
    <mergeCell ref="E29:F29"/>
    <mergeCell ref="E30:F30"/>
    <mergeCell ref="E32:F32"/>
    <mergeCell ref="E35:F35"/>
    <mergeCell ref="E36:F36"/>
    <mergeCell ref="E37:F37"/>
    <mergeCell ref="C38:E38"/>
    <mergeCell ref="F38:H38"/>
    <mergeCell ref="E31:F31"/>
    <mergeCell ref="E33:F33"/>
    <mergeCell ref="E34:F34"/>
    <mergeCell ref="C40:E40"/>
    <mergeCell ref="F40:H40"/>
    <mergeCell ref="C41:E41"/>
    <mergeCell ref="F41:H41"/>
    <mergeCell ref="C42:E42"/>
    <mergeCell ref="F42:H42"/>
    <mergeCell ref="C43:E43"/>
    <mergeCell ref="F43:H43"/>
    <mergeCell ref="C44:E44"/>
    <mergeCell ref="F44:H44"/>
    <mergeCell ref="C45:E45"/>
    <mergeCell ref="F45:H45"/>
    <mergeCell ref="C49:E49"/>
    <mergeCell ref="F49:H49"/>
    <mergeCell ref="C50:E50"/>
    <mergeCell ref="F50:H50"/>
    <mergeCell ref="C46:E46"/>
    <mergeCell ref="F46:H46"/>
    <mergeCell ref="C47:E47"/>
    <mergeCell ref="F47:H47"/>
    <mergeCell ref="C48:E48"/>
    <mergeCell ref="F48:H48"/>
  </mergeCells>
  <printOptions horizontalCentered="1" verticalCentered="1"/>
  <pageMargins left="0.23622047244094491" right="0.23622047244094491" top="0.19685039370078741" bottom="0.19685039370078741" header="0.19685039370078741" footer="0.19685039370078741"/>
  <pageSetup paperSize="8" scale="95" orientation="landscape" r:id="rId1"/>
  <headerFooter>
    <oddFooter>&amp;L&amp;8&amp;K00-048(c) S.Imboden&amp;R&amp;8&amp;K00-048Seite &amp;P von &amp;N</oddFooter>
  </headerFooter>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Tabelle61">
    <tabColor theme="5" tint="0.39997558519241921"/>
    <pageSetUpPr fitToPage="1"/>
  </sheetPr>
  <dimension ref="A1:T88"/>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3" width="11.44140625" style="219"/>
    <col min="14" max="14" width="4" style="219" customWidth="1"/>
    <col min="15" max="15" width="2.5546875" style="219" customWidth="1"/>
    <col min="16" max="16" width="11.44140625" style="219"/>
    <col min="17" max="17" width="3.44140625" style="219" customWidth="1"/>
    <col min="18" max="18" width="27.109375" style="219" customWidth="1"/>
    <col min="19" max="16384" width="11.44140625" style="219"/>
  </cols>
  <sheetData>
    <row r="1" spans="1:20" s="218" customFormat="1" ht="44.25" customHeight="1" x14ac:dyDescent="0.3">
      <c r="A1" s="210"/>
      <c r="B1" s="231" t="str">
        <f ca="1">' '!A481</f>
        <v>T H E O R I E S  D E  L A  M O T I V A T I O N</v>
      </c>
      <c r="C1" s="212"/>
      <c r="D1" s="212"/>
      <c r="E1" s="212"/>
      <c r="F1" s="212"/>
      <c r="G1" s="212"/>
      <c r="H1" s="212"/>
      <c r="I1" s="212"/>
      <c r="J1" s="213"/>
      <c r="K1" s="213"/>
      <c r="L1" s="606"/>
      <c r="M1" s="606"/>
      <c r="N1" s="176"/>
      <c r="O1" s="194"/>
      <c r="P1" s="760"/>
      <c r="Q1" s="216"/>
      <c r="R1" s="216"/>
      <c r="S1" s="216"/>
    </row>
    <row r="2" spans="1:20" ht="23.25" customHeight="1" x14ac:dyDescent="0.3">
      <c r="B2" s="234"/>
      <c r="C2" s="220"/>
      <c r="D2" s="220"/>
      <c r="K2" s="761"/>
      <c r="L2" s="761"/>
      <c r="M2" s="761"/>
      <c r="N2" s="761"/>
      <c r="O2" s="761"/>
      <c r="P2" s="761"/>
    </row>
    <row r="3" spans="1:20" ht="4.95" customHeight="1" x14ac:dyDescent="0.3"/>
    <row r="8" spans="1:20" x14ac:dyDescent="0.3">
      <c r="P8" s="217"/>
    </row>
    <row r="10" spans="1:20" x14ac:dyDescent="0.3">
      <c r="T10" s="221"/>
    </row>
    <row r="13" spans="1:20" ht="10.95" customHeight="1" x14ac:dyDescent="0.3"/>
    <row r="16" spans="1:20" ht="3.75" customHeight="1" x14ac:dyDescent="0.3"/>
    <row r="21" spans="3:3" x14ac:dyDescent="0.3">
      <c r="C21" s="217"/>
    </row>
    <row r="23" spans="3:3" ht="14.25" customHeight="1" x14ac:dyDescent="0.3"/>
    <row r="24" spans="3:3" x14ac:dyDescent="0.3">
      <c r="C24" s="571"/>
    </row>
    <row r="33" spans="5:7" x14ac:dyDescent="0.3">
      <c r="E33" s="762" t="s">
        <v>3953</v>
      </c>
    </row>
    <row r="35" spans="5:7" x14ac:dyDescent="0.3">
      <c r="G35" s="222"/>
    </row>
    <row r="88" spans="5:5" ht="15.6" x14ac:dyDescent="0.3">
      <c r="E88" s="230"/>
    </row>
  </sheetData>
  <sheetProtection sheet="1" objects="1" scenarios="1" formatCells="0" formatColumns="0" formatRows="0" insertHyperlinks="0" selectLockedCells="1" sort="0" autoFilter="0"/>
  <printOptions horizontalCentered="1" verticalCentered="1"/>
  <pageMargins left="0.23622047244094491" right="0.23622047244094491" top="0.15748031496062992" bottom="0.15748031496062992" header="0" footer="0.19685039370078741"/>
  <pageSetup paperSize="9" orientation="landscape" r:id="rId1"/>
  <headerFooter>
    <oddFooter>&amp;L&amp;8&amp;K00-048(c) S.Imboden&amp;R&amp;8&amp;K00-048Seite &amp;P von &amp;N</oddFooter>
  </headerFooter>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Tabelle71">
    <tabColor theme="5" tint="0.39997558519241921"/>
    <pageSetUpPr fitToPage="1"/>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8.3320312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'!A468</f>
        <v>Hiérarchie des besoins de Maslow</v>
      </c>
      <c r="C1" s="212"/>
      <c r="D1" s="212"/>
      <c r="E1" s="212"/>
      <c r="F1" s="212"/>
      <c r="G1" s="212"/>
      <c r="H1" s="212"/>
      <c r="I1" s="212"/>
      <c r="J1" s="213"/>
      <c r="K1" s="213"/>
      <c r="L1" s="233"/>
      <c r="M1" s="216"/>
      <c r="N1" s="216"/>
      <c r="O1" s="216"/>
      <c r="P1" s="216"/>
      <c r="Q1" s="216"/>
      <c r="R1" s="216"/>
      <c r="S1" s="216"/>
    </row>
    <row r="2" spans="1:20" ht="23.25" customHeight="1" x14ac:dyDescent="0.3">
      <c r="B2" s="234"/>
      <c r="C2" s="220"/>
      <c r="D2" s="220"/>
      <c r="K2" s="761"/>
    </row>
    <row r="3" spans="1:20" ht="4.95" customHeight="1" x14ac:dyDescent="0.3"/>
    <row r="7" spans="1:20" x14ac:dyDescent="0.3">
      <c r="P7" s="217"/>
    </row>
    <row r="8" spans="1:20" x14ac:dyDescent="0.3">
      <c r="P8" s="229"/>
    </row>
    <row r="9" spans="1:20" x14ac:dyDescent="0.3">
      <c r="D9" s="217"/>
      <c r="P9" s="229"/>
    </row>
    <row r="10" spans="1:20" x14ac:dyDescent="0.3">
      <c r="P10" s="229"/>
      <c r="T10" s="221"/>
    </row>
    <row r="11" spans="1:20" x14ac:dyDescent="0.3">
      <c r="P11" s="217"/>
    </row>
    <row r="12" spans="1:20" x14ac:dyDescent="0.3">
      <c r="P12" s="217"/>
    </row>
    <row r="13" spans="1:20" ht="10.95" customHeight="1" x14ac:dyDescent="0.3">
      <c r="M13" s="222"/>
      <c r="P13" s="229"/>
    </row>
    <row r="14" spans="1:20" x14ac:dyDescent="0.3">
      <c r="P14" s="229"/>
    </row>
    <row r="15" spans="1:20" x14ac:dyDescent="0.3">
      <c r="P15" s="217"/>
    </row>
    <row r="16" spans="1:20" x14ac:dyDescent="0.3">
      <c r="P16" s="229"/>
    </row>
    <row r="23" spans="2:16" ht="14.25" customHeight="1" x14ac:dyDescent="0.3"/>
    <row r="24" spans="2:16" x14ac:dyDescent="0.3">
      <c r="C24" s="571"/>
      <c r="P24" s="235"/>
    </row>
    <row r="25" spans="2:16" x14ac:dyDescent="0.3">
      <c r="P25" s="223"/>
    </row>
    <row r="26" spans="2:16" x14ac:dyDescent="0.3">
      <c r="P26" s="223"/>
    </row>
    <row r="27" spans="2:16" x14ac:dyDescent="0.3">
      <c r="P27" s="217"/>
    </row>
    <row r="28" spans="2:16" ht="35.25" customHeight="1" x14ac:dyDescent="0.3">
      <c r="B28" s="208" t="s">
        <v>3953</v>
      </c>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58" spans="4:4" x14ac:dyDescent="0.3">
      <c r="D58" s="208" t="s">
        <v>3953</v>
      </c>
    </row>
    <row r="83" spans="5:5" ht="15.6" x14ac:dyDescent="0.3">
      <c r="E83" s="230"/>
    </row>
  </sheetData>
  <sheetProtection sheet="1" objects="1" scenarios="1" formatCells="0" formatColumns="0" formatRows="0" insertHyperlinks="0" selectLockedCells="1" sort="0" autoFilter="0"/>
  <hyperlinks>
    <hyperlink ref="B24:C24" r:id="rId1" display="© iManagement - s.imboden" xr:uid="{00000000-0004-0000-1800-000000000000}"/>
  </hyperlinks>
  <printOptions horizontalCentered="1"/>
  <pageMargins left="0.23622047244094491" right="0.23622047244094491" top="0.55118110236220474" bottom="0.74803149606299213" header="0" footer="0.31496062992125984"/>
  <pageSetup paperSize="9" scale="82" orientation="portrait" r:id="rId2"/>
  <headerFooter>
    <oddFooter>&amp;L&amp;8&amp;K00-048(c) S.Imboden&amp;R&amp;8&amp;K00-048Seite &amp;P von &amp;N</oddFooter>
  </headerFooter>
  <drawing r:id="rId3"/>
  <legacyDrawing r:id="rId4"/>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Tabelle8">
    <tabColor theme="5" tint="0.39997558519241921"/>
  </sheetPr>
  <dimension ref="A1:M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9" width="11.44140625" style="219"/>
    <col min="10" max="10" width="1.88671875" style="219" customWidth="1"/>
    <col min="11" max="11" width="27.109375" style="219" customWidth="1"/>
    <col min="12" max="16384" width="11.44140625" style="219"/>
  </cols>
  <sheetData>
    <row r="1" spans="1:13" s="218" customFormat="1" ht="44.25" customHeight="1" x14ac:dyDescent="0.3">
      <c r="A1" s="210"/>
      <c r="B1" s="763" t="str">
        <f ca="1">' '!A492</f>
        <v>Théorie ESC (ERG) d'Alderfer</v>
      </c>
      <c r="C1" s="212"/>
      <c r="D1" s="212"/>
      <c r="E1" s="212"/>
      <c r="F1" s="212"/>
      <c r="G1" s="212"/>
      <c r="H1" s="212"/>
      <c r="I1" s="233"/>
      <c r="J1" s="216"/>
      <c r="K1" s="216"/>
      <c r="L1" s="216"/>
    </row>
    <row r="2" spans="1:13" ht="23.25" customHeight="1" x14ac:dyDescent="0.3">
      <c r="B2" s="234"/>
      <c r="C2" s="220"/>
      <c r="D2" s="220"/>
    </row>
    <row r="3" spans="1:13" ht="4.95" customHeight="1" x14ac:dyDescent="0.3"/>
    <row r="8" spans="1:13" x14ac:dyDescent="0.3">
      <c r="C8" s="217"/>
    </row>
    <row r="10" spans="1:13" x14ac:dyDescent="0.3">
      <c r="M10" s="221"/>
    </row>
    <row r="13" spans="1:13" ht="10.95" customHeight="1" x14ac:dyDescent="0.3">
      <c r="C13" s="217"/>
    </row>
    <row r="18" spans="3:8" x14ac:dyDescent="0.3">
      <c r="H18" s="222"/>
    </row>
    <row r="23" spans="3:8" ht="14.25" customHeight="1" x14ac:dyDescent="0.3"/>
    <row r="24" spans="3:8" x14ac:dyDescent="0.3">
      <c r="C24" s="571"/>
    </row>
    <row r="34" spans="2:2" ht="4.5" customHeight="1" x14ac:dyDescent="0.3"/>
    <row r="35" spans="2:2" x14ac:dyDescent="0.3">
      <c r="B35" s="208" t="s">
        <v>3953</v>
      </c>
    </row>
    <row r="83" spans="5:5" ht="15.6" x14ac:dyDescent="0.3">
      <c r="E83" s="230"/>
    </row>
  </sheetData>
  <sheetProtection sheet="1" objects="1" scenarios="1" formatCells="0" formatColumns="0" formatRows="0" insertHyperlinks="0" selectLockedCells="1" sort="0" autoFilter="0"/>
  <hyperlinks>
    <hyperlink ref="B24:C24" r:id="rId1" display="© iManagement - s.imboden" xr:uid="{00000000-0004-0000-1900-000000000000}"/>
  </hyperlinks>
  <printOptions horizontalCentered="1"/>
  <pageMargins left="0.25" right="0.25" top="0.75" bottom="0.75" header="0.3" footer="0.3"/>
  <pageSetup paperSize="9" orientation="portrait" r:id="rId2"/>
  <headerFooter>
    <oddFooter>&amp;L&amp;8&amp;K00-048(c) S.Imboden&amp;R&amp;8&amp;K00-048Seite &amp;P von &amp;N</oddFooter>
  </headerFooter>
  <drawing r:id="rId3"/>
  <legacyDrawing r:id="rId4"/>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Tabelle9">
    <tabColor theme="5" tint="0.39997558519241921"/>
  </sheetPr>
  <dimension ref="A1:T82"/>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'!A451</f>
        <v>Trois grands motifs (Big Three) de McClelland</v>
      </c>
      <c r="C1" s="212"/>
      <c r="D1" s="212"/>
      <c r="E1" s="212"/>
      <c r="F1" s="212"/>
      <c r="G1" s="212"/>
      <c r="H1" s="212"/>
      <c r="I1" s="212"/>
      <c r="J1" s="213"/>
      <c r="K1" s="213"/>
      <c r="L1" s="213"/>
      <c r="M1" s="216"/>
      <c r="N1" s="216"/>
      <c r="O1" s="216"/>
      <c r="P1" s="216"/>
      <c r="Q1" s="216"/>
      <c r="R1" s="216"/>
      <c r="S1" s="216"/>
    </row>
    <row r="2" spans="1:20" ht="23.25" customHeight="1" x14ac:dyDescent="0.3">
      <c r="B2" s="234"/>
      <c r="C2" s="220"/>
      <c r="D2" s="220"/>
      <c r="K2" s="761"/>
    </row>
    <row r="3" spans="1:20" ht="4.95" customHeight="1" x14ac:dyDescent="0.3"/>
    <row r="9" spans="1:20" x14ac:dyDescent="0.3">
      <c r="P9" s="217"/>
    </row>
    <row r="10" spans="1:20" x14ac:dyDescent="0.3">
      <c r="T10" s="221"/>
    </row>
    <row r="13" spans="1:20" ht="10.95" customHeight="1" x14ac:dyDescent="0.3">
      <c r="M13" s="222"/>
    </row>
    <row r="23" spans="3:16" ht="14.25" customHeight="1" x14ac:dyDescent="0.3"/>
    <row r="24" spans="3:16" x14ac:dyDescent="0.3">
      <c r="C24" s="571"/>
      <c r="P24" s="235"/>
    </row>
    <row r="25" spans="3:16" x14ac:dyDescent="0.3">
      <c r="P25" s="223"/>
    </row>
    <row r="26" spans="3:16" x14ac:dyDescent="0.3">
      <c r="P26" s="223"/>
    </row>
    <row r="27" spans="3:16" x14ac:dyDescent="0.3">
      <c r="P27" s="217"/>
    </row>
    <row r="28" spans="3:16" x14ac:dyDescent="0.3">
      <c r="P28" s="223"/>
    </row>
    <row r="29" spans="3:16" x14ac:dyDescent="0.3">
      <c r="P29" s="223"/>
    </row>
    <row r="30" spans="3:16" x14ac:dyDescent="0.3">
      <c r="P30" s="223"/>
    </row>
    <row r="31" spans="3:16" ht="5.25" customHeight="1" x14ac:dyDescent="0.3">
      <c r="P31" s="223"/>
    </row>
    <row r="32" spans="3:16" x14ac:dyDescent="0.3">
      <c r="P32" s="223"/>
    </row>
    <row r="33" spans="2:16" x14ac:dyDescent="0.3">
      <c r="P33" s="223"/>
    </row>
    <row r="34" spans="2:16" x14ac:dyDescent="0.3">
      <c r="P34" s="223"/>
    </row>
    <row r="35" spans="2:16" x14ac:dyDescent="0.3">
      <c r="B35" s="208" t="s">
        <v>3953</v>
      </c>
      <c r="L35" s="180" t="s">
        <v>1066</v>
      </c>
      <c r="P35" s="223"/>
    </row>
    <row r="36" spans="2:16" x14ac:dyDescent="0.3">
      <c r="P36" s="223"/>
    </row>
    <row r="37" spans="2:16" x14ac:dyDescent="0.3">
      <c r="P37" s="223"/>
    </row>
    <row r="38" spans="2:16" x14ac:dyDescent="0.3">
      <c r="P38" s="223"/>
    </row>
    <row r="39" spans="2:16" x14ac:dyDescent="0.3">
      <c r="P39" s="223"/>
    </row>
    <row r="40" spans="2:16" x14ac:dyDescent="0.3">
      <c r="P40" s="223"/>
    </row>
    <row r="41" spans="2:16" x14ac:dyDescent="0.3">
      <c r="P41" s="223"/>
    </row>
    <row r="42" spans="2:16" x14ac:dyDescent="0.3">
      <c r="P42" s="223"/>
    </row>
    <row r="43" spans="2:16" x14ac:dyDescent="0.3">
      <c r="P43" s="223"/>
    </row>
    <row r="44" spans="2:16" x14ac:dyDescent="0.3">
      <c r="P44" s="223"/>
    </row>
    <row r="82" spans="5:5" ht="15.6" x14ac:dyDescent="0.3">
      <c r="E82" s="230"/>
    </row>
  </sheetData>
  <sheetProtection sheet="1" objects="1" scenarios="1" formatCells="0" formatColumns="0" formatRows="0" insertHyperlinks="0" selectLockedCells="1" sort="0" autoFilter="0"/>
  <hyperlinks>
    <hyperlink ref="B24:C24" r:id="rId1" display="© iManagement - s.imboden" xr:uid="{00000000-0004-0000-1A00-000000000000}"/>
  </hyperlinks>
  <printOptions horizontalCentered="1"/>
  <pageMargins left="0.25" right="0.25" top="0.75" bottom="0.75" header="0.3" footer="0.3"/>
  <pageSetup paperSize="9" orientation="landscape" r:id="rId2"/>
  <headerFooter>
    <oddFooter>&amp;L&amp;8&amp;K00-048(c) S.Imboden&amp;R&amp;8&amp;K00-048Seite &amp;P von &amp;N</oddFooter>
  </headerFooter>
  <drawing r:id="rId3"/>
  <legacyDrawing r:id="rId4"/>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Tabelle10">
    <tabColor theme="5" tint="0.39997558519241921"/>
    <pageSetUpPr fitToPage="1"/>
  </sheetPr>
  <dimension ref="A1:M13"/>
  <sheetViews>
    <sheetView showGridLines="0" zoomScaleNormal="100" workbookViewId="0">
      <selection activeCell="A2" sqref="A2"/>
    </sheetView>
  </sheetViews>
  <sheetFormatPr baseColWidth="10" defaultColWidth="6.5546875" defaultRowHeight="14.4" x14ac:dyDescent="0.2"/>
  <cols>
    <col min="1" max="1" width="7" style="207" customWidth="1"/>
    <col min="2" max="6" width="18.44140625" style="200" customWidth="1"/>
    <col min="7" max="7" width="15.44140625" style="200" customWidth="1"/>
    <col min="8" max="13" width="18.44140625" style="200" customWidth="1"/>
    <col min="14"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13" s="178" customFormat="1" ht="44.25" customHeight="1" x14ac:dyDescent="0.3">
      <c r="A1" s="173"/>
      <c r="B1" s="174" t="str">
        <f ca="1">' '!A435</f>
        <v>Les 5 sources de motivation selon Barbuto</v>
      </c>
      <c r="C1" s="764"/>
      <c r="D1" s="764"/>
      <c r="E1" s="764"/>
      <c r="F1" s="764"/>
      <c r="G1" s="176"/>
      <c r="H1" s="764"/>
      <c r="I1" s="764"/>
      <c r="J1" s="764"/>
      <c r="K1" s="764"/>
      <c r="L1" s="764"/>
      <c r="M1" s="764"/>
    </row>
    <row r="2" spans="1:13" s="181" customFormat="1" ht="315" customHeight="1" x14ac:dyDescent="0.3">
      <c r="A2" s="179"/>
      <c r="B2" s="180"/>
      <c r="C2" s="180"/>
      <c r="D2" s="180"/>
      <c r="E2" s="180"/>
      <c r="F2" s="180"/>
      <c r="G2" s="180"/>
      <c r="H2" s="180"/>
      <c r="I2" s="180"/>
      <c r="J2" s="180"/>
      <c r="K2" s="180"/>
      <c r="L2" s="180"/>
      <c r="M2" s="180"/>
    </row>
    <row r="3" spans="1:13" ht="4.95" customHeight="1" x14ac:dyDescent="0.2">
      <c r="B3" s="208" t="s">
        <v>3953</v>
      </c>
      <c r="C3" s="765"/>
      <c r="D3" s="765"/>
      <c r="E3" s="765"/>
      <c r="F3" s="765"/>
      <c r="G3" s="765"/>
      <c r="H3" s="765"/>
      <c r="I3" s="765"/>
      <c r="J3" s="765"/>
      <c r="K3" s="765"/>
      <c r="L3" s="765"/>
      <c r="M3" s="765"/>
    </row>
    <row r="13" spans="1:13" ht="10.95" customHeight="1" x14ac:dyDescent="0.2"/>
  </sheetData>
  <sheetProtection sheet="1" objects="1" scenarios="1" formatCells="0" formatColumns="0" formatRows="0" insertHyperlinks="0" selectLockedCells="1" sort="0" autoFilter="0"/>
  <dataValidations disablePrompts="1" count="1">
    <dataValidation allowBlank="1" showInputMessage="1" showErrorMessage="1" errorTitle="Eingabefehler - Erreur de saisie" error="Bitte Datum aus der Liste wählen!_x000a_Veuillez s.v.p. choisir une date de la liste!" sqref="C1:C1048576" xr:uid="{00000000-0002-0000-1B00-000000000000}"/>
  </dataValidations>
  <printOptions horizontalCentered="1"/>
  <pageMargins left="0.23622047244094491" right="0.23622047244094491" top="0.74803149606299213" bottom="0.74803149606299213" header="0.31496062992125984" footer="0.31496062992125984"/>
  <pageSetup paperSize="9" orientation="landscape" r:id="rId1"/>
  <headerFooter>
    <oddFooter>&amp;L&amp;8&amp;K00-049(c) S. Imboden&amp;R&amp;8&amp;K00-049Seite &amp;P von &amp;N</oddFooter>
  </headerFooter>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abelle121">
    <tabColor theme="5" tint="0.39997558519241921"/>
  </sheetPr>
  <dimension ref="A1:T78"/>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3" width="11.44140625" style="219"/>
    <col min="14" max="14" width="12.44140625" style="219" customWidth="1"/>
    <col min="15" max="15" width="11.44140625" style="219" customWidth="1"/>
    <col min="16" max="16" width="11.44140625" style="219"/>
    <col min="17" max="17" width="3.44140625" style="219" customWidth="1"/>
    <col min="18" max="18" width="27.109375" style="219" customWidth="1"/>
    <col min="19" max="16384" width="11.44140625" style="219"/>
  </cols>
  <sheetData>
    <row r="1" spans="1:20" s="218" customFormat="1" ht="44.25" customHeight="1" x14ac:dyDescent="0.3">
      <c r="A1" s="210"/>
      <c r="B1" s="231" t="str">
        <f ca="1">' '!A502</f>
        <v>Théories X et Y de McGregor</v>
      </c>
      <c r="C1" s="212"/>
      <c r="D1" s="212"/>
      <c r="E1" s="212"/>
      <c r="F1" s="212"/>
      <c r="G1" s="212"/>
      <c r="H1" s="212"/>
      <c r="I1" s="212"/>
      <c r="J1" s="213"/>
      <c r="K1" s="213"/>
      <c r="L1" s="213"/>
      <c r="M1" s="213"/>
      <c r="N1" s="233"/>
      <c r="O1" s="233"/>
      <c r="P1" s="213"/>
      <c r="Q1" s="216"/>
      <c r="R1" s="216"/>
      <c r="S1" s="216"/>
    </row>
    <row r="2" spans="1:20" ht="23.25" customHeight="1" x14ac:dyDescent="0.3">
      <c r="B2" s="234"/>
      <c r="C2" s="220"/>
      <c r="D2" s="220"/>
      <c r="K2" s="761"/>
      <c r="L2" s="761"/>
      <c r="M2" s="761"/>
      <c r="N2" s="761"/>
      <c r="O2" s="761"/>
      <c r="P2" s="761"/>
    </row>
    <row r="3" spans="1:20" ht="4.95" customHeight="1" x14ac:dyDescent="0.3"/>
    <row r="8" spans="1:20" x14ac:dyDescent="0.3">
      <c r="C8" s="217"/>
    </row>
    <row r="9" spans="1:20" x14ac:dyDescent="0.3">
      <c r="Q9" s="217"/>
    </row>
    <row r="10" spans="1:20" x14ac:dyDescent="0.3">
      <c r="T10" s="221"/>
    </row>
    <row r="13" spans="1:20" ht="10.95" customHeight="1" x14ac:dyDescent="0.3"/>
    <row r="18" spans="2:8" x14ac:dyDescent="0.3">
      <c r="H18" s="222"/>
    </row>
    <row r="23" spans="2:8" ht="14.25" customHeight="1" x14ac:dyDescent="0.3"/>
    <row r="24" spans="2:8" x14ac:dyDescent="0.3">
      <c r="C24" s="571"/>
    </row>
    <row r="31" spans="2:8" x14ac:dyDescent="0.3">
      <c r="B31" s="208" t="s">
        <v>3953</v>
      </c>
    </row>
    <row r="78" spans="5:5" ht="15.6" x14ac:dyDescent="0.3">
      <c r="E78" s="230"/>
    </row>
  </sheetData>
  <sheetProtection sheet="1" objects="1" scenarios="1" formatCells="0" formatColumns="0" formatRows="0" insertHyperlinks="0" selectLockedCells="1" sort="0" autoFilter="0"/>
  <hyperlinks>
    <hyperlink ref="B24:C24" r:id="rId1" display="© iManagement - s.imboden" xr:uid="{00000000-0004-0000-1C00-000000000000}"/>
  </hyperlinks>
  <printOptions horizontalCentered="1"/>
  <pageMargins left="0.25" right="0.25" top="0.75" bottom="0.75" header="0.3" footer="0.3"/>
  <pageSetup paperSize="9" orientation="landscape" r:id="rId2"/>
  <headerFooter>
    <oddFooter>&amp;L&amp;8&amp;K00-048(c) S.Imboden&amp;R&amp;8&amp;K00-048Seite &amp;P von &amp;N</oddFooter>
  </headerFooter>
  <drawing r:id="rId3"/>
  <legacyDrawing r:id="rId4"/>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Tabelle14">
    <tabColor theme="5" tint="0.39997558519241921"/>
    <pageSetUpPr fitToPage="1"/>
  </sheetPr>
  <dimension ref="A1:T84"/>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9" width="11.44140625" style="219"/>
    <col min="10" max="10" width="11.5546875" style="219" customWidth="1"/>
    <col min="11"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'!A524</f>
        <v>Théorie bifactorielle de Herzberg</v>
      </c>
      <c r="C1" s="212"/>
      <c r="D1" s="212"/>
      <c r="E1" s="212"/>
      <c r="F1" s="212"/>
      <c r="G1" s="212"/>
      <c r="H1" s="212"/>
      <c r="I1" s="212"/>
      <c r="J1" s="233"/>
      <c r="L1" s="213"/>
      <c r="M1" s="216"/>
      <c r="N1" s="216"/>
      <c r="O1" s="216"/>
      <c r="P1" s="216"/>
      <c r="Q1" s="216"/>
      <c r="R1" s="216"/>
      <c r="S1" s="216"/>
    </row>
    <row r="2" spans="1:20" ht="23.25" customHeight="1" x14ac:dyDescent="0.35">
      <c r="B2" s="234"/>
      <c r="C2" s="220"/>
      <c r="D2" s="220"/>
      <c r="M2" s="766"/>
      <c r="P2" s="217"/>
    </row>
    <row r="3" spans="1:20" ht="4.95" customHeight="1" x14ac:dyDescent="0.3"/>
    <row r="6" spans="1:20" x14ac:dyDescent="0.3">
      <c r="P6" s="217"/>
    </row>
    <row r="8" spans="1:20" x14ac:dyDescent="0.3">
      <c r="C8" s="217"/>
    </row>
    <row r="9" spans="1:20" x14ac:dyDescent="0.3">
      <c r="P9" s="217"/>
    </row>
    <row r="10" spans="1:20" x14ac:dyDescent="0.3">
      <c r="T10" s="221"/>
    </row>
    <row r="13" spans="1:20" ht="10.95" customHeight="1" x14ac:dyDescent="0.3">
      <c r="M13" s="222"/>
    </row>
    <row r="18" spans="3:16" x14ac:dyDescent="0.3">
      <c r="H18" s="222"/>
    </row>
    <row r="23" spans="3:16" ht="14.25" customHeight="1" x14ac:dyDescent="0.3"/>
    <row r="24" spans="3:16" x14ac:dyDescent="0.3">
      <c r="C24" s="571"/>
      <c r="P24" s="235"/>
    </row>
    <row r="25" spans="3:16" x14ac:dyDescent="0.3">
      <c r="P25" s="223"/>
    </row>
    <row r="26" spans="3:16" x14ac:dyDescent="0.3">
      <c r="P26" s="223"/>
    </row>
    <row r="27" spans="3:16" x14ac:dyDescent="0.3">
      <c r="P27" s="217"/>
    </row>
    <row r="28" spans="3:16" x14ac:dyDescent="0.3">
      <c r="P28" s="223"/>
    </row>
    <row r="29" spans="3:16" x14ac:dyDescent="0.3">
      <c r="P29" s="217"/>
    </row>
    <row r="30" spans="3:16" x14ac:dyDescent="0.3">
      <c r="P30" s="223"/>
    </row>
    <row r="31" spans="3:16" x14ac:dyDescent="0.3">
      <c r="P31" s="223"/>
    </row>
    <row r="32" spans="3:16" x14ac:dyDescent="0.3">
      <c r="P32" s="223"/>
    </row>
    <row r="33" spans="2:16" x14ac:dyDescent="0.3">
      <c r="P33" s="223"/>
    </row>
    <row r="34" spans="2:16" x14ac:dyDescent="0.3">
      <c r="P34" s="223"/>
    </row>
    <row r="35" spans="2:16" x14ac:dyDescent="0.3">
      <c r="P35" s="223"/>
    </row>
    <row r="36" spans="2:16" ht="21" customHeight="1" x14ac:dyDescent="0.3">
      <c r="P36" s="223"/>
    </row>
    <row r="37" spans="2:16" x14ac:dyDescent="0.3">
      <c r="B37" s="767" t="s">
        <v>3953</v>
      </c>
      <c r="P37" s="223"/>
    </row>
    <row r="38" spans="2:16" x14ac:dyDescent="0.3">
      <c r="P38" s="223"/>
    </row>
    <row r="39" spans="2:16" x14ac:dyDescent="0.3">
      <c r="P39" s="223"/>
    </row>
    <row r="40" spans="2:16" x14ac:dyDescent="0.3">
      <c r="P40" s="223"/>
    </row>
    <row r="41" spans="2:16" x14ac:dyDescent="0.3">
      <c r="P41" s="223"/>
    </row>
    <row r="42" spans="2:16" x14ac:dyDescent="0.3">
      <c r="P42" s="223"/>
    </row>
    <row r="43" spans="2:16" x14ac:dyDescent="0.3">
      <c r="P43" s="223"/>
    </row>
    <row r="44" spans="2:16" x14ac:dyDescent="0.3">
      <c r="P44" s="223"/>
    </row>
    <row r="45" spans="2:16" x14ac:dyDescent="0.3">
      <c r="P45" s="223"/>
    </row>
    <row r="46" spans="2:16" x14ac:dyDescent="0.3">
      <c r="P46" s="223"/>
    </row>
    <row r="84" spans="5:5" ht="15.6" x14ac:dyDescent="0.3">
      <c r="E84" s="230"/>
    </row>
  </sheetData>
  <sheetProtection sheet="1" objects="1" scenarios="1" formatCells="0" formatColumns="0" formatRows="0" insertHyperlinks="0" selectLockedCells="1" sort="0" autoFilter="0"/>
  <hyperlinks>
    <hyperlink ref="B24:C24" r:id="rId1" display="© iManagement - s.imboden" xr:uid="{00000000-0004-0000-1D00-000000000000}"/>
  </hyperlinks>
  <printOptions horizontalCentered="1"/>
  <pageMargins left="0.23622047244094491" right="0.23622047244094491" top="0.74803149606299213" bottom="0.74803149606299213" header="0.31496062992125984" footer="0.31496062992125984"/>
  <pageSetup paperSize="9" orientation="portrait" r:id="rId2"/>
  <headerFooter>
    <oddFooter>&amp;L&amp;8&amp;K00-048(c) S.Imboden&amp;R&amp;8&amp;K00-048Seite &amp;P von &amp;N</oddFooter>
  </headerFooter>
  <drawing r:id="rId3"/>
  <legacyDrawing r:id="rId4"/>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Tabelle18">
    <tabColor theme="5" tint="0.39997558519241921"/>
  </sheetPr>
  <dimension ref="A1:T77"/>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0" width="11.44140625" style="219"/>
    <col min="11" max="11" width="9.6640625" style="219" customWidth="1"/>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'!A546</f>
        <v>Théorie FLOW de Csíkszentmihályi</v>
      </c>
      <c r="C1" s="212"/>
      <c r="D1" s="212"/>
      <c r="E1" s="212"/>
      <c r="F1" s="212"/>
      <c r="G1" s="212"/>
      <c r="H1" s="212"/>
      <c r="I1" s="212"/>
      <c r="J1" s="213"/>
      <c r="K1" s="233"/>
      <c r="L1" s="213"/>
      <c r="M1" s="216"/>
      <c r="N1" s="216"/>
      <c r="O1" s="216"/>
      <c r="P1" s="216"/>
      <c r="Q1" s="216"/>
      <c r="R1" s="216"/>
      <c r="S1" s="216"/>
    </row>
    <row r="2" spans="1:20" ht="23.25" customHeight="1" x14ac:dyDescent="0.3">
      <c r="B2" s="234"/>
      <c r="C2" s="220"/>
      <c r="D2" s="220"/>
    </row>
    <row r="3" spans="1:20" ht="4.95" customHeight="1" x14ac:dyDescent="0.3"/>
    <row r="5" spans="1:20" x14ac:dyDescent="0.3">
      <c r="P5" s="217"/>
    </row>
    <row r="8" spans="1:20" x14ac:dyDescent="0.3">
      <c r="C8" s="217"/>
    </row>
    <row r="9" spans="1:20" x14ac:dyDescent="0.3">
      <c r="P9" s="217"/>
    </row>
    <row r="10" spans="1:20" x14ac:dyDescent="0.3">
      <c r="T10" s="221"/>
    </row>
    <row r="13" spans="1:20" ht="10.95" customHeight="1" x14ac:dyDescent="0.3">
      <c r="M13" s="222"/>
    </row>
    <row r="20" spans="2:16" x14ac:dyDescent="0.3">
      <c r="P20" s="222"/>
    </row>
    <row r="23" spans="2:16" ht="14.25" customHeight="1" x14ac:dyDescent="0.3"/>
    <row r="24" spans="2:16" x14ac:dyDescent="0.3">
      <c r="C24" s="571"/>
      <c r="P24" s="235"/>
    </row>
    <row r="25" spans="2:16" x14ac:dyDescent="0.3">
      <c r="P25" s="223"/>
    </row>
    <row r="26" spans="2:16" x14ac:dyDescent="0.3">
      <c r="P26" s="223"/>
    </row>
    <row r="27" spans="2:16" x14ac:dyDescent="0.3">
      <c r="P27" s="217"/>
    </row>
    <row r="28" spans="2:16" x14ac:dyDescent="0.3">
      <c r="P28" s="223"/>
    </row>
    <row r="29" spans="2:16" x14ac:dyDescent="0.3">
      <c r="P29" s="223"/>
    </row>
    <row r="30" spans="2:16" s="581" customFormat="1" x14ac:dyDescent="0.25">
      <c r="B30" s="208" t="s">
        <v>3953</v>
      </c>
      <c r="K30" s="768" t="s">
        <v>1142</v>
      </c>
      <c r="P30" s="769"/>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77" spans="5:5" ht="15.6" x14ac:dyDescent="0.3">
      <c r="E77" s="230"/>
    </row>
  </sheetData>
  <sheetProtection sheet="1" objects="1" scenarios="1" formatCells="0" formatColumns="0" formatRows="0" insertHyperlinks="0" selectLockedCells="1" sort="0" autoFilter="0"/>
  <hyperlinks>
    <hyperlink ref="B24:C24" r:id="rId1" display="© iManagement - s.imboden" xr:uid="{00000000-0004-0000-1E00-000000000000}"/>
  </hyperlinks>
  <printOptions horizontalCentered="1"/>
  <pageMargins left="0.25" right="0.25" top="0.75" bottom="0.75" header="0.3" footer="0.3"/>
  <pageSetup paperSize="9" orientation="landscape" r:id="rId2"/>
  <headerFooter>
    <oddFooter>&amp;L&amp;8&amp;K00-048(c) S.Imboden&amp;R&amp;8&amp;K00-048Seite &amp;P von &amp;N</oddFooter>
  </headerFooter>
  <drawing r:id="rId3"/>
  <legacyDrawing r:id="rId4"/>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Tabelle53">
    <tabColor theme="5" tint="0.39997558519241921"/>
    <pageSetUpPr fitToPage="1"/>
  </sheetPr>
  <dimension ref="A1:H26"/>
  <sheetViews>
    <sheetView showGridLines="0" zoomScaleNormal="100" workbookViewId="0">
      <selection activeCell="C4" sqref="C4"/>
    </sheetView>
  </sheetViews>
  <sheetFormatPr baseColWidth="10" defaultColWidth="6.5546875" defaultRowHeight="14.4" x14ac:dyDescent="0.2"/>
  <cols>
    <col min="1" max="1" width="7" style="207" customWidth="1"/>
    <col min="2" max="2" width="102.88671875" style="200" customWidth="1"/>
    <col min="3" max="3" width="3.5546875" style="200" bestFit="1" customWidth="1"/>
    <col min="4" max="4" width="2.6640625" style="271" hidden="1" customWidth="1"/>
    <col min="5" max="5" width="6.5546875" style="199"/>
    <col min="6" max="6" width="6.5546875" style="199" customWidth="1"/>
    <col min="7" max="8" width="6.5546875" style="199"/>
    <col min="9" max="69" width="6.5546875" style="200"/>
    <col min="70" max="70" width="13.5546875" style="200" customWidth="1"/>
    <col min="71" max="71" width="11.44140625" style="200" customWidth="1"/>
    <col min="72" max="114" width="2.88671875" style="200" customWidth="1"/>
    <col min="115" max="325" width="6.5546875" style="200"/>
    <col min="326" max="326" width="13.5546875" style="200" customWidth="1"/>
    <col min="327" max="327" width="11.44140625" style="200" customWidth="1"/>
    <col min="328" max="370" width="2.88671875" style="200" customWidth="1"/>
    <col min="371" max="581" width="6.5546875" style="200"/>
    <col min="582" max="582" width="13.5546875" style="200" customWidth="1"/>
    <col min="583" max="583" width="11.44140625" style="200" customWidth="1"/>
    <col min="584" max="626" width="2.88671875" style="200" customWidth="1"/>
    <col min="627" max="837" width="6.5546875" style="200"/>
    <col min="838" max="838" width="13.5546875" style="200" customWidth="1"/>
    <col min="839" max="839" width="11.44140625" style="200" customWidth="1"/>
    <col min="840" max="882" width="2.88671875" style="200" customWidth="1"/>
    <col min="883" max="1093" width="6.5546875" style="200"/>
    <col min="1094" max="1094" width="13.5546875" style="200" customWidth="1"/>
    <col min="1095" max="1095" width="11.44140625" style="200" customWidth="1"/>
    <col min="1096" max="1138" width="2.88671875" style="200" customWidth="1"/>
    <col min="1139" max="1349" width="6.5546875" style="200"/>
    <col min="1350" max="1350" width="13.5546875" style="200" customWidth="1"/>
    <col min="1351" max="1351" width="11.44140625" style="200" customWidth="1"/>
    <col min="1352" max="1394" width="2.88671875" style="200" customWidth="1"/>
    <col min="1395" max="1605" width="6.5546875" style="200"/>
    <col min="1606" max="1606" width="13.5546875" style="200" customWidth="1"/>
    <col min="1607" max="1607" width="11.44140625" style="200" customWidth="1"/>
    <col min="1608" max="1650" width="2.88671875" style="200" customWidth="1"/>
    <col min="1651" max="1861" width="6.5546875" style="200"/>
    <col min="1862" max="1862" width="13.5546875" style="200" customWidth="1"/>
    <col min="1863" max="1863" width="11.44140625" style="200" customWidth="1"/>
    <col min="1864" max="1906" width="2.88671875" style="200" customWidth="1"/>
    <col min="1907" max="2117" width="6.5546875" style="200"/>
    <col min="2118" max="2118" width="13.5546875" style="200" customWidth="1"/>
    <col min="2119" max="2119" width="11.44140625" style="200" customWidth="1"/>
    <col min="2120" max="2162" width="2.88671875" style="200" customWidth="1"/>
    <col min="2163" max="2373" width="6.5546875" style="200"/>
    <col min="2374" max="2374" width="13.5546875" style="200" customWidth="1"/>
    <col min="2375" max="2375" width="11.44140625" style="200" customWidth="1"/>
    <col min="2376" max="2418" width="2.88671875" style="200" customWidth="1"/>
    <col min="2419" max="2629" width="6.5546875" style="200"/>
    <col min="2630" max="2630" width="13.5546875" style="200" customWidth="1"/>
    <col min="2631" max="2631" width="11.44140625" style="200" customWidth="1"/>
    <col min="2632" max="2674" width="2.88671875" style="200" customWidth="1"/>
    <col min="2675" max="2885" width="6.5546875" style="200"/>
    <col min="2886" max="2886" width="13.5546875" style="200" customWidth="1"/>
    <col min="2887" max="2887" width="11.44140625" style="200" customWidth="1"/>
    <col min="2888" max="2930" width="2.88671875" style="200" customWidth="1"/>
    <col min="2931" max="3141" width="6.5546875" style="200"/>
    <col min="3142" max="3142" width="13.5546875" style="200" customWidth="1"/>
    <col min="3143" max="3143" width="11.44140625" style="200" customWidth="1"/>
    <col min="3144" max="3186" width="2.88671875" style="200" customWidth="1"/>
    <col min="3187" max="3397" width="6.5546875" style="200"/>
    <col min="3398" max="3398" width="13.5546875" style="200" customWidth="1"/>
    <col min="3399" max="3399" width="11.44140625" style="200" customWidth="1"/>
    <col min="3400" max="3442" width="2.88671875" style="200" customWidth="1"/>
    <col min="3443" max="3653" width="6.5546875" style="200"/>
    <col min="3654" max="3654" width="13.5546875" style="200" customWidth="1"/>
    <col min="3655" max="3655" width="11.44140625" style="200" customWidth="1"/>
    <col min="3656" max="3698" width="2.88671875" style="200" customWidth="1"/>
    <col min="3699" max="3909" width="6.5546875" style="200"/>
    <col min="3910" max="3910" width="13.5546875" style="200" customWidth="1"/>
    <col min="3911" max="3911" width="11.44140625" style="200" customWidth="1"/>
    <col min="3912" max="3954" width="2.88671875" style="200" customWidth="1"/>
    <col min="3955" max="4165" width="6.5546875" style="200"/>
    <col min="4166" max="4166" width="13.5546875" style="200" customWidth="1"/>
    <col min="4167" max="4167" width="11.44140625" style="200" customWidth="1"/>
    <col min="4168" max="4210" width="2.88671875" style="200" customWidth="1"/>
    <col min="4211" max="4421" width="6.5546875" style="200"/>
    <col min="4422" max="4422" width="13.5546875" style="200" customWidth="1"/>
    <col min="4423" max="4423" width="11.44140625" style="200" customWidth="1"/>
    <col min="4424" max="4466" width="2.88671875" style="200" customWidth="1"/>
    <col min="4467" max="4677" width="6.5546875" style="200"/>
    <col min="4678" max="4678" width="13.5546875" style="200" customWidth="1"/>
    <col min="4679" max="4679" width="11.44140625" style="200" customWidth="1"/>
    <col min="4680" max="4722" width="2.88671875" style="200" customWidth="1"/>
    <col min="4723" max="4933" width="6.5546875" style="200"/>
    <col min="4934" max="4934" width="13.5546875" style="200" customWidth="1"/>
    <col min="4935" max="4935" width="11.44140625" style="200" customWidth="1"/>
    <col min="4936" max="4978" width="2.88671875" style="200" customWidth="1"/>
    <col min="4979" max="5189" width="6.5546875" style="200"/>
    <col min="5190" max="5190" width="13.5546875" style="200" customWidth="1"/>
    <col min="5191" max="5191" width="11.44140625" style="200" customWidth="1"/>
    <col min="5192" max="5234" width="2.88671875" style="200" customWidth="1"/>
    <col min="5235" max="5445" width="6.5546875" style="200"/>
    <col min="5446" max="5446" width="13.5546875" style="200" customWidth="1"/>
    <col min="5447" max="5447" width="11.44140625" style="200" customWidth="1"/>
    <col min="5448" max="5490" width="2.88671875" style="200" customWidth="1"/>
    <col min="5491" max="5701" width="6.5546875" style="200"/>
    <col min="5702" max="5702" width="13.5546875" style="200" customWidth="1"/>
    <col min="5703" max="5703" width="11.44140625" style="200" customWidth="1"/>
    <col min="5704" max="5746" width="2.88671875" style="200" customWidth="1"/>
    <col min="5747" max="5957" width="6.5546875" style="200"/>
    <col min="5958" max="5958" width="13.5546875" style="200" customWidth="1"/>
    <col min="5959" max="5959" width="11.44140625" style="200" customWidth="1"/>
    <col min="5960" max="6002" width="2.88671875" style="200" customWidth="1"/>
    <col min="6003" max="6213" width="6.5546875" style="200"/>
    <col min="6214" max="6214" width="13.5546875" style="200" customWidth="1"/>
    <col min="6215" max="6215" width="11.44140625" style="200" customWidth="1"/>
    <col min="6216" max="6258" width="2.88671875" style="200" customWidth="1"/>
    <col min="6259" max="6469" width="6.5546875" style="200"/>
    <col min="6470" max="6470" width="13.5546875" style="200" customWidth="1"/>
    <col min="6471" max="6471" width="11.44140625" style="200" customWidth="1"/>
    <col min="6472" max="6514" width="2.88671875" style="200" customWidth="1"/>
    <col min="6515" max="6725" width="6.5546875" style="200"/>
    <col min="6726" max="6726" width="13.5546875" style="200" customWidth="1"/>
    <col min="6727" max="6727" width="11.44140625" style="200" customWidth="1"/>
    <col min="6728" max="6770" width="2.88671875" style="200" customWidth="1"/>
    <col min="6771" max="6981" width="6.5546875" style="200"/>
    <col min="6982" max="6982" width="13.5546875" style="200" customWidth="1"/>
    <col min="6983" max="6983" width="11.44140625" style="200" customWidth="1"/>
    <col min="6984" max="7026" width="2.88671875" style="200" customWidth="1"/>
    <col min="7027" max="7237" width="6.5546875" style="200"/>
    <col min="7238" max="7238" width="13.5546875" style="200" customWidth="1"/>
    <col min="7239" max="7239" width="11.44140625" style="200" customWidth="1"/>
    <col min="7240" max="7282" width="2.88671875" style="200" customWidth="1"/>
    <col min="7283" max="7493" width="6.5546875" style="200"/>
    <col min="7494" max="7494" width="13.5546875" style="200" customWidth="1"/>
    <col min="7495" max="7495" width="11.44140625" style="200" customWidth="1"/>
    <col min="7496" max="7538" width="2.88671875" style="200" customWidth="1"/>
    <col min="7539" max="7749" width="6.5546875" style="200"/>
    <col min="7750" max="7750" width="13.5546875" style="200" customWidth="1"/>
    <col min="7751" max="7751" width="11.44140625" style="200" customWidth="1"/>
    <col min="7752" max="7794" width="2.88671875" style="200" customWidth="1"/>
    <col min="7795" max="8005" width="6.5546875" style="200"/>
    <col min="8006" max="8006" width="13.5546875" style="200" customWidth="1"/>
    <col min="8007" max="8007" width="11.44140625" style="200" customWidth="1"/>
    <col min="8008" max="8050" width="2.88671875" style="200" customWidth="1"/>
    <col min="8051" max="8261" width="6.5546875" style="200"/>
    <col min="8262" max="8262" width="13.5546875" style="200" customWidth="1"/>
    <col min="8263" max="8263" width="11.44140625" style="200" customWidth="1"/>
    <col min="8264" max="8306" width="2.88671875" style="200" customWidth="1"/>
    <col min="8307" max="8517" width="6.5546875" style="200"/>
    <col min="8518" max="8518" width="13.5546875" style="200" customWidth="1"/>
    <col min="8519" max="8519" width="11.44140625" style="200" customWidth="1"/>
    <col min="8520" max="8562" width="2.88671875" style="200" customWidth="1"/>
    <col min="8563" max="8773" width="6.5546875" style="200"/>
    <col min="8774" max="8774" width="13.5546875" style="200" customWidth="1"/>
    <col min="8775" max="8775" width="11.44140625" style="200" customWidth="1"/>
    <col min="8776" max="8818" width="2.88671875" style="200" customWidth="1"/>
    <col min="8819" max="9029" width="6.5546875" style="200"/>
    <col min="9030" max="9030" width="13.5546875" style="200" customWidth="1"/>
    <col min="9031" max="9031" width="11.44140625" style="200" customWidth="1"/>
    <col min="9032" max="9074" width="2.88671875" style="200" customWidth="1"/>
    <col min="9075" max="9285" width="6.5546875" style="200"/>
    <col min="9286" max="9286" width="13.5546875" style="200" customWidth="1"/>
    <col min="9287" max="9287" width="11.44140625" style="200" customWidth="1"/>
    <col min="9288" max="9330" width="2.88671875" style="200" customWidth="1"/>
    <col min="9331" max="9541" width="6.5546875" style="200"/>
    <col min="9542" max="9542" width="13.5546875" style="200" customWidth="1"/>
    <col min="9543" max="9543" width="11.44140625" style="200" customWidth="1"/>
    <col min="9544" max="9586" width="2.88671875" style="200" customWidth="1"/>
    <col min="9587" max="9797" width="6.5546875" style="200"/>
    <col min="9798" max="9798" width="13.5546875" style="200" customWidth="1"/>
    <col min="9799" max="9799" width="11.44140625" style="200" customWidth="1"/>
    <col min="9800" max="9842" width="2.88671875" style="200" customWidth="1"/>
    <col min="9843" max="10053" width="6.5546875" style="200"/>
    <col min="10054" max="10054" width="13.5546875" style="200" customWidth="1"/>
    <col min="10055" max="10055" width="11.44140625" style="200" customWidth="1"/>
    <col min="10056" max="10098" width="2.88671875" style="200" customWidth="1"/>
    <col min="10099" max="10309" width="6.5546875" style="200"/>
    <col min="10310" max="10310" width="13.5546875" style="200" customWidth="1"/>
    <col min="10311" max="10311" width="11.44140625" style="200" customWidth="1"/>
    <col min="10312" max="10354" width="2.88671875" style="200" customWidth="1"/>
    <col min="10355" max="10565" width="6.5546875" style="200"/>
    <col min="10566" max="10566" width="13.5546875" style="200" customWidth="1"/>
    <col min="10567" max="10567" width="11.44140625" style="200" customWidth="1"/>
    <col min="10568" max="10610" width="2.88671875" style="200" customWidth="1"/>
    <col min="10611" max="10821" width="6.5546875" style="200"/>
    <col min="10822" max="10822" width="13.5546875" style="200" customWidth="1"/>
    <col min="10823" max="10823" width="11.44140625" style="200" customWidth="1"/>
    <col min="10824" max="10866" width="2.88671875" style="200" customWidth="1"/>
    <col min="10867" max="11077" width="6.5546875" style="200"/>
    <col min="11078" max="11078" width="13.5546875" style="200" customWidth="1"/>
    <col min="11079" max="11079" width="11.44140625" style="200" customWidth="1"/>
    <col min="11080" max="11122" width="2.88671875" style="200" customWidth="1"/>
    <col min="11123" max="11333" width="6.5546875" style="200"/>
    <col min="11334" max="11334" width="13.5546875" style="200" customWidth="1"/>
    <col min="11335" max="11335" width="11.44140625" style="200" customWidth="1"/>
    <col min="11336" max="11378" width="2.88671875" style="200" customWidth="1"/>
    <col min="11379" max="11589" width="6.5546875" style="200"/>
    <col min="11590" max="11590" width="13.5546875" style="200" customWidth="1"/>
    <col min="11591" max="11591" width="11.44140625" style="200" customWidth="1"/>
    <col min="11592" max="11634" width="2.88671875" style="200" customWidth="1"/>
    <col min="11635" max="11845" width="6.5546875" style="200"/>
    <col min="11846" max="11846" width="13.5546875" style="200" customWidth="1"/>
    <col min="11847" max="11847" width="11.44140625" style="200" customWidth="1"/>
    <col min="11848" max="11890" width="2.88671875" style="200" customWidth="1"/>
    <col min="11891" max="12101" width="6.5546875" style="200"/>
    <col min="12102" max="12102" width="13.5546875" style="200" customWidth="1"/>
    <col min="12103" max="12103" width="11.44140625" style="200" customWidth="1"/>
    <col min="12104" max="12146" width="2.88671875" style="200" customWidth="1"/>
    <col min="12147" max="12357" width="6.5546875" style="200"/>
    <col min="12358" max="12358" width="13.5546875" style="200" customWidth="1"/>
    <col min="12359" max="12359" width="11.44140625" style="200" customWidth="1"/>
    <col min="12360" max="12402" width="2.88671875" style="200" customWidth="1"/>
    <col min="12403" max="12613" width="6.5546875" style="200"/>
    <col min="12614" max="12614" width="13.5546875" style="200" customWidth="1"/>
    <col min="12615" max="12615" width="11.44140625" style="200" customWidth="1"/>
    <col min="12616" max="12658" width="2.88671875" style="200" customWidth="1"/>
    <col min="12659" max="12869" width="6.5546875" style="200"/>
    <col min="12870" max="12870" width="13.5546875" style="200" customWidth="1"/>
    <col min="12871" max="12871" width="11.44140625" style="200" customWidth="1"/>
    <col min="12872" max="12914" width="2.88671875" style="200" customWidth="1"/>
    <col min="12915" max="13125" width="6.5546875" style="200"/>
    <col min="13126" max="13126" width="13.5546875" style="200" customWidth="1"/>
    <col min="13127" max="13127" width="11.44140625" style="200" customWidth="1"/>
    <col min="13128" max="13170" width="2.88671875" style="200" customWidth="1"/>
    <col min="13171" max="13381" width="6.5546875" style="200"/>
    <col min="13382" max="13382" width="13.5546875" style="200" customWidth="1"/>
    <col min="13383" max="13383" width="11.44140625" style="200" customWidth="1"/>
    <col min="13384" max="13426" width="2.88671875" style="200" customWidth="1"/>
    <col min="13427" max="13637" width="6.5546875" style="200"/>
    <col min="13638" max="13638" width="13.5546875" style="200" customWidth="1"/>
    <col min="13639" max="13639" width="11.44140625" style="200" customWidth="1"/>
    <col min="13640" max="13682" width="2.88671875" style="200" customWidth="1"/>
    <col min="13683" max="13893" width="6.5546875" style="200"/>
    <col min="13894" max="13894" width="13.5546875" style="200" customWidth="1"/>
    <col min="13895" max="13895" width="11.44140625" style="200" customWidth="1"/>
    <col min="13896" max="13938" width="2.88671875" style="200" customWidth="1"/>
    <col min="13939" max="14149" width="6.5546875" style="200"/>
    <col min="14150" max="14150" width="13.5546875" style="200" customWidth="1"/>
    <col min="14151" max="14151" width="11.44140625" style="200" customWidth="1"/>
    <col min="14152" max="14194" width="2.88671875" style="200" customWidth="1"/>
    <col min="14195" max="14405" width="6.5546875" style="200"/>
    <col min="14406" max="14406" width="13.5546875" style="200" customWidth="1"/>
    <col min="14407" max="14407" width="11.44140625" style="200" customWidth="1"/>
    <col min="14408" max="14450" width="2.88671875" style="200" customWidth="1"/>
    <col min="14451" max="14661" width="6.5546875" style="200"/>
    <col min="14662" max="14662" width="13.5546875" style="200" customWidth="1"/>
    <col min="14663" max="14663" width="11.44140625" style="200" customWidth="1"/>
    <col min="14664" max="14706" width="2.88671875" style="200" customWidth="1"/>
    <col min="14707" max="14917" width="6.5546875" style="200"/>
    <col min="14918" max="14918" width="13.5546875" style="200" customWidth="1"/>
    <col min="14919" max="14919" width="11.44140625" style="200" customWidth="1"/>
    <col min="14920" max="14962" width="2.88671875" style="200" customWidth="1"/>
    <col min="14963" max="15173" width="6.5546875" style="200"/>
    <col min="15174" max="15174" width="13.5546875" style="200" customWidth="1"/>
    <col min="15175" max="15175" width="11.44140625" style="200" customWidth="1"/>
    <col min="15176" max="15218" width="2.88671875" style="200" customWidth="1"/>
    <col min="15219" max="15429" width="6.5546875" style="200"/>
    <col min="15430" max="15430" width="13.5546875" style="200" customWidth="1"/>
    <col min="15431" max="15431" width="11.44140625" style="200" customWidth="1"/>
    <col min="15432" max="15474" width="2.88671875" style="200" customWidth="1"/>
    <col min="15475" max="15685" width="6.5546875" style="200"/>
    <col min="15686" max="15686" width="13.5546875" style="200" customWidth="1"/>
    <col min="15687" max="15687" width="11.44140625" style="200" customWidth="1"/>
    <col min="15688" max="15730" width="2.88671875" style="200" customWidth="1"/>
    <col min="15731" max="15941" width="6.5546875" style="200"/>
    <col min="15942" max="15942" width="13.5546875" style="200" customWidth="1"/>
    <col min="15943" max="15943" width="11.44140625" style="200" customWidth="1"/>
    <col min="15944" max="15986" width="2.88671875" style="200" customWidth="1"/>
    <col min="15987" max="16384" width="6.5546875" style="200"/>
  </cols>
  <sheetData>
    <row r="1" spans="1:8" s="178" customFormat="1" ht="44.25" customHeight="1" x14ac:dyDescent="0.3">
      <c r="A1" s="173"/>
      <c r="B1" s="174" t="str">
        <f ca="1">' '!A410</f>
        <v>R È G L E S   D E   LA   M O T I V A T I O N</v>
      </c>
      <c r="C1" s="176"/>
      <c r="D1" s="268"/>
      <c r="E1" s="177"/>
      <c r="F1" s="177"/>
      <c r="G1" s="177"/>
      <c r="H1" s="177"/>
    </row>
    <row r="2" spans="1:8" s="181" customFormat="1" ht="27" customHeight="1" x14ac:dyDescent="0.3">
      <c r="A2" s="179"/>
      <c r="B2" s="770"/>
      <c r="C2" s="180"/>
      <c r="D2" s="269"/>
      <c r="E2" s="182"/>
      <c r="F2" s="182"/>
      <c r="G2" s="182"/>
      <c r="H2" s="182"/>
    </row>
    <row r="3" spans="1:8" ht="25.2" customHeight="1" x14ac:dyDescent="0.2">
      <c r="A3" s="195"/>
      <c r="B3" s="771" t="str">
        <f ca="1">' '!A411</f>
        <v>Règles de la motivation reposant sur le bon sens (W. Pelz, 2004) :</v>
      </c>
      <c r="C3" s="270">
        <f>IF(D3=22,1,3)</f>
        <v>1</v>
      </c>
      <c r="D3" s="271">
        <f>SUM(C4:C25)</f>
        <v>22</v>
      </c>
    </row>
    <row r="4" spans="1:8" ht="31.5" customHeight="1" x14ac:dyDescent="0.2">
      <c r="A4" s="195">
        <v>1</v>
      </c>
      <c r="B4" s="772" t="str">
        <f ca="1">' '!A412</f>
        <v>Traiter tous les collaborateurs avec estime et respect.</v>
      </c>
      <c r="C4" s="272">
        <v>1</v>
      </c>
    </row>
    <row r="5" spans="1:8" ht="31.5" customHeight="1" x14ac:dyDescent="0.2">
      <c r="A5" s="195">
        <v>2</v>
      </c>
      <c r="B5" s="772" t="str">
        <f ca="1">' '!A413</f>
        <v>Fixer des objectifs clairs et réalistes, et faire un retour sur la réalisation des objectifs.</v>
      </c>
      <c r="C5" s="273">
        <v>1</v>
      </c>
      <c r="G5" s="274"/>
    </row>
    <row r="6" spans="1:8" ht="31.5" customHeight="1" x14ac:dyDescent="0.2">
      <c r="A6" s="195">
        <v>3</v>
      </c>
      <c r="B6" s="772" t="str">
        <f ca="1">' '!A414</f>
        <v>Suffisamment informer les collaborateurs et les faire participer aux décisions.</v>
      </c>
      <c r="C6" s="273">
        <v>1</v>
      </c>
    </row>
    <row r="7" spans="1:8" ht="31.5" customHeight="1" x14ac:dyDescent="0.2">
      <c r="A7" s="195">
        <v>4</v>
      </c>
      <c r="B7" s="772" t="str">
        <f ca="1">' '!A415</f>
        <v>Dire ouvertement ce qui est déjà décidé, et sur quoi une participation des collaborateurs n'est plus possible ou plus souhaitée.</v>
      </c>
      <c r="C7" s="273">
        <v>1</v>
      </c>
    </row>
    <row r="8" spans="1:8" ht="31.5" customHeight="1" x14ac:dyDescent="0.2">
      <c r="A8" s="195">
        <v>5</v>
      </c>
      <c r="B8" s="772" t="str">
        <f ca="1">' '!A416</f>
        <v>Déléguer la responsabilité aussi souvent que possible.</v>
      </c>
      <c r="C8" s="273">
        <v>1</v>
      </c>
    </row>
    <row r="9" spans="1:8" ht="31.5" customHeight="1" x14ac:dyDescent="0.2">
      <c r="A9" s="195">
        <v>6</v>
      </c>
      <c r="B9" s="772" t="str">
        <f ca="1">' '!A417</f>
        <v>Élargir la marge de manœuvre des collaborateurs autant que possible.</v>
      </c>
      <c r="C9" s="273">
        <v>1</v>
      </c>
    </row>
    <row r="10" spans="1:8" ht="31.5" customHeight="1" x14ac:dyDescent="0.2">
      <c r="A10" s="195">
        <v>7</v>
      </c>
      <c r="B10" s="772" t="str">
        <f ca="1">' '!A418</f>
        <v>Tirer parti du savoir et de l'expérience des collaborateurs.</v>
      </c>
      <c r="C10" s="273">
        <v>1</v>
      </c>
    </row>
    <row r="11" spans="1:8" ht="31.5" customHeight="1" x14ac:dyDescent="0.2">
      <c r="A11" s="195">
        <v>8</v>
      </c>
      <c r="B11" s="772" t="str">
        <f ca="1">' '!A419</f>
        <v xml:space="preserve">Faire concorder la responsabilité et les compétences (pouvoirs de décision). </v>
      </c>
      <c r="C11" s="273">
        <v>1</v>
      </c>
    </row>
    <row r="12" spans="1:8" ht="31.5" customHeight="1" x14ac:dyDescent="0.2">
      <c r="A12" s="195">
        <v>9</v>
      </c>
      <c r="B12" s="772" t="str">
        <f ca="1">' '!A420</f>
        <v>Fournir des conseils et un appui individuels.</v>
      </c>
      <c r="C12" s="273">
        <v>1</v>
      </c>
    </row>
    <row r="13" spans="1:8" ht="10.95" customHeight="1" x14ac:dyDescent="0.2">
      <c r="A13" s="195">
        <v>10</v>
      </c>
      <c r="B13" s="772" t="str">
        <f ca="1">' '!A421</f>
        <v>Reconnaître et encourager la motivation personnelle des collaborateurs.</v>
      </c>
      <c r="C13" s="273">
        <v>1</v>
      </c>
    </row>
    <row r="14" spans="1:8" ht="31.5" customHeight="1" x14ac:dyDescent="0.2">
      <c r="A14" s="195">
        <v>11</v>
      </c>
      <c r="B14" s="772" t="str">
        <f ca="1">' '!A422</f>
        <v xml:space="preserve">Ne pas exagérer les compliments et la reconnaissance. </v>
      </c>
      <c r="C14" s="273">
        <v>1</v>
      </c>
    </row>
    <row r="15" spans="1:8" ht="31.5" customHeight="1" x14ac:dyDescent="0.2">
      <c r="A15" s="195">
        <v>12</v>
      </c>
      <c r="B15" s="772" t="str">
        <f ca="1">' '!A423</f>
        <v>En cas d'erreurs, adopter une attitude tournée vers l'avenir, au lieu de rechercher des " fautifs ".</v>
      </c>
      <c r="C15" s="273">
        <v>1</v>
      </c>
    </row>
    <row r="16" spans="1:8" ht="31.5" customHeight="1" x14ac:dyDescent="0.2">
      <c r="A16" s="195">
        <v>13</v>
      </c>
      <c r="B16" s="772" t="str">
        <f ca="1">' '!A424</f>
        <v>En cas de décisions critiques (retrait de compétences, avertissements, mutations, licenciements etc.), laisser aux personnes concernées la possibilité de sauver la face.</v>
      </c>
      <c r="C16" s="273">
        <v>1</v>
      </c>
    </row>
    <row r="17" spans="1:3" ht="31.5" customHeight="1" x14ac:dyDescent="0.2">
      <c r="A17" s="195">
        <v>14</v>
      </c>
      <c r="B17" s="772" t="str">
        <f ca="1">' '!A425</f>
        <v>Vivre les valeurs : honnêteté, fair-play, tolérance, fiabilité, justice, confiance.</v>
      </c>
      <c r="C17" s="273">
        <v>1</v>
      </c>
    </row>
    <row r="18" spans="1:3" ht="31.5" customHeight="1" x14ac:dyDescent="0.2">
      <c r="A18" s="195">
        <v>15</v>
      </c>
      <c r="B18" s="772" t="str">
        <f ca="1">' '!A426</f>
        <v>Donner l'exemple et assumer ce que l'on dit (également lorsque l'on change d'avis).</v>
      </c>
      <c r="C18" s="273">
        <v>1</v>
      </c>
    </row>
    <row r="19" spans="1:3" ht="31.5" customHeight="1" x14ac:dyDescent="0.2">
      <c r="A19" s="195">
        <v>16</v>
      </c>
      <c r="B19" s="772" t="str">
        <f ca="1">' '!A427</f>
        <v>Toujours tenir ses promesses.</v>
      </c>
      <c r="C19" s="273">
        <v>1</v>
      </c>
    </row>
    <row r="20" spans="1:3" ht="31.5" customHeight="1" x14ac:dyDescent="0.2">
      <c r="A20" s="195">
        <v>17</v>
      </c>
      <c r="B20" s="772" t="str">
        <f ca="1">' '!A428</f>
        <v>Reconnaître ses propres erreurs et faiblesses, tout en explicitant les conséquences que l'on en a tirées.</v>
      </c>
      <c r="C20" s="273">
        <v>1</v>
      </c>
    </row>
    <row r="21" spans="1:3" ht="31.5" customHeight="1" x14ac:dyDescent="0.2">
      <c r="A21" s="195">
        <v>18</v>
      </c>
      <c r="B21" s="772" t="str">
        <f ca="1">' '!A429</f>
        <v xml:space="preserve">Avoir le courage de ses opinions, surtout face au sommet de la hiérarchie </v>
      </c>
      <c r="C21" s="273">
        <v>1</v>
      </c>
    </row>
    <row r="22" spans="1:3" ht="31.5" customHeight="1" x14ac:dyDescent="0.2">
      <c r="A22" s="195">
        <v>19</v>
      </c>
      <c r="B22" s="772" t="str">
        <f ca="1">' '!A430</f>
        <v>Permettre aux collaborateurs de faire des expériences valorisantes en leur confiant des tâches exigeantes.</v>
      </c>
      <c r="C22" s="273">
        <v>1</v>
      </c>
    </row>
    <row r="23" spans="1:3" ht="31.5" customHeight="1" x14ac:dyDescent="0.2">
      <c r="A23" s="195">
        <v>20</v>
      </c>
      <c r="B23" s="772" t="str">
        <f ca="1">' '!A431</f>
        <v>Montrer les possibilités, mais aussi les limites personnelles.</v>
      </c>
      <c r="C23" s="273">
        <v>1</v>
      </c>
    </row>
    <row r="24" spans="1:3" ht="31.5" customHeight="1" x14ac:dyDescent="0.2">
      <c r="A24" s="195">
        <v>21</v>
      </c>
      <c r="B24" s="772" t="str">
        <f ca="1">' '!A432</f>
        <v xml:space="preserve">Établir des critères transparents et concevables pour les augmentations de salaires et les possibilités de promotion. </v>
      </c>
      <c r="C24" s="273">
        <v>1</v>
      </c>
    </row>
    <row r="25" spans="1:3" ht="31.5" customHeight="1" x14ac:dyDescent="0.2">
      <c r="A25" s="195">
        <v>22</v>
      </c>
      <c r="B25" s="772" t="str">
        <f ca="1">' '!A433</f>
        <v>Encourager l'autocontrôle.</v>
      </c>
      <c r="C25" s="273">
        <v>1</v>
      </c>
    </row>
    <row r="26" spans="1:3" x14ac:dyDescent="0.2">
      <c r="B26" s="208" t="s">
        <v>3953</v>
      </c>
    </row>
  </sheetData>
  <sheetProtection sheet="1" objects="1" scenarios="1" formatCells="0" formatColumns="0" formatRows="0" insertHyperlinks="0" selectLockedCells="1" sort="0" autoFilter="0"/>
  <conditionalFormatting sqref="B4:C25">
    <cfRule type="expression" dxfId="169" priority="4">
      <formula>MOD(ROW(A2),2)=0</formula>
    </cfRule>
    <cfRule type="expression" dxfId="168" priority="5">
      <formula>MOD(ROW(A1),2)=0</formula>
    </cfRule>
  </conditionalFormatting>
  <conditionalFormatting sqref="C3">
    <cfRule type="expression" dxfId="167" priority="1">
      <formula>$C$3&lt;&gt;1</formula>
    </cfRule>
  </conditionalFormatting>
  <dataValidations count="2">
    <dataValidation type="list" allowBlank="1" showInputMessage="1" showErrorMessage="1" sqref="C4:C25" xr:uid="{00000000-0002-0000-1F00-000000000000}">
      <formula1>"1,2,3"</formula1>
    </dataValidation>
    <dataValidation allowBlank="1" showInputMessage="1" showErrorMessage="1" errorTitle="Eingabefehler - Erreur de saisie" error="Bitte Datum aus der Liste wählen!_x000a_Veuillez s.v.p. choisir une date de la liste!" sqref="B2" xr:uid="{00000000-0002-0000-1F00-000001000000}"/>
  </dataValidations>
  <pageMargins left="0.23622047244094491" right="0.23622047244094491" top="0.15748031496062992" bottom="0.39370078740157483" header="0.31496062992125984" footer="0.11811023622047245"/>
  <pageSetup paperSize="9" scale="96"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1062" id="{55EC2822-3EDC-42F3-AC95-4FA4B0AD02DA}">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C4:C25</xm:sqref>
        </x14:conditionalFormatting>
      </x14:conditionalFormatting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Tabelle20">
    <tabColor theme="5" tint="0.39997558519241921"/>
    <pageSetUpPr fitToPage="1"/>
  </sheetPr>
  <dimension ref="A1:S82"/>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8.33203125" style="219" customWidth="1"/>
    <col min="13" max="13" width="5" style="219" customWidth="1"/>
    <col min="14" max="14" width="3" style="219" customWidth="1"/>
    <col min="15" max="15" width="5.6640625" style="219" customWidth="1"/>
    <col min="16" max="16" width="2.44140625" style="219" customWidth="1"/>
    <col min="17" max="17" width="3.44140625" style="219" customWidth="1"/>
    <col min="18" max="18" width="27.109375" style="219" customWidth="1"/>
    <col min="19" max="16384" width="11.44140625" style="219"/>
  </cols>
  <sheetData>
    <row r="1" spans="1:19" s="218" customFormat="1" ht="44.25" customHeight="1" x14ac:dyDescent="0.3">
      <c r="A1" s="210"/>
      <c r="B1" s="231" t="str">
        <f ca="1">' '!A553</f>
        <v xml:space="preserve">Volition (volonté, compétence de réalisation) </v>
      </c>
      <c r="C1" s="212"/>
      <c r="D1" s="212"/>
      <c r="E1" s="212"/>
      <c r="F1" s="212"/>
      <c r="G1" s="212"/>
      <c r="H1" s="212"/>
      <c r="I1" s="212"/>
      <c r="J1" s="213"/>
      <c r="K1" s="213"/>
      <c r="L1" s="232"/>
      <c r="M1" s="773"/>
      <c r="N1" s="773"/>
      <c r="O1" s="233"/>
      <c r="P1" s="213"/>
      <c r="Q1" s="216"/>
      <c r="R1" s="216"/>
      <c r="S1" s="216"/>
    </row>
    <row r="2" spans="1:19" ht="23.25" customHeight="1" x14ac:dyDescent="0.3">
      <c r="B2" s="234"/>
      <c r="C2" s="220"/>
      <c r="D2" s="220"/>
      <c r="K2" s="761"/>
      <c r="P2" s="761"/>
    </row>
    <row r="3" spans="1:19" ht="23.25" customHeight="1" x14ac:dyDescent="0.3">
      <c r="B3" s="234"/>
      <c r="C3" s="774"/>
      <c r="D3" s="774"/>
      <c r="K3" s="761"/>
      <c r="P3" s="761"/>
    </row>
    <row r="4" spans="1:19" ht="23.25" customHeight="1" x14ac:dyDescent="0.3">
      <c r="B4" s="234"/>
      <c r="C4" s="774"/>
      <c r="D4" s="774"/>
      <c r="K4" s="761"/>
      <c r="P4" s="761"/>
    </row>
    <row r="5" spans="1:19" ht="23.25" customHeight="1" x14ac:dyDescent="0.3">
      <c r="B5" s="234"/>
      <c r="C5" s="774"/>
      <c r="D5" s="774"/>
      <c r="K5" s="761"/>
      <c r="P5" s="761"/>
    </row>
    <row r="6" spans="1:19" ht="23.25" customHeight="1" x14ac:dyDescent="0.3">
      <c r="B6" s="234"/>
      <c r="C6" s="774"/>
      <c r="D6" s="774"/>
      <c r="K6" s="761"/>
      <c r="P6" s="761"/>
    </row>
    <row r="7" spans="1:19" ht="23.25" customHeight="1" x14ac:dyDescent="0.3">
      <c r="B7" s="234"/>
      <c r="C7" s="774"/>
      <c r="D7" s="774"/>
      <c r="K7" s="761"/>
      <c r="P7" s="761"/>
    </row>
    <row r="8" spans="1:19" ht="23.25" customHeight="1" x14ac:dyDescent="0.3">
      <c r="B8" s="234"/>
      <c r="C8" s="774"/>
      <c r="D8" s="774"/>
      <c r="K8" s="761"/>
      <c r="P8" s="761"/>
    </row>
    <row r="9" spans="1:19" ht="23.25" customHeight="1" x14ac:dyDescent="0.3">
      <c r="B9" s="234"/>
      <c r="C9" s="774"/>
      <c r="D9" s="774"/>
      <c r="K9" s="761"/>
      <c r="P9" s="761"/>
    </row>
    <row r="10" spans="1:19" ht="23.25" customHeight="1" x14ac:dyDescent="0.3">
      <c r="B10" s="234"/>
      <c r="C10" s="774"/>
      <c r="D10" s="774"/>
      <c r="K10" s="761"/>
      <c r="P10" s="761"/>
    </row>
    <row r="11" spans="1:19" ht="23.25" customHeight="1" x14ac:dyDescent="0.3">
      <c r="B11" s="234"/>
      <c r="C11" s="774"/>
      <c r="D11" s="774"/>
      <c r="K11" s="761"/>
      <c r="P11" s="761"/>
    </row>
    <row r="12" spans="1:19" ht="23.25" customHeight="1" x14ac:dyDescent="0.3">
      <c r="B12" s="234"/>
      <c r="C12" s="774"/>
      <c r="D12" s="774"/>
      <c r="K12" s="761"/>
      <c r="P12" s="761"/>
    </row>
    <row r="13" spans="1:19" ht="23.25" customHeight="1" x14ac:dyDescent="0.3">
      <c r="B13" s="234"/>
      <c r="C13" s="774"/>
      <c r="D13" s="774"/>
      <c r="K13" s="761"/>
      <c r="P13" s="761"/>
    </row>
    <row r="14" spans="1:19" ht="23.25" customHeight="1" x14ac:dyDescent="0.3">
      <c r="B14" s="234"/>
      <c r="C14" s="774"/>
      <c r="D14" s="774"/>
      <c r="K14" s="761"/>
      <c r="P14" s="761"/>
    </row>
    <row r="15" spans="1:19" ht="23.25" customHeight="1" x14ac:dyDescent="0.3">
      <c r="B15" s="234"/>
      <c r="C15" s="774"/>
      <c r="D15" s="774"/>
      <c r="K15" s="761"/>
      <c r="P15" s="761"/>
    </row>
    <row r="16" spans="1:19" ht="23.25" customHeight="1" x14ac:dyDescent="0.3">
      <c r="B16" s="234"/>
      <c r="C16" s="774"/>
      <c r="D16" s="774"/>
      <c r="K16" s="761"/>
      <c r="P16" s="761"/>
    </row>
    <row r="17" spans="2:17" ht="23.25" customHeight="1" x14ac:dyDescent="0.3">
      <c r="B17" s="234"/>
      <c r="C17" s="774"/>
      <c r="D17" s="774"/>
      <c r="K17" s="761"/>
      <c r="P17" s="761"/>
    </row>
    <row r="18" spans="2:17" ht="23.25" customHeight="1" x14ac:dyDescent="0.3">
      <c r="B18" s="234"/>
      <c r="C18" s="774"/>
      <c r="D18" s="774"/>
      <c r="K18" s="761"/>
      <c r="P18" s="761"/>
    </row>
    <row r="19" spans="2:17" ht="23.25" customHeight="1" x14ac:dyDescent="0.3">
      <c r="B19" s="208" t="s">
        <v>3953</v>
      </c>
      <c r="C19" s="774"/>
      <c r="D19" s="774"/>
      <c r="K19" s="761"/>
      <c r="P19" s="761"/>
    </row>
    <row r="20" spans="2:17" ht="23.25" customHeight="1" x14ac:dyDescent="0.3">
      <c r="B20" s="234"/>
      <c r="C20" s="774"/>
      <c r="D20" s="774"/>
      <c r="K20" s="761"/>
      <c r="P20" s="761"/>
    </row>
    <row r="21" spans="2:17" ht="23.25" customHeight="1" x14ac:dyDescent="0.3">
      <c r="B21" s="234"/>
      <c r="C21" s="774"/>
      <c r="D21" s="774"/>
      <c r="K21" s="761"/>
      <c r="P21" s="761"/>
    </row>
    <row r="22" spans="2:17" ht="23.25" customHeight="1" x14ac:dyDescent="0.3">
      <c r="B22" s="234"/>
      <c r="C22" s="774"/>
      <c r="D22" s="774"/>
      <c r="K22" s="761"/>
      <c r="P22" s="761"/>
    </row>
    <row r="23" spans="2:17" ht="23.25" customHeight="1" x14ac:dyDescent="0.3">
      <c r="B23" s="234"/>
      <c r="C23" s="774"/>
      <c r="D23" s="774"/>
      <c r="K23" s="761"/>
      <c r="P23" s="761"/>
    </row>
    <row r="24" spans="2:17" ht="23.25" customHeight="1" x14ac:dyDescent="0.3">
      <c r="B24" s="234"/>
      <c r="C24" s="774"/>
      <c r="D24" s="774"/>
      <c r="K24" s="761"/>
      <c r="P24" s="761"/>
    </row>
    <row r="27" spans="2:17" ht="35.25" customHeight="1" x14ac:dyDescent="0.3">
      <c r="B27" s="570"/>
    </row>
    <row r="30" spans="2:17" x14ac:dyDescent="0.3">
      <c r="Q30" s="217"/>
    </row>
    <row r="31" spans="2:17" x14ac:dyDescent="0.3">
      <c r="Q31" s="217"/>
    </row>
    <row r="32" spans="2:17" x14ac:dyDescent="0.3">
      <c r="Q32" s="217"/>
    </row>
    <row r="33" spans="17:17" x14ac:dyDescent="0.3">
      <c r="Q33" s="217"/>
    </row>
    <row r="34" spans="17:17" x14ac:dyDescent="0.3">
      <c r="Q34" s="775"/>
    </row>
    <row r="35" spans="17:17" x14ac:dyDescent="0.3">
      <c r="Q35" s="776"/>
    </row>
    <row r="36" spans="17:17" x14ac:dyDescent="0.3">
      <c r="Q36" s="776"/>
    </row>
    <row r="57" spans="2:2" x14ac:dyDescent="0.3">
      <c r="B57" s="570" t="s">
        <v>3960</v>
      </c>
    </row>
    <row r="82" spans="5:5" ht="15.6" x14ac:dyDescent="0.3">
      <c r="E82" s="230"/>
    </row>
  </sheetData>
  <sheetProtection sheet="1" objects="1" scenarios="1" formatCells="0" formatColumns="0" formatRows="0" insertHyperlinks="0" selectLockedCells="1" sort="0" autoFilter="0"/>
  <printOptions horizontalCentered="1" verticalCentered="1"/>
  <pageMargins left="0.25" right="0.25" top="0.75" bottom="0.75" header="0.3" footer="0.3"/>
  <pageSetup paperSize="9" scale="83" orientation="landscape" r:id="rId1"/>
  <headerFooter>
    <oddFooter>&amp;L&amp;8&amp;K00-048(c) S.Imboden&amp;R&amp;8&amp;K00-048Seite &amp;P von &amp;N</oddFooter>
  </headerFooter>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Tabelle54">
    <tabColor theme="5" tint="0.39997558519241921"/>
  </sheetPr>
  <dimension ref="A1:H20"/>
  <sheetViews>
    <sheetView showGridLines="0" zoomScaleNormal="100" workbookViewId="0">
      <selection activeCell="D15" sqref="D15"/>
    </sheetView>
  </sheetViews>
  <sheetFormatPr baseColWidth="10" defaultColWidth="6.5546875" defaultRowHeight="14.4" x14ac:dyDescent="0.2"/>
  <cols>
    <col min="1" max="1" width="6.6640625" style="207" customWidth="1"/>
    <col min="2" max="2" width="3" style="200" customWidth="1"/>
    <col min="3" max="3" width="26.5546875" style="200" customWidth="1"/>
    <col min="4" max="4" width="73.33203125" style="200" customWidth="1"/>
    <col min="5" max="5" width="6.5546875" style="199"/>
    <col min="6" max="6" width="6.5546875" style="199" customWidth="1"/>
    <col min="7" max="8" width="6.5546875" style="199"/>
    <col min="9" max="69" width="6.5546875" style="200"/>
    <col min="70" max="70" width="13.5546875" style="200" customWidth="1"/>
    <col min="71" max="71" width="11.44140625" style="200" customWidth="1"/>
    <col min="72" max="114" width="2.88671875" style="200" customWidth="1"/>
    <col min="115" max="325" width="6.5546875" style="200"/>
    <col min="326" max="326" width="13.5546875" style="200" customWidth="1"/>
    <col min="327" max="327" width="11.44140625" style="200" customWidth="1"/>
    <col min="328" max="370" width="2.88671875" style="200" customWidth="1"/>
    <col min="371" max="581" width="6.5546875" style="200"/>
    <col min="582" max="582" width="13.5546875" style="200" customWidth="1"/>
    <col min="583" max="583" width="11.44140625" style="200" customWidth="1"/>
    <col min="584" max="626" width="2.88671875" style="200" customWidth="1"/>
    <col min="627" max="837" width="6.5546875" style="200"/>
    <col min="838" max="838" width="13.5546875" style="200" customWidth="1"/>
    <col min="839" max="839" width="11.44140625" style="200" customWidth="1"/>
    <col min="840" max="882" width="2.88671875" style="200" customWidth="1"/>
    <col min="883" max="1093" width="6.5546875" style="200"/>
    <col min="1094" max="1094" width="13.5546875" style="200" customWidth="1"/>
    <col min="1095" max="1095" width="11.44140625" style="200" customWidth="1"/>
    <col min="1096" max="1138" width="2.88671875" style="200" customWidth="1"/>
    <col min="1139" max="1349" width="6.5546875" style="200"/>
    <col min="1350" max="1350" width="13.5546875" style="200" customWidth="1"/>
    <col min="1351" max="1351" width="11.44140625" style="200" customWidth="1"/>
    <col min="1352" max="1394" width="2.88671875" style="200" customWidth="1"/>
    <col min="1395" max="1605" width="6.5546875" style="200"/>
    <col min="1606" max="1606" width="13.5546875" style="200" customWidth="1"/>
    <col min="1607" max="1607" width="11.44140625" style="200" customWidth="1"/>
    <col min="1608" max="1650" width="2.88671875" style="200" customWidth="1"/>
    <col min="1651" max="1861" width="6.5546875" style="200"/>
    <col min="1862" max="1862" width="13.5546875" style="200" customWidth="1"/>
    <col min="1863" max="1863" width="11.44140625" style="200" customWidth="1"/>
    <col min="1864" max="1906" width="2.88671875" style="200" customWidth="1"/>
    <col min="1907" max="2117" width="6.5546875" style="200"/>
    <col min="2118" max="2118" width="13.5546875" style="200" customWidth="1"/>
    <col min="2119" max="2119" width="11.44140625" style="200" customWidth="1"/>
    <col min="2120" max="2162" width="2.88671875" style="200" customWidth="1"/>
    <col min="2163" max="2373" width="6.5546875" style="200"/>
    <col min="2374" max="2374" width="13.5546875" style="200" customWidth="1"/>
    <col min="2375" max="2375" width="11.44140625" style="200" customWidth="1"/>
    <col min="2376" max="2418" width="2.88671875" style="200" customWidth="1"/>
    <col min="2419" max="2629" width="6.5546875" style="200"/>
    <col min="2630" max="2630" width="13.5546875" style="200" customWidth="1"/>
    <col min="2631" max="2631" width="11.44140625" style="200" customWidth="1"/>
    <col min="2632" max="2674" width="2.88671875" style="200" customWidth="1"/>
    <col min="2675" max="2885" width="6.5546875" style="200"/>
    <col min="2886" max="2886" width="13.5546875" style="200" customWidth="1"/>
    <col min="2887" max="2887" width="11.44140625" style="200" customWidth="1"/>
    <col min="2888" max="2930" width="2.88671875" style="200" customWidth="1"/>
    <col min="2931" max="3141" width="6.5546875" style="200"/>
    <col min="3142" max="3142" width="13.5546875" style="200" customWidth="1"/>
    <col min="3143" max="3143" width="11.44140625" style="200" customWidth="1"/>
    <col min="3144" max="3186" width="2.88671875" style="200" customWidth="1"/>
    <col min="3187" max="3397" width="6.5546875" style="200"/>
    <col min="3398" max="3398" width="13.5546875" style="200" customWidth="1"/>
    <col min="3399" max="3399" width="11.44140625" style="200" customWidth="1"/>
    <col min="3400" max="3442" width="2.88671875" style="200" customWidth="1"/>
    <col min="3443" max="3653" width="6.5546875" style="200"/>
    <col min="3654" max="3654" width="13.5546875" style="200" customWidth="1"/>
    <col min="3655" max="3655" width="11.44140625" style="200" customWidth="1"/>
    <col min="3656" max="3698" width="2.88671875" style="200" customWidth="1"/>
    <col min="3699" max="3909" width="6.5546875" style="200"/>
    <col min="3910" max="3910" width="13.5546875" style="200" customWidth="1"/>
    <col min="3911" max="3911" width="11.44140625" style="200" customWidth="1"/>
    <col min="3912" max="3954" width="2.88671875" style="200" customWidth="1"/>
    <col min="3955" max="4165" width="6.5546875" style="200"/>
    <col min="4166" max="4166" width="13.5546875" style="200" customWidth="1"/>
    <col min="4167" max="4167" width="11.44140625" style="200" customWidth="1"/>
    <col min="4168" max="4210" width="2.88671875" style="200" customWidth="1"/>
    <col min="4211" max="4421" width="6.5546875" style="200"/>
    <col min="4422" max="4422" width="13.5546875" style="200" customWidth="1"/>
    <col min="4423" max="4423" width="11.44140625" style="200" customWidth="1"/>
    <col min="4424" max="4466" width="2.88671875" style="200" customWidth="1"/>
    <col min="4467" max="4677" width="6.5546875" style="200"/>
    <col min="4678" max="4678" width="13.5546875" style="200" customWidth="1"/>
    <col min="4679" max="4679" width="11.44140625" style="200" customWidth="1"/>
    <col min="4680" max="4722" width="2.88671875" style="200" customWidth="1"/>
    <col min="4723" max="4933" width="6.5546875" style="200"/>
    <col min="4934" max="4934" width="13.5546875" style="200" customWidth="1"/>
    <col min="4935" max="4935" width="11.44140625" style="200" customWidth="1"/>
    <col min="4936" max="4978" width="2.88671875" style="200" customWidth="1"/>
    <col min="4979" max="5189" width="6.5546875" style="200"/>
    <col min="5190" max="5190" width="13.5546875" style="200" customWidth="1"/>
    <col min="5191" max="5191" width="11.44140625" style="200" customWidth="1"/>
    <col min="5192" max="5234" width="2.88671875" style="200" customWidth="1"/>
    <col min="5235" max="5445" width="6.5546875" style="200"/>
    <col min="5446" max="5446" width="13.5546875" style="200" customWidth="1"/>
    <col min="5447" max="5447" width="11.44140625" style="200" customWidth="1"/>
    <col min="5448" max="5490" width="2.88671875" style="200" customWidth="1"/>
    <col min="5491" max="5701" width="6.5546875" style="200"/>
    <col min="5702" max="5702" width="13.5546875" style="200" customWidth="1"/>
    <col min="5703" max="5703" width="11.44140625" style="200" customWidth="1"/>
    <col min="5704" max="5746" width="2.88671875" style="200" customWidth="1"/>
    <col min="5747" max="5957" width="6.5546875" style="200"/>
    <col min="5958" max="5958" width="13.5546875" style="200" customWidth="1"/>
    <col min="5959" max="5959" width="11.44140625" style="200" customWidth="1"/>
    <col min="5960" max="6002" width="2.88671875" style="200" customWidth="1"/>
    <col min="6003" max="6213" width="6.5546875" style="200"/>
    <col min="6214" max="6214" width="13.5546875" style="200" customWidth="1"/>
    <col min="6215" max="6215" width="11.44140625" style="200" customWidth="1"/>
    <col min="6216" max="6258" width="2.88671875" style="200" customWidth="1"/>
    <col min="6259" max="6469" width="6.5546875" style="200"/>
    <col min="6470" max="6470" width="13.5546875" style="200" customWidth="1"/>
    <col min="6471" max="6471" width="11.44140625" style="200" customWidth="1"/>
    <col min="6472" max="6514" width="2.88671875" style="200" customWidth="1"/>
    <col min="6515" max="6725" width="6.5546875" style="200"/>
    <col min="6726" max="6726" width="13.5546875" style="200" customWidth="1"/>
    <col min="6727" max="6727" width="11.44140625" style="200" customWidth="1"/>
    <col min="6728" max="6770" width="2.88671875" style="200" customWidth="1"/>
    <col min="6771" max="6981" width="6.5546875" style="200"/>
    <col min="6982" max="6982" width="13.5546875" style="200" customWidth="1"/>
    <col min="6983" max="6983" width="11.44140625" style="200" customWidth="1"/>
    <col min="6984" max="7026" width="2.88671875" style="200" customWidth="1"/>
    <col min="7027" max="7237" width="6.5546875" style="200"/>
    <col min="7238" max="7238" width="13.5546875" style="200" customWidth="1"/>
    <col min="7239" max="7239" width="11.44140625" style="200" customWidth="1"/>
    <col min="7240" max="7282" width="2.88671875" style="200" customWidth="1"/>
    <col min="7283" max="7493" width="6.5546875" style="200"/>
    <col min="7494" max="7494" width="13.5546875" style="200" customWidth="1"/>
    <col min="7495" max="7495" width="11.44140625" style="200" customWidth="1"/>
    <col min="7496" max="7538" width="2.88671875" style="200" customWidth="1"/>
    <col min="7539" max="7749" width="6.5546875" style="200"/>
    <col min="7750" max="7750" width="13.5546875" style="200" customWidth="1"/>
    <col min="7751" max="7751" width="11.44140625" style="200" customWidth="1"/>
    <col min="7752" max="7794" width="2.88671875" style="200" customWidth="1"/>
    <col min="7795" max="8005" width="6.5546875" style="200"/>
    <col min="8006" max="8006" width="13.5546875" style="200" customWidth="1"/>
    <col min="8007" max="8007" width="11.44140625" style="200" customWidth="1"/>
    <col min="8008" max="8050" width="2.88671875" style="200" customWidth="1"/>
    <col min="8051" max="8261" width="6.5546875" style="200"/>
    <col min="8262" max="8262" width="13.5546875" style="200" customWidth="1"/>
    <col min="8263" max="8263" width="11.44140625" style="200" customWidth="1"/>
    <col min="8264" max="8306" width="2.88671875" style="200" customWidth="1"/>
    <col min="8307" max="8517" width="6.5546875" style="200"/>
    <col min="8518" max="8518" width="13.5546875" style="200" customWidth="1"/>
    <col min="8519" max="8519" width="11.44140625" style="200" customWidth="1"/>
    <col min="8520" max="8562" width="2.88671875" style="200" customWidth="1"/>
    <col min="8563" max="8773" width="6.5546875" style="200"/>
    <col min="8774" max="8774" width="13.5546875" style="200" customWidth="1"/>
    <col min="8775" max="8775" width="11.44140625" style="200" customWidth="1"/>
    <col min="8776" max="8818" width="2.88671875" style="200" customWidth="1"/>
    <col min="8819" max="9029" width="6.5546875" style="200"/>
    <col min="9030" max="9030" width="13.5546875" style="200" customWidth="1"/>
    <col min="9031" max="9031" width="11.44140625" style="200" customWidth="1"/>
    <col min="9032" max="9074" width="2.88671875" style="200" customWidth="1"/>
    <col min="9075" max="9285" width="6.5546875" style="200"/>
    <col min="9286" max="9286" width="13.5546875" style="200" customWidth="1"/>
    <col min="9287" max="9287" width="11.44140625" style="200" customWidth="1"/>
    <col min="9288" max="9330" width="2.88671875" style="200" customWidth="1"/>
    <col min="9331" max="9541" width="6.5546875" style="200"/>
    <col min="9542" max="9542" width="13.5546875" style="200" customWidth="1"/>
    <col min="9543" max="9543" width="11.44140625" style="200" customWidth="1"/>
    <col min="9544" max="9586" width="2.88671875" style="200" customWidth="1"/>
    <col min="9587" max="9797" width="6.5546875" style="200"/>
    <col min="9798" max="9798" width="13.5546875" style="200" customWidth="1"/>
    <col min="9799" max="9799" width="11.44140625" style="200" customWidth="1"/>
    <col min="9800" max="9842" width="2.88671875" style="200" customWidth="1"/>
    <col min="9843" max="10053" width="6.5546875" style="200"/>
    <col min="10054" max="10054" width="13.5546875" style="200" customWidth="1"/>
    <col min="10055" max="10055" width="11.44140625" style="200" customWidth="1"/>
    <col min="10056" max="10098" width="2.88671875" style="200" customWidth="1"/>
    <col min="10099" max="10309" width="6.5546875" style="200"/>
    <col min="10310" max="10310" width="13.5546875" style="200" customWidth="1"/>
    <col min="10311" max="10311" width="11.44140625" style="200" customWidth="1"/>
    <col min="10312" max="10354" width="2.88671875" style="200" customWidth="1"/>
    <col min="10355" max="10565" width="6.5546875" style="200"/>
    <col min="10566" max="10566" width="13.5546875" style="200" customWidth="1"/>
    <col min="10567" max="10567" width="11.44140625" style="200" customWidth="1"/>
    <col min="10568" max="10610" width="2.88671875" style="200" customWidth="1"/>
    <col min="10611" max="10821" width="6.5546875" style="200"/>
    <col min="10822" max="10822" width="13.5546875" style="200" customWidth="1"/>
    <col min="10823" max="10823" width="11.44140625" style="200" customWidth="1"/>
    <col min="10824" max="10866" width="2.88671875" style="200" customWidth="1"/>
    <col min="10867" max="11077" width="6.5546875" style="200"/>
    <col min="11078" max="11078" width="13.5546875" style="200" customWidth="1"/>
    <col min="11079" max="11079" width="11.44140625" style="200" customWidth="1"/>
    <col min="11080" max="11122" width="2.88671875" style="200" customWidth="1"/>
    <col min="11123" max="11333" width="6.5546875" style="200"/>
    <col min="11334" max="11334" width="13.5546875" style="200" customWidth="1"/>
    <col min="11335" max="11335" width="11.44140625" style="200" customWidth="1"/>
    <col min="11336" max="11378" width="2.88671875" style="200" customWidth="1"/>
    <col min="11379" max="11589" width="6.5546875" style="200"/>
    <col min="11590" max="11590" width="13.5546875" style="200" customWidth="1"/>
    <col min="11591" max="11591" width="11.44140625" style="200" customWidth="1"/>
    <col min="11592" max="11634" width="2.88671875" style="200" customWidth="1"/>
    <col min="11635" max="11845" width="6.5546875" style="200"/>
    <col min="11846" max="11846" width="13.5546875" style="200" customWidth="1"/>
    <col min="11847" max="11847" width="11.44140625" style="200" customWidth="1"/>
    <col min="11848" max="11890" width="2.88671875" style="200" customWidth="1"/>
    <col min="11891" max="12101" width="6.5546875" style="200"/>
    <col min="12102" max="12102" width="13.5546875" style="200" customWidth="1"/>
    <col min="12103" max="12103" width="11.44140625" style="200" customWidth="1"/>
    <col min="12104" max="12146" width="2.88671875" style="200" customWidth="1"/>
    <col min="12147" max="12357" width="6.5546875" style="200"/>
    <col min="12358" max="12358" width="13.5546875" style="200" customWidth="1"/>
    <col min="12359" max="12359" width="11.44140625" style="200" customWidth="1"/>
    <col min="12360" max="12402" width="2.88671875" style="200" customWidth="1"/>
    <col min="12403" max="12613" width="6.5546875" style="200"/>
    <col min="12614" max="12614" width="13.5546875" style="200" customWidth="1"/>
    <col min="12615" max="12615" width="11.44140625" style="200" customWidth="1"/>
    <col min="12616" max="12658" width="2.88671875" style="200" customWidth="1"/>
    <col min="12659" max="12869" width="6.5546875" style="200"/>
    <col min="12870" max="12870" width="13.5546875" style="200" customWidth="1"/>
    <col min="12871" max="12871" width="11.44140625" style="200" customWidth="1"/>
    <col min="12872" max="12914" width="2.88671875" style="200" customWidth="1"/>
    <col min="12915" max="13125" width="6.5546875" style="200"/>
    <col min="13126" max="13126" width="13.5546875" style="200" customWidth="1"/>
    <col min="13127" max="13127" width="11.44140625" style="200" customWidth="1"/>
    <col min="13128" max="13170" width="2.88671875" style="200" customWidth="1"/>
    <col min="13171" max="13381" width="6.5546875" style="200"/>
    <col min="13382" max="13382" width="13.5546875" style="200" customWidth="1"/>
    <col min="13383" max="13383" width="11.44140625" style="200" customWidth="1"/>
    <col min="13384" max="13426" width="2.88671875" style="200" customWidth="1"/>
    <col min="13427" max="13637" width="6.5546875" style="200"/>
    <col min="13638" max="13638" width="13.5546875" style="200" customWidth="1"/>
    <col min="13639" max="13639" width="11.44140625" style="200" customWidth="1"/>
    <col min="13640" max="13682" width="2.88671875" style="200" customWidth="1"/>
    <col min="13683" max="13893" width="6.5546875" style="200"/>
    <col min="13894" max="13894" width="13.5546875" style="200" customWidth="1"/>
    <col min="13895" max="13895" width="11.44140625" style="200" customWidth="1"/>
    <col min="13896" max="13938" width="2.88671875" style="200" customWidth="1"/>
    <col min="13939" max="14149" width="6.5546875" style="200"/>
    <col min="14150" max="14150" width="13.5546875" style="200" customWidth="1"/>
    <col min="14151" max="14151" width="11.44140625" style="200" customWidth="1"/>
    <col min="14152" max="14194" width="2.88671875" style="200" customWidth="1"/>
    <col min="14195" max="14405" width="6.5546875" style="200"/>
    <col min="14406" max="14406" width="13.5546875" style="200" customWidth="1"/>
    <col min="14407" max="14407" width="11.44140625" style="200" customWidth="1"/>
    <col min="14408" max="14450" width="2.88671875" style="200" customWidth="1"/>
    <col min="14451" max="14661" width="6.5546875" style="200"/>
    <col min="14662" max="14662" width="13.5546875" style="200" customWidth="1"/>
    <col min="14663" max="14663" width="11.44140625" style="200" customWidth="1"/>
    <col min="14664" max="14706" width="2.88671875" style="200" customWidth="1"/>
    <col min="14707" max="14917" width="6.5546875" style="200"/>
    <col min="14918" max="14918" width="13.5546875" style="200" customWidth="1"/>
    <col min="14919" max="14919" width="11.44140625" style="200" customWidth="1"/>
    <col min="14920" max="14962" width="2.88671875" style="200" customWidth="1"/>
    <col min="14963" max="15173" width="6.5546875" style="200"/>
    <col min="15174" max="15174" width="13.5546875" style="200" customWidth="1"/>
    <col min="15175" max="15175" width="11.44140625" style="200" customWidth="1"/>
    <col min="15176" max="15218" width="2.88671875" style="200" customWidth="1"/>
    <col min="15219" max="15429" width="6.5546875" style="200"/>
    <col min="15430" max="15430" width="13.5546875" style="200" customWidth="1"/>
    <col min="15431" max="15431" width="11.44140625" style="200" customWidth="1"/>
    <col min="15432" max="15474" width="2.88671875" style="200" customWidth="1"/>
    <col min="15475" max="15685" width="6.5546875" style="200"/>
    <col min="15686" max="15686" width="13.5546875" style="200" customWidth="1"/>
    <col min="15687" max="15687" width="11.44140625" style="200" customWidth="1"/>
    <col min="15688" max="15730" width="2.88671875" style="200" customWidth="1"/>
    <col min="15731" max="15941" width="6.5546875" style="200"/>
    <col min="15942" max="15942" width="13.5546875" style="200" customWidth="1"/>
    <col min="15943" max="15943" width="11.44140625" style="200" customWidth="1"/>
    <col min="15944" max="15986" width="2.88671875" style="200" customWidth="1"/>
    <col min="15987" max="16384" width="6.5546875" style="200"/>
  </cols>
  <sheetData>
    <row r="1" spans="1:8" s="178" customFormat="1" ht="44.25" customHeight="1" x14ac:dyDescent="0.3">
      <c r="A1" s="173"/>
      <c r="B1" s="174" t="str">
        <f ca="1">' '!A1198</f>
        <v>F O R M U L A I R E  D' E N T R E T I E N</v>
      </c>
      <c r="C1" s="175"/>
      <c r="D1" s="176"/>
      <c r="E1" s="177"/>
      <c r="F1" s="177"/>
      <c r="G1" s="177"/>
      <c r="H1" s="177"/>
    </row>
    <row r="2" spans="1:8" s="181" customFormat="1" ht="18.75" customHeight="1" x14ac:dyDescent="0.3">
      <c r="A2" s="179"/>
      <c r="B2" s="180"/>
      <c r="G2" s="182"/>
      <c r="H2" s="182"/>
    </row>
    <row r="3" spans="1:8" s="181" customFormat="1" ht="21" customHeight="1" x14ac:dyDescent="0.3">
      <c r="A3" s="179"/>
      <c r="B3" s="183" t="str">
        <f ca="1">' '!A1200</f>
        <v>Collaborateur(trice)</v>
      </c>
      <c r="C3" s="184"/>
      <c r="D3" s="185"/>
      <c r="E3" s="186" t="str">
        <f ca="1">' '!A1207</f>
        <v>Feedback</v>
      </c>
      <c r="F3" s="186" t="str">
        <f ca="1">' '!A1215</f>
        <v>-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v>
      </c>
      <c r="G3" s="182"/>
      <c r="H3" s="182"/>
    </row>
    <row r="4" spans="1:8" s="181" customFormat="1" ht="21" customHeight="1" x14ac:dyDescent="0.3">
      <c r="A4" s="179"/>
      <c r="B4" s="187" t="str">
        <f ca="1">' '!A1201</f>
        <v>Supérieur(e) hiérarchique</v>
      </c>
      <c r="C4" s="188"/>
      <c r="D4" s="189"/>
      <c r="E4" s="186" t="str">
        <f ca="1">' '!A1208</f>
        <v>Communication</v>
      </c>
      <c r="F4" s="186" t="str">
        <f ca="1">' '!A1216</f>
        <v>- Communiquer immédiatement sa décision
- Autoriser une phase de lamentations
- Ne pas revenir sur sa décision
- Trouver ensemble des modalités de mise en œuvre</v>
      </c>
      <c r="G4" s="182"/>
      <c r="H4" s="182"/>
    </row>
    <row r="5" spans="1:8" s="181" customFormat="1" ht="21" customHeight="1" x14ac:dyDescent="0.3">
      <c r="A5" s="179"/>
      <c r="B5" s="187" t="str">
        <f ca="1">' '!A1202</f>
        <v>Motif de l'entretien</v>
      </c>
      <c r="C5" s="188"/>
      <c r="D5" s="190"/>
      <c r="E5" s="186" t="str">
        <f ca="1">' '!A1209</f>
        <v>Critique</v>
      </c>
      <c r="F5" s="186" t="str">
        <f ca="1">' '!A1217</f>
        <v>- Parler du problème sans détour 
- Fournir une description détaillée de l’état des choses
- Laisser le collaborateur s’exprimer 
- Évaluer l’état des choses, notamment sur le plan émotionnel 
- Chercher des solutions et œuvrer pour la réussite 
- Terminer sur une note positive</v>
      </c>
      <c r="G5" s="182"/>
      <c r="H5" s="182"/>
    </row>
    <row r="6" spans="1:8" s="181" customFormat="1" ht="21" customHeight="1" x14ac:dyDescent="0.3">
      <c r="A6" s="179"/>
      <c r="B6" s="191" t="str">
        <f ca="1">' '!A1203</f>
        <v>Date (&amp; év. signatures)</v>
      </c>
      <c r="C6" s="192"/>
      <c r="D6" s="193"/>
      <c r="E6" s="186" t="str">
        <f ca="1">' '!A1210</f>
        <v>Délégation</v>
      </c>
      <c r="F6" s="186" t="str">
        <f ca="1">' '!A1218</f>
        <v>- Description aussi exhaustive que possible de la mission, des attributions et de la responsabilité 
- Qui, quand, quoi, pourquoi, comment, avec quoi ?
- Exprimer ses remerciements !</v>
      </c>
      <c r="G6" s="182"/>
      <c r="H6" s="182"/>
    </row>
    <row r="7" spans="1:8" s="181" customFormat="1" ht="10.5" customHeight="1" x14ac:dyDescent="0.3">
      <c r="A7" s="179"/>
      <c r="B7" s="180"/>
      <c r="C7" s="194"/>
      <c r="D7" s="180"/>
      <c r="E7" s="186" t="str">
        <f ca="1">' '!A1211</f>
        <v>Conflit</v>
      </c>
      <c r="F7" s="186" t="str">
        <f ca="1">' '!A1219</f>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G7" s="182"/>
      <c r="H7" s="182"/>
    </row>
    <row r="8" spans="1:8" ht="21.75" customHeight="1" x14ac:dyDescent="0.2">
      <c r="A8" s="195"/>
      <c r="B8" s="196"/>
      <c r="C8" s="197" t="str">
        <f ca="1">' '!A1220</f>
        <v>Préparation</v>
      </c>
      <c r="D8" s="198"/>
    </row>
    <row r="9" spans="1:8" ht="48" customHeight="1" x14ac:dyDescent="0.2">
      <c r="A9" s="195"/>
      <c r="B9" s="201">
        <v>1</v>
      </c>
      <c r="C9" s="202" t="str">
        <f ca="1">' '!A1221</f>
        <v>Objectif de l'entretien</v>
      </c>
      <c r="D9" s="203" t="s">
        <v>342</v>
      </c>
    </row>
    <row r="10" spans="1:8" ht="21.75" customHeight="1" x14ac:dyDescent="0.2">
      <c r="A10" s="195"/>
      <c r="B10" s="196"/>
      <c r="C10" s="197" t="str">
        <f ca="1">' '!A1224</f>
        <v>Introduction</v>
      </c>
      <c r="D10" s="198"/>
    </row>
    <row r="11" spans="1:8" ht="49.5" customHeight="1" x14ac:dyDescent="0.2">
      <c r="A11" s="195"/>
      <c r="B11" s="201">
        <v>2</v>
      </c>
      <c r="C11" s="202" t="str">
        <f ca="1">' '!A1225</f>
        <v>Accueil, objectif et déroulement</v>
      </c>
      <c r="D11" s="203" t="s">
        <v>342</v>
      </c>
    </row>
    <row r="12" spans="1:8" ht="42" customHeight="1" x14ac:dyDescent="0.2">
      <c r="A12" s="206"/>
      <c r="B12" s="204">
        <v>3</v>
      </c>
      <c r="C12" s="202" t="str">
        <f ca="1">' '!A1234</f>
        <v>Règles de l'entretien</v>
      </c>
      <c r="D12" s="205" t="s">
        <v>342</v>
      </c>
    </row>
    <row r="13" spans="1:8" ht="21.75" customHeight="1" x14ac:dyDescent="0.2">
      <c r="A13" s="195"/>
      <c r="B13" s="196"/>
      <c r="C13" s="197" t="str">
        <f ca="1">' '!A1227</f>
        <v>Entretien</v>
      </c>
      <c r="D13" s="198"/>
    </row>
    <row r="14" spans="1:8" ht="72" customHeight="1" x14ac:dyDescent="0.2">
      <c r="A14" s="206" t="str">
        <f ca="1">' '!A1727</f>
        <v>D</v>
      </c>
      <c r="B14" s="201">
        <v>4</v>
      </c>
      <c r="C14" s="202" t="str">
        <f ca="1">' '!A1732</f>
        <v>Décrire son point de vue : J'ai observé que … (je ne laisse pas me couper la parole !)</v>
      </c>
      <c r="D14" s="203" t="s">
        <v>1799</v>
      </c>
    </row>
    <row r="15" spans="1:8" ht="80.25" customHeight="1" x14ac:dyDescent="0.2">
      <c r="A15" s="206" t="str">
        <f ca="1">' '!A1728</f>
        <v>I</v>
      </c>
      <c r="B15" s="204">
        <v>5</v>
      </c>
      <c r="C15" s="202" t="str">
        <f ca="1">' '!A1733</f>
        <v>Impact : J’ai un problème (je ne peux pas accepter ce problème !)</v>
      </c>
      <c r="D15" s="205" t="s">
        <v>1812</v>
      </c>
    </row>
    <row r="16" spans="1:8" ht="145.19999999999999" customHeight="1" x14ac:dyDescent="0.2">
      <c r="A16" s="206" t="str">
        <f ca="1">' '!A1729</f>
        <v>S</v>
      </c>
      <c r="B16" s="201">
        <v>6</v>
      </c>
      <c r="C16" s="202" t="str">
        <f ca="1">' '!A1734</f>
        <v>Sentiments et faits : A cette date j’ai constaté que … (je ne laisse pas dévier du problème !)</v>
      </c>
      <c r="D16" s="203" t="s">
        <v>1813</v>
      </c>
    </row>
    <row r="17" spans="1:4" ht="99" customHeight="1" x14ac:dyDescent="0.2">
      <c r="A17" s="206" t="str">
        <f ca="1">' '!A1730</f>
        <v>L</v>
      </c>
      <c r="B17" s="204">
        <v>7</v>
      </c>
      <c r="C17" s="202" t="str">
        <f ca="1">' '!A1735</f>
        <v xml:space="preserve">L’autre point de vue : écouter, Qu'en dis-tu ? Comment puis-je aider ? </v>
      </c>
      <c r="D17" s="205"/>
    </row>
    <row r="18" spans="1:4" ht="81.75" customHeight="1" x14ac:dyDescent="0.2">
      <c r="A18" s="206" t="str">
        <f ca="1">' '!A1731</f>
        <v>E</v>
      </c>
      <c r="B18" s="201">
        <v>8</v>
      </c>
      <c r="C18" s="202" t="str">
        <f ca="1">' '!A1736</f>
        <v>Et la suite : Objectifs SMART, expliquer les conséquences ? (je documente et j’augmente la «pression» !)</v>
      </c>
      <c r="D18" s="203"/>
    </row>
    <row r="19" spans="1:4" ht="80.25" customHeight="1" x14ac:dyDescent="0.2">
      <c r="A19" s="206"/>
      <c r="B19" s="204">
        <v>9</v>
      </c>
      <c r="C19" s="202" t="str">
        <f ca="1">' '!A1233</f>
        <v>Autres remarques</v>
      </c>
      <c r="D19" s="205" t="s">
        <v>1812</v>
      </c>
    </row>
    <row r="20" spans="1:4" x14ac:dyDescent="0.2">
      <c r="B20" s="208" t="s">
        <v>3953</v>
      </c>
    </row>
  </sheetData>
  <sheetProtection sheet="1" objects="1" scenarios="1" formatCells="0" formatColumns="0" formatRows="0" insertHyperlinks="0" selectLockedCells="1" sort="0" autoFilter="0"/>
  <conditionalFormatting sqref="B9:D9">
    <cfRule type="expression" dxfId="166" priority="11204">
      <formula>MOD(ROW(A1048569),2)=0</formula>
    </cfRule>
    <cfRule type="expression" dxfId="165" priority="11205">
      <formula>MOD(ROW(A3),2)=0</formula>
    </cfRule>
  </conditionalFormatting>
  <conditionalFormatting sqref="B11:D11">
    <cfRule type="expression" dxfId="164" priority="23">
      <formula>MOD(ROW(A2),2)=0</formula>
    </cfRule>
    <cfRule type="expression" dxfId="163" priority="24">
      <formula>MOD(ROW(A7),2)=0</formula>
    </cfRule>
  </conditionalFormatting>
  <conditionalFormatting sqref="B12:D12">
    <cfRule type="expression" dxfId="162" priority="1">
      <formula>MOD(ROW(A4),2)=0</formula>
    </cfRule>
    <cfRule type="expression" dxfId="161" priority="2">
      <formula>MOD(ROW(A7),2)=0</formula>
    </cfRule>
  </conditionalFormatting>
  <conditionalFormatting sqref="B14:D17">
    <cfRule type="expression" dxfId="160" priority="6">
      <formula>MOD(ROW(A9),2)=0</formula>
    </cfRule>
  </conditionalFormatting>
  <conditionalFormatting sqref="B14:D19">
    <cfRule type="expression" dxfId="159" priority="3">
      <formula>MOD(ROW(A6),2)=0</formula>
    </cfRule>
  </conditionalFormatting>
  <conditionalFormatting sqref="B18:D18">
    <cfRule type="expression" dxfId="158" priority="11199">
      <formula>MOD(ROW(A12),2)=0</formula>
    </cfRule>
  </conditionalFormatting>
  <conditionalFormatting sqref="B19:D19">
    <cfRule type="expression" dxfId="157" priority="4">
      <formula>MOD(ROW(A14),2)=0</formula>
    </cfRule>
  </conditionalFormatting>
  <dataValidations count="2">
    <dataValidation allowBlank="1" showInputMessage="1" showErrorMessage="1" errorTitle="Eingabefehler - Erreur de saisie" error="Bitte Datum aus der Liste wählen!_x000a_Veuillez s.v.p. choisir une date de la liste!" sqref="C1 C7:C19 C20:C1048576" xr:uid="{00000000-0002-0000-2100-000000000000}"/>
    <dataValidation errorStyle="information" allowBlank="1" showInputMessage="1" showErrorMessage="1" sqref="D5" xr:uid="{00000000-0002-0000-2100-000002000000}"/>
  </dataValidations>
  <pageMargins left="0.23622047244094491" right="0.23622047244094491" top="0.15748031496062992" bottom="0.39370078740157483" header="0.31496062992125984" footer="0.11811023622047245"/>
  <pageSetup paperSize="9" scale="90" orientation="portrait" r:id="rId1"/>
  <headerFooter>
    <oddFooter>&amp;L&amp;8&amp;K00-049(c) S. Imboden&amp;R&amp;8&amp;K00-049Seite &amp;P von &amp;N</oddFooter>
  </headerFooter>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Tabelle55">
    <tabColor theme="5" tint="0.59999389629810485"/>
  </sheetPr>
  <dimension ref="A1:I28"/>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9.109375" style="636" customWidth="1"/>
    <col min="2" max="2" width="37.109375" style="200" customWidth="1"/>
    <col min="3" max="3" width="3.5546875" style="634" bestFit="1" customWidth="1"/>
    <col min="4" max="4" width="45" style="634" customWidth="1"/>
    <col min="5" max="5" width="9.88671875" style="634" customWidth="1"/>
    <col min="6" max="6" width="7.441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67" t="str">
        <f ca="1">' '!A1643</f>
        <v>Check-list Préparer les entretiens</v>
      </c>
      <c r="C1" s="605"/>
      <c r="D1" s="606"/>
      <c r="E1" s="176"/>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c r="C3" s="608"/>
      <c r="D3" s="608"/>
      <c r="E3" s="608"/>
      <c r="F3" s="609"/>
      <c r="G3" s="182"/>
      <c r="H3" s="182"/>
      <c r="I3" s="182"/>
    </row>
    <row r="4" spans="1:9" s="786" customFormat="1" ht="21" customHeight="1" x14ac:dyDescent="0.25">
      <c r="A4" s="779"/>
      <c r="B4" s="780" t="str">
        <f ca="1">' '!A1644</f>
        <v>Aspects</v>
      </c>
      <c r="C4" s="781"/>
      <c r="D4" s="782" t="str">
        <f ca="1">' '!A1645</f>
        <v>Je procède de la manière suivante :</v>
      </c>
      <c r="E4" s="783" t="str">
        <f ca="1">' '!A575</f>
        <v>Délai</v>
      </c>
      <c r="F4" s="784">
        <f>-((SUM(C6:C27))/(COUNT(C6:C27)*3))+133%</f>
        <v>0.99666666666666681</v>
      </c>
      <c r="G4" s="785"/>
      <c r="H4" s="785"/>
      <c r="I4" s="785"/>
    </row>
    <row r="5" spans="1:9" ht="16.5" customHeight="1" x14ac:dyDescent="0.25">
      <c r="A5" s="125">
        <v>1</v>
      </c>
      <c r="B5" s="787" t="str">
        <f ca="1">' '!A1646</f>
        <v>Contenu</v>
      </c>
      <c r="C5" s="616"/>
      <c r="D5" s="617"/>
      <c r="E5" s="618"/>
      <c r="F5" s="623"/>
    </row>
    <row r="6" spans="1:9" ht="31.2" x14ac:dyDescent="0.2">
      <c r="A6" s="126">
        <v>1.1000000000000001</v>
      </c>
      <c r="B6" s="788" t="str">
        <f ca="1">' '!A1647</f>
        <v>Quels sont mes objectifs à travers cet entretien ?</v>
      </c>
      <c r="C6" s="620">
        <v>1</v>
      </c>
      <c r="D6" s="621"/>
      <c r="E6" s="622"/>
      <c r="F6" s="623"/>
    </row>
    <row r="7" spans="1:9" ht="31.2" x14ac:dyDescent="0.2">
      <c r="A7" s="126">
        <v>1.2</v>
      </c>
      <c r="B7" s="788" t="str">
        <f ca="1">' '!A1648</f>
        <v>Quels sont, d'après moi, les points indiscutables ?</v>
      </c>
      <c r="C7" s="620">
        <v>1</v>
      </c>
      <c r="D7" s="621"/>
      <c r="E7" s="622"/>
      <c r="F7" s="623"/>
    </row>
    <row r="8" spans="1:9" ht="31.2" x14ac:dyDescent="0.2">
      <c r="A8" s="126">
        <v>1.3</v>
      </c>
      <c r="B8" s="788" t="str">
        <f ca="1">' '!A1649</f>
        <v>Quels sont, d'après moi, les points modifiables ou négociables ?</v>
      </c>
      <c r="C8" s="620">
        <v>1</v>
      </c>
      <c r="D8" s="621"/>
      <c r="E8" s="622"/>
      <c r="F8" s="623"/>
    </row>
    <row r="9" spans="1:9" ht="31.2" x14ac:dyDescent="0.2">
      <c r="A9" s="126">
        <v>1.4</v>
      </c>
      <c r="B9" s="788" t="str">
        <f ca="1">' '!A1650</f>
        <v>Quels sont les problèmes que je pose au partenaire ?</v>
      </c>
      <c r="C9" s="620">
        <v>1</v>
      </c>
      <c r="D9" s="621"/>
      <c r="E9" s="622"/>
      <c r="F9" s="623"/>
    </row>
    <row r="10" spans="1:9" ht="31.2" x14ac:dyDescent="0.2">
      <c r="A10" s="126">
        <v>1.5</v>
      </c>
      <c r="B10" s="788" t="str">
        <f ca="1">' '!A1651</f>
        <v>Quels problèmes le sujet pose-t-il au partenaire ?</v>
      </c>
      <c r="C10" s="620">
        <v>1</v>
      </c>
      <c r="D10" s="621"/>
      <c r="E10" s="622"/>
      <c r="F10" s="784"/>
    </row>
    <row r="11" spans="1:9" ht="31.2" x14ac:dyDescent="0.2">
      <c r="A11" s="126">
        <v>1.6</v>
      </c>
      <c r="B11" s="788" t="str">
        <f ca="1">' '!A1652</f>
        <v>Quels sont les sentiments que je suscite chez le partenaire ?</v>
      </c>
      <c r="C11" s="620">
        <v>1</v>
      </c>
      <c r="D11" s="621"/>
      <c r="E11" s="622"/>
      <c r="F11" s="623"/>
    </row>
    <row r="12" spans="1:9" ht="31.2" x14ac:dyDescent="0.2">
      <c r="A12" s="126">
        <v>1.7</v>
      </c>
      <c r="B12" s="788" t="str">
        <f ca="1">' '!A1653</f>
        <v>Quels sont les sentiments que le sujet suscite chez le partenaire ?</v>
      </c>
      <c r="C12" s="620">
        <v>1</v>
      </c>
      <c r="D12" s="621"/>
      <c r="E12" s="622"/>
      <c r="F12" s="623"/>
    </row>
    <row r="13" spans="1:9" ht="15.6" x14ac:dyDescent="0.25">
      <c r="A13" s="125">
        <v>2</v>
      </c>
      <c r="B13" s="787" t="str">
        <f ca="1">' '!A1654</f>
        <v>Contexte environnant</v>
      </c>
      <c r="C13" s="616">
        <v>1</v>
      </c>
      <c r="D13" s="617"/>
      <c r="E13" s="618"/>
      <c r="F13" s="623"/>
    </row>
    <row r="14" spans="1:9" ht="15.6" x14ac:dyDescent="0.2">
      <c r="A14" s="126">
        <v>2.1</v>
      </c>
      <c r="B14" s="788" t="str">
        <f ca="1">' '!A1655</f>
        <v>Exclure les sources de perturbations</v>
      </c>
      <c r="C14" s="620">
        <v>1</v>
      </c>
      <c r="D14" s="621"/>
      <c r="E14" s="622"/>
      <c r="F14" s="623"/>
    </row>
    <row r="15" spans="1:9" ht="15.6" x14ac:dyDescent="0.2">
      <c r="A15" s="126">
        <v>2.2000000000000002</v>
      </c>
      <c r="B15" s="788" t="str">
        <f ca="1">' '!A1656</f>
        <v>Choisir une salle</v>
      </c>
      <c r="C15" s="620">
        <v>1</v>
      </c>
      <c r="D15" s="621"/>
      <c r="E15" s="622"/>
      <c r="F15" s="623"/>
    </row>
    <row r="16" spans="1:9" ht="15.6" x14ac:dyDescent="0.2">
      <c r="A16" s="126">
        <v>2.2999999999999998</v>
      </c>
      <c r="B16" s="788" t="str">
        <f ca="1">' '!A1657</f>
        <v>Prévoir du temps</v>
      </c>
      <c r="C16" s="620">
        <v>1</v>
      </c>
      <c r="D16" s="621"/>
      <c r="E16" s="622"/>
      <c r="F16" s="623"/>
    </row>
    <row r="17" spans="1:6" ht="15.6" x14ac:dyDescent="0.25">
      <c r="A17" s="125">
        <v>3</v>
      </c>
      <c r="B17" s="787" t="str">
        <f ca="1">' '!A1658</f>
        <v>Se préparer mentalement à l'entretien</v>
      </c>
      <c r="C17" s="616"/>
      <c r="D17" s="617"/>
      <c r="E17" s="618"/>
      <c r="F17" s="623"/>
    </row>
    <row r="18" spans="1:6" ht="31.2" x14ac:dyDescent="0.2">
      <c r="A18" s="126">
        <v>3.1</v>
      </c>
      <c r="B18" s="788" t="str">
        <f ca="1">' '!A1659</f>
        <v>Prendre la résolution suivante : je veux vraiment comprendre l'autre !</v>
      </c>
      <c r="C18" s="620">
        <v>1</v>
      </c>
      <c r="D18" s="621"/>
      <c r="E18" s="622"/>
      <c r="F18" s="623"/>
    </row>
    <row r="19" spans="1:6" ht="31.2" x14ac:dyDescent="0.2">
      <c r="A19" s="126">
        <v>3.2</v>
      </c>
      <c r="B19" s="788" t="str">
        <f ca="1">' '!A1660</f>
        <v>Posture : se tourner vers le partenaire !</v>
      </c>
      <c r="C19" s="620">
        <v>1</v>
      </c>
      <c r="D19" s="621"/>
      <c r="E19" s="622"/>
      <c r="F19" s="623"/>
    </row>
    <row r="20" spans="1:6" ht="15.6" x14ac:dyDescent="0.2">
      <c r="A20" s="126">
        <v>3.3</v>
      </c>
      <c r="B20" s="788" t="str">
        <f ca="1">' '!A1661</f>
        <v>Chercher le contact visuel !</v>
      </c>
      <c r="C20" s="620">
        <v>1</v>
      </c>
      <c r="D20" s="621"/>
      <c r="E20" s="622"/>
      <c r="F20" s="623"/>
    </row>
    <row r="21" spans="1:6" ht="62.4" x14ac:dyDescent="0.2">
      <c r="A21" s="126">
        <v>3.4</v>
      </c>
      <c r="B21" s="788" t="str">
        <f ca="1">' '!A1662</f>
        <v>Nommer clairement et sans ambiguïté la raison, l'objectif et la durée de l'entretien, ou s'accorder sur ces points.</v>
      </c>
      <c r="C21" s="620">
        <v>1</v>
      </c>
      <c r="D21" s="621"/>
      <c r="E21" s="622"/>
      <c r="F21" s="623"/>
    </row>
    <row r="22" spans="1:6" ht="15.6" x14ac:dyDescent="0.25">
      <c r="A22" s="125">
        <v>4</v>
      </c>
      <c r="B22" s="787" t="str">
        <f ca="1">' '!A1663</f>
        <v>Divers</v>
      </c>
      <c r="C22" s="616"/>
      <c r="D22" s="617"/>
      <c r="E22" s="618"/>
      <c r="F22" s="623"/>
    </row>
    <row r="23" spans="1:6" ht="15.6" x14ac:dyDescent="0.2">
      <c r="A23" s="126">
        <v>4.0999999999999996</v>
      </c>
      <c r="B23" s="789"/>
      <c r="C23" s="620"/>
      <c r="D23" s="621"/>
      <c r="E23" s="622"/>
      <c r="F23" s="623"/>
    </row>
    <row r="24" spans="1:6" ht="15.6" x14ac:dyDescent="0.2">
      <c r="A24" s="126">
        <v>4.2</v>
      </c>
      <c r="B24" s="789"/>
      <c r="C24" s="620"/>
      <c r="D24" s="621"/>
      <c r="E24" s="622"/>
      <c r="F24" s="623"/>
    </row>
    <row r="25" spans="1:6" ht="15.6" x14ac:dyDescent="0.2">
      <c r="A25" s="126">
        <v>4.3</v>
      </c>
      <c r="B25" s="789"/>
      <c r="C25" s="620"/>
      <c r="D25" s="621"/>
      <c r="E25" s="622"/>
      <c r="F25" s="623"/>
    </row>
    <row r="26" spans="1:6" ht="15.6" x14ac:dyDescent="0.2">
      <c r="A26" s="126">
        <v>4.4000000000000004</v>
      </c>
      <c r="B26" s="789"/>
      <c r="C26" s="620"/>
      <c r="D26" s="621"/>
      <c r="E26" s="622"/>
      <c r="F26" s="623"/>
    </row>
    <row r="27" spans="1:6" ht="15.6" x14ac:dyDescent="0.2">
      <c r="A27" s="126">
        <v>4.5</v>
      </c>
      <c r="B27" s="789"/>
      <c r="C27" s="620"/>
      <c r="D27" s="621"/>
      <c r="E27" s="622"/>
      <c r="F27" s="623"/>
    </row>
    <row r="28" spans="1:6" ht="25.5" customHeight="1" x14ac:dyDescent="0.2">
      <c r="B28" s="208" t="s">
        <v>3953</v>
      </c>
      <c r="F28" s="635"/>
    </row>
  </sheetData>
  <sheetProtection sheet="1" objects="1" scenarios="1" formatCells="0" formatColumns="0" formatRows="0" insertHyperlinks="0" selectLockedCells="1" sort="0" autoFilter="0"/>
  <autoFilter ref="C5:E27" xr:uid="{00000000-0009-0000-0000-000022000000}"/>
  <conditionalFormatting sqref="B6:E12">
    <cfRule type="expression" dxfId="156" priority="10978">
      <formula>MOD(ROW(A1),2)=0</formula>
    </cfRule>
    <cfRule type="expression" dxfId="155" priority="10979">
      <formula>MOD(ROW(A2),2)=0</formula>
    </cfRule>
  </conditionalFormatting>
  <conditionalFormatting sqref="B14:E16 B18:E21 B23:E27">
    <cfRule type="expression" dxfId="154" priority="2">
      <formula>MOD(ROW(A9),2)=0</formula>
    </cfRule>
    <cfRule type="expression" dxfId="153" priority="3">
      <formula>MOD(ROW(A10),2)=0</formula>
    </cfRule>
  </conditionalFormatting>
  <dataValidations count="2">
    <dataValidation type="list" allowBlank="1" showInputMessage="1" showErrorMessage="1" sqref="C6:C27" xr:uid="{00000000-0002-0000-2200-000000000000}">
      <formula1>"1,2,3"</formula1>
    </dataValidation>
    <dataValidation allowBlank="1" showInputMessage="1" showErrorMessage="1" errorTitle="Eingabefehler - Erreur de saisie" error="Bitte Datum aus der Liste wählen!_x000a_Veuillez s.v.p. choisir une date de la liste!" sqref="F1:F1048576" xr:uid="{00000000-0002-0000-2200-000001000000}"/>
  </dataValidations>
  <pageMargins left="0.23622047244094491" right="0.23622047244094491" top="0.55118110236220474" bottom="0.74803149606299213" header="0.31496062992125984"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B3D5326A-DB94-4FCC-8E04-9E2621F74028}">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C4 C6:C12</xm:sqref>
        </x14:conditionalFormatting>
        <x14:conditionalFormatting xmlns:xm="http://schemas.microsoft.com/office/excel/2006/main">
          <x14:cfRule type="iconSet" priority="11104" id="{8CE61211-6B14-4813-AB96-4949EBC452AD}">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C14:C16 C18:C21 C23:C27</xm:sqref>
        </x14:conditionalFormatting>
      </x14:conditionalFormatting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Tabelle56">
    <tabColor theme="5" tint="0.39997558519241921"/>
  </sheetPr>
  <dimension ref="A1:Y194"/>
  <sheetViews>
    <sheetView showGridLines="0" zoomScaleNormal="100" workbookViewId="0">
      <pane ySplit="7" topLeftCell="A8" activePane="bottomLeft" state="frozen"/>
      <selection activeCell="G1" sqref="G1"/>
      <selection pane="bottomLeft" activeCell="S3" sqref="S3"/>
    </sheetView>
  </sheetViews>
  <sheetFormatPr baseColWidth="10" defaultColWidth="12.5546875" defaultRowHeight="14.4" x14ac:dyDescent="0.3"/>
  <cols>
    <col min="1" max="1" width="7" style="793" customWidth="1"/>
    <col min="2" max="2" width="4" style="324" customWidth="1"/>
    <col min="3" max="3" width="0.109375" style="321" customWidth="1"/>
    <col min="4" max="4" width="48.109375" style="324" customWidth="1"/>
    <col min="5" max="5" width="0.5546875" style="321" customWidth="1"/>
    <col min="6" max="6" width="1.6640625" style="324" customWidth="1"/>
    <col min="7" max="7" width="5" style="324" customWidth="1"/>
    <col min="8" max="8" width="1.6640625" style="324" customWidth="1"/>
    <col min="9" max="9" width="5" style="324" customWidth="1"/>
    <col min="10" max="10" width="1.6640625" style="324" customWidth="1"/>
    <col min="11" max="11" width="5" style="324" customWidth="1"/>
    <col min="12" max="12" width="1.6640625" style="324" customWidth="1"/>
    <col min="13" max="13" width="5" style="324" customWidth="1"/>
    <col min="14" max="14" width="1.6640625" style="324" customWidth="1"/>
    <col min="15" max="15" width="5" style="324" customWidth="1"/>
    <col min="16" max="16" width="3.88671875" style="324" customWidth="1"/>
    <col min="17" max="17" width="4.44140625" style="324" customWidth="1"/>
    <col min="18" max="18" width="0.109375" style="321" customWidth="1"/>
    <col min="19" max="19" width="34.6640625" style="321" customWidth="1"/>
    <col min="20" max="20" width="12.5546875" style="324"/>
    <col min="21" max="21" width="3" style="819" customWidth="1"/>
    <col min="22" max="22" width="5" style="820" customWidth="1"/>
    <col min="23" max="23" width="3" style="321" customWidth="1"/>
    <col min="24" max="24" width="12.5546875" style="793"/>
    <col min="25" max="46" width="12.5546875" style="324"/>
    <col min="47" max="47" width="30.6640625" style="324" customWidth="1"/>
    <col min="48" max="48" width="2.109375" style="324" customWidth="1"/>
    <col min="49" max="49" width="12.5546875" style="324"/>
    <col min="50" max="50" width="8.88671875" style="324" customWidth="1"/>
    <col min="51" max="51" width="9.33203125" style="324" customWidth="1"/>
    <col min="52" max="52" width="8" style="324" customWidth="1"/>
    <col min="53" max="53" width="9.109375" style="324" customWidth="1"/>
    <col min="54" max="54" width="6.88671875" style="324" customWidth="1"/>
    <col min="55" max="56" width="12.5546875" style="324"/>
    <col min="57" max="57" width="3.6640625" style="324" customWidth="1"/>
    <col min="58" max="16384" width="12.5546875" style="324"/>
  </cols>
  <sheetData>
    <row r="1" spans="1:25" s="320" customFormat="1" ht="44.25" customHeight="1" x14ac:dyDescent="0.3">
      <c r="A1" s="790"/>
      <c r="B1" s="318" t="str">
        <f ca="1">' '!A1190</f>
        <v>Questionnaire 360 degrés</v>
      </c>
      <c r="C1" s="546"/>
      <c r="D1" s="546"/>
      <c r="E1" s="546"/>
      <c r="F1" s="546"/>
      <c r="G1" s="546"/>
      <c r="H1" s="546"/>
      <c r="I1" s="546"/>
      <c r="J1" s="546"/>
      <c r="K1" s="546"/>
      <c r="L1" s="546"/>
      <c r="M1" s="546"/>
      <c r="N1" s="546"/>
      <c r="O1" s="546"/>
      <c r="P1" s="546"/>
      <c r="Q1" s="546"/>
      <c r="R1" s="546"/>
      <c r="S1" s="233"/>
      <c r="U1" s="791"/>
      <c r="V1" s="792"/>
      <c r="X1" s="790"/>
    </row>
    <row r="2" spans="1:25" s="320" customFormat="1" ht="22.5" customHeight="1" x14ac:dyDescent="0.3">
      <c r="A2" s="790"/>
      <c r="B2" s="322"/>
      <c r="C2" s="319"/>
      <c r="D2" s="317"/>
      <c r="F2" s="319"/>
      <c r="G2" s="319"/>
      <c r="H2" s="319"/>
      <c r="I2" s="319"/>
      <c r="J2" s="319"/>
      <c r="K2" s="319"/>
      <c r="L2" s="319"/>
      <c r="M2" s="319"/>
      <c r="N2" s="319"/>
      <c r="O2" s="319"/>
      <c r="P2" s="319"/>
      <c r="Q2" s="319"/>
      <c r="U2" s="791"/>
      <c r="V2" s="792"/>
      <c r="X2" s="790"/>
    </row>
    <row r="3" spans="1:25" ht="17.25" customHeight="1" x14ac:dyDescent="0.3">
      <c r="B3" s="794"/>
      <c r="C3" s="795"/>
      <c r="D3" s="796"/>
      <c r="F3" s="1715"/>
      <c r="G3" s="1716" t="str">
        <f ca="1">' '!A923</f>
        <v xml:space="preserve">correspond tout à fait </v>
      </c>
      <c r="H3" s="797"/>
      <c r="I3" s="1716" t="str">
        <f ca="1">' '!A924</f>
        <v xml:space="preserve">correspond plutôt </v>
      </c>
      <c r="J3" s="797"/>
      <c r="K3" s="1716" t="str">
        <f ca="1">' '!A925</f>
        <v xml:space="preserve">correspond partiellement </v>
      </c>
      <c r="L3" s="797"/>
      <c r="M3" s="1716" t="str">
        <f ca="1">' '!A926</f>
        <v>correspond peu</v>
      </c>
      <c r="N3" s="797"/>
      <c r="O3" s="1716" t="str">
        <f ca="1">' '!A927</f>
        <v xml:space="preserve">ne correspond pas du tout </v>
      </c>
      <c r="P3" s="797"/>
      <c r="Q3" s="1711" t="str">
        <f ca="1">' '!A921</f>
        <v>Points</v>
      </c>
      <c r="R3" s="798"/>
      <c r="S3" s="799"/>
      <c r="U3" s="800"/>
      <c r="V3" s="1712"/>
      <c r="W3" s="801"/>
    </row>
    <row r="4" spans="1:25" ht="17.25" customHeight="1" x14ac:dyDescent="0.3">
      <c r="B4" s="794"/>
      <c r="C4" s="795"/>
      <c r="D4" s="802"/>
      <c r="F4" s="1715"/>
      <c r="G4" s="1716"/>
      <c r="H4" s="797"/>
      <c r="I4" s="1716"/>
      <c r="J4" s="797"/>
      <c r="K4" s="1716"/>
      <c r="L4" s="797"/>
      <c r="M4" s="1716"/>
      <c r="N4" s="797"/>
      <c r="O4" s="1716"/>
      <c r="P4" s="797"/>
      <c r="Q4" s="1711"/>
      <c r="R4" s="798"/>
      <c r="S4" s="803" t="str">
        <f ca="1">' '!A1192</f>
        <v>Date</v>
      </c>
      <c r="U4" s="800"/>
      <c r="V4" s="1712"/>
      <c r="W4" s="804"/>
    </row>
    <row r="5" spans="1:25" ht="17.25" customHeight="1" x14ac:dyDescent="0.3">
      <c r="B5" s="794"/>
      <c r="C5" s="795"/>
      <c r="D5" s="802"/>
      <c r="F5" s="1715"/>
      <c r="G5" s="1716"/>
      <c r="H5" s="797"/>
      <c r="I5" s="1716"/>
      <c r="J5" s="797"/>
      <c r="K5" s="1716"/>
      <c r="L5" s="797"/>
      <c r="M5" s="1716"/>
      <c r="N5" s="797"/>
      <c r="O5" s="1716"/>
      <c r="P5" s="797"/>
      <c r="Q5" s="1711"/>
      <c r="R5" s="798"/>
      <c r="S5" s="805" t="str">
        <f ca="1">CONCATENATE(' '!A1195,"  ",Q10," / ",B10,"       ",' '!A1196,"  ",M10," / ",O10)</f>
        <v>Questions :  5 / 7       Points :  14 / 25</v>
      </c>
      <c r="U5" s="800"/>
      <c r="V5" s="1712"/>
      <c r="W5" s="806"/>
    </row>
    <row r="6" spans="1:25" ht="24.75" customHeight="1" x14ac:dyDescent="0.3">
      <c r="B6" s="794"/>
      <c r="C6" s="796"/>
      <c r="D6" s="807"/>
      <c r="F6" s="1715"/>
      <c r="G6" s="1716"/>
      <c r="H6" s="797"/>
      <c r="I6" s="1716"/>
      <c r="J6" s="797"/>
      <c r="K6" s="1716"/>
      <c r="L6" s="797"/>
      <c r="M6" s="1716"/>
      <c r="N6" s="797"/>
      <c r="O6" s="1716"/>
      <c r="P6" s="797"/>
      <c r="Q6" s="1711"/>
      <c r="R6" s="798"/>
      <c r="S6" s="808" t="str">
        <f ca="1">' '!A1194</f>
        <v>Prière de respecter l'anonymat</v>
      </c>
      <c r="T6" s="344"/>
      <c r="U6" s="809"/>
      <c r="V6" s="809"/>
      <c r="W6" s="809"/>
      <c r="X6" s="810"/>
      <c r="Y6" s="344"/>
    </row>
    <row r="7" spans="1:25" s="321" customFormat="1" ht="13.5" customHeight="1" x14ac:dyDescent="0.4">
      <c r="A7" s="405"/>
      <c r="D7" s="811"/>
      <c r="F7" s="809"/>
      <c r="G7" s="812">
        <f>(COUNTIF(Q11:Q41,1)/64)</f>
        <v>1.5625E-2</v>
      </c>
      <c r="H7" s="813"/>
      <c r="I7" s="812">
        <f>(COUNTIF(Q11:Q41,2)/64)</f>
        <v>1.5625E-2</v>
      </c>
      <c r="J7" s="813"/>
      <c r="K7" s="812">
        <f>(COUNTIF(Q11:Q41,3)/64)</f>
        <v>1.5625E-2</v>
      </c>
      <c r="L7" s="813"/>
      <c r="M7" s="812">
        <f>(COUNTIF(Q11:Q41,4)/64)</f>
        <v>3.125E-2</v>
      </c>
      <c r="N7" s="813"/>
      <c r="O7" s="812">
        <f>(COUNTIF(Q11:Q41,5)/64)</f>
        <v>0</v>
      </c>
      <c r="P7" s="809"/>
      <c r="Q7" s="814">
        <f>IF(O10&lt;&gt;0,M10/O10,0)</f>
        <v>0.56000000000000005</v>
      </c>
      <c r="X7" s="405"/>
    </row>
    <row r="8" spans="1:25" ht="0.9" customHeight="1" x14ac:dyDescent="0.4">
      <c r="A8" s="815"/>
      <c r="D8" s="816"/>
      <c r="F8" s="817"/>
      <c r="G8" s="817"/>
      <c r="H8" s="818"/>
      <c r="I8" s="817"/>
      <c r="J8" s="818"/>
      <c r="K8" s="817"/>
      <c r="L8" s="818"/>
      <c r="M8" s="817"/>
      <c r="N8" s="818"/>
      <c r="O8" s="817"/>
    </row>
    <row r="9" spans="1:25" ht="5.25" customHeight="1" x14ac:dyDescent="0.4">
      <c r="A9" s="815"/>
      <c r="D9" s="816"/>
      <c r="F9" s="817"/>
      <c r="G9" s="817"/>
      <c r="H9" s="818"/>
      <c r="I9" s="817"/>
      <c r="J9" s="818"/>
      <c r="K9" s="817"/>
      <c r="L9" s="818"/>
      <c r="M9" s="817"/>
      <c r="N9" s="818"/>
      <c r="O9" s="817"/>
    </row>
    <row r="10" spans="1:25" ht="30.75" customHeight="1" x14ac:dyDescent="0.3">
      <c r="B10" s="821">
        <f>32-COUNTBLANK(D11:D41)</f>
        <v>7</v>
      </c>
      <c r="C10" s="822"/>
      <c r="D10" s="823" t="str">
        <f ca="1">' '!A1193</f>
        <v xml:space="preserve">Merci pour la franchise de votre feed-back </v>
      </c>
      <c r="E10" s="1713"/>
      <c r="F10" s="1713">
        <f>SUM(B131:B134)</f>
        <v>0</v>
      </c>
      <c r="G10" s="1713"/>
      <c r="H10" s="1713"/>
      <c r="I10" s="824"/>
      <c r="J10" s="824"/>
      <c r="K10" s="1714"/>
      <c r="L10" s="1714"/>
      <c r="M10" s="825">
        <f>SUM(Q11:Q41)</f>
        <v>14</v>
      </c>
      <c r="N10" s="826" t="s">
        <v>220</v>
      </c>
      <c r="O10" s="825">
        <f>COUNT(Q11:Q41)*5</f>
        <v>25</v>
      </c>
      <c r="P10" s="823"/>
      <c r="Q10" s="827">
        <f>COUNT(Q11:Q41)</f>
        <v>5</v>
      </c>
      <c r="R10" s="828"/>
      <c r="S10" s="829" t="str">
        <f ca="1">' '!A914</f>
        <v>Remarques</v>
      </c>
      <c r="U10" s="324"/>
      <c r="V10" s="324"/>
      <c r="W10" s="830"/>
      <c r="X10" s="831"/>
    </row>
    <row r="11" spans="1:25" s="840" customFormat="1" ht="30" customHeight="1" x14ac:dyDescent="0.3">
      <c r="A11" s="832" t="e">
        <f>ABS(Q11-#REF!)</f>
        <v>#REF!</v>
      </c>
      <c r="B11" s="833">
        <v>1</v>
      </c>
      <c r="C11" s="834"/>
      <c r="D11" s="835" t="s">
        <v>1776</v>
      </c>
      <c r="E11" s="836"/>
      <c r="F11" s="837"/>
      <c r="G11" s="837"/>
      <c r="H11" s="837"/>
      <c r="I11" s="837"/>
      <c r="J11" s="837"/>
      <c r="K11" s="837"/>
      <c r="L11" s="837"/>
      <c r="M11" s="837"/>
      <c r="N11" s="837"/>
      <c r="O11" s="837"/>
      <c r="P11" s="837"/>
      <c r="Q11" s="838">
        <v>1</v>
      </c>
      <c r="R11" s="839"/>
      <c r="S11" s="1710"/>
      <c r="W11" s="839"/>
    </row>
    <row r="12" spans="1:25" s="840" customFormat="1" ht="30" customHeight="1" x14ac:dyDescent="0.3">
      <c r="A12" s="832" t="e">
        <f>ABS(Q12-#REF!)</f>
        <v>#REF!</v>
      </c>
      <c r="B12" s="841">
        <v>2</v>
      </c>
      <c r="C12" s="842"/>
      <c r="D12" s="843" t="s">
        <v>1777</v>
      </c>
      <c r="E12" s="844"/>
      <c r="F12" s="845"/>
      <c r="G12" s="845"/>
      <c r="H12" s="845"/>
      <c r="I12" s="845"/>
      <c r="J12" s="845"/>
      <c r="K12" s="845"/>
      <c r="L12" s="845"/>
      <c r="M12" s="845"/>
      <c r="N12" s="845"/>
      <c r="O12" s="845"/>
      <c r="P12" s="845"/>
      <c r="Q12" s="846">
        <v>3</v>
      </c>
      <c r="R12" s="839"/>
      <c r="S12" s="1710"/>
      <c r="W12" s="839"/>
    </row>
    <row r="13" spans="1:25" s="840" customFormat="1" ht="30" customHeight="1" x14ac:dyDescent="0.3">
      <c r="A13" s="832" t="e">
        <f>ABS(Q13-#REF!)</f>
        <v>#REF!</v>
      </c>
      <c r="B13" s="833">
        <v>3</v>
      </c>
      <c r="C13" s="834"/>
      <c r="D13" s="835" t="s">
        <v>1778</v>
      </c>
      <c r="E13" s="836"/>
      <c r="F13" s="837"/>
      <c r="G13" s="837"/>
      <c r="H13" s="837"/>
      <c r="I13" s="837"/>
      <c r="J13" s="837"/>
      <c r="K13" s="837"/>
      <c r="L13" s="837"/>
      <c r="M13" s="837"/>
      <c r="N13" s="837"/>
      <c r="O13" s="837"/>
      <c r="P13" s="837"/>
      <c r="Q13" s="838">
        <v>4</v>
      </c>
      <c r="R13" s="839"/>
      <c r="S13" s="1710"/>
      <c r="W13" s="839"/>
    </row>
    <row r="14" spans="1:25" s="840" customFormat="1" ht="30" customHeight="1" x14ac:dyDescent="0.3">
      <c r="A14" s="832" t="e">
        <f>ABS(Q14-#REF!)</f>
        <v>#REF!</v>
      </c>
      <c r="B14" s="841">
        <v>4</v>
      </c>
      <c r="C14" s="842"/>
      <c r="D14" s="843" t="s">
        <v>1779</v>
      </c>
      <c r="E14" s="844"/>
      <c r="F14" s="845"/>
      <c r="G14" s="845"/>
      <c r="H14" s="845"/>
      <c r="I14" s="845"/>
      <c r="J14" s="845"/>
      <c r="K14" s="845"/>
      <c r="L14" s="845"/>
      <c r="M14" s="845"/>
      <c r="N14" s="845"/>
      <c r="O14" s="845"/>
      <c r="P14" s="845"/>
      <c r="Q14" s="846">
        <v>2</v>
      </c>
      <c r="R14" s="839"/>
      <c r="S14" s="1710"/>
      <c r="W14" s="839"/>
    </row>
    <row r="15" spans="1:25" s="840" customFormat="1" ht="30" customHeight="1" x14ac:dyDescent="0.3">
      <c r="A15" s="832" t="e">
        <f>ABS(Q15-#REF!)</f>
        <v>#REF!</v>
      </c>
      <c r="B15" s="833">
        <v>5</v>
      </c>
      <c r="C15" s="834"/>
      <c r="D15" s="835" t="s">
        <v>1780</v>
      </c>
      <c r="E15" s="836"/>
      <c r="F15" s="837"/>
      <c r="G15" s="837"/>
      <c r="H15" s="837"/>
      <c r="I15" s="837"/>
      <c r="J15" s="837"/>
      <c r="K15" s="837"/>
      <c r="L15" s="837"/>
      <c r="M15" s="837"/>
      <c r="N15" s="837"/>
      <c r="O15" s="837"/>
      <c r="P15" s="837"/>
      <c r="Q15" s="838">
        <v>4</v>
      </c>
      <c r="R15" s="839"/>
      <c r="S15" s="1710"/>
      <c r="W15" s="839"/>
    </row>
    <row r="16" spans="1:25" s="840" customFormat="1" ht="30" customHeight="1" x14ac:dyDescent="0.3">
      <c r="A16" s="832" t="e">
        <f>ABS(Q16-#REF!)</f>
        <v>#REF!</v>
      </c>
      <c r="B16" s="841">
        <v>6</v>
      </c>
      <c r="C16" s="842"/>
      <c r="D16" s="843" t="s">
        <v>1781</v>
      </c>
      <c r="E16" s="844"/>
      <c r="F16" s="845"/>
      <c r="G16" s="845"/>
      <c r="H16" s="845"/>
      <c r="I16" s="845"/>
      <c r="J16" s="845"/>
      <c r="K16" s="845"/>
      <c r="L16" s="845"/>
      <c r="M16" s="845"/>
      <c r="N16" s="845"/>
      <c r="O16" s="845"/>
      <c r="P16" s="845"/>
      <c r="Q16" s="846"/>
      <c r="R16" s="839"/>
      <c r="S16" s="1710"/>
      <c r="W16" s="839"/>
    </row>
    <row r="17" spans="1:25" s="840" customFormat="1" ht="30" customHeight="1" x14ac:dyDescent="0.3">
      <c r="A17" s="832" t="e">
        <f>ABS(Q17-#REF!)</f>
        <v>#REF!</v>
      </c>
      <c r="B17" s="833">
        <v>7</v>
      </c>
      <c r="C17" s="834"/>
      <c r="D17" s="835"/>
      <c r="E17" s="836"/>
      <c r="F17" s="837"/>
      <c r="G17" s="837"/>
      <c r="H17" s="837"/>
      <c r="I17" s="837"/>
      <c r="J17" s="837"/>
      <c r="K17" s="837"/>
      <c r="L17" s="837"/>
      <c r="M17" s="837"/>
      <c r="N17" s="837"/>
      <c r="O17" s="837"/>
      <c r="P17" s="837"/>
      <c r="Q17" s="838"/>
      <c r="R17" s="839"/>
      <c r="S17" s="1710"/>
      <c r="W17" s="839"/>
    </row>
    <row r="18" spans="1:25" s="840" customFormat="1" ht="30" customHeight="1" x14ac:dyDescent="0.3">
      <c r="A18" s="832" t="e">
        <f>ABS(Q18-#REF!)</f>
        <v>#REF!</v>
      </c>
      <c r="B18" s="841">
        <v>8</v>
      </c>
      <c r="C18" s="842"/>
      <c r="D18" s="843"/>
      <c r="E18" s="844"/>
      <c r="F18" s="845"/>
      <c r="G18" s="845"/>
      <c r="H18" s="845"/>
      <c r="I18" s="845"/>
      <c r="J18" s="845"/>
      <c r="K18" s="845"/>
      <c r="L18" s="845"/>
      <c r="M18" s="845"/>
      <c r="N18" s="845"/>
      <c r="O18" s="845"/>
      <c r="P18" s="845"/>
      <c r="Q18" s="846"/>
      <c r="R18" s="839"/>
      <c r="S18" s="1710"/>
      <c r="W18" s="839"/>
    </row>
    <row r="19" spans="1:25" s="840" customFormat="1" ht="30" customHeight="1" x14ac:dyDescent="0.3">
      <c r="A19" s="832" t="e">
        <f>ABS(Q19-#REF!)</f>
        <v>#REF!</v>
      </c>
      <c r="B19" s="833">
        <v>9</v>
      </c>
      <c r="C19" s="834"/>
      <c r="D19" s="835"/>
      <c r="E19" s="836"/>
      <c r="F19" s="837"/>
      <c r="G19" s="837"/>
      <c r="H19" s="837"/>
      <c r="I19" s="837"/>
      <c r="J19" s="837"/>
      <c r="K19" s="837"/>
      <c r="L19" s="837"/>
      <c r="M19" s="837"/>
      <c r="N19" s="837"/>
      <c r="O19" s="837"/>
      <c r="P19" s="837"/>
      <c r="Q19" s="838"/>
      <c r="R19" s="839"/>
      <c r="S19" s="1710"/>
      <c r="W19" s="839"/>
    </row>
    <row r="20" spans="1:25" s="840" customFormat="1" ht="30" customHeight="1" x14ac:dyDescent="0.3">
      <c r="A20" s="832" t="e">
        <f>ABS(Q20-#REF!)</f>
        <v>#REF!</v>
      </c>
      <c r="B20" s="841">
        <v>10</v>
      </c>
      <c r="C20" s="842"/>
      <c r="D20" s="843"/>
      <c r="E20" s="844"/>
      <c r="F20" s="845"/>
      <c r="G20" s="845"/>
      <c r="H20" s="845"/>
      <c r="I20" s="845"/>
      <c r="J20" s="845"/>
      <c r="K20" s="845"/>
      <c r="L20" s="845"/>
      <c r="M20" s="845"/>
      <c r="N20" s="845"/>
      <c r="O20" s="845"/>
      <c r="P20" s="845"/>
      <c r="Q20" s="846"/>
      <c r="R20" s="839"/>
      <c r="S20" s="1710"/>
      <c r="W20" s="839"/>
    </row>
    <row r="21" spans="1:25" s="840" customFormat="1" ht="30" customHeight="1" x14ac:dyDescent="0.3">
      <c r="A21" s="832" t="e">
        <f>ABS(Q21-#REF!)</f>
        <v>#REF!</v>
      </c>
      <c r="B21" s="833">
        <v>11</v>
      </c>
      <c r="C21" s="834"/>
      <c r="D21" s="835"/>
      <c r="E21" s="836"/>
      <c r="F21" s="837"/>
      <c r="G21" s="837"/>
      <c r="H21" s="837"/>
      <c r="I21" s="837"/>
      <c r="J21" s="837"/>
      <c r="K21" s="837"/>
      <c r="L21" s="837"/>
      <c r="M21" s="837"/>
      <c r="N21" s="837"/>
      <c r="O21" s="837"/>
      <c r="P21" s="837"/>
      <c r="Q21" s="838"/>
      <c r="R21" s="839"/>
      <c r="S21" s="1710"/>
      <c r="W21" s="839"/>
    </row>
    <row r="22" spans="1:25" s="840" customFormat="1" ht="30" customHeight="1" x14ac:dyDescent="0.3">
      <c r="A22" s="832" t="e">
        <f>ABS(Q22-#REF!)</f>
        <v>#REF!</v>
      </c>
      <c r="B22" s="841">
        <v>12</v>
      </c>
      <c r="C22" s="842"/>
      <c r="D22" s="843"/>
      <c r="E22" s="844"/>
      <c r="F22" s="845"/>
      <c r="G22" s="845"/>
      <c r="H22" s="845"/>
      <c r="I22" s="845"/>
      <c r="J22" s="845"/>
      <c r="K22" s="845"/>
      <c r="L22" s="845"/>
      <c r="M22" s="845"/>
      <c r="N22" s="845"/>
      <c r="O22" s="845"/>
      <c r="P22" s="845"/>
      <c r="Q22" s="846"/>
      <c r="R22" s="839"/>
      <c r="S22" s="1710"/>
      <c r="W22" s="839"/>
    </row>
    <row r="23" spans="1:25" s="840" customFormat="1" ht="30" customHeight="1" x14ac:dyDescent="0.3">
      <c r="A23" s="832" t="e">
        <f>ABS(Q23-#REF!)</f>
        <v>#REF!</v>
      </c>
      <c r="B23" s="833">
        <v>13</v>
      </c>
      <c r="C23" s="834"/>
      <c r="D23" s="835"/>
      <c r="E23" s="836"/>
      <c r="F23" s="837"/>
      <c r="G23" s="837"/>
      <c r="H23" s="837"/>
      <c r="I23" s="837"/>
      <c r="J23" s="837"/>
      <c r="K23" s="837"/>
      <c r="L23" s="837"/>
      <c r="M23" s="837"/>
      <c r="N23" s="837"/>
      <c r="O23" s="837"/>
      <c r="P23" s="837"/>
      <c r="Q23" s="838"/>
      <c r="R23" s="839"/>
      <c r="S23" s="1710"/>
      <c r="W23" s="839"/>
    </row>
    <row r="24" spans="1:25" s="840" customFormat="1" ht="30" customHeight="1" x14ac:dyDescent="0.3">
      <c r="A24" s="832" t="e">
        <f>ABS(Q24-#REF!)</f>
        <v>#REF!</v>
      </c>
      <c r="B24" s="841">
        <v>14</v>
      </c>
      <c r="C24" s="842"/>
      <c r="D24" s="843"/>
      <c r="E24" s="844"/>
      <c r="F24" s="845"/>
      <c r="G24" s="845"/>
      <c r="H24" s="845"/>
      <c r="I24" s="845"/>
      <c r="J24" s="845"/>
      <c r="K24" s="845"/>
      <c r="L24" s="845"/>
      <c r="M24" s="845"/>
      <c r="N24" s="845"/>
      <c r="O24" s="845"/>
      <c r="P24" s="845"/>
      <c r="Q24" s="846"/>
      <c r="R24" s="839"/>
      <c r="S24" s="1710"/>
      <c r="W24" s="839"/>
    </row>
    <row r="25" spans="1:25" s="840" customFormat="1" ht="30" customHeight="1" x14ac:dyDescent="0.3">
      <c r="A25" s="832" t="e">
        <f>ABS(Q25-#REF!)</f>
        <v>#REF!</v>
      </c>
      <c r="B25" s="833">
        <v>15</v>
      </c>
      <c r="C25" s="834"/>
      <c r="D25" s="835"/>
      <c r="E25" s="836"/>
      <c r="F25" s="837"/>
      <c r="G25" s="837"/>
      <c r="H25" s="837"/>
      <c r="I25" s="837"/>
      <c r="J25" s="837"/>
      <c r="K25" s="837"/>
      <c r="L25" s="837"/>
      <c r="M25" s="837"/>
      <c r="N25" s="837"/>
      <c r="O25" s="837"/>
      <c r="P25" s="837"/>
      <c r="Q25" s="838"/>
      <c r="R25" s="839"/>
      <c r="S25" s="1710"/>
      <c r="W25" s="839"/>
    </row>
    <row r="26" spans="1:25" s="840" customFormat="1" ht="30" customHeight="1" x14ac:dyDescent="0.3">
      <c r="A26" s="832" t="e">
        <f>ABS(Q26-#REF!)</f>
        <v>#REF!</v>
      </c>
      <c r="B26" s="841">
        <v>16</v>
      </c>
      <c r="C26" s="842"/>
      <c r="D26" s="843"/>
      <c r="E26" s="844"/>
      <c r="F26" s="845"/>
      <c r="G26" s="845"/>
      <c r="H26" s="845"/>
      <c r="I26" s="845"/>
      <c r="J26" s="845"/>
      <c r="K26" s="845"/>
      <c r="L26" s="845"/>
      <c r="M26" s="845"/>
      <c r="N26" s="845"/>
      <c r="O26" s="845"/>
      <c r="P26" s="845"/>
      <c r="Q26" s="846"/>
      <c r="R26" s="839"/>
      <c r="S26" s="1710"/>
      <c r="W26" s="839"/>
    </row>
    <row r="27" spans="1:25" s="840" customFormat="1" ht="30" customHeight="1" x14ac:dyDescent="0.3">
      <c r="A27" s="832" t="e">
        <f>ABS(Q27-#REF!)</f>
        <v>#REF!</v>
      </c>
      <c r="B27" s="841">
        <v>17</v>
      </c>
      <c r="C27" s="834"/>
      <c r="D27" s="835"/>
      <c r="E27" s="836"/>
      <c r="F27" s="837"/>
      <c r="G27" s="837"/>
      <c r="H27" s="837"/>
      <c r="I27" s="837"/>
      <c r="J27" s="837"/>
      <c r="K27" s="837"/>
      <c r="L27" s="837"/>
      <c r="M27" s="837"/>
      <c r="N27" s="837"/>
      <c r="O27" s="837"/>
      <c r="P27" s="837"/>
      <c r="Q27" s="838"/>
      <c r="R27" s="839"/>
      <c r="S27" s="1710"/>
      <c r="W27" s="839"/>
    </row>
    <row r="28" spans="1:25" s="840" customFormat="1" ht="30" customHeight="1" x14ac:dyDescent="0.3">
      <c r="A28" s="832" t="e">
        <f>ABS(Q28-#REF!)</f>
        <v>#REF!</v>
      </c>
      <c r="B28" s="841">
        <v>18</v>
      </c>
      <c r="C28" s="842"/>
      <c r="D28" s="843"/>
      <c r="E28" s="844"/>
      <c r="F28" s="845"/>
      <c r="G28" s="845"/>
      <c r="H28" s="845"/>
      <c r="I28" s="845"/>
      <c r="J28" s="845"/>
      <c r="K28" s="845"/>
      <c r="L28" s="845"/>
      <c r="M28" s="845"/>
      <c r="N28" s="845"/>
      <c r="O28" s="845"/>
      <c r="P28" s="845"/>
      <c r="Q28" s="846"/>
      <c r="R28" s="839"/>
      <c r="S28" s="1710"/>
      <c r="T28" s="847"/>
      <c r="W28" s="839"/>
      <c r="X28" s="847"/>
      <c r="Y28" s="847"/>
    </row>
    <row r="29" spans="1:25" s="840" customFormat="1" ht="30" customHeight="1" x14ac:dyDescent="0.3">
      <c r="A29" s="832" t="e">
        <f>ABS(Q29-#REF!)</f>
        <v>#REF!</v>
      </c>
      <c r="B29" s="841">
        <v>19</v>
      </c>
      <c r="C29" s="834"/>
      <c r="D29" s="835"/>
      <c r="E29" s="836"/>
      <c r="F29" s="837"/>
      <c r="G29" s="837"/>
      <c r="H29" s="837"/>
      <c r="I29" s="837"/>
      <c r="J29" s="837"/>
      <c r="K29" s="837"/>
      <c r="L29" s="837"/>
      <c r="M29" s="837"/>
      <c r="N29" s="837"/>
      <c r="O29" s="837"/>
      <c r="P29" s="837"/>
      <c r="Q29" s="838"/>
      <c r="R29" s="839"/>
      <c r="S29" s="1710"/>
      <c r="W29" s="839"/>
      <c r="X29" s="848"/>
    </row>
    <row r="30" spans="1:25" s="840" customFormat="1" ht="30" customHeight="1" x14ac:dyDescent="0.3">
      <c r="A30" s="832" t="e">
        <f>ABS(Q30-#REF!)</f>
        <v>#REF!</v>
      </c>
      <c r="B30" s="841">
        <v>20</v>
      </c>
      <c r="C30" s="842"/>
      <c r="D30" s="843"/>
      <c r="E30" s="844"/>
      <c r="F30" s="845"/>
      <c r="G30" s="845"/>
      <c r="H30" s="845"/>
      <c r="I30" s="845"/>
      <c r="J30" s="845"/>
      <c r="K30" s="845"/>
      <c r="L30" s="845"/>
      <c r="M30" s="845"/>
      <c r="N30" s="845"/>
      <c r="O30" s="845"/>
      <c r="P30" s="845"/>
      <c r="Q30" s="846"/>
      <c r="R30" s="839"/>
      <c r="S30" s="1710"/>
      <c r="W30" s="839"/>
      <c r="X30" s="848"/>
    </row>
    <row r="31" spans="1:25" s="840" customFormat="1" ht="30" customHeight="1" x14ac:dyDescent="0.3">
      <c r="A31" s="832" t="e">
        <f>ABS(Q31-#REF!)</f>
        <v>#REF!</v>
      </c>
      <c r="B31" s="841">
        <v>21</v>
      </c>
      <c r="C31" s="834"/>
      <c r="D31" s="835"/>
      <c r="E31" s="836"/>
      <c r="F31" s="837"/>
      <c r="G31" s="837"/>
      <c r="H31" s="837"/>
      <c r="I31" s="837"/>
      <c r="J31" s="837"/>
      <c r="K31" s="837"/>
      <c r="L31" s="837"/>
      <c r="M31" s="837"/>
      <c r="N31" s="837"/>
      <c r="O31" s="837"/>
      <c r="P31" s="837"/>
      <c r="Q31" s="838"/>
      <c r="R31" s="839"/>
      <c r="S31" s="1710"/>
      <c r="W31" s="839"/>
      <c r="X31" s="848"/>
    </row>
    <row r="32" spans="1:25" s="840" customFormat="1" ht="30" customHeight="1" x14ac:dyDescent="0.3">
      <c r="A32" s="832" t="e">
        <f>ABS(Q32-#REF!)</f>
        <v>#REF!</v>
      </c>
      <c r="B32" s="841">
        <v>22</v>
      </c>
      <c r="C32" s="842"/>
      <c r="D32" s="843"/>
      <c r="E32" s="844"/>
      <c r="F32" s="845"/>
      <c r="G32" s="845"/>
      <c r="H32" s="845"/>
      <c r="I32" s="845"/>
      <c r="J32" s="845"/>
      <c r="K32" s="845"/>
      <c r="L32" s="845"/>
      <c r="M32" s="845"/>
      <c r="N32" s="845"/>
      <c r="O32" s="845"/>
      <c r="P32" s="845"/>
      <c r="Q32" s="846"/>
      <c r="R32" s="839"/>
      <c r="S32" s="1710"/>
      <c r="W32" s="839"/>
      <c r="X32" s="848"/>
    </row>
    <row r="33" spans="1:24" s="840" customFormat="1" ht="30" customHeight="1" x14ac:dyDescent="0.3">
      <c r="A33" s="832" t="e">
        <f>ABS(Q33-#REF!)</f>
        <v>#REF!</v>
      </c>
      <c r="B33" s="841">
        <v>23</v>
      </c>
      <c r="C33" s="834"/>
      <c r="D33" s="835"/>
      <c r="E33" s="836"/>
      <c r="F33" s="837"/>
      <c r="G33" s="837"/>
      <c r="H33" s="837"/>
      <c r="I33" s="837"/>
      <c r="J33" s="837"/>
      <c r="K33" s="837"/>
      <c r="L33" s="837"/>
      <c r="M33" s="837"/>
      <c r="N33" s="837"/>
      <c r="O33" s="837"/>
      <c r="P33" s="837"/>
      <c r="Q33" s="838"/>
      <c r="R33" s="839"/>
      <c r="S33" s="1710"/>
      <c r="W33" s="839"/>
      <c r="X33" s="848"/>
    </row>
    <row r="34" spans="1:24" s="840" customFormat="1" ht="30" customHeight="1" x14ac:dyDescent="0.3">
      <c r="A34" s="832" t="e">
        <f>ABS(Q34-#REF!)</f>
        <v>#REF!</v>
      </c>
      <c r="B34" s="841">
        <v>24</v>
      </c>
      <c r="C34" s="842"/>
      <c r="D34" s="843"/>
      <c r="E34" s="844"/>
      <c r="F34" s="845"/>
      <c r="G34" s="845"/>
      <c r="H34" s="845"/>
      <c r="I34" s="845"/>
      <c r="J34" s="845"/>
      <c r="K34" s="845"/>
      <c r="L34" s="845"/>
      <c r="M34" s="845"/>
      <c r="N34" s="845"/>
      <c r="O34" s="845"/>
      <c r="P34" s="845"/>
      <c r="Q34" s="846"/>
      <c r="R34" s="839"/>
      <c r="S34" s="1710"/>
      <c r="W34" s="839"/>
      <c r="X34" s="848"/>
    </row>
    <row r="35" spans="1:24" s="840" customFormat="1" ht="30" customHeight="1" x14ac:dyDescent="0.3">
      <c r="A35" s="832" t="e">
        <f>ABS(Q35-#REF!)</f>
        <v>#REF!</v>
      </c>
      <c r="B35" s="841">
        <v>25</v>
      </c>
      <c r="C35" s="834"/>
      <c r="D35" s="835"/>
      <c r="E35" s="836"/>
      <c r="F35" s="837"/>
      <c r="G35" s="837"/>
      <c r="H35" s="837"/>
      <c r="I35" s="837"/>
      <c r="J35" s="837"/>
      <c r="K35" s="837"/>
      <c r="L35" s="837"/>
      <c r="M35" s="837"/>
      <c r="N35" s="837"/>
      <c r="O35" s="837"/>
      <c r="P35" s="837"/>
      <c r="Q35" s="838"/>
      <c r="R35" s="839"/>
      <c r="S35" s="1710"/>
      <c r="W35" s="839"/>
      <c r="X35" s="848"/>
    </row>
    <row r="36" spans="1:24" s="840" customFormat="1" ht="30" customHeight="1" x14ac:dyDescent="0.3">
      <c r="A36" s="832" t="e">
        <f>ABS(Q36-#REF!)</f>
        <v>#REF!</v>
      </c>
      <c r="B36" s="841">
        <v>26</v>
      </c>
      <c r="C36" s="842"/>
      <c r="D36" s="843"/>
      <c r="E36" s="844"/>
      <c r="F36" s="845"/>
      <c r="G36" s="845"/>
      <c r="H36" s="845"/>
      <c r="I36" s="845"/>
      <c r="J36" s="845"/>
      <c r="K36" s="845"/>
      <c r="L36" s="845"/>
      <c r="M36" s="845"/>
      <c r="N36" s="845"/>
      <c r="O36" s="845"/>
      <c r="P36" s="845"/>
      <c r="Q36" s="846"/>
      <c r="R36" s="839"/>
      <c r="S36" s="1710"/>
      <c r="W36" s="839"/>
      <c r="X36" s="848"/>
    </row>
    <row r="37" spans="1:24" s="840" customFormat="1" ht="30" customHeight="1" x14ac:dyDescent="0.3">
      <c r="A37" s="832" t="e">
        <f>ABS(Q37-#REF!)</f>
        <v>#REF!</v>
      </c>
      <c r="B37" s="841">
        <v>27</v>
      </c>
      <c r="C37" s="834"/>
      <c r="D37" s="835"/>
      <c r="E37" s="836"/>
      <c r="F37" s="837"/>
      <c r="G37" s="837"/>
      <c r="H37" s="837"/>
      <c r="I37" s="837"/>
      <c r="J37" s="837"/>
      <c r="K37" s="837"/>
      <c r="L37" s="837"/>
      <c r="M37" s="837"/>
      <c r="N37" s="837"/>
      <c r="O37" s="837"/>
      <c r="P37" s="837"/>
      <c r="Q37" s="838"/>
      <c r="R37" s="839"/>
      <c r="S37" s="1710"/>
      <c r="W37" s="839"/>
      <c r="X37" s="848"/>
    </row>
    <row r="38" spans="1:24" s="840" customFormat="1" ht="30" customHeight="1" x14ac:dyDescent="0.3">
      <c r="A38" s="832" t="e">
        <f>ABS(Q38-#REF!)</f>
        <v>#REF!</v>
      </c>
      <c r="B38" s="841">
        <v>28</v>
      </c>
      <c r="C38" s="842"/>
      <c r="D38" s="843"/>
      <c r="E38" s="844"/>
      <c r="F38" s="845"/>
      <c r="G38" s="845"/>
      <c r="H38" s="845"/>
      <c r="I38" s="845"/>
      <c r="J38" s="845"/>
      <c r="K38" s="845"/>
      <c r="L38" s="845"/>
      <c r="M38" s="845"/>
      <c r="N38" s="845"/>
      <c r="O38" s="845"/>
      <c r="P38" s="845"/>
      <c r="Q38" s="846"/>
      <c r="R38" s="839"/>
      <c r="S38" s="1710"/>
      <c r="W38" s="839"/>
      <c r="X38" s="848"/>
    </row>
    <row r="39" spans="1:24" s="840" customFormat="1" ht="30" customHeight="1" x14ac:dyDescent="0.3">
      <c r="A39" s="832" t="e">
        <f>ABS(Q39-#REF!)</f>
        <v>#REF!</v>
      </c>
      <c r="B39" s="841">
        <v>29</v>
      </c>
      <c r="C39" s="834"/>
      <c r="D39" s="835"/>
      <c r="E39" s="836"/>
      <c r="F39" s="837"/>
      <c r="G39" s="837"/>
      <c r="H39" s="837"/>
      <c r="I39" s="837"/>
      <c r="J39" s="837"/>
      <c r="K39" s="837"/>
      <c r="L39" s="837"/>
      <c r="M39" s="837"/>
      <c r="N39" s="837"/>
      <c r="O39" s="837"/>
      <c r="P39" s="837"/>
      <c r="Q39" s="838"/>
      <c r="R39" s="839"/>
      <c r="S39" s="1710"/>
      <c r="W39" s="839"/>
      <c r="X39" s="848"/>
    </row>
    <row r="40" spans="1:24" s="840" customFormat="1" ht="30" customHeight="1" x14ac:dyDescent="0.3">
      <c r="A40" s="832" t="e">
        <f>ABS(Q40-#REF!)</f>
        <v>#REF!</v>
      </c>
      <c r="B40" s="841">
        <v>30</v>
      </c>
      <c r="C40" s="842"/>
      <c r="D40" s="843"/>
      <c r="E40" s="844"/>
      <c r="F40" s="845"/>
      <c r="G40" s="845"/>
      <c r="H40" s="845"/>
      <c r="I40" s="845"/>
      <c r="J40" s="845"/>
      <c r="K40" s="845"/>
      <c r="L40" s="845"/>
      <c r="M40" s="845"/>
      <c r="N40" s="845"/>
      <c r="O40" s="845"/>
      <c r="P40" s="845"/>
      <c r="Q40" s="846"/>
      <c r="R40" s="839"/>
      <c r="S40" s="1710"/>
      <c r="W40" s="839"/>
      <c r="X40" s="848"/>
    </row>
    <row r="41" spans="1:24" s="840" customFormat="1" ht="30" customHeight="1" x14ac:dyDescent="0.3">
      <c r="A41" s="832" t="e">
        <f>ABS(Q41-#REF!)</f>
        <v>#REF!</v>
      </c>
      <c r="B41" s="841">
        <v>31</v>
      </c>
      <c r="C41" s="834"/>
      <c r="D41" s="835"/>
      <c r="E41" s="836"/>
      <c r="F41" s="837"/>
      <c r="G41" s="837"/>
      <c r="H41" s="837"/>
      <c r="I41" s="837"/>
      <c r="J41" s="837"/>
      <c r="K41" s="837"/>
      <c r="L41" s="837"/>
      <c r="M41" s="837"/>
      <c r="N41" s="837"/>
      <c r="O41" s="837"/>
      <c r="P41" s="837"/>
      <c r="Q41" s="838"/>
      <c r="R41" s="839"/>
      <c r="S41" s="1710"/>
      <c r="W41" s="839"/>
      <c r="X41" s="848"/>
    </row>
    <row r="42" spans="1:24" ht="5.25" customHeight="1" x14ac:dyDescent="0.3">
      <c r="B42" s="849"/>
      <c r="D42" s="850"/>
      <c r="E42" s="850"/>
      <c r="F42" s="850"/>
      <c r="G42" s="850"/>
      <c r="H42" s="850"/>
      <c r="I42" s="850"/>
      <c r="J42" s="850"/>
      <c r="K42" s="850"/>
      <c r="L42" s="850"/>
      <c r="M42" s="850"/>
      <c r="N42" s="850"/>
      <c r="O42" s="850"/>
      <c r="P42" s="850"/>
      <c r="Q42" s="850"/>
      <c r="R42" s="850"/>
      <c r="S42" s="850"/>
    </row>
    <row r="43" spans="1:24" ht="13.5" customHeight="1" x14ac:dyDescent="0.3">
      <c r="B43" s="208" t="s">
        <v>3953</v>
      </c>
      <c r="C43" s="571"/>
      <c r="D43" s="353"/>
      <c r="F43" s="851"/>
      <c r="G43" s="851"/>
      <c r="H43" s="851"/>
      <c r="I43" s="851"/>
      <c r="J43" s="851"/>
      <c r="K43" s="851"/>
      <c r="L43" s="851"/>
      <c r="M43" s="851"/>
      <c r="N43" s="851"/>
      <c r="O43" s="851"/>
      <c r="P43" s="851"/>
      <c r="Q43" s="851"/>
      <c r="S43" s="852"/>
      <c r="U43" s="853"/>
    </row>
    <row r="44" spans="1:24" ht="8.25" customHeight="1" x14ac:dyDescent="0.3">
      <c r="B44" s="365"/>
      <c r="C44" s="365"/>
      <c r="D44" s="353"/>
      <c r="F44" s="851"/>
      <c r="G44" s="851"/>
      <c r="H44" s="851"/>
      <c r="I44" s="851"/>
      <c r="J44" s="851"/>
      <c r="K44" s="851"/>
      <c r="L44" s="851"/>
      <c r="M44" s="851"/>
      <c r="N44" s="851"/>
      <c r="O44" s="851"/>
      <c r="P44" s="851"/>
      <c r="Q44" s="851"/>
      <c r="U44" s="853"/>
    </row>
    <row r="45" spans="1:24" x14ac:dyDescent="0.3">
      <c r="W45" s="854"/>
      <c r="X45" s="855"/>
    </row>
    <row r="46" spans="1:24" x14ac:dyDescent="0.3">
      <c r="W46" s="854"/>
      <c r="X46" s="855"/>
    </row>
    <row r="47" spans="1:24" x14ac:dyDescent="0.3">
      <c r="W47" s="854"/>
      <c r="X47" s="855"/>
    </row>
    <row r="48" spans="1:24" x14ac:dyDescent="0.3">
      <c r="W48" s="854"/>
      <c r="X48" s="855"/>
    </row>
    <row r="49" spans="1:24" x14ac:dyDescent="0.3">
      <c r="W49" s="854"/>
      <c r="X49" s="855"/>
    </row>
    <row r="50" spans="1:24" x14ac:dyDescent="0.3">
      <c r="W50" s="854"/>
      <c r="X50" s="855"/>
    </row>
    <row r="51" spans="1:24" x14ac:dyDescent="0.3">
      <c r="W51" s="854"/>
      <c r="X51" s="855"/>
    </row>
    <row r="52" spans="1:24" x14ac:dyDescent="0.3">
      <c r="W52" s="854"/>
      <c r="X52" s="855"/>
    </row>
    <row r="53" spans="1:24" s="109" customFormat="1" x14ac:dyDescent="0.3">
      <c r="A53" s="636"/>
      <c r="I53" s="105"/>
      <c r="J53" s="105"/>
      <c r="K53" s="105"/>
      <c r="N53" s="642"/>
    </row>
    <row r="54" spans="1:24" s="109" customFormat="1" x14ac:dyDescent="0.3">
      <c r="A54" s="636"/>
      <c r="I54" s="105"/>
      <c r="J54" s="105"/>
      <c r="K54" s="105"/>
      <c r="N54" s="642"/>
    </row>
    <row r="55" spans="1:24" s="109" customFormat="1" ht="18" x14ac:dyDescent="0.35">
      <c r="A55" s="636"/>
      <c r="B55" s="672" t="str">
        <f ca="1">' '!A775</f>
        <v>Pour effacer le tableau, veuillez effacer les points dans cette colonne.</v>
      </c>
      <c r="C55" s="673"/>
      <c r="D55" s="673"/>
      <c r="E55" s="674"/>
      <c r="F55" s="674"/>
      <c r="G55" s="674"/>
      <c r="H55" s="674"/>
      <c r="I55" s="674"/>
      <c r="J55" s="674"/>
      <c r="K55" s="674"/>
      <c r="L55" s="674"/>
      <c r="M55" s="672"/>
      <c r="N55" s="673"/>
      <c r="O55" s="673"/>
      <c r="P55" s="672"/>
      <c r="Q55" s="673"/>
    </row>
    <row r="56" spans="1:24" s="857" customFormat="1" ht="3" customHeight="1" x14ac:dyDescent="0.3">
      <c r="A56" s="856"/>
      <c r="I56" s="858"/>
      <c r="J56" s="858"/>
      <c r="K56" s="858"/>
      <c r="N56" s="859"/>
    </row>
    <row r="57" spans="1:24" x14ac:dyDescent="0.3">
      <c r="A57" s="860"/>
      <c r="B57" s="819"/>
      <c r="C57" s="819"/>
      <c r="D57" s="820"/>
      <c r="W57" s="854"/>
      <c r="X57" s="855"/>
    </row>
    <row r="58" spans="1:24" x14ac:dyDescent="0.3">
      <c r="A58" s="860"/>
      <c r="B58" s="819"/>
      <c r="C58" s="819"/>
      <c r="D58" s="820"/>
      <c r="W58" s="854"/>
      <c r="X58" s="855"/>
    </row>
    <row r="59" spans="1:24" x14ac:dyDescent="0.3">
      <c r="A59" s="860"/>
      <c r="B59" s="819"/>
      <c r="C59" s="819"/>
      <c r="D59" s="820"/>
      <c r="W59" s="854"/>
      <c r="X59" s="855"/>
    </row>
    <row r="60" spans="1:24" x14ac:dyDescent="0.3">
      <c r="A60" s="860"/>
      <c r="B60" s="819"/>
      <c r="C60" s="819"/>
      <c r="D60" s="820"/>
      <c r="W60" s="854"/>
      <c r="X60" s="855"/>
    </row>
    <row r="61" spans="1:24" x14ac:dyDescent="0.3">
      <c r="A61" s="860"/>
      <c r="B61" s="819"/>
      <c r="C61" s="819"/>
      <c r="D61" s="820"/>
      <c r="W61" s="854"/>
      <c r="X61" s="855"/>
    </row>
    <row r="62" spans="1:24" x14ac:dyDescent="0.3">
      <c r="A62" s="860"/>
      <c r="B62" s="819"/>
      <c r="C62" s="819"/>
      <c r="D62" s="820"/>
      <c r="W62" s="854"/>
      <c r="X62" s="855"/>
    </row>
    <row r="63" spans="1:24" x14ac:dyDescent="0.3">
      <c r="A63" s="860"/>
      <c r="B63" s="819"/>
      <c r="C63" s="819"/>
      <c r="D63" s="820"/>
      <c r="W63" s="854"/>
      <c r="X63" s="855"/>
    </row>
    <row r="64" spans="1:24" x14ac:dyDescent="0.3">
      <c r="A64" s="860"/>
      <c r="B64" s="819"/>
      <c r="C64" s="819"/>
      <c r="D64" s="820"/>
      <c r="W64" s="854"/>
      <c r="X64" s="855"/>
    </row>
    <row r="65" spans="1:24" x14ac:dyDescent="0.3">
      <c r="A65" s="860"/>
      <c r="B65" s="819"/>
      <c r="C65" s="819"/>
      <c r="D65" s="820"/>
      <c r="W65" s="854"/>
      <c r="X65" s="855"/>
    </row>
    <row r="66" spans="1:24" x14ac:dyDescent="0.3">
      <c r="A66" s="860"/>
      <c r="B66" s="819"/>
      <c r="C66" s="819"/>
      <c r="D66" s="820"/>
      <c r="W66" s="854"/>
      <c r="X66" s="855"/>
    </row>
    <row r="67" spans="1:24" x14ac:dyDescent="0.3">
      <c r="A67" s="860"/>
      <c r="B67" s="819"/>
      <c r="C67" s="819"/>
      <c r="D67" s="820"/>
      <c r="W67" s="854"/>
      <c r="X67" s="855"/>
    </row>
    <row r="68" spans="1:24" x14ac:dyDescent="0.3">
      <c r="A68" s="860"/>
      <c r="B68" s="819"/>
      <c r="C68" s="819"/>
      <c r="D68" s="820"/>
      <c r="W68" s="854"/>
      <c r="X68" s="855"/>
    </row>
    <row r="69" spans="1:24" x14ac:dyDescent="0.3">
      <c r="A69" s="860"/>
      <c r="B69" s="819"/>
      <c r="C69" s="819"/>
      <c r="D69" s="820"/>
      <c r="W69" s="854"/>
      <c r="X69" s="855"/>
    </row>
    <row r="70" spans="1:24" x14ac:dyDescent="0.3">
      <c r="A70" s="860"/>
      <c r="B70" s="819"/>
      <c r="C70" s="819"/>
      <c r="D70" s="820"/>
      <c r="W70" s="854"/>
      <c r="X70" s="855"/>
    </row>
    <row r="71" spans="1:24" x14ac:dyDescent="0.3">
      <c r="A71" s="860"/>
      <c r="B71" s="819"/>
      <c r="C71" s="819"/>
      <c r="D71" s="820"/>
      <c r="W71" s="854"/>
      <c r="X71" s="855"/>
    </row>
    <row r="72" spans="1:24" ht="2.25" customHeight="1" x14ac:dyDescent="0.3">
      <c r="A72" s="861"/>
      <c r="B72" s="819"/>
      <c r="C72" s="819"/>
      <c r="D72" s="820"/>
      <c r="W72" s="854"/>
      <c r="X72" s="855"/>
    </row>
    <row r="73" spans="1:24" x14ac:dyDescent="0.3">
      <c r="A73" s="860"/>
      <c r="B73" s="819"/>
      <c r="C73" s="819"/>
      <c r="D73" s="820"/>
      <c r="W73" s="854"/>
      <c r="X73" s="855"/>
    </row>
    <row r="74" spans="1:24" x14ac:dyDescent="0.3">
      <c r="A74" s="860"/>
      <c r="B74" s="819"/>
      <c r="C74" s="819"/>
      <c r="D74" s="820"/>
      <c r="W74" s="854"/>
      <c r="X74" s="855"/>
    </row>
    <row r="75" spans="1:24" x14ac:dyDescent="0.3">
      <c r="A75" s="860"/>
      <c r="B75" s="819"/>
      <c r="C75" s="819"/>
      <c r="D75" s="820"/>
      <c r="W75" s="854"/>
      <c r="X75" s="855"/>
    </row>
    <row r="76" spans="1:24" x14ac:dyDescent="0.3">
      <c r="A76" s="860"/>
      <c r="B76" s="819"/>
      <c r="C76" s="819"/>
      <c r="D76" s="820"/>
      <c r="W76" s="854"/>
      <c r="X76" s="855"/>
    </row>
    <row r="77" spans="1:24" x14ac:dyDescent="0.3">
      <c r="A77" s="860"/>
      <c r="B77" s="819"/>
      <c r="C77" s="819"/>
      <c r="D77" s="820"/>
      <c r="W77" s="854"/>
      <c r="X77" s="855"/>
    </row>
    <row r="78" spans="1:24" x14ac:dyDescent="0.3">
      <c r="A78" s="860"/>
      <c r="B78" s="819"/>
      <c r="C78" s="819"/>
      <c r="D78" s="820"/>
      <c r="W78" s="854"/>
      <c r="X78" s="855"/>
    </row>
    <row r="79" spans="1:24" x14ac:dyDescent="0.3">
      <c r="A79" s="860"/>
      <c r="B79" s="819"/>
      <c r="C79" s="819"/>
      <c r="D79" s="820"/>
      <c r="W79" s="854"/>
      <c r="X79" s="855"/>
    </row>
    <row r="80" spans="1:24" x14ac:dyDescent="0.3">
      <c r="A80" s="860"/>
      <c r="B80" s="819"/>
      <c r="C80" s="819"/>
      <c r="D80" s="820"/>
      <c r="W80" s="854"/>
      <c r="X80" s="855"/>
    </row>
    <row r="81" spans="1:24" x14ac:dyDescent="0.3">
      <c r="A81" s="860"/>
      <c r="B81" s="819"/>
      <c r="C81" s="819"/>
      <c r="D81" s="820"/>
      <c r="W81" s="854"/>
      <c r="X81" s="855"/>
    </row>
    <row r="82" spans="1:24" x14ac:dyDescent="0.3">
      <c r="A82" s="860"/>
      <c r="B82" s="819"/>
      <c r="C82" s="819"/>
      <c r="D82" s="820"/>
      <c r="W82" s="854"/>
      <c r="X82" s="855"/>
    </row>
    <row r="83" spans="1:24" x14ac:dyDescent="0.3">
      <c r="A83" s="860"/>
      <c r="B83" s="819"/>
      <c r="C83" s="819"/>
      <c r="D83" s="820"/>
      <c r="W83" s="854"/>
      <c r="X83" s="855"/>
    </row>
    <row r="84" spans="1:24" x14ac:dyDescent="0.3">
      <c r="A84" s="860"/>
      <c r="B84" s="819"/>
      <c r="C84" s="819"/>
      <c r="D84" s="820"/>
      <c r="W84" s="854"/>
      <c r="X84" s="855"/>
    </row>
    <row r="85" spans="1:24" x14ac:dyDescent="0.3">
      <c r="A85" s="860"/>
      <c r="B85" s="819"/>
      <c r="C85" s="819"/>
      <c r="D85" s="820"/>
      <c r="W85" s="854"/>
      <c r="X85" s="855"/>
    </row>
    <row r="86" spans="1:24" x14ac:dyDescent="0.3">
      <c r="A86" s="860"/>
      <c r="B86" s="819"/>
      <c r="C86" s="819"/>
      <c r="D86" s="820"/>
      <c r="W86" s="854"/>
      <c r="X86" s="855"/>
    </row>
    <row r="87" spans="1:24" x14ac:dyDescent="0.3">
      <c r="A87" s="860"/>
      <c r="B87" s="819"/>
      <c r="C87" s="819"/>
      <c r="D87" s="820"/>
      <c r="W87" s="854"/>
      <c r="X87" s="855"/>
    </row>
    <row r="88" spans="1:24" x14ac:dyDescent="0.3">
      <c r="A88" s="860"/>
      <c r="B88" s="819"/>
      <c r="C88" s="819"/>
      <c r="D88" s="820"/>
      <c r="W88" s="854"/>
      <c r="X88" s="855"/>
    </row>
    <row r="89" spans="1:24" x14ac:dyDescent="0.3">
      <c r="A89" s="860"/>
      <c r="B89" s="819"/>
      <c r="C89" s="819"/>
      <c r="D89" s="820"/>
      <c r="W89" s="854"/>
      <c r="X89" s="855"/>
    </row>
    <row r="90" spans="1:24" x14ac:dyDescent="0.3">
      <c r="A90" s="860"/>
      <c r="B90" s="819"/>
      <c r="C90" s="819"/>
      <c r="D90" s="820"/>
      <c r="W90" s="854"/>
      <c r="X90" s="855"/>
    </row>
    <row r="91" spans="1:24" x14ac:dyDescent="0.3">
      <c r="A91" s="860"/>
      <c r="B91" s="819"/>
      <c r="C91" s="819"/>
      <c r="D91" s="820"/>
      <c r="W91" s="854"/>
      <c r="X91" s="855"/>
    </row>
    <row r="92" spans="1:24" x14ac:dyDescent="0.3">
      <c r="A92" s="860"/>
      <c r="B92" s="819"/>
      <c r="C92" s="819"/>
      <c r="D92" s="820"/>
      <c r="W92" s="854"/>
      <c r="X92" s="855"/>
    </row>
    <row r="93" spans="1:24" x14ac:dyDescent="0.3">
      <c r="A93" s="860"/>
      <c r="B93" s="819"/>
      <c r="C93" s="819"/>
      <c r="D93" s="820"/>
      <c r="W93" s="854"/>
      <c r="X93" s="855"/>
    </row>
    <row r="94" spans="1:24" x14ac:dyDescent="0.3">
      <c r="A94" s="860"/>
      <c r="B94" s="819"/>
      <c r="C94" s="819"/>
      <c r="D94" s="820"/>
      <c r="W94" s="854"/>
      <c r="X94" s="855"/>
    </row>
    <row r="95" spans="1:24" x14ac:dyDescent="0.3">
      <c r="A95" s="860"/>
      <c r="B95" s="819"/>
      <c r="C95" s="819"/>
      <c r="D95" s="820"/>
      <c r="W95" s="854"/>
      <c r="X95" s="855"/>
    </row>
    <row r="96" spans="1:24" x14ac:dyDescent="0.3">
      <c r="A96" s="860"/>
      <c r="B96" s="819"/>
      <c r="C96" s="819"/>
      <c r="D96" s="820"/>
      <c r="W96" s="854"/>
      <c r="X96" s="855"/>
    </row>
    <row r="97" spans="1:24" x14ac:dyDescent="0.3">
      <c r="A97" s="860"/>
      <c r="B97" s="819"/>
      <c r="C97" s="819"/>
      <c r="D97" s="820"/>
      <c r="W97" s="854"/>
      <c r="X97" s="855"/>
    </row>
    <row r="98" spans="1:24" x14ac:dyDescent="0.3">
      <c r="A98" s="860"/>
      <c r="B98" s="819"/>
      <c r="C98" s="819"/>
      <c r="D98" s="820"/>
      <c r="W98" s="854"/>
      <c r="X98" s="855"/>
    </row>
    <row r="99" spans="1:24" x14ac:dyDescent="0.3">
      <c r="A99" s="860"/>
      <c r="B99" s="819"/>
      <c r="C99" s="819"/>
      <c r="D99" s="820"/>
      <c r="W99" s="854"/>
      <c r="X99" s="855"/>
    </row>
    <row r="100" spans="1:24" x14ac:dyDescent="0.3">
      <c r="A100" s="860"/>
      <c r="B100" s="819"/>
      <c r="C100" s="819"/>
      <c r="D100" s="820"/>
      <c r="W100" s="854"/>
      <c r="X100" s="855"/>
    </row>
    <row r="101" spans="1:24" x14ac:dyDescent="0.3">
      <c r="A101" s="860"/>
      <c r="B101" s="819"/>
      <c r="C101" s="819"/>
      <c r="D101" s="820"/>
      <c r="W101" s="854"/>
      <c r="X101" s="855"/>
    </row>
    <row r="102" spans="1:24" x14ac:dyDescent="0.3">
      <c r="A102" s="860"/>
      <c r="B102" s="819"/>
      <c r="C102" s="819"/>
      <c r="D102" s="820"/>
      <c r="W102" s="854"/>
      <c r="X102" s="855"/>
    </row>
    <row r="103" spans="1:24" x14ac:dyDescent="0.3">
      <c r="A103" s="860"/>
      <c r="B103" s="819"/>
      <c r="C103" s="819"/>
      <c r="D103" s="820"/>
      <c r="W103" s="854"/>
      <c r="X103" s="855"/>
    </row>
    <row r="104" spans="1:24" x14ac:dyDescent="0.3">
      <c r="A104" s="860"/>
      <c r="B104" s="819"/>
      <c r="C104" s="819"/>
      <c r="D104" s="820"/>
      <c r="W104" s="854"/>
      <c r="X104" s="855"/>
    </row>
    <row r="105" spans="1:24" x14ac:dyDescent="0.3">
      <c r="A105" s="860"/>
      <c r="B105" s="819"/>
      <c r="C105" s="819"/>
      <c r="D105" s="820"/>
      <c r="W105" s="854"/>
      <c r="X105" s="855"/>
    </row>
    <row r="106" spans="1:24" x14ac:dyDescent="0.3">
      <c r="A106" s="860"/>
      <c r="B106" s="819"/>
      <c r="C106" s="819"/>
      <c r="D106" s="820"/>
      <c r="W106" s="854"/>
      <c r="X106" s="855"/>
    </row>
    <row r="107" spans="1:24" x14ac:dyDescent="0.3">
      <c r="A107" s="860"/>
      <c r="B107" s="819"/>
      <c r="C107" s="819"/>
      <c r="D107" s="820"/>
      <c r="W107" s="854"/>
      <c r="X107" s="855"/>
    </row>
    <row r="108" spans="1:24" x14ac:dyDescent="0.3">
      <c r="A108" s="860"/>
      <c r="B108" s="819"/>
      <c r="C108" s="819"/>
      <c r="D108" s="820"/>
      <c r="W108" s="854"/>
      <c r="X108" s="855"/>
    </row>
    <row r="109" spans="1:24" x14ac:dyDescent="0.3">
      <c r="A109" s="860"/>
      <c r="B109" s="819"/>
      <c r="C109" s="819"/>
      <c r="D109" s="820"/>
      <c r="W109" s="854"/>
      <c r="X109" s="855"/>
    </row>
    <row r="110" spans="1:24" x14ac:dyDescent="0.3">
      <c r="A110" s="860"/>
      <c r="B110" s="819"/>
      <c r="C110" s="819"/>
      <c r="D110" s="820"/>
      <c r="W110" s="854"/>
      <c r="X110" s="855"/>
    </row>
    <row r="111" spans="1:24" x14ac:dyDescent="0.3">
      <c r="A111" s="860"/>
      <c r="B111" s="819"/>
      <c r="C111" s="819"/>
      <c r="D111" s="820"/>
      <c r="W111" s="854"/>
      <c r="X111" s="855"/>
    </row>
    <row r="112" spans="1:24" x14ac:dyDescent="0.3">
      <c r="A112" s="860"/>
      <c r="B112" s="819"/>
      <c r="C112" s="819"/>
      <c r="D112" s="820"/>
      <c r="W112" s="854"/>
      <c r="X112" s="855"/>
    </row>
    <row r="113" spans="1:24" x14ac:dyDescent="0.3">
      <c r="A113" s="860"/>
      <c r="B113" s="819"/>
      <c r="C113" s="819"/>
      <c r="D113" s="820"/>
      <c r="W113" s="854"/>
      <c r="X113" s="855"/>
    </row>
    <row r="114" spans="1:24" x14ac:dyDescent="0.3">
      <c r="A114" s="860"/>
      <c r="B114" s="819"/>
      <c r="C114" s="819"/>
      <c r="D114" s="820"/>
      <c r="W114" s="854"/>
      <c r="X114" s="855"/>
    </row>
    <row r="115" spans="1:24" x14ac:dyDescent="0.3">
      <c r="A115" s="860"/>
      <c r="B115" s="819"/>
      <c r="C115" s="819"/>
      <c r="D115" s="820"/>
      <c r="W115" s="854"/>
      <c r="X115" s="855"/>
    </row>
    <row r="116" spans="1:24" x14ac:dyDescent="0.3">
      <c r="A116" s="860"/>
      <c r="B116" s="819"/>
      <c r="C116" s="819"/>
      <c r="D116" s="820"/>
      <c r="W116" s="854"/>
      <c r="X116" s="855"/>
    </row>
    <row r="117" spans="1:24" x14ac:dyDescent="0.3">
      <c r="A117" s="860"/>
      <c r="B117" s="819"/>
      <c r="C117" s="819"/>
      <c r="D117" s="820"/>
      <c r="W117" s="854"/>
      <c r="X117" s="855"/>
    </row>
    <row r="118" spans="1:24" x14ac:dyDescent="0.3">
      <c r="A118" s="860"/>
      <c r="B118" s="819"/>
      <c r="C118" s="819"/>
      <c r="D118" s="820"/>
      <c r="W118" s="854"/>
      <c r="X118" s="855"/>
    </row>
    <row r="119" spans="1:24" x14ac:dyDescent="0.3">
      <c r="A119" s="860"/>
      <c r="B119" s="819"/>
      <c r="C119" s="819"/>
      <c r="D119" s="820"/>
      <c r="W119" s="854"/>
      <c r="X119" s="855"/>
    </row>
    <row r="120" spans="1:24" x14ac:dyDescent="0.3">
      <c r="A120" s="860"/>
      <c r="B120" s="819"/>
      <c r="C120" s="819"/>
      <c r="D120" s="820"/>
      <c r="W120" s="854"/>
      <c r="X120" s="855"/>
    </row>
    <row r="121" spans="1:24" x14ac:dyDescent="0.3">
      <c r="A121" s="860"/>
      <c r="B121" s="819"/>
      <c r="C121" s="819"/>
      <c r="D121" s="820"/>
      <c r="W121" s="854"/>
      <c r="X121" s="855"/>
    </row>
    <row r="122" spans="1:24" x14ac:dyDescent="0.3">
      <c r="A122" s="860"/>
      <c r="B122" s="819"/>
      <c r="C122" s="819"/>
      <c r="D122" s="820"/>
      <c r="W122" s="854"/>
      <c r="X122" s="855"/>
    </row>
    <row r="123" spans="1:24" x14ac:dyDescent="0.3">
      <c r="A123" s="860"/>
      <c r="B123" s="819"/>
      <c r="C123" s="819"/>
      <c r="D123" s="820"/>
      <c r="W123" s="854"/>
      <c r="X123" s="855"/>
    </row>
    <row r="124" spans="1:24" x14ac:dyDescent="0.3">
      <c r="A124" s="860"/>
      <c r="B124" s="819"/>
      <c r="C124" s="819"/>
      <c r="D124" s="820"/>
      <c r="W124" s="854"/>
      <c r="X124" s="855"/>
    </row>
    <row r="125" spans="1:24" x14ac:dyDescent="0.3">
      <c r="A125" s="860"/>
      <c r="B125" s="819"/>
      <c r="C125" s="819"/>
      <c r="D125" s="820"/>
      <c r="W125" s="854"/>
      <c r="X125" s="855"/>
    </row>
    <row r="126" spans="1:24" x14ac:dyDescent="0.3">
      <c r="A126" s="860"/>
      <c r="B126" s="819"/>
      <c r="C126" s="819"/>
      <c r="D126" s="820"/>
      <c r="W126" s="854"/>
      <c r="X126" s="855"/>
    </row>
    <row r="127" spans="1:24" x14ac:dyDescent="0.3">
      <c r="A127" s="860"/>
      <c r="B127" s="819"/>
      <c r="C127" s="819"/>
      <c r="D127" s="820"/>
      <c r="W127" s="854"/>
      <c r="X127" s="855"/>
    </row>
    <row r="128" spans="1:24" x14ac:dyDescent="0.3">
      <c r="A128" s="862"/>
      <c r="B128" s="863"/>
      <c r="C128" s="863"/>
      <c r="D128" s="863"/>
      <c r="E128" s="864"/>
      <c r="F128" s="865"/>
      <c r="G128" s="866"/>
      <c r="H128" s="867" t="s">
        <v>221</v>
      </c>
      <c r="I128" s="868"/>
      <c r="W128" s="854"/>
      <c r="X128" s="855"/>
    </row>
    <row r="129" spans="1:24" x14ac:dyDescent="0.3">
      <c r="A129" s="869"/>
      <c r="B129" s="870"/>
      <c r="C129" s="870"/>
      <c r="D129" s="870"/>
      <c r="E129" s="854"/>
      <c r="F129" s="871"/>
      <c r="G129" s="872">
        <v>1</v>
      </c>
      <c r="H129" s="873">
        <f>COUNTIF(Q11:Q41,1)</f>
        <v>1</v>
      </c>
      <c r="I129" s="874"/>
      <c r="W129" s="854"/>
      <c r="X129" s="855"/>
    </row>
    <row r="130" spans="1:24" x14ac:dyDescent="0.3">
      <c r="A130" s="875"/>
      <c r="B130" s="870"/>
      <c r="C130" s="870"/>
      <c r="D130" s="870"/>
      <c r="E130" s="854"/>
      <c r="F130" s="871"/>
      <c r="G130" s="872">
        <v>2</v>
      </c>
      <c r="H130" s="873">
        <f>COUNTIF(Q11:Q41,2)</f>
        <v>1</v>
      </c>
      <c r="I130" s="876"/>
      <c r="W130" s="854"/>
      <c r="X130" s="855"/>
    </row>
    <row r="131" spans="1:24" x14ac:dyDescent="0.3">
      <c r="A131" s="875"/>
      <c r="B131" s="877"/>
      <c r="C131" s="870"/>
      <c r="D131" s="870"/>
      <c r="E131" s="854"/>
      <c r="F131" s="871"/>
      <c r="G131" s="872">
        <v>3</v>
      </c>
      <c r="H131" s="873">
        <f>COUNTIF(Q11:Q41,3)</f>
        <v>1</v>
      </c>
      <c r="I131" s="878"/>
      <c r="W131" s="854"/>
      <c r="X131" s="855"/>
    </row>
    <row r="132" spans="1:24" x14ac:dyDescent="0.3">
      <c r="A132" s="875"/>
      <c r="B132" s="877"/>
      <c r="C132" s="870"/>
      <c r="D132" s="870"/>
      <c r="E132" s="854"/>
      <c r="F132" s="871"/>
      <c r="G132" s="872">
        <v>4</v>
      </c>
      <c r="H132" s="873">
        <f>COUNTIF(Q11:Q41,4)</f>
        <v>2</v>
      </c>
      <c r="I132" s="876"/>
      <c r="W132" s="854"/>
      <c r="X132" s="855"/>
    </row>
    <row r="133" spans="1:24" x14ac:dyDescent="0.3">
      <c r="A133" s="875"/>
      <c r="B133" s="877"/>
      <c r="C133" s="870"/>
      <c r="D133" s="870"/>
      <c r="E133" s="854"/>
      <c r="F133" s="871"/>
      <c r="G133" s="872">
        <v>5</v>
      </c>
      <c r="H133" s="873">
        <f>COUNTIF(Q11:Q41,5)</f>
        <v>0</v>
      </c>
      <c r="I133" s="876"/>
      <c r="W133" s="854"/>
      <c r="X133" s="855"/>
    </row>
    <row r="134" spans="1:24" x14ac:dyDescent="0.3">
      <c r="A134" s="875"/>
      <c r="B134" s="877"/>
      <c r="C134" s="870"/>
      <c r="D134" s="870"/>
      <c r="E134" s="854"/>
      <c r="F134" s="871"/>
      <c r="G134" s="879"/>
      <c r="H134" s="871"/>
      <c r="I134" s="876"/>
      <c r="W134" s="854"/>
      <c r="X134" s="855"/>
    </row>
    <row r="135" spans="1:24" x14ac:dyDescent="0.3">
      <c r="A135" s="875"/>
      <c r="B135" s="877"/>
      <c r="C135" s="870"/>
      <c r="D135" s="870"/>
      <c r="E135" s="854"/>
      <c r="F135" s="871"/>
      <c r="G135" s="879"/>
      <c r="H135" s="871"/>
      <c r="I135" s="876"/>
      <c r="W135" s="854"/>
      <c r="X135" s="855"/>
    </row>
    <row r="136" spans="1:24" x14ac:dyDescent="0.3">
      <c r="A136" s="875"/>
      <c r="B136" s="877"/>
      <c r="C136" s="870"/>
      <c r="D136" s="870"/>
      <c r="E136" s="854"/>
      <c r="F136" s="871"/>
      <c r="G136" s="879"/>
      <c r="H136" s="871"/>
      <c r="I136" s="876"/>
      <c r="W136" s="854"/>
      <c r="X136" s="855"/>
    </row>
    <row r="137" spans="1:24" x14ac:dyDescent="0.3">
      <c r="A137" s="875"/>
      <c r="B137" s="877"/>
      <c r="C137" s="870"/>
      <c r="D137" s="870"/>
      <c r="E137" s="854"/>
      <c r="F137" s="871"/>
      <c r="G137" s="879"/>
      <c r="H137" s="871"/>
      <c r="I137" s="876"/>
      <c r="W137" s="854"/>
      <c r="X137" s="855"/>
    </row>
    <row r="138" spans="1:24" x14ac:dyDescent="0.3">
      <c r="A138" s="875"/>
      <c r="B138" s="877"/>
      <c r="C138" s="870"/>
      <c r="D138" s="870"/>
      <c r="E138" s="854"/>
      <c r="F138" s="871"/>
      <c r="G138" s="879"/>
      <c r="H138" s="871"/>
      <c r="I138" s="876"/>
      <c r="W138" s="854"/>
      <c r="X138" s="855"/>
    </row>
    <row r="139" spans="1:24" x14ac:dyDescent="0.3">
      <c r="A139" s="875"/>
      <c r="B139" s="877"/>
      <c r="C139" s="870"/>
      <c r="D139" s="870"/>
      <c r="E139" s="854"/>
      <c r="F139" s="871"/>
      <c r="G139" s="879"/>
      <c r="H139" s="871"/>
      <c r="I139" s="876"/>
      <c r="W139" s="854"/>
      <c r="X139" s="855"/>
    </row>
    <row r="140" spans="1:24" x14ac:dyDescent="0.3">
      <c r="A140" s="875"/>
      <c r="B140" s="877"/>
      <c r="C140" s="870"/>
      <c r="D140" s="870"/>
      <c r="E140" s="854"/>
      <c r="F140" s="871"/>
      <c r="G140" s="879"/>
      <c r="H140" s="871"/>
      <c r="I140" s="876"/>
      <c r="W140" s="854"/>
      <c r="X140" s="855"/>
    </row>
    <row r="141" spans="1:24" x14ac:dyDescent="0.3">
      <c r="A141" s="875"/>
      <c r="B141" s="877"/>
      <c r="C141" s="870"/>
      <c r="D141" s="870"/>
      <c r="E141" s="854"/>
      <c r="F141" s="871"/>
      <c r="G141" s="879"/>
      <c r="H141" s="871"/>
      <c r="I141" s="876"/>
      <c r="W141" s="854"/>
      <c r="X141" s="855"/>
    </row>
    <row r="142" spans="1:24" x14ac:dyDescent="0.3">
      <c r="A142" s="875"/>
      <c r="B142" s="877"/>
      <c r="C142" s="870"/>
      <c r="D142" s="870"/>
      <c r="E142" s="854"/>
      <c r="F142" s="871"/>
      <c r="G142" s="879"/>
      <c r="H142" s="871"/>
      <c r="I142" s="876"/>
      <c r="W142" s="854"/>
      <c r="X142" s="855"/>
    </row>
    <row r="143" spans="1:24" x14ac:dyDescent="0.3">
      <c r="A143" s="875"/>
      <c r="B143" s="877"/>
      <c r="C143" s="870"/>
      <c r="D143" s="870"/>
      <c r="E143" s="854"/>
      <c r="F143" s="871"/>
      <c r="G143" s="879"/>
      <c r="H143" s="871"/>
      <c r="I143" s="876"/>
      <c r="U143" s="880"/>
      <c r="V143" s="854"/>
      <c r="W143" s="854"/>
      <c r="X143" s="855"/>
    </row>
    <row r="144" spans="1:24" x14ac:dyDescent="0.3">
      <c r="A144" s="875"/>
      <c r="B144" s="877"/>
      <c r="C144" s="870"/>
      <c r="D144" s="870"/>
      <c r="E144" s="854"/>
      <c r="F144" s="871"/>
      <c r="G144" s="879"/>
      <c r="H144" s="871"/>
      <c r="I144" s="876"/>
    </row>
    <row r="145" spans="1:9" x14ac:dyDescent="0.3">
      <c r="A145" s="875"/>
      <c r="B145" s="877"/>
      <c r="C145" s="870"/>
      <c r="D145" s="870"/>
      <c r="E145" s="854"/>
      <c r="F145" s="871"/>
      <c r="G145" s="879"/>
      <c r="H145" s="871"/>
      <c r="I145" s="876"/>
    </row>
    <row r="146" spans="1:9" x14ac:dyDescent="0.3">
      <c r="A146" s="875"/>
      <c r="B146" s="877"/>
      <c r="C146" s="870"/>
      <c r="D146" s="870"/>
      <c r="E146" s="854"/>
      <c r="F146" s="871"/>
      <c r="G146" s="879"/>
      <c r="H146" s="871"/>
      <c r="I146" s="876"/>
    </row>
    <row r="147" spans="1:9" x14ac:dyDescent="0.3">
      <c r="A147" s="875"/>
      <c r="B147" s="877"/>
      <c r="C147" s="870"/>
      <c r="D147" s="870"/>
      <c r="E147" s="854"/>
      <c r="F147" s="871"/>
      <c r="G147" s="879"/>
      <c r="H147" s="871"/>
      <c r="I147" s="876"/>
    </row>
    <row r="148" spans="1:9" x14ac:dyDescent="0.3">
      <c r="A148" s="875"/>
      <c r="B148" s="877"/>
      <c r="C148" s="870"/>
      <c r="D148" s="870"/>
      <c r="E148" s="854"/>
      <c r="F148" s="871"/>
      <c r="G148" s="879"/>
      <c r="H148" s="871"/>
      <c r="I148" s="876"/>
    </row>
    <row r="149" spans="1:9" x14ac:dyDescent="0.3">
      <c r="A149" s="875"/>
      <c r="B149" s="877"/>
      <c r="C149" s="870"/>
      <c r="D149" s="870"/>
      <c r="E149" s="854"/>
      <c r="F149" s="871"/>
      <c r="G149" s="879"/>
      <c r="H149" s="871"/>
      <c r="I149" s="876"/>
    </row>
    <row r="150" spans="1:9" x14ac:dyDescent="0.3">
      <c r="A150" s="875"/>
      <c r="B150" s="877"/>
      <c r="C150" s="870"/>
      <c r="D150" s="870"/>
      <c r="E150" s="854"/>
      <c r="F150" s="871"/>
      <c r="G150" s="879"/>
      <c r="H150" s="871"/>
      <c r="I150" s="876"/>
    </row>
    <row r="151" spans="1:9" x14ac:dyDescent="0.3">
      <c r="A151" s="875"/>
      <c r="B151" s="877"/>
      <c r="C151" s="870"/>
      <c r="D151" s="870"/>
      <c r="E151" s="854"/>
      <c r="F151" s="871"/>
      <c r="G151" s="879"/>
      <c r="H151" s="871"/>
      <c r="I151" s="876"/>
    </row>
    <row r="152" spans="1:9" x14ac:dyDescent="0.3">
      <c r="A152" s="875"/>
      <c r="B152" s="877"/>
      <c r="C152" s="870"/>
      <c r="D152" s="870"/>
      <c r="E152" s="854"/>
      <c r="F152" s="871"/>
      <c r="G152" s="879"/>
      <c r="H152" s="871"/>
      <c r="I152" s="876"/>
    </row>
    <row r="153" spans="1:9" x14ac:dyDescent="0.3">
      <c r="A153" s="875"/>
      <c r="B153" s="877"/>
      <c r="C153" s="870"/>
      <c r="D153" s="870"/>
      <c r="E153" s="854"/>
      <c r="F153" s="871"/>
      <c r="G153" s="879"/>
      <c r="H153" s="871"/>
      <c r="I153" s="876"/>
    </row>
    <row r="154" spans="1:9" x14ac:dyDescent="0.3">
      <c r="A154" s="875"/>
      <c r="B154" s="877"/>
      <c r="C154" s="870"/>
      <c r="D154" s="870"/>
      <c r="E154" s="854"/>
      <c r="F154" s="871"/>
      <c r="G154" s="879"/>
      <c r="H154" s="871"/>
      <c r="I154" s="876"/>
    </row>
    <row r="155" spans="1:9" x14ac:dyDescent="0.3">
      <c r="A155" s="875"/>
      <c r="B155" s="877"/>
      <c r="C155" s="870"/>
      <c r="D155" s="870"/>
      <c r="E155" s="854"/>
      <c r="F155" s="871"/>
      <c r="G155" s="879"/>
      <c r="H155" s="871"/>
      <c r="I155" s="876"/>
    </row>
    <row r="156" spans="1:9" x14ac:dyDescent="0.3">
      <c r="A156" s="875"/>
      <c r="B156" s="877"/>
      <c r="C156" s="870"/>
      <c r="D156" s="870"/>
      <c r="E156" s="854"/>
      <c r="F156" s="871"/>
      <c r="G156" s="879"/>
      <c r="H156" s="871"/>
      <c r="I156" s="876"/>
    </row>
    <row r="157" spans="1:9" x14ac:dyDescent="0.3">
      <c r="A157" s="875"/>
      <c r="B157" s="877"/>
      <c r="C157" s="870"/>
      <c r="D157" s="870"/>
      <c r="E157" s="854"/>
      <c r="F157" s="871"/>
      <c r="G157" s="879"/>
      <c r="H157" s="871"/>
      <c r="I157" s="876"/>
    </row>
    <row r="158" spans="1:9" x14ac:dyDescent="0.3">
      <c r="A158" s="875"/>
      <c r="B158" s="877"/>
      <c r="C158" s="870"/>
      <c r="D158" s="870"/>
      <c r="E158" s="854"/>
      <c r="F158" s="871"/>
      <c r="G158" s="879"/>
      <c r="H158" s="871"/>
      <c r="I158" s="876"/>
    </row>
    <row r="159" spans="1:9" x14ac:dyDescent="0.3">
      <c r="A159" s="875"/>
      <c r="B159" s="877"/>
      <c r="C159" s="870"/>
      <c r="D159" s="870"/>
      <c r="E159" s="854"/>
      <c r="F159" s="871"/>
      <c r="G159" s="879"/>
      <c r="H159" s="871"/>
      <c r="I159" s="876"/>
    </row>
    <row r="160" spans="1:9" x14ac:dyDescent="0.3">
      <c r="A160" s="875"/>
      <c r="B160" s="877"/>
      <c r="C160" s="870"/>
      <c r="D160" s="870"/>
      <c r="E160" s="854"/>
      <c r="F160" s="871"/>
      <c r="G160" s="879"/>
      <c r="H160" s="871"/>
      <c r="I160" s="876"/>
    </row>
    <row r="161" spans="1:9" x14ac:dyDescent="0.3">
      <c r="A161" s="875"/>
      <c r="B161" s="881"/>
      <c r="C161" s="882"/>
      <c r="D161" s="882"/>
      <c r="E161" s="854"/>
      <c r="F161" s="871"/>
      <c r="G161" s="879"/>
      <c r="H161" s="871"/>
      <c r="I161" s="876"/>
    </row>
    <row r="162" spans="1:9" x14ac:dyDescent="0.3">
      <c r="A162" s="875"/>
      <c r="B162" s="877"/>
      <c r="C162" s="870"/>
      <c r="D162" s="870"/>
      <c r="E162" s="854"/>
      <c r="F162" s="871"/>
      <c r="G162" s="879"/>
      <c r="H162" s="871"/>
      <c r="I162" s="876"/>
    </row>
    <row r="163" spans="1:9" x14ac:dyDescent="0.3">
      <c r="A163" s="875"/>
      <c r="B163" s="877"/>
      <c r="C163" s="870"/>
      <c r="D163" s="870"/>
      <c r="E163" s="854"/>
      <c r="F163" s="871"/>
      <c r="G163" s="879"/>
      <c r="H163" s="871"/>
      <c r="I163" s="876"/>
    </row>
    <row r="164" spans="1:9" x14ac:dyDescent="0.3">
      <c r="A164" s="875"/>
      <c r="B164" s="877"/>
      <c r="C164" s="870"/>
      <c r="D164" s="870"/>
      <c r="E164" s="854"/>
      <c r="F164" s="871"/>
      <c r="G164" s="879"/>
      <c r="H164" s="871"/>
      <c r="I164" s="876"/>
    </row>
    <row r="165" spans="1:9" x14ac:dyDescent="0.3">
      <c r="A165" s="875"/>
      <c r="B165" s="877"/>
      <c r="C165" s="870"/>
      <c r="D165" s="870"/>
      <c r="E165" s="854"/>
      <c r="F165" s="871"/>
      <c r="G165" s="879"/>
      <c r="H165" s="871"/>
      <c r="I165" s="876"/>
    </row>
    <row r="166" spans="1:9" x14ac:dyDescent="0.3">
      <c r="A166" s="875"/>
      <c r="B166" s="881"/>
      <c r="C166" s="882"/>
      <c r="D166" s="882"/>
      <c r="E166" s="854"/>
      <c r="F166" s="871"/>
      <c r="G166" s="879"/>
      <c r="H166" s="871"/>
      <c r="I166" s="876"/>
    </row>
    <row r="167" spans="1:9" x14ac:dyDescent="0.3">
      <c r="A167" s="875"/>
      <c r="B167" s="877"/>
      <c r="C167" s="870"/>
      <c r="D167" s="870"/>
      <c r="E167" s="854"/>
      <c r="F167" s="871"/>
      <c r="G167" s="879"/>
      <c r="H167" s="871"/>
      <c r="I167" s="876"/>
    </row>
    <row r="168" spans="1:9" x14ac:dyDescent="0.3">
      <c r="A168" s="875"/>
      <c r="B168" s="877"/>
      <c r="C168" s="870"/>
      <c r="D168" s="870"/>
      <c r="E168" s="854"/>
      <c r="F168" s="871"/>
      <c r="G168" s="879"/>
      <c r="H168" s="871"/>
      <c r="I168" s="876"/>
    </row>
    <row r="169" spans="1:9" x14ac:dyDescent="0.3">
      <c r="A169" s="875"/>
      <c r="B169" s="877"/>
      <c r="C169" s="870"/>
      <c r="D169" s="870"/>
      <c r="E169" s="854"/>
      <c r="F169" s="871"/>
      <c r="G169" s="879"/>
      <c r="H169" s="871"/>
      <c r="I169" s="876"/>
    </row>
    <row r="170" spans="1:9" x14ac:dyDescent="0.3">
      <c r="A170" s="875"/>
      <c r="B170" s="881"/>
      <c r="C170" s="882"/>
      <c r="D170" s="882"/>
      <c r="E170" s="854"/>
      <c r="F170" s="871"/>
      <c r="G170" s="879"/>
      <c r="H170" s="871"/>
      <c r="I170" s="876"/>
    </row>
    <row r="171" spans="1:9" x14ac:dyDescent="0.3">
      <c r="A171" s="875"/>
      <c r="B171" s="877"/>
      <c r="C171" s="870"/>
      <c r="D171" s="870"/>
      <c r="E171" s="854"/>
      <c r="F171" s="871"/>
      <c r="G171" s="879"/>
      <c r="H171" s="871"/>
      <c r="I171" s="876"/>
    </row>
    <row r="172" spans="1:9" x14ac:dyDescent="0.3">
      <c r="A172" s="875"/>
      <c r="B172" s="877"/>
      <c r="C172" s="870"/>
      <c r="D172" s="870"/>
      <c r="E172" s="854"/>
      <c r="F172" s="871"/>
      <c r="G172" s="879"/>
      <c r="H172" s="871"/>
      <c r="I172" s="876"/>
    </row>
    <row r="173" spans="1:9" x14ac:dyDescent="0.3">
      <c r="A173" s="875"/>
      <c r="B173" s="877"/>
      <c r="C173" s="870"/>
      <c r="D173" s="870"/>
      <c r="E173" s="854"/>
      <c r="F173" s="871"/>
      <c r="G173" s="879"/>
      <c r="H173" s="871"/>
      <c r="I173" s="876"/>
    </row>
    <row r="174" spans="1:9" x14ac:dyDescent="0.3">
      <c r="A174" s="875"/>
      <c r="B174" s="877"/>
      <c r="C174" s="870"/>
      <c r="D174" s="870"/>
      <c r="E174" s="854"/>
      <c r="F174" s="871"/>
      <c r="G174" s="879"/>
      <c r="H174" s="871"/>
      <c r="I174" s="876"/>
    </row>
    <row r="175" spans="1:9" x14ac:dyDescent="0.3">
      <c r="A175" s="875"/>
      <c r="B175" s="881"/>
      <c r="C175" s="882"/>
      <c r="D175" s="882"/>
      <c r="E175" s="854"/>
      <c r="F175" s="871"/>
      <c r="G175" s="879"/>
      <c r="H175" s="871"/>
      <c r="I175" s="876"/>
    </row>
    <row r="176" spans="1:9" x14ac:dyDescent="0.3">
      <c r="A176" s="875"/>
      <c r="B176" s="877"/>
      <c r="C176" s="870"/>
      <c r="D176" s="870"/>
      <c r="E176" s="854"/>
      <c r="F176" s="871"/>
      <c r="G176" s="879"/>
      <c r="H176" s="871"/>
      <c r="I176" s="876"/>
    </row>
    <row r="177" spans="1:9" x14ac:dyDescent="0.3">
      <c r="A177" s="883"/>
      <c r="B177" s="884"/>
      <c r="C177" s="885"/>
      <c r="D177" s="885"/>
      <c r="E177" s="886"/>
      <c r="F177" s="887"/>
      <c r="G177" s="888"/>
      <c r="H177" s="887"/>
      <c r="I177" s="889"/>
    </row>
    <row r="178" spans="1:9" x14ac:dyDescent="0.3">
      <c r="A178" s="810"/>
      <c r="B178" s="344"/>
      <c r="C178" s="890"/>
      <c r="D178" s="344"/>
    </row>
    <row r="193" spans="1:14" s="109" customFormat="1" x14ac:dyDescent="0.3">
      <c r="A193" s="636"/>
      <c r="I193" s="105"/>
      <c r="J193" s="105"/>
      <c r="K193" s="105"/>
      <c r="N193" s="642"/>
    </row>
    <row r="194" spans="1:14" s="109" customFormat="1" x14ac:dyDescent="0.3">
      <c r="A194" s="636"/>
      <c r="I194" s="105"/>
      <c r="J194" s="105"/>
      <c r="K194" s="105"/>
      <c r="N194" s="642"/>
    </row>
  </sheetData>
  <sheetProtection sheet="1" objects="1" scenarios="1" formatCells="0" formatColumns="0" formatRows="0" insertHyperlinks="0" selectLockedCells="1" sort="0" autoFilter="0"/>
  <mergeCells count="19">
    <mergeCell ref="Q3:Q6"/>
    <mergeCell ref="V3:V5"/>
    <mergeCell ref="E10:F10"/>
    <mergeCell ref="G10:H10"/>
    <mergeCell ref="K10:L10"/>
    <mergeCell ref="F3:F6"/>
    <mergeCell ref="G3:G6"/>
    <mergeCell ref="I3:I6"/>
    <mergeCell ref="K3:K6"/>
    <mergeCell ref="M3:M6"/>
    <mergeCell ref="O3:O6"/>
    <mergeCell ref="S27:S30"/>
    <mergeCell ref="S31:S34"/>
    <mergeCell ref="S35:S38"/>
    <mergeCell ref="S39:S41"/>
    <mergeCell ref="S11:S14"/>
    <mergeCell ref="S15:S18"/>
    <mergeCell ref="S19:S22"/>
    <mergeCell ref="S23:S26"/>
  </mergeCells>
  <conditionalFormatting sqref="B11:B41 D11:P41">
    <cfRule type="expression" dxfId="152" priority="3">
      <formula>MOD(ROW(A2),2)=0</formula>
    </cfRule>
  </conditionalFormatting>
  <conditionalFormatting sqref="D11">
    <cfRule type="expression" dxfId="151" priority="1">
      <formula>""</formula>
    </cfRule>
  </conditionalFormatting>
  <conditionalFormatting sqref="D11:P41 B11:B41">
    <cfRule type="expression" dxfId="150" priority="2">
      <formula>MOD(ROW(A1),2)=0</formula>
    </cfRule>
  </conditionalFormatting>
  <conditionalFormatting sqref="F43:F44">
    <cfRule type="iconSet" priority="11">
      <iconSet iconSet="5Rating">
        <cfvo type="percent" val="0"/>
        <cfvo type="num" val="1"/>
        <cfvo type="num" val="2"/>
        <cfvo type="num" val="3"/>
        <cfvo type="num" val="4"/>
      </iconSet>
    </cfRule>
  </conditionalFormatting>
  <conditionalFormatting sqref="G43:M44">
    <cfRule type="iconSet" priority="10">
      <iconSet iconSet="5Rating">
        <cfvo type="percent" val="0"/>
        <cfvo type="num" val="1"/>
        <cfvo type="num" val="2"/>
        <cfvo type="num" val="3"/>
        <cfvo type="num" val="4"/>
      </iconSet>
    </cfRule>
  </conditionalFormatting>
  <conditionalFormatting sqref="N43:Q44">
    <cfRule type="iconSet" priority="12">
      <iconSet iconSet="5Rating">
        <cfvo type="percent" val="0"/>
        <cfvo type="num" val="1"/>
        <cfvo type="num" val="2"/>
        <cfvo type="num" val="3"/>
        <cfvo type="num" val="4"/>
      </iconSet>
    </cfRule>
  </conditionalFormatting>
  <conditionalFormatting sqref="Q11:Q41">
    <cfRule type="expression" dxfId="149" priority="7">
      <formula>ISBLANK(Q11)</formula>
    </cfRule>
  </conditionalFormatting>
  <dataValidations count="3">
    <dataValidation type="list" allowBlank="1" showInputMessage="1" showErrorMessage="1" sqref="T43:U44" xr:uid="{00000000-0002-0000-2300-000000000000}">
      <formula1>"1,2,3,4,5,6,7,8,9,10,11"</formula1>
    </dataValidation>
    <dataValidation type="list" allowBlank="1" showInputMessage="1" showErrorMessage="1" sqref="H43:H44 K43:K44" xr:uid="{00000000-0002-0000-2300-000001000000}">
      <formula1>"1,2,3"</formula1>
    </dataValidation>
    <dataValidation type="whole" allowBlank="1" showInputMessage="1" showErrorMessage="1" sqref="Q11:Q41" xr:uid="{00000000-0002-0000-2300-000002000000}">
      <formula1>1</formula1>
      <formula2>5</formula2>
    </dataValidation>
  </dataValidations>
  <printOptions horizontalCentered="1"/>
  <pageMargins left="0.23622047244094491" right="0.23622047244094491" top="0.55118110236220474" bottom="0.55118110236220474" header="0.11811023622047245" footer="0.31496062992125984"/>
  <pageSetup paperSize="8" orientation="portrait" r:id="rId1"/>
  <headerFooter>
    <oddFooter>&amp;R&amp;9&amp;K01+049&amp;P/&amp;N</oddFooter>
  </headerFooter>
  <rowBreaks count="1" manualBreakCount="1">
    <brk id="4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40001" r:id="rId4" name="Group Box 1">
              <controlPr defaultSize="0" print="0" autoFill="0" autoPict="0">
                <anchor moveWithCells="1">
                  <from>
                    <xdr:col>5</xdr:col>
                    <xdr:colOff>53340</xdr:colOff>
                    <xdr:row>11</xdr:row>
                    <xdr:rowOff>106680</xdr:rowOff>
                  </from>
                  <to>
                    <xdr:col>15</xdr:col>
                    <xdr:colOff>114300</xdr:colOff>
                    <xdr:row>11</xdr:row>
                    <xdr:rowOff>281940</xdr:rowOff>
                  </to>
                </anchor>
              </controlPr>
            </control>
          </mc:Choice>
        </mc:AlternateContent>
        <mc:AlternateContent xmlns:mc="http://schemas.openxmlformats.org/markup-compatibility/2006">
          <mc:Choice Requires="x14">
            <control shapeId="640002" r:id="rId5" name="Option Button 2">
              <controlPr defaultSize="0" autoFill="0" autoLine="0" autoPict="0">
                <anchor moveWithCells="1">
                  <from>
                    <xdr:col>6</xdr:col>
                    <xdr:colOff>68580</xdr:colOff>
                    <xdr:row>11</xdr:row>
                    <xdr:rowOff>137160</xdr:rowOff>
                  </from>
                  <to>
                    <xdr:col>6</xdr:col>
                    <xdr:colOff>297180</xdr:colOff>
                    <xdr:row>11</xdr:row>
                    <xdr:rowOff>251460</xdr:rowOff>
                  </to>
                </anchor>
              </controlPr>
            </control>
          </mc:Choice>
        </mc:AlternateContent>
        <mc:AlternateContent xmlns:mc="http://schemas.openxmlformats.org/markup-compatibility/2006">
          <mc:Choice Requires="x14">
            <control shapeId="640003" r:id="rId6" name="Option Button 3">
              <controlPr defaultSize="0" autoFill="0" autoLine="0" autoPict="0">
                <anchor moveWithCells="1">
                  <from>
                    <xdr:col>8</xdr:col>
                    <xdr:colOff>68580</xdr:colOff>
                    <xdr:row>11</xdr:row>
                    <xdr:rowOff>137160</xdr:rowOff>
                  </from>
                  <to>
                    <xdr:col>8</xdr:col>
                    <xdr:colOff>297180</xdr:colOff>
                    <xdr:row>11</xdr:row>
                    <xdr:rowOff>251460</xdr:rowOff>
                  </to>
                </anchor>
              </controlPr>
            </control>
          </mc:Choice>
        </mc:AlternateContent>
        <mc:AlternateContent xmlns:mc="http://schemas.openxmlformats.org/markup-compatibility/2006">
          <mc:Choice Requires="x14">
            <control shapeId="640004" r:id="rId7" name="Option Button 4">
              <controlPr defaultSize="0" autoFill="0" autoLine="0" autoPict="0">
                <anchor moveWithCells="1">
                  <from>
                    <xdr:col>10</xdr:col>
                    <xdr:colOff>68580</xdr:colOff>
                    <xdr:row>11</xdr:row>
                    <xdr:rowOff>137160</xdr:rowOff>
                  </from>
                  <to>
                    <xdr:col>10</xdr:col>
                    <xdr:colOff>297180</xdr:colOff>
                    <xdr:row>11</xdr:row>
                    <xdr:rowOff>251460</xdr:rowOff>
                  </to>
                </anchor>
              </controlPr>
            </control>
          </mc:Choice>
        </mc:AlternateContent>
        <mc:AlternateContent xmlns:mc="http://schemas.openxmlformats.org/markup-compatibility/2006">
          <mc:Choice Requires="x14">
            <control shapeId="640005" r:id="rId8" name="Option Button 5">
              <controlPr defaultSize="0" autoFill="0" autoLine="0" autoPict="0">
                <anchor moveWithCells="1">
                  <from>
                    <xdr:col>12</xdr:col>
                    <xdr:colOff>68580</xdr:colOff>
                    <xdr:row>11</xdr:row>
                    <xdr:rowOff>137160</xdr:rowOff>
                  </from>
                  <to>
                    <xdr:col>12</xdr:col>
                    <xdr:colOff>297180</xdr:colOff>
                    <xdr:row>11</xdr:row>
                    <xdr:rowOff>251460</xdr:rowOff>
                  </to>
                </anchor>
              </controlPr>
            </control>
          </mc:Choice>
        </mc:AlternateContent>
        <mc:AlternateContent xmlns:mc="http://schemas.openxmlformats.org/markup-compatibility/2006">
          <mc:Choice Requires="x14">
            <control shapeId="640006" r:id="rId9" name="Option Button 6">
              <controlPr defaultSize="0" autoFill="0" autoLine="0" autoPict="0">
                <anchor moveWithCells="1">
                  <from>
                    <xdr:col>14</xdr:col>
                    <xdr:colOff>68580</xdr:colOff>
                    <xdr:row>11</xdr:row>
                    <xdr:rowOff>137160</xdr:rowOff>
                  </from>
                  <to>
                    <xdr:col>14</xdr:col>
                    <xdr:colOff>297180</xdr:colOff>
                    <xdr:row>11</xdr:row>
                    <xdr:rowOff>251460</xdr:rowOff>
                  </to>
                </anchor>
              </controlPr>
            </control>
          </mc:Choice>
        </mc:AlternateContent>
        <mc:AlternateContent xmlns:mc="http://schemas.openxmlformats.org/markup-compatibility/2006">
          <mc:Choice Requires="x14">
            <control shapeId="640007" r:id="rId10" name="Group Box 7">
              <controlPr defaultSize="0" print="0" autoFill="0" autoPict="0">
                <anchor moveWithCells="1">
                  <from>
                    <xdr:col>5</xdr:col>
                    <xdr:colOff>53340</xdr:colOff>
                    <xdr:row>12</xdr:row>
                    <xdr:rowOff>106680</xdr:rowOff>
                  </from>
                  <to>
                    <xdr:col>15</xdr:col>
                    <xdr:colOff>114300</xdr:colOff>
                    <xdr:row>12</xdr:row>
                    <xdr:rowOff>281940</xdr:rowOff>
                  </to>
                </anchor>
              </controlPr>
            </control>
          </mc:Choice>
        </mc:AlternateContent>
        <mc:AlternateContent xmlns:mc="http://schemas.openxmlformats.org/markup-compatibility/2006">
          <mc:Choice Requires="x14">
            <control shapeId="640008" r:id="rId11" name="Option Button 8">
              <controlPr defaultSize="0" autoFill="0" autoLine="0" autoPict="0">
                <anchor moveWithCells="1">
                  <from>
                    <xdr:col>6</xdr:col>
                    <xdr:colOff>68580</xdr:colOff>
                    <xdr:row>12</xdr:row>
                    <xdr:rowOff>137160</xdr:rowOff>
                  </from>
                  <to>
                    <xdr:col>6</xdr:col>
                    <xdr:colOff>297180</xdr:colOff>
                    <xdr:row>12</xdr:row>
                    <xdr:rowOff>251460</xdr:rowOff>
                  </to>
                </anchor>
              </controlPr>
            </control>
          </mc:Choice>
        </mc:AlternateContent>
        <mc:AlternateContent xmlns:mc="http://schemas.openxmlformats.org/markup-compatibility/2006">
          <mc:Choice Requires="x14">
            <control shapeId="640009" r:id="rId12" name="Option Button 9">
              <controlPr defaultSize="0" autoFill="0" autoLine="0" autoPict="0">
                <anchor moveWithCells="1">
                  <from>
                    <xdr:col>8</xdr:col>
                    <xdr:colOff>68580</xdr:colOff>
                    <xdr:row>12</xdr:row>
                    <xdr:rowOff>137160</xdr:rowOff>
                  </from>
                  <to>
                    <xdr:col>8</xdr:col>
                    <xdr:colOff>297180</xdr:colOff>
                    <xdr:row>12</xdr:row>
                    <xdr:rowOff>251460</xdr:rowOff>
                  </to>
                </anchor>
              </controlPr>
            </control>
          </mc:Choice>
        </mc:AlternateContent>
        <mc:AlternateContent xmlns:mc="http://schemas.openxmlformats.org/markup-compatibility/2006">
          <mc:Choice Requires="x14">
            <control shapeId="640010" r:id="rId13" name="Option Button 10">
              <controlPr defaultSize="0" autoFill="0" autoLine="0" autoPict="0">
                <anchor moveWithCells="1">
                  <from>
                    <xdr:col>10</xdr:col>
                    <xdr:colOff>68580</xdr:colOff>
                    <xdr:row>12</xdr:row>
                    <xdr:rowOff>137160</xdr:rowOff>
                  </from>
                  <to>
                    <xdr:col>10</xdr:col>
                    <xdr:colOff>297180</xdr:colOff>
                    <xdr:row>12</xdr:row>
                    <xdr:rowOff>251460</xdr:rowOff>
                  </to>
                </anchor>
              </controlPr>
            </control>
          </mc:Choice>
        </mc:AlternateContent>
        <mc:AlternateContent xmlns:mc="http://schemas.openxmlformats.org/markup-compatibility/2006">
          <mc:Choice Requires="x14">
            <control shapeId="640011" r:id="rId14" name="Option Button 11">
              <controlPr defaultSize="0" autoFill="0" autoLine="0" autoPict="0">
                <anchor moveWithCells="1">
                  <from>
                    <xdr:col>12</xdr:col>
                    <xdr:colOff>68580</xdr:colOff>
                    <xdr:row>12</xdr:row>
                    <xdr:rowOff>137160</xdr:rowOff>
                  </from>
                  <to>
                    <xdr:col>12</xdr:col>
                    <xdr:colOff>297180</xdr:colOff>
                    <xdr:row>12</xdr:row>
                    <xdr:rowOff>251460</xdr:rowOff>
                  </to>
                </anchor>
              </controlPr>
            </control>
          </mc:Choice>
        </mc:AlternateContent>
        <mc:AlternateContent xmlns:mc="http://schemas.openxmlformats.org/markup-compatibility/2006">
          <mc:Choice Requires="x14">
            <control shapeId="640012" r:id="rId15" name="Option Button 12">
              <controlPr defaultSize="0" autoFill="0" autoLine="0" autoPict="0">
                <anchor moveWithCells="1">
                  <from>
                    <xdr:col>14</xdr:col>
                    <xdr:colOff>68580</xdr:colOff>
                    <xdr:row>12</xdr:row>
                    <xdr:rowOff>137160</xdr:rowOff>
                  </from>
                  <to>
                    <xdr:col>14</xdr:col>
                    <xdr:colOff>297180</xdr:colOff>
                    <xdr:row>12</xdr:row>
                    <xdr:rowOff>251460</xdr:rowOff>
                  </to>
                </anchor>
              </controlPr>
            </control>
          </mc:Choice>
        </mc:AlternateContent>
        <mc:AlternateContent xmlns:mc="http://schemas.openxmlformats.org/markup-compatibility/2006">
          <mc:Choice Requires="x14">
            <control shapeId="640013" r:id="rId16" name="Group Box 13">
              <controlPr defaultSize="0" print="0" autoFill="0" autoPict="0">
                <anchor moveWithCells="1">
                  <from>
                    <xdr:col>5</xdr:col>
                    <xdr:colOff>53340</xdr:colOff>
                    <xdr:row>13</xdr:row>
                    <xdr:rowOff>106680</xdr:rowOff>
                  </from>
                  <to>
                    <xdr:col>15</xdr:col>
                    <xdr:colOff>114300</xdr:colOff>
                    <xdr:row>13</xdr:row>
                    <xdr:rowOff>281940</xdr:rowOff>
                  </to>
                </anchor>
              </controlPr>
            </control>
          </mc:Choice>
        </mc:AlternateContent>
        <mc:AlternateContent xmlns:mc="http://schemas.openxmlformats.org/markup-compatibility/2006">
          <mc:Choice Requires="x14">
            <control shapeId="640014" r:id="rId17" name="Option Button 14">
              <controlPr defaultSize="0" autoFill="0" autoLine="0" autoPict="0">
                <anchor moveWithCells="1">
                  <from>
                    <xdr:col>6</xdr:col>
                    <xdr:colOff>68580</xdr:colOff>
                    <xdr:row>13</xdr:row>
                    <xdr:rowOff>137160</xdr:rowOff>
                  </from>
                  <to>
                    <xdr:col>6</xdr:col>
                    <xdr:colOff>297180</xdr:colOff>
                    <xdr:row>13</xdr:row>
                    <xdr:rowOff>251460</xdr:rowOff>
                  </to>
                </anchor>
              </controlPr>
            </control>
          </mc:Choice>
        </mc:AlternateContent>
        <mc:AlternateContent xmlns:mc="http://schemas.openxmlformats.org/markup-compatibility/2006">
          <mc:Choice Requires="x14">
            <control shapeId="640015" r:id="rId18" name="Option Button 15">
              <controlPr defaultSize="0" autoFill="0" autoLine="0" autoPict="0">
                <anchor moveWithCells="1">
                  <from>
                    <xdr:col>8</xdr:col>
                    <xdr:colOff>68580</xdr:colOff>
                    <xdr:row>13</xdr:row>
                    <xdr:rowOff>137160</xdr:rowOff>
                  </from>
                  <to>
                    <xdr:col>8</xdr:col>
                    <xdr:colOff>297180</xdr:colOff>
                    <xdr:row>13</xdr:row>
                    <xdr:rowOff>251460</xdr:rowOff>
                  </to>
                </anchor>
              </controlPr>
            </control>
          </mc:Choice>
        </mc:AlternateContent>
        <mc:AlternateContent xmlns:mc="http://schemas.openxmlformats.org/markup-compatibility/2006">
          <mc:Choice Requires="x14">
            <control shapeId="640016" r:id="rId19" name="Option Button 16">
              <controlPr defaultSize="0" autoFill="0" autoLine="0" autoPict="0">
                <anchor moveWithCells="1">
                  <from>
                    <xdr:col>10</xdr:col>
                    <xdr:colOff>68580</xdr:colOff>
                    <xdr:row>13</xdr:row>
                    <xdr:rowOff>137160</xdr:rowOff>
                  </from>
                  <to>
                    <xdr:col>10</xdr:col>
                    <xdr:colOff>297180</xdr:colOff>
                    <xdr:row>13</xdr:row>
                    <xdr:rowOff>251460</xdr:rowOff>
                  </to>
                </anchor>
              </controlPr>
            </control>
          </mc:Choice>
        </mc:AlternateContent>
        <mc:AlternateContent xmlns:mc="http://schemas.openxmlformats.org/markup-compatibility/2006">
          <mc:Choice Requires="x14">
            <control shapeId="640017" r:id="rId20" name="Option Button 17">
              <controlPr defaultSize="0" autoFill="0" autoLine="0" autoPict="0">
                <anchor moveWithCells="1">
                  <from>
                    <xdr:col>12</xdr:col>
                    <xdr:colOff>68580</xdr:colOff>
                    <xdr:row>13</xdr:row>
                    <xdr:rowOff>137160</xdr:rowOff>
                  </from>
                  <to>
                    <xdr:col>12</xdr:col>
                    <xdr:colOff>297180</xdr:colOff>
                    <xdr:row>13</xdr:row>
                    <xdr:rowOff>251460</xdr:rowOff>
                  </to>
                </anchor>
              </controlPr>
            </control>
          </mc:Choice>
        </mc:AlternateContent>
        <mc:AlternateContent xmlns:mc="http://schemas.openxmlformats.org/markup-compatibility/2006">
          <mc:Choice Requires="x14">
            <control shapeId="640018" r:id="rId21" name="Option Button 18">
              <controlPr defaultSize="0" autoFill="0" autoLine="0" autoPict="0">
                <anchor moveWithCells="1">
                  <from>
                    <xdr:col>14</xdr:col>
                    <xdr:colOff>68580</xdr:colOff>
                    <xdr:row>13</xdr:row>
                    <xdr:rowOff>137160</xdr:rowOff>
                  </from>
                  <to>
                    <xdr:col>14</xdr:col>
                    <xdr:colOff>297180</xdr:colOff>
                    <xdr:row>13</xdr:row>
                    <xdr:rowOff>251460</xdr:rowOff>
                  </to>
                </anchor>
              </controlPr>
            </control>
          </mc:Choice>
        </mc:AlternateContent>
        <mc:AlternateContent xmlns:mc="http://schemas.openxmlformats.org/markup-compatibility/2006">
          <mc:Choice Requires="x14">
            <control shapeId="640019" r:id="rId22" name="Group Box 19">
              <controlPr defaultSize="0" print="0" autoFill="0" autoPict="0">
                <anchor moveWithCells="1">
                  <from>
                    <xdr:col>5</xdr:col>
                    <xdr:colOff>53340</xdr:colOff>
                    <xdr:row>10</xdr:row>
                    <xdr:rowOff>106680</xdr:rowOff>
                  </from>
                  <to>
                    <xdr:col>15</xdr:col>
                    <xdr:colOff>121920</xdr:colOff>
                    <xdr:row>10</xdr:row>
                    <xdr:rowOff>281940</xdr:rowOff>
                  </to>
                </anchor>
              </controlPr>
            </control>
          </mc:Choice>
        </mc:AlternateContent>
        <mc:AlternateContent xmlns:mc="http://schemas.openxmlformats.org/markup-compatibility/2006">
          <mc:Choice Requires="x14">
            <control shapeId="640020" r:id="rId23" name="Option Button 20">
              <controlPr defaultSize="0" autoFill="0" autoLine="0" autoPict="0">
                <anchor moveWithCells="1">
                  <from>
                    <xdr:col>6</xdr:col>
                    <xdr:colOff>68580</xdr:colOff>
                    <xdr:row>10</xdr:row>
                    <xdr:rowOff>137160</xdr:rowOff>
                  </from>
                  <to>
                    <xdr:col>6</xdr:col>
                    <xdr:colOff>297180</xdr:colOff>
                    <xdr:row>10</xdr:row>
                    <xdr:rowOff>251460</xdr:rowOff>
                  </to>
                </anchor>
              </controlPr>
            </control>
          </mc:Choice>
        </mc:AlternateContent>
        <mc:AlternateContent xmlns:mc="http://schemas.openxmlformats.org/markup-compatibility/2006">
          <mc:Choice Requires="x14">
            <control shapeId="640021" r:id="rId24" name="Option Button 21">
              <controlPr defaultSize="0" autoFill="0" autoLine="0" autoPict="0">
                <anchor moveWithCells="1">
                  <from>
                    <xdr:col>8</xdr:col>
                    <xdr:colOff>76200</xdr:colOff>
                    <xdr:row>10</xdr:row>
                    <xdr:rowOff>137160</xdr:rowOff>
                  </from>
                  <to>
                    <xdr:col>8</xdr:col>
                    <xdr:colOff>297180</xdr:colOff>
                    <xdr:row>10</xdr:row>
                    <xdr:rowOff>251460</xdr:rowOff>
                  </to>
                </anchor>
              </controlPr>
            </control>
          </mc:Choice>
        </mc:AlternateContent>
        <mc:AlternateContent xmlns:mc="http://schemas.openxmlformats.org/markup-compatibility/2006">
          <mc:Choice Requires="x14">
            <control shapeId="640022" r:id="rId25" name="Option Button 22">
              <controlPr defaultSize="0" autoFill="0" autoLine="0" autoPict="0">
                <anchor moveWithCells="1">
                  <from>
                    <xdr:col>10</xdr:col>
                    <xdr:colOff>76200</xdr:colOff>
                    <xdr:row>10</xdr:row>
                    <xdr:rowOff>137160</xdr:rowOff>
                  </from>
                  <to>
                    <xdr:col>10</xdr:col>
                    <xdr:colOff>297180</xdr:colOff>
                    <xdr:row>10</xdr:row>
                    <xdr:rowOff>251460</xdr:rowOff>
                  </to>
                </anchor>
              </controlPr>
            </control>
          </mc:Choice>
        </mc:AlternateContent>
        <mc:AlternateContent xmlns:mc="http://schemas.openxmlformats.org/markup-compatibility/2006">
          <mc:Choice Requires="x14">
            <control shapeId="640023" r:id="rId26" name="Option Button 23">
              <controlPr defaultSize="0" autoFill="0" autoLine="0" autoPict="0">
                <anchor moveWithCells="1">
                  <from>
                    <xdr:col>12</xdr:col>
                    <xdr:colOff>76200</xdr:colOff>
                    <xdr:row>10</xdr:row>
                    <xdr:rowOff>137160</xdr:rowOff>
                  </from>
                  <to>
                    <xdr:col>12</xdr:col>
                    <xdr:colOff>304800</xdr:colOff>
                    <xdr:row>10</xdr:row>
                    <xdr:rowOff>251460</xdr:rowOff>
                  </to>
                </anchor>
              </controlPr>
            </control>
          </mc:Choice>
        </mc:AlternateContent>
        <mc:AlternateContent xmlns:mc="http://schemas.openxmlformats.org/markup-compatibility/2006">
          <mc:Choice Requires="x14">
            <control shapeId="640024" r:id="rId27" name="Option Button 24">
              <controlPr defaultSize="0" autoFill="0" autoLine="0" autoPict="0">
                <anchor moveWithCells="1">
                  <from>
                    <xdr:col>14</xdr:col>
                    <xdr:colOff>76200</xdr:colOff>
                    <xdr:row>10</xdr:row>
                    <xdr:rowOff>137160</xdr:rowOff>
                  </from>
                  <to>
                    <xdr:col>14</xdr:col>
                    <xdr:colOff>304800</xdr:colOff>
                    <xdr:row>10</xdr:row>
                    <xdr:rowOff>251460</xdr:rowOff>
                  </to>
                </anchor>
              </controlPr>
            </control>
          </mc:Choice>
        </mc:AlternateContent>
        <mc:AlternateContent xmlns:mc="http://schemas.openxmlformats.org/markup-compatibility/2006">
          <mc:Choice Requires="x14">
            <control shapeId="640025" r:id="rId28" name="Group Box 25">
              <controlPr defaultSize="0" print="0" autoFill="0" autoPict="0">
                <anchor moveWithCells="1">
                  <from>
                    <xdr:col>19</xdr:col>
                    <xdr:colOff>327660</xdr:colOff>
                    <xdr:row>10</xdr:row>
                    <xdr:rowOff>228600</xdr:rowOff>
                  </from>
                  <to>
                    <xdr:col>24</xdr:col>
                    <xdr:colOff>220980</xdr:colOff>
                    <xdr:row>11</xdr:row>
                    <xdr:rowOff>45720</xdr:rowOff>
                  </to>
                </anchor>
              </controlPr>
            </control>
          </mc:Choice>
        </mc:AlternateContent>
        <mc:AlternateContent xmlns:mc="http://schemas.openxmlformats.org/markup-compatibility/2006">
          <mc:Choice Requires="x14">
            <control shapeId="640026" r:id="rId29" name="Group Box 26">
              <controlPr defaultSize="0" print="0" autoFill="0" autoPict="0">
                <anchor moveWithCells="1">
                  <from>
                    <xdr:col>5</xdr:col>
                    <xdr:colOff>53340</xdr:colOff>
                    <xdr:row>14</xdr:row>
                    <xdr:rowOff>106680</xdr:rowOff>
                  </from>
                  <to>
                    <xdr:col>15</xdr:col>
                    <xdr:colOff>114300</xdr:colOff>
                    <xdr:row>14</xdr:row>
                    <xdr:rowOff>281940</xdr:rowOff>
                  </to>
                </anchor>
              </controlPr>
            </control>
          </mc:Choice>
        </mc:AlternateContent>
        <mc:AlternateContent xmlns:mc="http://schemas.openxmlformats.org/markup-compatibility/2006">
          <mc:Choice Requires="x14">
            <control shapeId="640027" r:id="rId30" name="Option Button 27">
              <controlPr defaultSize="0" autoFill="0" autoLine="0" autoPict="0">
                <anchor moveWithCells="1">
                  <from>
                    <xdr:col>6</xdr:col>
                    <xdr:colOff>68580</xdr:colOff>
                    <xdr:row>14</xdr:row>
                    <xdr:rowOff>137160</xdr:rowOff>
                  </from>
                  <to>
                    <xdr:col>6</xdr:col>
                    <xdr:colOff>297180</xdr:colOff>
                    <xdr:row>14</xdr:row>
                    <xdr:rowOff>251460</xdr:rowOff>
                  </to>
                </anchor>
              </controlPr>
            </control>
          </mc:Choice>
        </mc:AlternateContent>
        <mc:AlternateContent xmlns:mc="http://schemas.openxmlformats.org/markup-compatibility/2006">
          <mc:Choice Requires="x14">
            <control shapeId="640028" r:id="rId31" name="Option Button 28">
              <controlPr defaultSize="0" autoFill="0" autoLine="0" autoPict="0">
                <anchor moveWithCells="1">
                  <from>
                    <xdr:col>8</xdr:col>
                    <xdr:colOff>68580</xdr:colOff>
                    <xdr:row>14</xdr:row>
                    <xdr:rowOff>137160</xdr:rowOff>
                  </from>
                  <to>
                    <xdr:col>8</xdr:col>
                    <xdr:colOff>297180</xdr:colOff>
                    <xdr:row>14</xdr:row>
                    <xdr:rowOff>251460</xdr:rowOff>
                  </to>
                </anchor>
              </controlPr>
            </control>
          </mc:Choice>
        </mc:AlternateContent>
        <mc:AlternateContent xmlns:mc="http://schemas.openxmlformats.org/markup-compatibility/2006">
          <mc:Choice Requires="x14">
            <control shapeId="640029" r:id="rId32" name="Option Button 29">
              <controlPr defaultSize="0" autoFill="0" autoLine="0" autoPict="0">
                <anchor moveWithCells="1">
                  <from>
                    <xdr:col>10</xdr:col>
                    <xdr:colOff>68580</xdr:colOff>
                    <xdr:row>14</xdr:row>
                    <xdr:rowOff>137160</xdr:rowOff>
                  </from>
                  <to>
                    <xdr:col>10</xdr:col>
                    <xdr:colOff>297180</xdr:colOff>
                    <xdr:row>14</xdr:row>
                    <xdr:rowOff>251460</xdr:rowOff>
                  </to>
                </anchor>
              </controlPr>
            </control>
          </mc:Choice>
        </mc:AlternateContent>
        <mc:AlternateContent xmlns:mc="http://schemas.openxmlformats.org/markup-compatibility/2006">
          <mc:Choice Requires="x14">
            <control shapeId="640030" r:id="rId33" name="Option Button 30">
              <controlPr defaultSize="0" autoFill="0" autoLine="0" autoPict="0">
                <anchor moveWithCells="1">
                  <from>
                    <xdr:col>12</xdr:col>
                    <xdr:colOff>68580</xdr:colOff>
                    <xdr:row>14</xdr:row>
                    <xdr:rowOff>137160</xdr:rowOff>
                  </from>
                  <to>
                    <xdr:col>12</xdr:col>
                    <xdr:colOff>297180</xdr:colOff>
                    <xdr:row>14</xdr:row>
                    <xdr:rowOff>251460</xdr:rowOff>
                  </to>
                </anchor>
              </controlPr>
            </control>
          </mc:Choice>
        </mc:AlternateContent>
        <mc:AlternateContent xmlns:mc="http://schemas.openxmlformats.org/markup-compatibility/2006">
          <mc:Choice Requires="x14">
            <control shapeId="640031" r:id="rId34" name="Option Button 31">
              <controlPr defaultSize="0" autoFill="0" autoLine="0" autoPict="0">
                <anchor moveWithCells="1">
                  <from>
                    <xdr:col>14</xdr:col>
                    <xdr:colOff>68580</xdr:colOff>
                    <xdr:row>14</xdr:row>
                    <xdr:rowOff>137160</xdr:rowOff>
                  </from>
                  <to>
                    <xdr:col>14</xdr:col>
                    <xdr:colOff>297180</xdr:colOff>
                    <xdr:row>14</xdr:row>
                    <xdr:rowOff>251460</xdr:rowOff>
                  </to>
                </anchor>
              </controlPr>
            </control>
          </mc:Choice>
        </mc:AlternateContent>
        <mc:AlternateContent xmlns:mc="http://schemas.openxmlformats.org/markup-compatibility/2006">
          <mc:Choice Requires="x14">
            <control shapeId="640032" r:id="rId35" name="Group Box 32">
              <controlPr defaultSize="0" print="0" autoFill="0" autoPict="0">
                <anchor moveWithCells="1">
                  <from>
                    <xdr:col>5</xdr:col>
                    <xdr:colOff>53340</xdr:colOff>
                    <xdr:row>15</xdr:row>
                    <xdr:rowOff>106680</xdr:rowOff>
                  </from>
                  <to>
                    <xdr:col>15</xdr:col>
                    <xdr:colOff>114300</xdr:colOff>
                    <xdr:row>15</xdr:row>
                    <xdr:rowOff>281940</xdr:rowOff>
                  </to>
                </anchor>
              </controlPr>
            </control>
          </mc:Choice>
        </mc:AlternateContent>
        <mc:AlternateContent xmlns:mc="http://schemas.openxmlformats.org/markup-compatibility/2006">
          <mc:Choice Requires="x14">
            <control shapeId="640033" r:id="rId36" name="Option Button 33">
              <controlPr defaultSize="0" autoFill="0" autoLine="0" autoPict="0">
                <anchor moveWithCells="1">
                  <from>
                    <xdr:col>6</xdr:col>
                    <xdr:colOff>68580</xdr:colOff>
                    <xdr:row>15</xdr:row>
                    <xdr:rowOff>137160</xdr:rowOff>
                  </from>
                  <to>
                    <xdr:col>6</xdr:col>
                    <xdr:colOff>297180</xdr:colOff>
                    <xdr:row>15</xdr:row>
                    <xdr:rowOff>251460</xdr:rowOff>
                  </to>
                </anchor>
              </controlPr>
            </control>
          </mc:Choice>
        </mc:AlternateContent>
        <mc:AlternateContent xmlns:mc="http://schemas.openxmlformats.org/markup-compatibility/2006">
          <mc:Choice Requires="x14">
            <control shapeId="640034" r:id="rId37" name="Option Button 34">
              <controlPr defaultSize="0" autoFill="0" autoLine="0" autoPict="0">
                <anchor moveWithCells="1">
                  <from>
                    <xdr:col>8</xdr:col>
                    <xdr:colOff>68580</xdr:colOff>
                    <xdr:row>15</xdr:row>
                    <xdr:rowOff>137160</xdr:rowOff>
                  </from>
                  <to>
                    <xdr:col>8</xdr:col>
                    <xdr:colOff>297180</xdr:colOff>
                    <xdr:row>15</xdr:row>
                    <xdr:rowOff>251460</xdr:rowOff>
                  </to>
                </anchor>
              </controlPr>
            </control>
          </mc:Choice>
        </mc:AlternateContent>
        <mc:AlternateContent xmlns:mc="http://schemas.openxmlformats.org/markup-compatibility/2006">
          <mc:Choice Requires="x14">
            <control shapeId="640035" r:id="rId38" name="Option Button 35">
              <controlPr defaultSize="0" autoFill="0" autoLine="0" autoPict="0">
                <anchor moveWithCells="1">
                  <from>
                    <xdr:col>10</xdr:col>
                    <xdr:colOff>68580</xdr:colOff>
                    <xdr:row>15</xdr:row>
                    <xdr:rowOff>137160</xdr:rowOff>
                  </from>
                  <to>
                    <xdr:col>10</xdr:col>
                    <xdr:colOff>297180</xdr:colOff>
                    <xdr:row>15</xdr:row>
                    <xdr:rowOff>251460</xdr:rowOff>
                  </to>
                </anchor>
              </controlPr>
            </control>
          </mc:Choice>
        </mc:AlternateContent>
        <mc:AlternateContent xmlns:mc="http://schemas.openxmlformats.org/markup-compatibility/2006">
          <mc:Choice Requires="x14">
            <control shapeId="640036" r:id="rId39" name="Option Button 36">
              <controlPr defaultSize="0" autoFill="0" autoLine="0" autoPict="0">
                <anchor moveWithCells="1">
                  <from>
                    <xdr:col>12</xdr:col>
                    <xdr:colOff>68580</xdr:colOff>
                    <xdr:row>15</xdr:row>
                    <xdr:rowOff>137160</xdr:rowOff>
                  </from>
                  <to>
                    <xdr:col>12</xdr:col>
                    <xdr:colOff>297180</xdr:colOff>
                    <xdr:row>15</xdr:row>
                    <xdr:rowOff>251460</xdr:rowOff>
                  </to>
                </anchor>
              </controlPr>
            </control>
          </mc:Choice>
        </mc:AlternateContent>
        <mc:AlternateContent xmlns:mc="http://schemas.openxmlformats.org/markup-compatibility/2006">
          <mc:Choice Requires="x14">
            <control shapeId="640037" r:id="rId40" name="Option Button 37">
              <controlPr defaultSize="0" autoFill="0" autoLine="0" autoPict="0">
                <anchor moveWithCells="1">
                  <from>
                    <xdr:col>14</xdr:col>
                    <xdr:colOff>68580</xdr:colOff>
                    <xdr:row>15</xdr:row>
                    <xdr:rowOff>137160</xdr:rowOff>
                  </from>
                  <to>
                    <xdr:col>14</xdr:col>
                    <xdr:colOff>297180</xdr:colOff>
                    <xdr:row>15</xdr:row>
                    <xdr:rowOff>251460</xdr:rowOff>
                  </to>
                </anchor>
              </controlPr>
            </control>
          </mc:Choice>
        </mc:AlternateContent>
        <mc:AlternateContent xmlns:mc="http://schemas.openxmlformats.org/markup-compatibility/2006">
          <mc:Choice Requires="x14">
            <control shapeId="640038" r:id="rId41" name="Group Box 38">
              <controlPr defaultSize="0" print="0" autoFill="0" autoPict="0">
                <anchor moveWithCells="1">
                  <from>
                    <xdr:col>5</xdr:col>
                    <xdr:colOff>53340</xdr:colOff>
                    <xdr:row>16</xdr:row>
                    <xdr:rowOff>106680</xdr:rowOff>
                  </from>
                  <to>
                    <xdr:col>15</xdr:col>
                    <xdr:colOff>114300</xdr:colOff>
                    <xdr:row>16</xdr:row>
                    <xdr:rowOff>281940</xdr:rowOff>
                  </to>
                </anchor>
              </controlPr>
            </control>
          </mc:Choice>
        </mc:AlternateContent>
        <mc:AlternateContent xmlns:mc="http://schemas.openxmlformats.org/markup-compatibility/2006">
          <mc:Choice Requires="x14">
            <control shapeId="640039" r:id="rId42" name="Option Button 39">
              <controlPr defaultSize="0" autoFill="0" autoLine="0" autoPict="0">
                <anchor moveWithCells="1">
                  <from>
                    <xdr:col>6</xdr:col>
                    <xdr:colOff>68580</xdr:colOff>
                    <xdr:row>16</xdr:row>
                    <xdr:rowOff>137160</xdr:rowOff>
                  </from>
                  <to>
                    <xdr:col>6</xdr:col>
                    <xdr:colOff>297180</xdr:colOff>
                    <xdr:row>16</xdr:row>
                    <xdr:rowOff>251460</xdr:rowOff>
                  </to>
                </anchor>
              </controlPr>
            </control>
          </mc:Choice>
        </mc:AlternateContent>
        <mc:AlternateContent xmlns:mc="http://schemas.openxmlformats.org/markup-compatibility/2006">
          <mc:Choice Requires="x14">
            <control shapeId="640040" r:id="rId43" name="Option Button 40">
              <controlPr defaultSize="0" autoFill="0" autoLine="0" autoPict="0">
                <anchor moveWithCells="1">
                  <from>
                    <xdr:col>8</xdr:col>
                    <xdr:colOff>68580</xdr:colOff>
                    <xdr:row>16</xdr:row>
                    <xdr:rowOff>137160</xdr:rowOff>
                  </from>
                  <to>
                    <xdr:col>8</xdr:col>
                    <xdr:colOff>297180</xdr:colOff>
                    <xdr:row>16</xdr:row>
                    <xdr:rowOff>251460</xdr:rowOff>
                  </to>
                </anchor>
              </controlPr>
            </control>
          </mc:Choice>
        </mc:AlternateContent>
        <mc:AlternateContent xmlns:mc="http://schemas.openxmlformats.org/markup-compatibility/2006">
          <mc:Choice Requires="x14">
            <control shapeId="640041" r:id="rId44" name="Option Button 41">
              <controlPr defaultSize="0" autoFill="0" autoLine="0" autoPict="0">
                <anchor moveWithCells="1">
                  <from>
                    <xdr:col>10</xdr:col>
                    <xdr:colOff>68580</xdr:colOff>
                    <xdr:row>16</xdr:row>
                    <xdr:rowOff>137160</xdr:rowOff>
                  </from>
                  <to>
                    <xdr:col>10</xdr:col>
                    <xdr:colOff>297180</xdr:colOff>
                    <xdr:row>16</xdr:row>
                    <xdr:rowOff>251460</xdr:rowOff>
                  </to>
                </anchor>
              </controlPr>
            </control>
          </mc:Choice>
        </mc:AlternateContent>
        <mc:AlternateContent xmlns:mc="http://schemas.openxmlformats.org/markup-compatibility/2006">
          <mc:Choice Requires="x14">
            <control shapeId="640042" r:id="rId45" name="Option Button 42">
              <controlPr defaultSize="0" autoFill="0" autoLine="0" autoPict="0">
                <anchor moveWithCells="1">
                  <from>
                    <xdr:col>12</xdr:col>
                    <xdr:colOff>68580</xdr:colOff>
                    <xdr:row>16</xdr:row>
                    <xdr:rowOff>137160</xdr:rowOff>
                  </from>
                  <to>
                    <xdr:col>12</xdr:col>
                    <xdr:colOff>297180</xdr:colOff>
                    <xdr:row>16</xdr:row>
                    <xdr:rowOff>251460</xdr:rowOff>
                  </to>
                </anchor>
              </controlPr>
            </control>
          </mc:Choice>
        </mc:AlternateContent>
        <mc:AlternateContent xmlns:mc="http://schemas.openxmlformats.org/markup-compatibility/2006">
          <mc:Choice Requires="x14">
            <control shapeId="640043" r:id="rId46" name="Option Button 43">
              <controlPr defaultSize="0" autoFill="0" autoLine="0" autoPict="0">
                <anchor moveWithCells="1">
                  <from>
                    <xdr:col>14</xdr:col>
                    <xdr:colOff>68580</xdr:colOff>
                    <xdr:row>16</xdr:row>
                    <xdr:rowOff>137160</xdr:rowOff>
                  </from>
                  <to>
                    <xdr:col>14</xdr:col>
                    <xdr:colOff>297180</xdr:colOff>
                    <xdr:row>16</xdr:row>
                    <xdr:rowOff>251460</xdr:rowOff>
                  </to>
                </anchor>
              </controlPr>
            </control>
          </mc:Choice>
        </mc:AlternateContent>
        <mc:AlternateContent xmlns:mc="http://schemas.openxmlformats.org/markup-compatibility/2006">
          <mc:Choice Requires="x14">
            <control shapeId="640044" r:id="rId47" name="Group Box 44">
              <controlPr defaultSize="0" print="0" autoFill="0" autoPict="0">
                <anchor moveWithCells="1">
                  <from>
                    <xdr:col>5</xdr:col>
                    <xdr:colOff>53340</xdr:colOff>
                    <xdr:row>17</xdr:row>
                    <xdr:rowOff>99060</xdr:rowOff>
                  </from>
                  <to>
                    <xdr:col>15</xdr:col>
                    <xdr:colOff>114300</xdr:colOff>
                    <xdr:row>17</xdr:row>
                    <xdr:rowOff>281940</xdr:rowOff>
                  </to>
                </anchor>
              </controlPr>
            </control>
          </mc:Choice>
        </mc:AlternateContent>
        <mc:AlternateContent xmlns:mc="http://schemas.openxmlformats.org/markup-compatibility/2006">
          <mc:Choice Requires="x14">
            <control shapeId="640045" r:id="rId48" name="Option Button 45">
              <controlPr defaultSize="0" autoFill="0" autoLine="0" autoPict="0">
                <anchor moveWithCells="1">
                  <from>
                    <xdr:col>6</xdr:col>
                    <xdr:colOff>68580</xdr:colOff>
                    <xdr:row>17</xdr:row>
                    <xdr:rowOff>137160</xdr:rowOff>
                  </from>
                  <to>
                    <xdr:col>6</xdr:col>
                    <xdr:colOff>297180</xdr:colOff>
                    <xdr:row>17</xdr:row>
                    <xdr:rowOff>251460</xdr:rowOff>
                  </to>
                </anchor>
              </controlPr>
            </control>
          </mc:Choice>
        </mc:AlternateContent>
        <mc:AlternateContent xmlns:mc="http://schemas.openxmlformats.org/markup-compatibility/2006">
          <mc:Choice Requires="x14">
            <control shapeId="640046" r:id="rId49" name="Option Button 46">
              <controlPr defaultSize="0" autoFill="0" autoLine="0" autoPict="0">
                <anchor moveWithCells="1">
                  <from>
                    <xdr:col>8</xdr:col>
                    <xdr:colOff>68580</xdr:colOff>
                    <xdr:row>17</xdr:row>
                    <xdr:rowOff>137160</xdr:rowOff>
                  </from>
                  <to>
                    <xdr:col>8</xdr:col>
                    <xdr:colOff>297180</xdr:colOff>
                    <xdr:row>17</xdr:row>
                    <xdr:rowOff>251460</xdr:rowOff>
                  </to>
                </anchor>
              </controlPr>
            </control>
          </mc:Choice>
        </mc:AlternateContent>
        <mc:AlternateContent xmlns:mc="http://schemas.openxmlformats.org/markup-compatibility/2006">
          <mc:Choice Requires="x14">
            <control shapeId="640047" r:id="rId50" name="Option Button 47">
              <controlPr defaultSize="0" autoFill="0" autoLine="0" autoPict="0">
                <anchor moveWithCells="1">
                  <from>
                    <xdr:col>10</xdr:col>
                    <xdr:colOff>68580</xdr:colOff>
                    <xdr:row>17</xdr:row>
                    <xdr:rowOff>137160</xdr:rowOff>
                  </from>
                  <to>
                    <xdr:col>10</xdr:col>
                    <xdr:colOff>297180</xdr:colOff>
                    <xdr:row>17</xdr:row>
                    <xdr:rowOff>251460</xdr:rowOff>
                  </to>
                </anchor>
              </controlPr>
            </control>
          </mc:Choice>
        </mc:AlternateContent>
        <mc:AlternateContent xmlns:mc="http://schemas.openxmlformats.org/markup-compatibility/2006">
          <mc:Choice Requires="x14">
            <control shapeId="640048" r:id="rId51" name="Option Button 48">
              <controlPr defaultSize="0" autoFill="0" autoLine="0" autoPict="0">
                <anchor moveWithCells="1">
                  <from>
                    <xdr:col>12</xdr:col>
                    <xdr:colOff>68580</xdr:colOff>
                    <xdr:row>17</xdr:row>
                    <xdr:rowOff>137160</xdr:rowOff>
                  </from>
                  <to>
                    <xdr:col>12</xdr:col>
                    <xdr:colOff>297180</xdr:colOff>
                    <xdr:row>17</xdr:row>
                    <xdr:rowOff>251460</xdr:rowOff>
                  </to>
                </anchor>
              </controlPr>
            </control>
          </mc:Choice>
        </mc:AlternateContent>
        <mc:AlternateContent xmlns:mc="http://schemas.openxmlformats.org/markup-compatibility/2006">
          <mc:Choice Requires="x14">
            <control shapeId="640049" r:id="rId52" name="Option Button 49">
              <controlPr defaultSize="0" autoFill="0" autoLine="0" autoPict="0">
                <anchor moveWithCells="1">
                  <from>
                    <xdr:col>14</xdr:col>
                    <xdr:colOff>68580</xdr:colOff>
                    <xdr:row>17</xdr:row>
                    <xdr:rowOff>137160</xdr:rowOff>
                  </from>
                  <to>
                    <xdr:col>14</xdr:col>
                    <xdr:colOff>297180</xdr:colOff>
                    <xdr:row>17</xdr:row>
                    <xdr:rowOff>251460</xdr:rowOff>
                  </to>
                </anchor>
              </controlPr>
            </control>
          </mc:Choice>
        </mc:AlternateContent>
        <mc:AlternateContent xmlns:mc="http://schemas.openxmlformats.org/markup-compatibility/2006">
          <mc:Choice Requires="x14">
            <control shapeId="640050" r:id="rId53" name="Group Box 50">
              <controlPr defaultSize="0" print="0" autoFill="0" autoPict="0">
                <anchor moveWithCells="1">
                  <from>
                    <xdr:col>5</xdr:col>
                    <xdr:colOff>53340</xdr:colOff>
                    <xdr:row>18</xdr:row>
                    <xdr:rowOff>99060</xdr:rowOff>
                  </from>
                  <to>
                    <xdr:col>15</xdr:col>
                    <xdr:colOff>114300</xdr:colOff>
                    <xdr:row>18</xdr:row>
                    <xdr:rowOff>281940</xdr:rowOff>
                  </to>
                </anchor>
              </controlPr>
            </control>
          </mc:Choice>
        </mc:AlternateContent>
        <mc:AlternateContent xmlns:mc="http://schemas.openxmlformats.org/markup-compatibility/2006">
          <mc:Choice Requires="x14">
            <control shapeId="640051" r:id="rId54" name="Option Button 51">
              <controlPr defaultSize="0" autoFill="0" autoLine="0" autoPict="0">
                <anchor moveWithCells="1">
                  <from>
                    <xdr:col>6</xdr:col>
                    <xdr:colOff>68580</xdr:colOff>
                    <xdr:row>18</xdr:row>
                    <xdr:rowOff>129540</xdr:rowOff>
                  </from>
                  <to>
                    <xdr:col>6</xdr:col>
                    <xdr:colOff>297180</xdr:colOff>
                    <xdr:row>18</xdr:row>
                    <xdr:rowOff>251460</xdr:rowOff>
                  </to>
                </anchor>
              </controlPr>
            </control>
          </mc:Choice>
        </mc:AlternateContent>
        <mc:AlternateContent xmlns:mc="http://schemas.openxmlformats.org/markup-compatibility/2006">
          <mc:Choice Requires="x14">
            <control shapeId="640052" r:id="rId55" name="Option Button 52">
              <controlPr defaultSize="0" autoFill="0" autoLine="0" autoPict="0">
                <anchor moveWithCells="1">
                  <from>
                    <xdr:col>8</xdr:col>
                    <xdr:colOff>68580</xdr:colOff>
                    <xdr:row>18</xdr:row>
                    <xdr:rowOff>129540</xdr:rowOff>
                  </from>
                  <to>
                    <xdr:col>8</xdr:col>
                    <xdr:colOff>297180</xdr:colOff>
                    <xdr:row>18</xdr:row>
                    <xdr:rowOff>251460</xdr:rowOff>
                  </to>
                </anchor>
              </controlPr>
            </control>
          </mc:Choice>
        </mc:AlternateContent>
        <mc:AlternateContent xmlns:mc="http://schemas.openxmlformats.org/markup-compatibility/2006">
          <mc:Choice Requires="x14">
            <control shapeId="640053" r:id="rId56" name="Option Button 53">
              <controlPr defaultSize="0" autoFill="0" autoLine="0" autoPict="0">
                <anchor moveWithCells="1">
                  <from>
                    <xdr:col>10</xdr:col>
                    <xdr:colOff>68580</xdr:colOff>
                    <xdr:row>18</xdr:row>
                    <xdr:rowOff>129540</xdr:rowOff>
                  </from>
                  <to>
                    <xdr:col>10</xdr:col>
                    <xdr:colOff>297180</xdr:colOff>
                    <xdr:row>18</xdr:row>
                    <xdr:rowOff>251460</xdr:rowOff>
                  </to>
                </anchor>
              </controlPr>
            </control>
          </mc:Choice>
        </mc:AlternateContent>
        <mc:AlternateContent xmlns:mc="http://schemas.openxmlformats.org/markup-compatibility/2006">
          <mc:Choice Requires="x14">
            <control shapeId="640054" r:id="rId57" name="Option Button 54">
              <controlPr defaultSize="0" autoFill="0" autoLine="0" autoPict="0">
                <anchor moveWithCells="1">
                  <from>
                    <xdr:col>12</xdr:col>
                    <xdr:colOff>68580</xdr:colOff>
                    <xdr:row>18</xdr:row>
                    <xdr:rowOff>129540</xdr:rowOff>
                  </from>
                  <to>
                    <xdr:col>12</xdr:col>
                    <xdr:colOff>297180</xdr:colOff>
                    <xdr:row>18</xdr:row>
                    <xdr:rowOff>251460</xdr:rowOff>
                  </to>
                </anchor>
              </controlPr>
            </control>
          </mc:Choice>
        </mc:AlternateContent>
        <mc:AlternateContent xmlns:mc="http://schemas.openxmlformats.org/markup-compatibility/2006">
          <mc:Choice Requires="x14">
            <control shapeId="640055" r:id="rId58" name="Option Button 55">
              <controlPr defaultSize="0" autoFill="0" autoLine="0" autoPict="0">
                <anchor moveWithCells="1">
                  <from>
                    <xdr:col>14</xdr:col>
                    <xdr:colOff>68580</xdr:colOff>
                    <xdr:row>18</xdr:row>
                    <xdr:rowOff>129540</xdr:rowOff>
                  </from>
                  <to>
                    <xdr:col>14</xdr:col>
                    <xdr:colOff>297180</xdr:colOff>
                    <xdr:row>18</xdr:row>
                    <xdr:rowOff>251460</xdr:rowOff>
                  </to>
                </anchor>
              </controlPr>
            </control>
          </mc:Choice>
        </mc:AlternateContent>
        <mc:AlternateContent xmlns:mc="http://schemas.openxmlformats.org/markup-compatibility/2006">
          <mc:Choice Requires="x14">
            <control shapeId="640056" r:id="rId59" name="Group Box 56">
              <controlPr defaultSize="0" print="0" autoFill="0" autoPict="0">
                <anchor moveWithCells="1">
                  <from>
                    <xdr:col>5</xdr:col>
                    <xdr:colOff>53340</xdr:colOff>
                    <xdr:row>19</xdr:row>
                    <xdr:rowOff>99060</xdr:rowOff>
                  </from>
                  <to>
                    <xdr:col>15</xdr:col>
                    <xdr:colOff>114300</xdr:colOff>
                    <xdr:row>19</xdr:row>
                    <xdr:rowOff>281940</xdr:rowOff>
                  </to>
                </anchor>
              </controlPr>
            </control>
          </mc:Choice>
        </mc:AlternateContent>
        <mc:AlternateContent xmlns:mc="http://schemas.openxmlformats.org/markup-compatibility/2006">
          <mc:Choice Requires="x14">
            <control shapeId="640057" r:id="rId60" name="Option Button 57">
              <controlPr defaultSize="0" autoFill="0" autoLine="0" autoPict="0">
                <anchor moveWithCells="1">
                  <from>
                    <xdr:col>6</xdr:col>
                    <xdr:colOff>68580</xdr:colOff>
                    <xdr:row>19</xdr:row>
                    <xdr:rowOff>129540</xdr:rowOff>
                  </from>
                  <to>
                    <xdr:col>6</xdr:col>
                    <xdr:colOff>297180</xdr:colOff>
                    <xdr:row>19</xdr:row>
                    <xdr:rowOff>251460</xdr:rowOff>
                  </to>
                </anchor>
              </controlPr>
            </control>
          </mc:Choice>
        </mc:AlternateContent>
        <mc:AlternateContent xmlns:mc="http://schemas.openxmlformats.org/markup-compatibility/2006">
          <mc:Choice Requires="x14">
            <control shapeId="640058" r:id="rId61" name="Option Button 58">
              <controlPr defaultSize="0" autoFill="0" autoLine="0" autoPict="0">
                <anchor moveWithCells="1">
                  <from>
                    <xdr:col>8</xdr:col>
                    <xdr:colOff>68580</xdr:colOff>
                    <xdr:row>19</xdr:row>
                    <xdr:rowOff>129540</xdr:rowOff>
                  </from>
                  <to>
                    <xdr:col>8</xdr:col>
                    <xdr:colOff>297180</xdr:colOff>
                    <xdr:row>19</xdr:row>
                    <xdr:rowOff>251460</xdr:rowOff>
                  </to>
                </anchor>
              </controlPr>
            </control>
          </mc:Choice>
        </mc:AlternateContent>
        <mc:AlternateContent xmlns:mc="http://schemas.openxmlformats.org/markup-compatibility/2006">
          <mc:Choice Requires="x14">
            <control shapeId="640059" r:id="rId62" name="Option Button 59">
              <controlPr defaultSize="0" autoFill="0" autoLine="0" autoPict="0">
                <anchor moveWithCells="1">
                  <from>
                    <xdr:col>10</xdr:col>
                    <xdr:colOff>68580</xdr:colOff>
                    <xdr:row>19</xdr:row>
                    <xdr:rowOff>129540</xdr:rowOff>
                  </from>
                  <to>
                    <xdr:col>10</xdr:col>
                    <xdr:colOff>297180</xdr:colOff>
                    <xdr:row>19</xdr:row>
                    <xdr:rowOff>251460</xdr:rowOff>
                  </to>
                </anchor>
              </controlPr>
            </control>
          </mc:Choice>
        </mc:AlternateContent>
        <mc:AlternateContent xmlns:mc="http://schemas.openxmlformats.org/markup-compatibility/2006">
          <mc:Choice Requires="x14">
            <control shapeId="640060" r:id="rId63" name="Option Button 60">
              <controlPr defaultSize="0" autoFill="0" autoLine="0" autoPict="0">
                <anchor moveWithCells="1">
                  <from>
                    <xdr:col>12</xdr:col>
                    <xdr:colOff>68580</xdr:colOff>
                    <xdr:row>19</xdr:row>
                    <xdr:rowOff>129540</xdr:rowOff>
                  </from>
                  <to>
                    <xdr:col>12</xdr:col>
                    <xdr:colOff>297180</xdr:colOff>
                    <xdr:row>19</xdr:row>
                    <xdr:rowOff>251460</xdr:rowOff>
                  </to>
                </anchor>
              </controlPr>
            </control>
          </mc:Choice>
        </mc:AlternateContent>
        <mc:AlternateContent xmlns:mc="http://schemas.openxmlformats.org/markup-compatibility/2006">
          <mc:Choice Requires="x14">
            <control shapeId="640061" r:id="rId64" name="Option Button 61">
              <controlPr defaultSize="0" autoFill="0" autoLine="0" autoPict="0">
                <anchor moveWithCells="1">
                  <from>
                    <xdr:col>14</xdr:col>
                    <xdr:colOff>68580</xdr:colOff>
                    <xdr:row>19</xdr:row>
                    <xdr:rowOff>129540</xdr:rowOff>
                  </from>
                  <to>
                    <xdr:col>14</xdr:col>
                    <xdr:colOff>297180</xdr:colOff>
                    <xdr:row>19</xdr:row>
                    <xdr:rowOff>251460</xdr:rowOff>
                  </to>
                </anchor>
              </controlPr>
            </control>
          </mc:Choice>
        </mc:AlternateContent>
        <mc:AlternateContent xmlns:mc="http://schemas.openxmlformats.org/markup-compatibility/2006">
          <mc:Choice Requires="x14">
            <control shapeId="640062" r:id="rId65" name="Group Box 62">
              <controlPr defaultSize="0" print="0" autoFill="0" autoPict="0">
                <anchor moveWithCells="1">
                  <from>
                    <xdr:col>5</xdr:col>
                    <xdr:colOff>53340</xdr:colOff>
                    <xdr:row>20</xdr:row>
                    <xdr:rowOff>99060</xdr:rowOff>
                  </from>
                  <to>
                    <xdr:col>15</xdr:col>
                    <xdr:colOff>114300</xdr:colOff>
                    <xdr:row>20</xdr:row>
                    <xdr:rowOff>281940</xdr:rowOff>
                  </to>
                </anchor>
              </controlPr>
            </control>
          </mc:Choice>
        </mc:AlternateContent>
        <mc:AlternateContent xmlns:mc="http://schemas.openxmlformats.org/markup-compatibility/2006">
          <mc:Choice Requires="x14">
            <control shapeId="640063" r:id="rId66" name="Option Button 63">
              <controlPr defaultSize="0" autoFill="0" autoLine="0" autoPict="0">
                <anchor moveWithCells="1">
                  <from>
                    <xdr:col>6</xdr:col>
                    <xdr:colOff>68580</xdr:colOff>
                    <xdr:row>20</xdr:row>
                    <xdr:rowOff>129540</xdr:rowOff>
                  </from>
                  <to>
                    <xdr:col>6</xdr:col>
                    <xdr:colOff>297180</xdr:colOff>
                    <xdr:row>20</xdr:row>
                    <xdr:rowOff>251460</xdr:rowOff>
                  </to>
                </anchor>
              </controlPr>
            </control>
          </mc:Choice>
        </mc:AlternateContent>
        <mc:AlternateContent xmlns:mc="http://schemas.openxmlformats.org/markup-compatibility/2006">
          <mc:Choice Requires="x14">
            <control shapeId="640064" r:id="rId67" name="Option Button 64">
              <controlPr defaultSize="0" autoFill="0" autoLine="0" autoPict="0">
                <anchor moveWithCells="1">
                  <from>
                    <xdr:col>8</xdr:col>
                    <xdr:colOff>68580</xdr:colOff>
                    <xdr:row>20</xdr:row>
                    <xdr:rowOff>129540</xdr:rowOff>
                  </from>
                  <to>
                    <xdr:col>8</xdr:col>
                    <xdr:colOff>297180</xdr:colOff>
                    <xdr:row>20</xdr:row>
                    <xdr:rowOff>251460</xdr:rowOff>
                  </to>
                </anchor>
              </controlPr>
            </control>
          </mc:Choice>
        </mc:AlternateContent>
        <mc:AlternateContent xmlns:mc="http://schemas.openxmlformats.org/markup-compatibility/2006">
          <mc:Choice Requires="x14">
            <control shapeId="640065" r:id="rId68" name="Option Button 65">
              <controlPr defaultSize="0" autoFill="0" autoLine="0" autoPict="0">
                <anchor moveWithCells="1">
                  <from>
                    <xdr:col>10</xdr:col>
                    <xdr:colOff>68580</xdr:colOff>
                    <xdr:row>20</xdr:row>
                    <xdr:rowOff>129540</xdr:rowOff>
                  </from>
                  <to>
                    <xdr:col>10</xdr:col>
                    <xdr:colOff>297180</xdr:colOff>
                    <xdr:row>20</xdr:row>
                    <xdr:rowOff>251460</xdr:rowOff>
                  </to>
                </anchor>
              </controlPr>
            </control>
          </mc:Choice>
        </mc:AlternateContent>
        <mc:AlternateContent xmlns:mc="http://schemas.openxmlformats.org/markup-compatibility/2006">
          <mc:Choice Requires="x14">
            <control shapeId="640066" r:id="rId69" name="Option Button 66">
              <controlPr defaultSize="0" autoFill="0" autoLine="0" autoPict="0">
                <anchor moveWithCells="1">
                  <from>
                    <xdr:col>12</xdr:col>
                    <xdr:colOff>68580</xdr:colOff>
                    <xdr:row>20</xdr:row>
                    <xdr:rowOff>129540</xdr:rowOff>
                  </from>
                  <to>
                    <xdr:col>12</xdr:col>
                    <xdr:colOff>297180</xdr:colOff>
                    <xdr:row>20</xdr:row>
                    <xdr:rowOff>251460</xdr:rowOff>
                  </to>
                </anchor>
              </controlPr>
            </control>
          </mc:Choice>
        </mc:AlternateContent>
        <mc:AlternateContent xmlns:mc="http://schemas.openxmlformats.org/markup-compatibility/2006">
          <mc:Choice Requires="x14">
            <control shapeId="640067" r:id="rId70" name="Option Button 67">
              <controlPr defaultSize="0" autoFill="0" autoLine="0" autoPict="0">
                <anchor moveWithCells="1">
                  <from>
                    <xdr:col>14</xdr:col>
                    <xdr:colOff>68580</xdr:colOff>
                    <xdr:row>20</xdr:row>
                    <xdr:rowOff>129540</xdr:rowOff>
                  </from>
                  <to>
                    <xdr:col>14</xdr:col>
                    <xdr:colOff>297180</xdr:colOff>
                    <xdr:row>20</xdr:row>
                    <xdr:rowOff>251460</xdr:rowOff>
                  </to>
                </anchor>
              </controlPr>
            </control>
          </mc:Choice>
        </mc:AlternateContent>
        <mc:AlternateContent xmlns:mc="http://schemas.openxmlformats.org/markup-compatibility/2006">
          <mc:Choice Requires="x14">
            <control shapeId="640068" r:id="rId71" name="Group Box 68">
              <controlPr defaultSize="0" print="0" autoFill="0" autoPict="0">
                <anchor moveWithCells="1">
                  <from>
                    <xdr:col>5</xdr:col>
                    <xdr:colOff>53340</xdr:colOff>
                    <xdr:row>21</xdr:row>
                    <xdr:rowOff>99060</xdr:rowOff>
                  </from>
                  <to>
                    <xdr:col>15</xdr:col>
                    <xdr:colOff>114300</xdr:colOff>
                    <xdr:row>21</xdr:row>
                    <xdr:rowOff>281940</xdr:rowOff>
                  </to>
                </anchor>
              </controlPr>
            </control>
          </mc:Choice>
        </mc:AlternateContent>
        <mc:AlternateContent xmlns:mc="http://schemas.openxmlformats.org/markup-compatibility/2006">
          <mc:Choice Requires="x14">
            <control shapeId="640069" r:id="rId72" name="Option Button 69">
              <controlPr defaultSize="0" autoFill="0" autoLine="0" autoPict="0">
                <anchor moveWithCells="1">
                  <from>
                    <xdr:col>6</xdr:col>
                    <xdr:colOff>68580</xdr:colOff>
                    <xdr:row>21</xdr:row>
                    <xdr:rowOff>129540</xdr:rowOff>
                  </from>
                  <to>
                    <xdr:col>6</xdr:col>
                    <xdr:colOff>297180</xdr:colOff>
                    <xdr:row>21</xdr:row>
                    <xdr:rowOff>251460</xdr:rowOff>
                  </to>
                </anchor>
              </controlPr>
            </control>
          </mc:Choice>
        </mc:AlternateContent>
        <mc:AlternateContent xmlns:mc="http://schemas.openxmlformats.org/markup-compatibility/2006">
          <mc:Choice Requires="x14">
            <control shapeId="640070" r:id="rId73" name="Option Button 70">
              <controlPr defaultSize="0" autoFill="0" autoLine="0" autoPict="0">
                <anchor moveWithCells="1">
                  <from>
                    <xdr:col>8</xdr:col>
                    <xdr:colOff>68580</xdr:colOff>
                    <xdr:row>21</xdr:row>
                    <xdr:rowOff>129540</xdr:rowOff>
                  </from>
                  <to>
                    <xdr:col>8</xdr:col>
                    <xdr:colOff>297180</xdr:colOff>
                    <xdr:row>21</xdr:row>
                    <xdr:rowOff>251460</xdr:rowOff>
                  </to>
                </anchor>
              </controlPr>
            </control>
          </mc:Choice>
        </mc:AlternateContent>
        <mc:AlternateContent xmlns:mc="http://schemas.openxmlformats.org/markup-compatibility/2006">
          <mc:Choice Requires="x14">
            <control shapeId="640071" r:id="rId74" name="Option Button 71">
              <controlPr defaultSize="0" autoFill="0" autoLine="0" autoPict="0">
                <anchor moveWithCells="1">
                  <from>
                    <xdr:col>10</xdr:col>
                    <xdr:colOff>68580</xdr:colOff>
                    <xdr:row>21</xdr:row>
                    <xdr:rowOff>129540</xdr:rowOff>
                  </from>
                  <to>
                    <xdr:col>10</xdr:col>
                    <xdr:colOff>297180</xdr:colOff>
                    <xdr:row>21</xdr:row>
                    <xdr:rowOff>251460</xdr:rowOff>
                  </to>
                </anchor>
              </controlPr>
            </control>
          </mc:Choice>
        </mc:AlternateContent>
        <mc:AlternateContent xmlns:mc="http://schemas.openxmlformats.org/markup-compatibility/2006">
          <mc:Choice Requires="x14">
            <control shapeId="640072" r:id="rId75" name="Option Button 72">
              <controlPr defaultSize="0" autoFill="0" autoLine="0" autoPict="0">
                <anchor moveWithCells="1">
                  <from>
                    <xdr:col>12</xdr:col>
                    <xdr:colOff>68580</xdr:colOff>
                    <xdr:row>21</xdr:row>
                    <xdr:rowOff>129540</xdr:rowOff>
                  </from>
                  <to>
                    <xdr:col>12</xdr:col>
                    <xdr:colOff>297180</xdr:colOff>
                    <xdr:row>21</xdr:row>
                    <xdr:rowOff>251460</xdr:rowOff>
                  </to>
                </anchor>
              </controlPr>
            </control>
          </mc:Choice>
        </mc:AlternateContent>
        <mc:AlternateContent xmlns:mc="http://schemas.openxmlformats.org/markup-compatibility/2006">
          <mc:Choice Requires="x14">
            <control shapeId="640073" r:id="rId76" name="Option Button 73">
              <controlPr defaultSize="0" autoFill="0" autoLine="0" autoPict="0">
                <anchor moveWithCells="1">
                  <from>
                    <xdr:col>14</xdr:col>
                    <xdr:colOff>68580</xdr:colOff>
                    <xdr:row>21</xdr:row>
                    <xdr:rowOff>129540</xdr:rowOff>
                  </from>
                  <to>
                    <xdr:col>14</xdr:col>
                    <xdr:colOff>297180</xdr:colOff>
                    <xdr:row>21</xdr:row>
                    <xdr:rowOff>251460</xdr:rowOff>
                  </to>
                </anchor>
              </controlPr>
            </control>
          </mc:Choice>
        </mc:AlternateContent>
        <mc:AlternateContent xmlns:mc="http://schemas.openxmlformats.org/markup-compatibility/2006">
          <mc:Choice Requires="x14">
            <control shapeId="640074" r:id="rId77" name="Group Box 74">
              <controlPr defaultSize="0" print="0" autoFill="0" autoPict="0">
                <anchor moveWithCells="1">
                  <from>
                    <xdr:col>5</xdr:col>
                    <xdr:colOff>53340</xdr:colOff>
                    <xdr:row>22</xdr:row>
                    <xdr:rowOff>99060</xdr:rowOff>
                  </from>
                  <to>
                    <xdr:col>15</xdr:col>
                    <xdr:colOff>114300</xdr:colOff>
                    <xdr:row>22</xdr:row>
                    <xdr:rowOff>281940</xdr:rowOff>
                  </to>
                </anchor>
              </controlPr>
            </control>
          </mc:Choice>
        </mc:AlternateContent>
        <mc:AlternateContent xmlns:mc="http://schemas.openxmlformats.org/markup-compatibility/2006">
          <mc:Choice Requires="x14">
            <control shapeId="640075" r:id="rId78" name="Option Button 75">
              <controlPr defaultSize="0" autoFill="0" autoLine="0" autoPict="0">
                <anchor moveWithCells="1">
                  <from>
                    <xdr:col>6</xdr:col>
                    <xdr:colOff>68580</xdr:colOff>
                    <xdr:row>22</xdr:row>
                    <xdr:rowOff>129540</xdr:rowOff>
                  </from>
                  <to>
                    <xdr:col>6</xdr:col>
                    <xdr:colOff>297180</xdr:colOff>
                    <xdr:row>22</xdr:row>
                    <xdr:rowOff>251460</xdr:rowOff>
                  </to>
                </anchor>
              </controlPr>
            </control>
          </mc:Choice>
        </mc:AlternateContent>
        <mc:AlternateContent xmlns:mc="http://schemas.openxmlformats.org/markup-compatibility/2006">
          <mc:Choice Requires="x14">
            <control shapeId="640076" r:id="rId79" name="Option Button 76">
              <controlPr defaultSize="0" autoFill="0" autoLine="0" autoPict="0">
                <anchor moveWithCells="1">
                  <from>
                    <xdr:col>8</xdr:col>
                    <xdr:colOff>68580</xdr:colOff>
                    <xdr:row>22</xdr:row>
                    <xdr:rowOff>129540</xdr:rowOff>
                  </from>
                  <to>
                    <xdr:col>8</xdr:col>
                    <xdr:colOff>297180</xdr:colOff>
                    <xdr:row>22</xdr:row>
                    <xdr:rowOff>251460</xdr:rowOff>
                  </to>
                </anchor>
              </controlPr>
            </control>
          </mc:Choice>
        </mc:AlternateContent>
        <mc:AlternateContent xmlns:mc="http://schemas.openxmlformats.org/markup-compatibility/2006">
          <mc:Choice Requires="x14">
            <control shapeId="640077" r:id="rId80" name="Option Button 77">
              <controlPr defaultSize="0" autoFill="0" autoLine="0" autoPict="0">
                <anchor moveWithCells="1">
                  <from>
                    <xdr:col>10</xdr:col>
                    <xdr:colOff>68580</xdr:colOff>
                    <xdr:row>22</xdr:row>
                    <xdr:rowOff>129540</xdr:rowOff>
                  </from>
                  <to>
                    <xdr:col>10</xdr:col>
                    <xdr:colOff>297180</xdr:colOff>
                    <xdr:row>22</xdr:row>
                    <xdr:rowOff>251460</xdr:rowOff>
                  </to>
                </anchor>
              </controlPr>
            </control>
          </mc:Choice>
        </mc:AlternateContent>
        <mc:AlternateContent xmlns:mc="http://schemas.openxmlformats.org/markup-compatibility/2006">
          <mc:Choice Requires="x14">
            <control shapeId="640078" r:id="rId81" name="Option Button 78">
              <controlPr defaultSize="0" autoFill="0" autoLine="0" autoPict="0">
                <anchor moveWithCells="1">
                  <from>
                    <xdr:col>12</xdr:col>
                    <xdr:colOff>68580</xdr:colOff>
                    <xdr:row>22</xdr:row>
                    <xdr:rowOff>129540</xdr:rowOff>
                  </from>
                  <to>
                    <xdr:col>12</xdr:col>
                    <xdr:colOff>297180</xdr:colOff>
                    <xdr:row>22</xdr:row>
                    <xdr:rowOff>251460</xdr:rowOff>
                  </to>
                </anchor>
              </controlPr>
            </control>
          </mc:Choice>
        </mc:AlternateContent>
        <mc:AlternateContent xmlns:mc="http://schemas.openxmlformats.org/markup-compatibility/2006">
          <mc:Choice Requires="x14">
            <control shapeId="640079" r:id="rId82" name="Option Button 79">
              <controlPr defaultSize="0" autoFill="0" autoLine="0" autoPict="0">
                <anchor moveWithCells="1">
                  <from>
                    <xdr:col>14</xdr:col>
                    <xdr:colOff>68580</xdr:colOff>
                    <xdr:row>22</xdr:row>
                    <xdr:rowOff>129540</xdr:rowOff>
                  </from>
                  <to>
                    <xdr:col>14</xdr:col>
                    <xdr:colOff>297180</xdr:colOff>
                    <xdr:row>22</xdr:row>
                    <xdr:rowOff>251460</xdr:rowOff>
                  </to>
                </anchor>
              </controlPr>
            </control>
          </mc:Choice>
        </mc:AlternateContent>
        <mc:AlternateContent xmlns:mc="http://schemas.openxmlformats.org/markup-compatibility/2006">
          <mc:Choice Requires="x14">
            <control shapeId="640080" r:id="rId83" name="Group Box 80">
              <controlPr defaultSize="0" print="0" autoFill="0" autoPict="0">
                <anchor moveWithCells="1">
                  <from>
                    <xdr:col>5</xdr:col>
                    <xdr:colOff>53340</xdr:colOff>
                    <xdr:row>23</xdr:row>
                    <xdr:rowOff>99060</xdr:rowOff>
                  </from>
                  <to>
                    <xdr:col>15</xdr:col>
                    <xdr:colOff>114300</xdr:colOff>
                    <xdr:row>23</xdr:row>
                    <xdr:rowOff>281940</xdr:rowOff>
                  </to>
                </anchor>
              </controlPr>
            </control>
          </mc:Choice>
        </mc:AlternateContent>
        <mc:AlternateContent xmlns:mc="http://schemas.openxmlformats.org/markup-compatibility/2006">
          <mc:Choice Requires="x14">
            <control shapeId="640081" r:id="rId84" name="Option Button 81">
              <controlPr defaultSize="0" autoFill="0" autoLine="0" autoPict="0">
                <anchor moveWithCells="1">
                  <from>
                    <xdr:col>6</xdr:col>
                    <xdr:colOff>68580</xdr:colOff>
                    <xdr:row>23</xdr:row>
                    <xdr:rowOff>129540</xdr:rowOff>
                  </from>
                  <to>
                    <xdr:col>6</xdr:col>
                    <xdr:colOff>297180</xdr:colOff>
                    <xdr:row>23</xdr:row>
                    <xdr:rowOff>251460</xdr:rowOff>
                  </to>
                </anchor>
              </controlPr>
            </control>
          </mc:Choice>
        </mc:AlternateContent>
        <mc:AlternateContent xmlns:mc="http://schemas.openxmlformats.org/markup-compatibility/2006">
          <mc:Choice Requires="x14">
            <control shapeId="640082" r:id="rId85" name="Option Button 82">
              <controlPr defaultSize="0" autoFill="0" autoLine="0" autoPict="0">
                <anchor moveWithCells="1">
                  <from>
                    <xdr:col>8</xdr:col>
                    <xdr:colOff>68580</xdr:colOff>
                    <xdr:row>23</xdr:row>
                    <xdr:rowOff>129540</xdr:rowOff>
                  </from>
                  <to>
                    <xdr:col>8</xdr:col>
                    <xdr:colOff>297180</xdr:colOff>
                    <xdr:row>23</xdr:row>
                    <xdr:rowOff>251460</xdr:rowOff>
                  </to>
                </anchor>
              </controlPr>
            </control>
          </mc:Choice>
        </mc:AlternateContent>
        <mc:AlternateContent xmlns:mc="http://schemas.openxmlformats.org/markup-compatibility/2006">
          <mc:Choice Requires="x14">
            <control shapeId="640083" r:id="rId86" name="Option Button 83">
              <controlPr defaultSize="0" autoFill="0" autoLine="0" autoPict="0">
                <anchor moveWithCells="1">
                  <from>
                    <xdr:col>10</xdr:col>
                    <xdr:colOff>68580</xdr:colOff>
                    <xdr:row>23</xdr:row>
                    <xdr:rowOff>129540</xdr:rowOff>
                  </from>
                  <to>
                    <xdr:col>10</xdr:col>
                    <xdr:colOff>297180</xdr:colOff>
                    <xdr:row>23</xdr:row>
                    <xdr:rowOff>251460</xdr:rowOff>
                  </to>
                </anchor>
              </controlPr>
            </control>
          </mc:Choice>
        </mc:AlternateContent>
        <mc:AlternateContent xmlns:mc="http://schemas.openxmlformats.org/markup-compatibility/2006">
          <mc:Choice Requires="x14">
            <control shapeId="640084" r:id="rId87" name="Option Button 84">
              <controlPr defaultSize="0" autoFill="0" autoLine="0" autoPict="0">
                <anchor moveWithCells="1">
                  <from>
                    <xdr:col>12</xdr:col>
                    <xdr:colOff>68580</xdr:colOff>
                    <xdr:row>23</xdr:row>
                    <xdr:rowOff>129540</xdr:rowOff>
                  </from>
                  <to>
                    <xdr:col>12</xdr:col>
                    <xdr:colOff>297180</xdr:colOff>
                    <xdr:row>23</xdr:row>
                    <xdr:rowOff>251460</xdr:rowOff>
                  </to>
                </anchor>
              </controlPr>
            </control>
          </mc:Choice>
        </mc:AlternateContent>
        <mc:AlternateContent xmlns:mc="http://schemas.openxmlformats.org/markup-compatibility/2006">
          <mc:Choice Requires="x14">
            <control shapeId="640085" r:id="rId88" name="Option Button 85">
              <controlPr defaultSize="0" autoFill="0" autoLine="0" autoPict="0">
                <anchor moveWithCells="1">
                  <from>
                    <xdr:col>14</xdr:col>
                    <xdr:colOff>68580</xdr:colOff>
                    <xdr:row>23</xdr:row>
                    <xdr:rowOff>129540</xdr:rowOff>
                  </from>
                  <to>
                    <xdr:col>14</xdr:col>
                    <xdr:colOff>297180</xdr:colOff>
                    <xdr:row>23</xdr:row>
                    <xdr:rowOff>251460</xdr:rowOff>
                  </to>
                </anchor>
              </controlPr>
            </control>
          </mc:Choice>
        </mc:AlternateContent>
        <mc:AlternateContent xmlns:mc="http://schemas.openxmlformats.org/markup-compatibility/2006">
          <mc:Choice Requires="x14">
            <control shapeId="640086" r:id="rId89" name="Group Box 86">
              <controlPr defaultSize="0" print="0" autoFill="0" autoPict="0">
                <anchor moveWithCells="1">
                  <from>
                    <xdr:col>5</xdr:col>
                    <xdr:colOff>53340</xdr:colOff>
                    <xdr:row>24</xdr:row>
                    <xdr:rowOff>99060</xdr:rowOff>
                  </from>
                  <to>
                    <xdr:col>15</xdr:col>
                    <xdr:colOff>114300</xdr:colOff>
                    <xdr:row>24</xdr:row>
                    <xdr:rowOff>281940</xdr:rowOff>
                  </to>
                </anchor>
              </controlPr>
            </control>
          </mc:Choice>
        </mc:AlternateContent>
        <mc:AlternateContent xmlns:mc="http://schemas.openxmlformats.org/markup-compatibility/2006">
          <mc:Choice Requires="x14">
            <control shapeId="640087" r:id="rId90" name="Option Button 87">
              <controlPr defaultSize="0" autoFill="0" autoLine="0" autoPict="0">
                <anchor moveWithCells="1">
                  <from>
                    <xdr:col>6</xdr:col>
                    <xdr:colOff>68580</xdr:colOff>
                    <xdr:row>24</xdr:row>
                    <xdr:rowOff>129540</xdr:rowOff>
                  </from>
                  <to>
                    <xdr:col>6</xdr:col>
                    <xdr:colOff>297180</xdr:colOff>
                    <xdr:row>24</xdr:row>
                    <xdr:rowOff>251460</xdr:rowOff>
                  </to>
                </anchor>
              </controlPr>
            </control>
          </mc:Choice>
        </mc:AlternateContent>
        <mc:AlternateContent xmlns:mc="http://schemas.openxmlformats.org/markup-compatibility/2006">
          <mc:Choice Requires="x14">
            <control shapeId="640088" r:id="rId91" name="Option Button 88">
              <controlPr defaultSize="0" autoFill="0" autoLine="0" autoPict="0">
                <anchor moveWithCells="1">
                  <from>
                    <xdr:col>8</xdr:col>
                    <xdr:colOff>68580</xdr:colOff>
                    <xdr:row>24</xdr:row>
                    <xdr:rowOff>129540</xdr:rowOff>
                  </from>
                  <to>
                    <xdr:col>8</xdr:col>
                    <xdr:colOff>297180</xdr:colOff>
                    <xdr:row>24</xdr:row>
                    <xdr:rowOff>251460</xdr:rowOff>
                  </to>
                </anchor>
              </controlPr>
            </control>
          </mc:Choice>
        </mc:AlternateContent>
        <mc:AlternateContent xmlns:mc="http://schemas.openxmlformats.org/markup-compatibility/2006">
          <mc:Choice Requires="x14">
            <control shapeId="640089" r:id="rId92" name="Option Button 89">
              <controlPr defaultSize="0" autoFill="0" autoLine="0" autoPict="0">
                <anchor moveWithCells="1">
                  <from>
                    <xdr:col>10</xdr:col>
                    <xdr:colOff>68580</xdr:colOff>
                    <xdr:row>24</xdr:row>
                    <xdr:rowOff>129540</xdr:rowOff>
                  </from>
                  <to>
                    <xdr:col>10</xdr:col>
                    <xdr:colOff>297180</xdr:colOff>
                    <xdr:row>24</xdr:row>
                    <xdr:rowOff>251460</xdr:rowOff>
                  </to>
                </anchor>
              </controlPr>
            </control>
          </mc:Choice>
        </mc:AlternateContent>
        <mc:AlternateContent xmlns:mc="http://schemas.openxmlformats.org/markup-compatibility/2006">
          <mc:Choice Requires="x14">
            <control shapeId="640090" r:id="rId93" name="Option Button 90">
              <controlPr defaultSize="0" autoFill="0" autoLine="0" autoPict="0">
                <anchor moveWithCells="1">
                  <from>
                    <xdr:col>12</xdr:col>
                    <xdr:colOff>68580</xdr:colOff>
                    <xdr:row>24</xdr:row>
                    <xdr:rowOff>129540</xdr:rowOff>
                  </from>
                  <to>
                    <xdr:col>12</xdr:col>
                    <xdr:colOff>297180</xdr:colOff>
                    <xdr:row>24</xdr:row>
                    <xdr:rowOff>251460</xdr:rowOff>
                  </to>
                </anchor>
              </controlPr>
            </control>
          </mc:Choice>
        </mc:AlternateContent>
        <mc:AlternateContent xmlns:mc="http://schemas.openxmlformats.org/markup-compatibility/2006">
          <mc:Choice Requires="x14">
            <control shapeId="640091" r:id="rId94" name="Option Button 91">
              <controlPr defaultSize="0" autoFill="0" autoLine="0" autoPict="0">
                <anchor moveWithCells="1">
                  <from>
                    <xdr:col>14</xdr:col>
                    <xdr:colOff>68580</xdr:colOff>
                    <xdr:row>24</xdr:row>
                    <xdr:rowOff>129540</xdr:rowOff>
                  </from>
                  <to>
                    <xdr:col>14</xdr:col>
                    <xdr:colOff>297180</xdr:colOff>
                    <xdr:row>24</xdr:row>
                    <xdr:rowOff>251460</xdr:rowOff>
                  </to>
                </anchor>
              </controlPr>
            </control>
          </mc:Choice>
        </mc:AlternateContent>
        <mc:AlternateContent xmlns:mc="http://schemas.openxmlformats.org/markup-compatibility/2006">
          <mc:Choice Requires="x14">
            <control shapeId="640092" r:id="rId95" name="Group Box 92">
              <controlPr defaultSize="0" print="0" autoFill="0" autoPict="0">
                <anchor moveWithCells="1">
                  <from>
                    <xdr:col>5</xdr:col>
                    <xdr:colOff>53340</xdr:colOff>
                    <xdr:row>25</xdr:row>
                    <xdr:rowOff>99060</xdr:rowOff>
                  </from>
                  <to>
                    <xdr:col>15</xdr:col>
                    <xdr:colOff>114300</xdr:colOff>
                    <xdr:row>25</xdr:row>
                    <xdr:rowOff>281940</xdr:rowOff>
                  </to>
                </anchor>
              </controlPr>
            </control>
          </mc:Choice>
        </mc:AlternateContent>
        <mc:AlternateContent xmlns:mc="http://schemas.openxmlformats.org/markup-compatibility/2006">
          <mc:Choice Requires="x14">
            <control shapeId="640093" r:id="rId96" name="Option Button 93">
              <controlPr defaultSize="0" autoFill="0" autoLine="0" autoPict="0">
                <anchor moveWithCells="1">
                  <from>
                    <xdr:col>6</xdr:col>
                    <xdr:colOff>68580</xdr:colOff>
                    <xdr:row>25</xdr:row>
                    <xdr:rowOff>129540</xdr:rowOff>
                  </from>
                  <to>
                    <xdr:col>6</xdr:col>
                    <xdr:colOff>297180</xdr:colOff>
                    <xdr:row>25</xdr:row>
                    <xdr:rowOff>251460</xdr:rowOff>
                  </to>
                </anchor>
              </controlPr>
            </control>
          </mc:Choice>
        </mc:AlternateContent>
        <mc:AlternateContent xmlns:mc="http://schemas.openxmlformats.org/markup-compatibility/2006">
          <mc:Choice Requires="x14">
            <control shapeId="640094" r:id="rId97" name="Option Button 94">
              <controlPr defaultSize="0" autoFill="0" autoLine="0" autoPict="0">
                <anchor moveWithCells="1">
                  <from>
                    <xdr:col>8</xdr:col>
                    <xdr:colOff>68580</xdr:colOff>
                    <xdr:row>25</xdr:row>
                    <xdr:rowOff>129540</xdr:rowOff>
                  </from>
                  <to>
                    <xdr:col>8</xdr:col>
                    <xdr:colOff>297180</xdr:colOff>
                    <xdr:row>25</xdr:row>
                    <xdr:rowOff>251460</xdr:rowOff>
                  </to>
                </anchor>
              </controlPr>
            </control>
          </mc:Choice>
        </mc:AlternateContent>
        <mc:AlternateContent xmlns:mc="http://schemas.openxmlformats.org/markup-compatibility/2006">
          <mc:Choice Requires="x14">
            <control shapeId="640095" r:id="rId98" name="Option Button 95">
              <controlPr defaultSize="0" autoFill="0" autoLine="0" autoPict="0">
                <anchor moveWithCells="1">
                  <from>
                    <xdr:col>10</xdr:col>
                    <xdr:colOff>68580</xdr:colOff>
                    <xdr:row>25</xdr:row>
                    <xdr:rowOff>129540</xdr:rowOff>
                  </from>
                  <to>
                    <xdr:col>10</xdr:col>
                    <xdr:colOff>297180</xdr:colOff>
                    <xdr:row>25</xdr:row>
                    <xdr:rowOff>251460</xdr:rowOff>
                  </to>
                </anchor>
              </controlPr>
            </control>
          </mc:Choice>
        </mc:AlternateContent>
        <mc:AlternateContent xmlns:mc="http://schemas.openxmlformats.org/markup-compatibility/2006">
          <mc:Choice Requires="x14">
            <control shapeId="640096" r:id="rId99" name="Option Button 96">
              <controlPr defaultSize="0" autoFill="0" autoLine="0" autoPict="0">
                <anchor moveWithCells="1">
                  <from>
                    <xdr:col>12</xdr:col>
                    <xdr:colOff>68580</xdr:colOff>
                    <xdr:row>25</xdr:row>
                    <xdr:rowOff>129540</xdr:rowOff>
                  </from>
                  <to>
                    <xdr:col>12</xdr:col>
                    <xdr:colOff>297180</xdr:colOff>
                    <xdr:row>25</xdr:row>
                    <xdr:rowOff>251460</xdr:rowOff>
                  </to>
                </anchor>
              </controlPr>
            </control>
          </mc:Choice>
        </mc:AlternateContent>
        <mc:AlternateContent xmlns:mc="http://schemas.openxmlformats.org/markup-compatibility/2006">
          <mc:Choice Requires="x14">
            <control shapeId="640097" r:id="rId100" name="Option Button 97">
              <controlPr defaultSize="0" autoFill="0" autoLine="0" autoPict="0">
                <anchor moveWithCells="1">
                  <from>
                    <xdr:col>14</xdr:col>
                    <xdr:colOff>68580</xdr:colOff>
                    <xdr:row>25</xdr:row>
                    <xdr:rowOff>129540</xdr:rowOff>
                  </from>
                  <to>
                    <xdr:col>14</xdr:col>
                    <xdr:colOff>297180</xdr:colOff>
                    <xdr:row>25</xdr:row>
                    <xdr:rowOff>251460</xdr:rowOff>
                  </to>
                </anchor>
              </controlPr>
            </control>
          </mc:Choice>
        </mc:AlternateContent>
        <mc:AlternateContent xmlns:mc="http://schemas.openxmlformats.org/markup-compatibility/2006">
          <mc:Choice Requires="x14">
            <control shapeId="640098" r:id="rId101" name="Group Box 98">
              <controlPr defaultSize="0" print="0" autoFill="0" autoPict="0">
                <anchor moveWithCells="1">
                  <from>
                    <xdr:col>5</xdr:col>
                    <xdr:colOff>53340</xdr:colOff>
                    <xdr:row>27</xdr:row>
                    <xdr:rowOff>99060</xdr:rowOff>
                  </from>
                  <to>
                    <xdr:col>15</xdr:col>
                    <xdr:colOff>68580</xdr:colOff>
                    <xdr:row>27</xdr:row>
                    <xdr:rowOff>281940</xdr:rowOff>
                  </to>
                </anchor>
              </controlPr>
            </control>
          </mc:Choice>
        </mc:AlternateContent>
        <mc:AlternateContent xmlns:mc="http://schemas.openxmlformats.org/markup-compatibility/2006">
          <mc:Choice Requires="x14">
            <control shapeId="640099" r:id="rId102" name="Option Button 99">
              <controlPr defaultSize="0" autoFill="0" autoLine="0" autoPict="0">
                <anchor moveWithCells="1">
                  <from>
                    <xdr:col>6</xdr:col>
                    <xdr:colOff>68580</xdr:colOff>
                    <xdr:row>27</xdr:row>
                    <xdr:rowOff>129540</xdr:rowOff>
                  </from>
                  <to>
                    <xdr:col>6</xdr:col>
                    <xdr:colOff>289560</xdr:colOff>
                    <xdr:row>27</xdr:row>
                    <xdr:rowOff>243840</xdr:rowOff>
                  </to>
                </anchor>
              </controlPr>
            </control>
          </mc:Choice>
        </mc:AlternateContent>
        <mc:AlternateContent xmlns:mc="http://schemas.openxmlformats.org/markup-compatibility/2006">
          <mc:Choice Requires="x14">
            <control shapeId="640100" r:id="rId103" name="Option Button 100">
              <controlPr defaultSize="0" autoFill="0" autoLine="0" autoPict="0">
                <anchor moveWithCells="1">
                  <from>
                    <xdr:col>8</xdr:col>
                    <xdr:colOff>60960</xdr:colOff>
                    <xdr:row>27</xdr:row>
                    <xdr:rowOff>129540</xdr:rowOff>
                  </from>
                  <to>
                    <xdr:col>8</xdr:col>
                    <xdr:colOff>281940</xdr:colOff>
                    <xdr:row>27</xdr:row>
                    <xdr:rowOff>243840</xdr:rowOff>
                  </to>
                </anchor>
              </controlPr>
            </control>
          </mc:Choice>
        </mc:AlternateContent>
        <mc:AlternateContent xmlns:mc="http://schemas.openxmlformats.org/markup-compatibility/2006">
          <mc:Choice Requires="x14">
            <control shapeId="640101" r:id="rId104" name="Option Button 101">
              <controlPr defaultSize="0" autoFill="0" autoLine="0" autoPict="0">
                <anchor moveWithCells="1">
                  <from>
                    <xdr:col>10</xdr:col>
                    <xdr:colOff>45720</xdr:colOff>
                    <xdr:row>27</xdr:row>
                    <xdr:rowOff>129540</xdr:rowOff>
                  </from>
                  <to>
                    <xdr:col>10</xdr:col>
                    <xdr:colOff>266700</xdr:colOff>
                    <xdr:row>27</xdr:row>
                    <xdr:rowOff>243840</xdr:rowOff>
                  </to>
                </anchor>
              </controlPr>
            </control>
          </mc:Choice>
        </mc:AlternateContent>
        <mc:AlternateContent xmlns:mc="http://schemas.openxmlformats.org/markup-compatibility/2006">
          <mc:Choice Requires="x14">
            <control shapeId="640102" r:id="rId105" name="Option Button 102">
              <controlPr defaultSize="0" autoFill="0" autoLine="0" autoPict="0">
                <anchor moveWithCells="1">
                  <from>
                    <xdr:col>12</xdr:col>
                    <xdr:colOff>38100</xdr:colOff>
                    <xdr:row>27</xdr:row>
                    <xdr:rowOff>129540</xdr:rowOff>
                  </from>
                  <to>
                    <xdr:col>12</xdr:col>
                    <xdr:colOff>259080</xdr:colOff>
                    <xdr:row>27</xdr:row>
                    <xdr:rowOff>243840</xdr:rowOff>
                  </to>
                </anchor>
              </controlPr>
            </control>
          </mc:Choice>
        </mc:AlternateContent>
        <mc:AlternateContent xmlns:mc="http://schemas.openxmlformats.org/markup-compatibility/2006">
          <mc:Choice Requires="x14">
            <control shapeId="640103" r:id="rId106" name="Option Button 103">
              <controlPr defaultSize="0" autoFill="0" autoLine="0" autoPict="0">
                <anchor moveWithCells="1">
                  <from>
                    <xdr:col>14</xdr:col>
                    <xdr:colOff>30480</xdr:colOff>
                    <xdr:row>27</xdr:row>
                    <xdr:rowOff>129540</xdr:rowOff>
                  </from>
                  <to>
                    <xdr:col>14</xdr:col>
                    <xdr:colOff>251460</xdr:colOff>
                    <xdr:row>27</xdr:row>
                    <xdr:rowOff>243840</xdr:rowOff>
                  </to>
                </anchor>
              </controlPr>
            </control>
          </mc:Choice>
        </mc:AlternateContent>
        <mc:AlternateContent xmlns:mc="http://schemas.openxmlformats.org/markup-compatibility/2006">
          <mc:Choice Requires="x14">
            <control shapeId="640104" r:id="rId107" name="Group Box 104">
              <controlPr defaultSize="0" print="0" autoFill="0" autoPict="0">
                <anchor moveWithCells="1">
                  <from>
                    <xdr:col>5</xdr:col>
                    <xdr:colOff>53340</xdr:colOff>
                    <xdr:row>28</xdr:row>
                    <xdr:rowOff>99060</xdr:rowOff>
                  </from>
                  <to>
                    <xdr:col>15</xdr:col>
                    <xdr:colOff>68580</xdr:colOff>
                    <xdr:row>28</xdr:row>
                    <xdr:rowOff>281940</xdr:rowOff>
                  </to>
                </anchor>
              </controlPr>
            </control>
          </mc:Choice>
        </mc:AlternateContent>
        <mc:AlternateContent xmlns:mc="http://schemas.openxmlformats.org/markup-compatibility/2006">
          <mc:Choice Requires="x14">
            <control shapeId="640105" r:id="rId108" name="Option Button 105">
              <controlPr defaultSize="0" autoFill="0" autoLine="0" autoPict="0">
                <anchor moveWithCells="1">
                  <from>
                    <xdr:col>6</xdr:col>
                    <xdr:colOff>68580</xdr:colOff>
                    <xdr:row>28</xdr:row>
                    <xdr:rowOff>129540</xdr:rowOff>
                  </from>
                  <to>
                    <xdr:col>6</xdr:col>
                    <xdr:colOff>289560</xdr:colOff>
                    <xdr:row>28</xdr:row>
                    <xdr:rowOff>251460</xdr:rowOff>
                  </to>
                </anchor>
              </controlPr>
            </control>
          </mc:Choice>
        </mc:AlternateContent>
        <mc:AlternateContent xmlns:mc="http://schemas.openxmlformats.org/markup-compatibility/2006">
          <mc:Choice Requires="x14">
            <control shapeId="640106" r:id="rId109" name="Option Button 106">
              <controlPr defaultSize="0" autoFill="0" autoLine="0" autoPict="0">
                <anchor moveWithCells="1">
                  <from>
                    <xdr:col>8</xdr:col>
                    <xdr:colOff>60960</xdr:colOff>
                    <xdr:row>28</xdr:row>
                    <xdr:rowOff>129540</xdr:rowOff>
                  </from>
                  <to>
                    <xdr:col>8</xdr:col>
                    <xdr:colOff>281940</xdr:colOff>
                    <xdr:row>28</xdr:row>
                    <xdr:rowOff>251460</xdr:rowOff>
                  </to>
                </anchor>
              </controlPr>
            </control>
          </mc:Choice>
        </mc:AlternateContent>
        <mc:AlternateContent xmlns:mc="http://schemas.openxmlformats.org/markup-compatibility/2006">
          <mc:Choice Requires="x14">
            <control shapeId="640107" r:id="rId110" name="Option Button 107">
              <controlPr defaultSize="0" autoFill="0" autoLine="0" autoPict="0">
                <anchor moveWithCells="1">
                  <from>
                    <xdr:col>10</xdr:col>
                    <xdr:colOff>45720</xdr:colOff>
                    <xdr:row>28</xdr:row>
                    <xdr:rowOff>129540</xdr:rowOff>
                  </from>
                  <to>
                    <xdr:col>10</xdr:col>
                    <xdr:colOff>266700</xdr:colOff>
                    <xdr:row>28</xdr:row>
                    <xdr:rowOff>251460</xdr:rowOff>
                  </to>
                </anchor>
              </controlPr>
            </control>
          </mc:Choice>
        </mc:AlternateContent>
        <mc:AlternateContent xmlns:mc="http://schemas.openxmlformats.org/markup-compatibility/2006">
          <mc:Choice Requires="x14">
            <control shapeId="640108" r:id="rId111" name="Option Button 108">
              <controlPr defaultSize="0" autoFill="0" autoLine="0" autoPict="0">
                <anchor moveWithCells="1">
                  <from>
                    <xdr:col>12</xdr:col>
                    <xdr:colOff>38100</xdr:colOff>
                    <xdr:row>28</xdr:row>
                    <xdr:rowOff>129540</xdr:rowOff>
                  </from>
                  <to>
                    <xdr:col>12</xdr:col>
                    <xdr:colOff>259080</xdr:colOff>
                    <xdr:row>28</xdr:row>
                    <xdr:rowOff>251460</xdr:rowOff>
                  </to>
                </anchor>
              </controlPr>
            </control>
          </mc:Choice>
        </mc:AlternateContent>
        <mc:AlternateContent xmlns:mc="http://schemas.openxmlformats.org/markup-compatibility/2006">
          <mc:Choice Requires="x14">
            <control shapeId="640109" r:id="rId112" name="Option Button 109">
              <controlPr defaultSize="0" autoFill="0" autoLine="0" autoPict="0">
                <anchor moveWithCells="1">
                  <from>
                    <xdr:col>14</xdr:col>
                    <xdr:colOff>30480</xdr:colOff>
                    <xdr:row>28</xdr:row>
                    <xdr:rowOff>129540</xdr:rowOff>
                  </from>
                  <to>
                    <xdr:col>14</xdr:col>
                    <xdr:colOff>251460</xdr:colOff>
                    <xdr:row>28</xdr:row>
                    <xdr:rowOff>251460</xdr:rowOff>
                  </to>
                </anchor>
              </controlPr>
            </control>
          </mc:Choice>
        </mc:AlternateContent>
        <mc:AlternateContent xmlns:mc="http://schemas.openxmlformats.org/markup-compatibility/2006">
          <mc:Choice Requires="x14">
            <control shapeId="640110" r:id="rId113" name="Group Box 110">
              <controlPr defaultSize="0" print="0" autoFill="0" autoPict="0">
                <anchor moveWithCells="1">
                  <from>
                    <xdr:col>5</xdr:col>
                    <xdr:colOff>53340</xdr:colOff>
                    <xdr:row>29</xdr:row>
                    <xdr:rowOff>99060</xdr:rowOff>
                  </from>
                  <to>
                    <xdr:col>15</xdr:col>
                    <xdr:colOff>68580</xdr:colOff>
                    <xdr:row>29</xdr:row>
                    <xdr:rowOff>281940</xdr:rowOff>
                  </to>
                </anchor>
              </controlPr>
            </control>
          </mc:Choice>
        </mc:AlternateContent>
        <mc:AlternateContent xmlns:mc="http://schemas.openxmlformats.org/markup-compatibility/2006">
          <mc:Choice Requires="x14">
            <control shapeId="640111" r:id="rId114" name="Option Button 111">
              <controlPr defaultSize="0" autoFill="0" autoLine="0" autoPict="0">
                <anchor moveWithCells="1">
                  <from>
                    <xdr:col>6</xdr:col>
                    <xdr:colOff>68580</xdr:colOff>
                    <xdr:row>29</xdr:row>
                    <xdr:rowOff>129540</xdr:rowOff>
                  </from>
                  <to>
                    <xdr:col>6</xdr:col>
                    <xdr:colOff>289560</xdr:colOff>
                    <xdr:row>29</xdr:row>
                    <xdr:rowOff>243840</xdr:rowOff>
                  </to>
                </anchor>
              </controlPr>
            </control>
          </mc:Choice>
        </mc:AlternateContent>
        <mc:AlternateContent xmlns:mc="http://schemas.openxmlformats.org/markup-compatibility/2006">
          <mc:Choice Requires="x14">
            <control shapeId="640112" r:id="rId115" name="Option Button 112">
              <controlPr defaultSize="0" autoFill="0" autoLine="0" autoPict="0">
                <anchor moveWithCells="1">
                  <from>
                    <xdr:col>8</xdr:col>
                    <xdr:colOff>60960</xdr:colOff>
                    <xdr:row>29</xdr:row>
                    <xdr:rowOff>129540</xdr:rowOff>
                  </from>
                  <to>
                    <xdr:col>8</xdr:col>
                    <xdr:colOff>281940</xdr:colOff>
                    <xdr:row>29</xdr:row>
                    <xdr:rowOff>243840</xdr:rowOff>
                  </to>
                </anchor>
              </controlPr>
            </control>
          </mc:Choice>
        </mc:AlternateContent>
        <mc:AlternateContent xmlns:mc="http://schemas.openxmlformats.org/markup-compatibility/2006">
          <mc:Choice Requires="x14">
            <control shapeId="640113" r:id="rId116" name="Option Button 113">
              <controlPr defaultSize="0" autoFill="0" autoLine="0" autoPict="0">
                <anchor moveWithCells="1">
                  <from>
                    <xdr:col>10</xdr:col>
                    <xdr:colOff>45720</xdr:colOff>
                    <xdr:row>29</xdr:row>
                    <xdr:rowOff>129540</xdr:rowOff>
                  </from>
                  <to>
                    <xdr:col>10</xdr:col>
                    <xdr:colOff>266700</xdr:colOff>
                    <xdr:row>29</xdr:row>
                    <xdr:rowOff>243840</xdr:rowOff>
                  </to>
                </anchor>
              </controlPr>
            </control>
          </mc:Choice>
        </mc:AlternateContent>
        <mc:AlternateContent xmlns:mc="http://schemas.openxmlformats.org/markup-compatibility/2006">
          <mc:Choice Requires="x14">
            <control shapeId="640114" r:id="rId117" name="Option Button 114">
              <controlPr defaultSize="0" autoFill="0" autoLine="0" autoPict="0">
                <anchor moveWithCells="1">
                  <from>
                    <xdr:col>12</xdr:col>
                    <xdr:colOff>38100</xdr:colOff>
                    <xdr:row>29</xdr:row>
                    <xdr:rowOff>129540</xdr:rowOff>
                  </from>
                  <to>
                    <xdr:col>12</xdr:col>
                    <xdr:colOff>259080</xdr:colOff>
                    <xdr:row>29</xdr:row>
                    <xdr:rowOff>243840</xdr:rowOff>
                  </to>
                </anchor>
              </controlPr>
            </control>
          </mc:Choice>
        </mc:AlternateContent>
        <mc:AlternateContent xmlns:mc="http://schemas.openxmlformats.org/markup-compatibility/2006">
          <mc:Choice Requires="x14">
            <control shapeId="640115" r:id="rId118" name="Option Button 115">
              <controlPr defaultSize="0" autoFill="0" autoLine="0" autoPict="0">
                <anchor moveWithCells="1">
                  <from>
                    <xdr:col>14</xdr:col>
                    <xdr:colOff>30480</xdr:colOff>
                    <xdr:row>29</xdr:row>
                    <xdr:rowOff>129540</xdr:rowOff>
                  </from>
                  <to>
                    <xdr:col>14</xdr:col>
                    <xdr:colOff>251460</xdr:colOff>
                    <xdr:row>29</xdr:row>
                    <xdr:rowOff>243840</xdr:rowOff>
                  </to>
                </anchor>
              </controlPr>
            </control>
          </mc:Choice>
        </mc:AlternateContent>
        <mc:AlternateContent xmlns:mc="http://schemas.openxmlformats.org/markup-compatibility/2006">
          <mc:Choice Requires="x14">
            <control shapeId="640116" r:id="rId119" name="Group Box 116">
              <controlPr defaultSize="0" print="0" autoFill="0" autoPict="0">
                <anchor moveWithCells="1">
                  <from>
                    <xdr:col>5</xdr:col>
                    <xdr:colOff>53340</xdr:colOff>
                    <xdr:row>26</xdr:row>
                    <xdr:rowOff>99060</xdr:rowOff>
                  </from>
                  <to>
                    <xdr:col>15</xdr:col>
                    <xdr:colOff>76200</xdr:colOff>
                    <xdr:row>26</xdr:row>
                    <xdr:rowOff>281940</xdr:rowOff>
                  </to>
                </anchor>
              </controlPr>
            </control>
          </mc:Choice>
        </mc:AlternateContent>
        <mc:AlternateContent xmlns:mc="http://schemas.openxmlformats.org/markup-compatibility/2006">
          <mc:Choice Requires="x14">
            <control shapeId="640117" r:id="rId120" name="Option Button 117">
              <controlPr defaultSize="0" autoFill="0" autoLine="0" autoPict="0">
                <anchor moveWithCells="1">
                  <from>
                    <xdr:col>6</xdr:col>
                    <xdr:colOff>68580</xdr:colOff>
                    <xdr:row>26</xdr:row>
                    <xdr:rowOff>129540</xdr:rowOff>
                  </from>
                  <to>
                    <xdr:col>6</xdr:col>
                    <xdr:colOff>289560</xdr:colOff>
                    <xdr:row>26</xdr:row>
                    <xdr:rowOff>251460</xdr:rowOff>
                  </to>
                </anchor>
              </controlPr>
            </control>
          </mc:Choice>
        </mc:AlternateContent>
        <mc:AlternateContent xmlns:mc="http://schemas.openxmlformats.org/markup-compatibility/2006">
          <mc:Choice Requires="x14">
            <control shapeId="640118" r:id="rId121" name="Option Button 118">
              <controlPr defaultSize="0" autoFill="0" autoLine="0" autoPict="0">
                <anchor moveWithCells="1">
                  <from>
                    <xdr:col>8</xdr:col>
                    <xdr:colOff>60960</xdr:colOff>
                    <xdr:row>26</xdr:row>
                    <xdr:rowOff>129540</xdr:rowOff>
                  </from>
                  <to>
                    <xdr:col>8</xdr:col>
                    <xdr:colOff>281940</xdr:colOff>
                    <xdr:row>26</xdr:row>
                    <xdr:rowOff>251460</xdr:rowOff>
                  </to>
                </anchor>
              </controlPr>
            </control>
          </mc:Choice>
        </mc:AlternateContent>
        <mc:AlternateContent xmlns:mc="http://schemas.openxmlformats.org/markup-compatibility/2006">
          <mc:Choice Requires="x14">
            <control shapeId="640119" r:id="rId122" name="Option Button 119">
              <controlPr defaultSize="0" autoFill="0" autoLine="0" autoPict="0">
                <anchor moveWithCells="1">
                  <from>
                    <xdr:col>10</xdr:col>
                    <xdr:colOff>53340</xdr:colOff>
                    <xdr:row>26</xdr:row>
                    <xdr:rowOff>129540</xdr:rowOff>
                  </from>
                  <to>
                    <xdr:col>10</xdr:col>
                    <xdr:colOff>274320</xdr:colOff>
                    <xdr:row>26</xdr:row>
                    <xdr:rowOff>251460</xdr:rowOff>
                  </to>
                </anchor>
              </controlPr>
            </control>
          </mc:Choice>
        </mc:AlternateContent>
        <mc:AlternateContent xmlns:mc="http://schemas.openxmlformats.org/markup-compatibility/2006">
          <mc:Choice Requires="x14">
            <control shapeId="640120" r:id="rId123" name="Option Button 120">
              <controlPr defaultSize="0" autoFill="0" autoLine="0" autoPict="0">
                <anchor moveWithCells="1">
                  <from>
                    <xdr:col>12</xdr:col>
                    <xdr:colOff>45720</xdr:colOff>
                    <xdr:row>26</xdr:row>
                    <xdr:rowOff>129540</xdr:rowOff>
                  </from>
                  <to>
                    <xdr:col>12</xdr:col>
                    <xdr:colOff>266700</xdr:colOff>
                    <xdr:row>26</xdr:row>
                    <xdr:rowOff>251460</xdr:rowOff>
                  </to>
                </anchor>
              </controlPr>
            </control>
          </mc:Choice>
        </mc:AlternateContent>
        <mc:AlternateContent xmlns:mc="http://schemas.openxmlformats.org/markup-compatibility/2006">
          <mc:Choice Requires="x14">
            <control shapeId="640121" r:id="rId124" name="Option Button 121">
              <controlPr defaultSize="0" autoFill="0" autoLine="0" autoPict="0">
                <anchor moveWithCells="1">
                  <from>
                    <xdr:col>14</xdr:col>
                    <xdr:colOff>38100</xdr:colOff>
                    <xdr:row>26</xdr:row>
                    <xdr:rowOff>129540</xdr:rowOff>
                  </from>
                  <to>
                    <xdr:col>14</xdr:col>
                    <xdr:colOff>259080</xdr:colOff>
                    <xdr:row>26</xdr:row>
                    <xdr:rowOff>251460</xdr:rowOff>
                  </to>
                </anchor>
              </controlPr>
            </control>
          </mc:Choice>
        </mc:AlternateContent>
        <mc:AlternateContent xmlns:mc="http://schemas.openxmlformats.org/markup-compatibility/2006">
          <mc:Choice Requires="x14">
            <control shapeId="640122" r:id="rId125" name="Group Box 122">
              <controlPr defaultSize="0" print="0" autoFill="0" autoPict="0">
                <anchor moveWithCells="1">
                  <from>
                    <xdr:col>5</xdr:col>
                    <xdr:colOff>53340</xdr:colOff>
                    <xdr:row>30</xdr:row>
                    <xdr:rowOff>99060</xdr:rowOff>
                  </from>
                  <to>
                    <xdr:col>15</xdr:col>
                    <xdr:colOff>68580</xdr:colOff>
                    <xdr:row>30</xdr:row>
                    <xdr:rowOff>281940</xdr:rowOff>
                  </to>
                </anchor>
              </controlPr>
            </control>
          </mc:Choice>
        </mc:AlternateContent>
        <mc:AlternateContent xmlns:mc="http://schemas.openxmlformats.org/markup-compatibility/2006">
          <mc:Choice Requires="x14">
            <control shapeId="640123" r:id="rId126" name="Option Button 123">
              <controlPr defaultSize="0" autoFill="0" autoLine="0" autoPict="0">
                <anchor moveWithCells="1">
                  <from>
                    <xdr:col>6</xdr:col>
                    <xdr:colOff>68580</xdr:colOff>
                    <xdr:row>30</xdr:row>
                    <xdr:rowOff>129540</xdr:rowOff>
                  </from>
                  <to>
                    <xdr:col>6</xdr:col>
                    <xdr:colOff>289560</xdr:colOff>
                    <xdr:row>30</xdr:row>
                    <xdr:rowOff>243840</xdr:rowOff>
                  </to>
                </anchor>
              </controlPr>
            </control>
          </mc:Choice>
        </mc:AlternateContent>
        <mc:AlternateContent xmlns:mc="http://schemas.openxmlformats.org/markup-compatibility/2006">
          <mc:Choice Requires="x14">
            <control shapeId="640124" r:id="rId127" name="Option Button 124">
              <controlPr defaultSize="0" autoFill="0" autoLine="0" autoPict="0">
                <anchor moveWithCells="1">
                  <from>
                    <xdr:col>8</xdr:col>
                    <xdr:colOff>60960</xdr:colOff>
                    <xdr:row>30</xdr:row>
                    <xdr:rowOff>129540</xdr:rowOff>
                  </from>
                  <to>
                    <xdr:col>8</xdr:col>
                    <xdr:colOff>281940</xdr:colOff>
                    <xdr:row>30</xdr:row>
                    <xdr:rowOff>243840</xdr:rowOff>
                  </to>
                </anchor>
              </controlPr>
            </control>
          </mc:Choice>
        </mc:AlternateContent>
        <mc:AlternateContent xmlns:mc="http://schemas.openxmlformats.org/markup-compatibility/2006">
          <mc:Choice Requires="x14">
            <control shapeId="640125" r:id="rId128" name="Option Button 125">
              <controlPr defaultSize="0" autoFill="0" autoLine="0" autoPict="0">
                <anchor moveWithCells="1">
                  <from>
                    <xdr:col>10</xdr:col>
                    <xdr:colOff>45720</xdr:colOff>
                    <xdr:row>30</xdr:row>
                    <xdr:rowOff>129540</xdr:rowOff>
                  </from>
                  <to>
                    <xdr:col>10</xdr:col>
                    <xdr:colOff>266700</xdr:colOff>
                    <xdr:row>30</xdr:row>
                    <xdr:rowOff>243840</xdr:rowOff>
                  </to>
                </anchor>
              </controlPr>
            </control>
          </mc:Choice>
        </mc:AlternateContent>
        <mc:AlternateContent xmlns:mc="http://schemas.openxmlformats.org/markup-compatibility/2006">
          <mc:Choice Requires="x14">
            <control shapeId="640126" r:id="rId129" name="Option Button 126">
              <controlPr defaultSize="0" autoFill="0" autoLine="0" autoPict="0">
                <anchor moveWithCells="1">
                  <from>
                    <xdr:col>12</xdr:col>
                    <xdr:colOff>38100</xdr:colOff>
                    <xdr:row>30</xdr:row>
                    <xdr:rowOff>129540</xdr:rowOff>
                  </from>
                  <to>
                    <xdr:col>12</xdr:col>
                    <xdr:colOff>259080</xdr:colOff>
                    <xdr:row>30</xdr:row>
                    <xdr:rowOff>243840</xdr:rowOff>
                  </to>
                </anchor>
              </controlPr>
            </control>
          </mc:Choice>
        </mc:AlternateContent>
        <mc:AlternateContent xmlns:mc="http://schemas.openxmlformats.org/markup-compatibility/2006">
          <mc:Choice Requires="x14">
            <control shapeId="640127" r:id="rId130" name="Option Button 127">
              <controlPr defaultSize="0" autoFill="0" autoLine="0" autoPict="0">
                <anchor moveWithCells="1">
                  <from>
                    <xdr:col>14</xdr:col>
                    <xdr:colOff>30480</xdr:colOff>
                    <xdr:row>30</xdr:row>
                    <xdr:rowOff>129540</xdr:rowOff>
                  </from>
                  <to>
                    <xdr:col>14</xdr:col>
                    <xdr:colOff>251460</xdr:colOff>
                    <xdr:row>30</xdr:row>
                    <xdr:rowOff>243840</xdr:rowOff>
                  </to>
                </anchor>
              </controlPr>
            </control>
          </mc:Choice>
        </mc:AlternateContent>
        <mc:AlternateContent xmlns:mc="http://schemas.openxmlformats.org/markup-compatibility/2006">
          <mc:Choice Requires="x14">
            <control shapeId="640128" r:id="rId131" name="Group Box 128">
              <controlPr defaultSize="0" print="0" autoFill="0" autoPict="0">
                <anchor moveWithCells="1">
                  <from>
                    <xdr:col>5</xdr:col>
                    <xdr:colOff>53340</xdr:colOff>
                    <xdr:row>31</xdr:row>
                    <xdr:rowOff>99060</xdr:rowOff>
                  </from>
                  <to>
                    <xdr:col>15</xdr:col>
                    <xdr:colOff>68580</xdr:colOff>
                    <xdr:row>31</xdr:row>
                    <xdr:rowOff>281940</xdr:rowOff>
                  </to>
                </anchor>
              </controlPr>
            </control>
          </mc:Choice>
        </mc:AlternateContent>
        <mc:AlternateContent xmlns:mc="http://schemas.openxmlformats.org/markup-compatibility/2006">
          <mc:Choice Requires="x14">
            <control shapeId="640129" r:id="rId132" name="Option Button 129">
              <controlPr defaultSize="0" autoFill="0" autoLine="0" autoPict="0">
                <anchor moveWithCells="1">
                  <from>
                    <xdr:col>6</xdr:col>
                    <xdr:colOff>68580</xdr:colOff>
                    <xdr:row>31</xdr:row>
                    <xdr:rowOff>129540</xdr:rowOff>
                  </from>
                  <to>
                    <xdr:col>6</xdr:col>
                    <xdr:colOff>289560</xdr:colOff>
                    <xdr:row>31</xdr:row>
                    <xdr:rowOff>243840</xdr:rowOff>
                  </to>
                </anchor>
              </controlPr>
            </control>
          </mc:Choice>
        </mc:AlternateContent>
        <mc:AlternateContent xmlns:mc="http://schemas.openxmlformats.org/markup-compatibility/2006">
          <mc:Choice Requires="x14">
            <control shapeId="640130" r:id="rId133" name="Option Button 130">
              <controlPr defaultSize="0" autoFill="0" autoLine="0" autoPict="0">
                <anchor moveWithCells="1">
                  <from>
                    <xdr:col>8</xdr:col>
                    <xdr:colOff>60960</xdr:colOff>
                    <xdr:row>31</xdr:row>
                    <xdr:rowOff>129540</xdr:rowOff>
                  </from>
                  <to>
                    <xdr:col>8</xdr:col>
                    <xdr:colOff>281940</xdr:colOff>
                    <xdr:row>31</xdr:row>
                    <xdr:rowOff>243840</xdr:rowOff>
                  </to>
                </anchor>
              </controlPr>
            </control>
          </mc:Choice>
        </mc:AlternateContent>
        <mc:AlternateContent xmlns:mc="http://schemas.openxmlformats.org/markup-compatibility/2006">
          <mc:Choice Requires="x14">
            <control shapeId="640131" r:id="rId134" name="Option Button 131">
              <controlPr defaultSize="0" autoFill="0" autoLine="0" autoPict="0">
                <anchor moveWithCells="1">
                  <from>
                    <xdr:col>10</xdr:col>
                    <xdr:colOff>45720</xdr:colOff>
                    <xdr:row>31</xdr:row>
                    <xdr:rowOff>129540</xdr:rowOff>
                  </from>
                  <to>
                    <xdr:col>10</xdr:col>
                    <xdr:colOff>266700</xdr:colOff>
                    <xdr:row>31</xdr:row>
                    <xdr:rowOff>243840</xdr:rowOff>
                  </to>
                </anchor>
              </controlPr>
            </control>
          </mc:Choice>
        </mc:AlternateContent>
        <mc:AlternateContent xmlns:mc="http://schemas.openxmlformats.org/markup-compatibility/2006">
          <mc:Choice Requires="x14">
            <control shapeId="640132" r:id="rId135" name="Option Button 132">
              <controlPr defaultSize="0" autoFill="0" autoLine="0" autoPict="0">
                <anchor moveWithCells="1">
                  <from>
                    <xdr:col>12</xdr:col>
                    <xdr:colOff>38100</xdr:colOff>
                    <xdr:row>31</xdr:row>
                    <xdr:rowOff>129540</xdr:rowOff>
                  </from>
                  <to>
                    <xdr:col>12</xdr:col>
                    <xdr:colOff>259080</xdr:colOff>
                    <xdr:row>31</xdr:row>
                    <xdr:rowOff>243840</xdr:rowOff>
                  </to>
                </anchor>
              </controlPr>
            </control>
          </mc:Choice>
        </mc:AlternateContent>
        <mc:AlternateContent xmlns:mc="http://schemas.openxmlformats.org/markup-compatibility/2006">
          <mc:Choice Requires="x14">
            <control shapeId="640133" r:id="rId136" name="Option Button 133">
              <controlPr defaultSize="0" autoFill="0" autoLine="0" autoPict="0">
                <anchor moveWithCells="1">
                  <from>
                    <xdr:col>14</xdr:col>
                    <xdr:colOff>30480</xdr:colOff>
                    <xdr:row>31</xdr:row>
                    <xdr:rowOff>129540</xdr:rowOff>
                  </from>
                  <to>
                    <xdr:col>14</xdr:col>
                    <xdr:colOff>251460</xdr:colOff>
                    <xdr:row>31</xdr:row>
                    <xdr:rowOff>243840</xdr:rowOff>
                  </to>
                </anchor>
              </controlPr>
            </control>
          </mc:Choice>
        </mc:AlternateContent>
        <mc:AlternateContent xmlns:mc="http://schemas.openxmlformats.org/markup-compatibility/2006">
          <mc:Choice Requires="x14">
            <control shapeId="640134" r:id="rId137" name="Group Box 134">
              <controlPr defaultSize="0" print="0" autoFill="0" autoPict="0">
                <anchor moveWithCells="1">
                  <from>
                    <xdr:col>5</xdr:col>
                    <xdr:colOff>53340</xdr:colOff>
                    <xdr:row>32</xdr:row>
                    <xdr:rowOff>99060</xdr:rowOff>
                  </from>
                  <to>
                    <xdr:col>15</xdr:col>
                    <xdr:colOff>68580</xdr:colOff>
                    <xdr:row>32</xdr:row>
                    <xdr:rowOff>274320</xdr:rowOff>
                  </to>
                </anchor>
              </controlPr>
            </control>
          </mc:Choice>
        </mc:AlternateContent>
        <mc:AlternateContent xmlns:mc="http://schemas.openxmlformats.org/markup-compatibility/2006">
          <mc:Choice Requires="x14">
            <control shapeId="640135" r:id="rId138" name="Option Button 135">
              <controlPr defaultSize="0" autoFill="0" autoLine="0" autoPict="0">
                <anchor moveWithCells="1">
                  <from>
                    <xdr:col>6</xdr:col>
                    <xdr:colOff>68580</xdr:colOff>
                    <xdr:row>32</xdr:row>
                    <xdr:rowOff>129540</xdr:rowOff>
                  </from>
                  <to>
                    <xdr:col>6</xdr:col>
                    <xdr:colOff>289560</xdr:colOff>
                    <xdr:row>32</xdr:row>
                    <xdr:rowOff>243840</xdr:rowOff>
                  </to>
                </anchor>
              </controlPr>
            </control>
          </mc:Choice>
        </mc:AlternateContent>
        <mc:AlternateContent xmlns:mc="http://schemas.openxmlformats.org/markup-compatibility/2006">
          <mc:Choice Requires="x14">
            <control shapeId="640136" r:id="rId139" name="Option Button 136">
              <controlPr defaultSize="0" autoFill="0" autoLine="0" autoPict="0">
                <anchor moveWithCells="1">
                  <from>
                    <xdr:col>8</xdr:col>
                    <xdr:colOff>60960</xdr:colOff>
                    <xdr:row>32</xdr:row>
                    <xdr:rowOff>129540</xdr:rowOff>
                  </from>
                  <to>
                    <xdr:col>8</xdr:col>
                    <xdr:colOff>281940</xdr:colOff>
                    <xdr:row>32</xdr:row>
                    <xdr:rowOff>243840</xdr:rowOff>
                  </to>
                </anchor>
              </controlPr>
            </control>
          </mc:Choice>
        </mc:AlternateContent>
        <mc:AlternateContent xmlns:mc="http://schemas.openxmlformats.org/markup-compatibility/2006">
          <mc:Choice Requires="x14">
            <control shapeId="640137" r:id="rId140" name="Option Button 137">
              <controlPr defaultSize="0" autoFill="0" autoLine="0" autoPict="0">
                <anchor moveWithCells="1">
                  <from>
                    <xdr:col>10</xdr:col>
                    <xdr:colOff>45720</xdr:colOff>
                    <xdr:row>32</xdr:row>
                    <xdr:rowOff>129540</xdr:rowOff>
                  </from>
                  <to>
                    <xdr:col>10</xdr:col>
                    <xdr:colOff>266700</xdr:colOff>
                    <xdr:row>32</xdr:row>
                    <xdr:rowOff>243840</xdr:rowOff>
                  </to>
                </anchor>
              </controlPr>
            </control>
          </mc:Choice>
        </mc:AlternateContent>
        <mc:AlternateContent xmlns:mc="http://schemas.openxmlformats.org/markup-compatibility/2006">
          <mc:Choice Requires="x14">
            <control shapeId="640138" r:id="rId141" name="Option Button 138">
              <controlPr defaultSize="0" autoFill="0" autoLine="0" autoPict="0">
                <anchor moveWithCells="1">
                  <from>
                    <xdr:col>12</xdr:col>
                    <xdr:colOff>38100</xdr:colOff>
                    <xdr:row>32</xdr:row>
                    <xdr:rowOff>129540</xdr:rowOff>
                  </from>
                  <to>
                    <xdr:col>12</xdr:col>
                    <xdr:colOff>259080</xdr:colOff>
                    <xdr:row>32</xdr:row>
                    <xdr:rowOff>243840</xdr:rowOff>
                  </to>
                </anchor>
              </controlPr>
            </control>
          </mc:Choice>
        </mc:AlternateContent>
        <mc:AlternateContent xmlns:mc="http://schemas.openxmlformats.org/markup-compatibility/2006">
          <mc:Choice Requires="x14">
            <control shapeId="640139" r:id="rId142" name="Option Button 139">
              <controlPr defaultSize="0" autoFill="0" autoLine="0" autoPict="0">
                <anchor moveWithCells="1">
                  <from>
                    <xdr:col>14</xdr:col>
                    <xdr:colOff>30480</xdr:colOff>
                    <xdr:row>32</xdr:row>
                    <xdr:rowOff>129540</xdr:rowOff>
                  </from>
                  <to>
                    <xdr:col>14</xdr:col>
                    <xdr:colOff>251460</xdr:colOff>
                    <xdr:row>32</xdr:row>
                    <xdr:rowOff>243840</xdr:rowOff>
                  </to>
                </anchor>
              </controlPr>
            </control>
          </mc:Choice>
        </mc:AlternateContent>
        <mc:AlternateContent xmlns:mc="http://schemas.openxmlformats.org/markup-compatibility/2006">
          <mc:Choice Requires="x14">
            <control shapeId="640140" r:id="rId143" name="Group Box 140">
              <controlPr defaultSize="0" print="0" autoFill="0" autoPict="0">
                <anchor moveWithCells="1">
                  <from>
                    <xdr:col>5</xdr:col>
                    <xdr:colOff>53340</xdr:colOff>
                    <xdr:row>33</xdr:row>
                    <xdr:rowOff>99060</xdr:rowOff>
                  </from>
                  <to>
                    <xdr:col>15</xdr:col>
                    <xdr:colOff>68580</xdr:colOff>
                    <xdr:row>33</xdr:row>
                    <xdr:rowOff>274320</xdr:rowOff>
                  </to>
                </anchor>
              </controlPr>
            </control>
          </mc:Choice>
        </mc:AlternateContent>
        <mc:AlternateContent xmlns:mc="http://schemas.openxmlformats.org/markup-compatibility/2006">
          <mc:Choice Requires="x14">
            <control shapeId="640141" r:id="rId144" name="Option Button 141">
              <controlPr defaultSize="0" autoFill="0" autoLine="0" autoPict="0">
                <anchor moveWithCells="1">
                  <from>
                    <xdr:col>6</xdr:col>
                    <xdr:colOff>68580</xdr:colOff>
                    <xdr:row>33</xdr:row>
                    <xdr:rowOff>129540</xdr:rowOff>
                  </from>
                  <to>
                    <xdr:col>6</xdr:col>
                    <xdr:colOff>289560</xdr:colOff>
                    <xdr:row>33</xdr:row>
                    <xdr:rowOff>243840</xdr:rowOff>
                  </to>
                </anchor>
              </controlPr>
            </control>
          </mc:Choice>
        </mc:AlternateContent>
        <mc:AlternateContent xmlns:mc="http://schemas.openxmlformats.org/markup-compatibility/2006">
          <mc:Choice Requires="x14">
            <control shapeId="640142" r:id="rId145" name="Option Button 142">
              <controlPr defaultSize="0" autoFill="0" autoLine="0" autoPict="0">
                <anchor moveWithCells="1">
                  <from>
                    <xdr:col>8</xdr:col>
                    <xdr:colOff>60960</xdr:colOff>
                    <xdr:row>33</xdr:row>
                    <xdr:rowOff>129540</xdr:rowOff>
                  </from>
                  <to>
                    <xdr:col>8</xdr:col>
                    <xdr:colOff>281940</xdr:colOff>
                    <xdr:row>33</xdr:row>
                    <xdr:rowOff>243840</xdr:rowOff>
                  </to>
                </anchor>
              </controlPr>
            </control>
          </mc:Choice>
        </mc:AlternateContent>
        <mc:AlternateContent xmlns:mc="http://schemas.openxmlformats.org/markup-compatibility/2006">
          <mc:Choice Requires="x14">
            <control shapeId="640143" r:id="rId146" name="Option Button 143">
              <controlPr defaultSize="0" autoFill="0" autoLine="0" autoPict="0">
                <anchor moveWithCells="1">
                  <from>
                    <xdr:col>10</xdr:col>
                    <xdr:colOff>45720</xdr:colOff>
                    <xdr:row>33</xdr:row>
                    <xdr:rowOff>129540</xdr:rowOff>
                  </from>
                  <to>
                    <xdr:col>10</xdr:col>
                    <xdr:colOff>266700</xdr:colOff>
                    <xdr:row>33</xdr:row>
                    <xdr:rowOff>243840</xdr:rowOff>
                  </to>
                </anchor>
              </controlPr>
            </control>
          </mc:Choice>
        </mc:AlternateContent>
        <mc:AlternateContent xmlns:mc="http://schemas.openxmlformats.org/markup-compatibility/2006">
          <mc:Choice Requires="x14">
            <control shapeId="640144" r:id="rId147" name="Option Button 144">
              <controlPr defaultSize="0" autoFill="0" autoLine="0" autoPict="0">
                <anchor moveWithCells="1">
                  <from>
                    <xdr:col>12</xdr:col>
                    <xdr:colOff>38100</xdr:colOff>
                    <xdr:row>33</xdr:row>
                    <xdr:rowOff>129540</xdr:rowOff>
                  </from>
                  <to>
                    <xdr:col>12</xdr:col>
                    <xdr:colOff>259080</xdr:colOff>
                    <xdr:row>33</xdr:row>
                    <xdr:rowOff>243840</xdr:rowOff>
                  </to>
                </anchor>
              </controlPr>
            </control>
          </mc:Choice>
        </mc:AlternateContent>
        <mc:AlternateContent xmlns:mc="http://schemas.openxmlformats.org/markup-compatibility/2006">
          <mc:Choice Requires="x14">
            <control shapeId="640145" r:id="rId148" name="Option Button 145">
              <controlPr defaultSize="0" autoFill="0" autoLine="0" autoPict="0">
                <anchor moveWithCells="1">
                  <from>
                    <xdr:col>14</xdr:col>
                    <xdr:colOff>30480</xdr:colOff>
                    <xdr:row>33</xdr:row>
                    <xdr:rowOff>129540</xdr:rowOff>
                  </from>
                  <to>
                    <xdr:col>14</xdr:col>
                    <xdr:colOff>251460</xdr:colOff>
                    <xdr:row>33</xdr:row>
                    <xdr:rowOff>243840</xdr:rowOff>
                  </to>
                </anchor>
              </controlPr>
            </control>
          </mc:Choice>
        </mc:AlternateContent>
        <mc:AlternateContent xmlns:mc="http://schemas.openxmlformats.org/markup-compatibility/2006">
          <mc:Choice Requires="x14">
            <control shapeId="640146" r:id="rId149" name="Group Box 146">
              <controlPr defaultSize="0" print="0" autoFill="0" autoPict="0">
                <anchor moveWithCells="1">
                  <from>
                    <xdr:col>5</xdr:col>
                    <xdr:colOff>53340</xdr:colOff>
                    <xdr:row>34</xdr:row>
                    <xdr:rowOff>99060</xdr:rowOff>
                  </from>
                  <to>
                    <xdr:col>15</xdr:col>
                    <xdr:colOff>68580</xdr:colOff>
                    <xdr:row>34</xdr:row>
                    <xdr:rowOff>274320</xdr:rowOff>
                  </to>
                </anchor>
              </controlPr>
            </control>
          </mc:Choice>
        </mc:AlternateContent>
        <mc:AlternateContent xmlns:mc="http://schemas.openxmlformats.org/markup-compatibility/2006">
          <mc:Choice Requires="x14">
            <control shapeId="640147" r:id="rId150" name="Option Button 147">
              <controlPr defaultSize="0" autoFill="0" autoLine="0" autoPict="0">
                <anchor moveWithCells="1">
                  <from>
                    <xdr:col>6</xdr:col>
                    <xdr:colOff>68580</xdr:colOff>
                    <xdr:row>34</xdr:row>
                    <xdr:rowOff>129540</xdr:rowOff>
                  </from>
                  <to>
                    <xdr:col>6</xdr:col>
                    <xdr:colOff>289560</xdr:colOff>
                    <xdr:row>34</xdr:row>
                    <xdr:rowOff>243840</xdr:rowOff>
                  </to>
                </anchor>
              </controlPr>
            </control>
          </mc:Choice>
        </mc:AlternateContent>
        <mc:AlternateContent xmlns:mc="http://schemas.openxmlformats.org/markup-compatibility/2006">
          <mc:Choice Requires="x14">
            <control shapeId="640148" r:id="rId151" name="Option Button 148">
              <controlPr defaultSize="0" autoFill="0" autoLine="0" autoPict="0">
                <anchor moveWithCells="1">
                  <from>
                    <xdr:col>8</xdr:col>
                    <xdr:colOff>60960</xdr:colOff>
                    <xdr:row>34</xdr:row>
                    <xdr:rowOff>129540</xdr:rowOff>
                  </from>
                  <to>
                    <xdr:col>8</xdr:col>
                    <xdr:colOff>281940</xdr:colOff>
                    <xdr:row>34</xdr:row>
                    <xdr:rowOff>243840</xdr:rowOff>
                  </to>
                </anchor>
              </controlPr>
            </control>
          </mc:Choice>
        </mc:AlternateContent>
        <mc:AlternateContent xmlns:mc="http://schemas.openxmlformats.org/markup-compatibility/2006">
          <mc:Choice Requires="x14">
            <control shapeId="640149" r:id="rId152" name="Option Button 149">
              <controlPr defaultSize="0" autoFill="0" autoLine="0" autoPict="0">
                <anchor moveWithCells="1">
                  <from>
                    <xdr:col>10</xdr:col>
                    <xdr:colOff>45720</xdr:colOff>
                    <xdr:row>34</xdr:row>
                    <xdr:rowOff>129540</xdr:rowOff>
                  </from>
                  <to>
                    <xdr:col>10</xdr:col>
                    <xdr:colOff>266700</xdr:colOff>
                    <xdr:row>34</xdr:row>
                    <xdr:rowOff>243840</xdr:rowOff>
                  </to>
                </anchor>
              </controlPr>
            </control>
          </mc:Choice>
        </mc:AlternateContent>
        <mc:AlternateContent xmlns:mc="http://schemas.openxmlformats.org/markup-compatibility/2006">
          <mc:Choice Requires="x14">
            <control shapeId="640150" r:id="rId153" name="Option Button 150">
              <controlPr defaultSize="0" autoFill="0" autoLine="0" autoPict="0">
                <anchor moveWithCells="1">
                  <from>
                    <xdr:col>12</xdr:col>
                    <xdr:colOff>38100</xdr:colOff>
                    <xdr:row>34</xdr:row>
                    <xdr:rowOff>129540</xdr:rowOff>
                  </from>
                  <to>
                    <xdr:col>12</xdr:col>
                    <xdr:colOff>259080</xdr:colOff>
                    <xdr:row>34</xdr:row>
                    <xdr:rowOff>243840</xdr:rowOff>
                  </to>
                </anchor>
              </controlPr>
            </control>
          </mc:Choice>
        </mc:AlternateContent>
        <mc:AlternateContent xmlns:mc="http://schemas.openxmlformats.org/markup-compatibility/2006">
          <mc:Choice Requires="x14">
            <control shapeId="640151" r:id="rId154" name="Option Button 151">
              <controlPr defaultSize="0" autoFill="0" autoLine="0" autoPict="0">
                <anchor moveWithCells="1">
                  <from>
                    <xdr:col>14</xdr:col>
                    <xdr:colOff>30480</xdr:colOff>
                    <xdr:row>34</xdr:row>
                    <xdr:rowOff>129540</xdr:rowOff>
                  </from>
                  <to>
                    <xdr:col>14</xdr:col>
                    <xdr:colOff>251460</xdr:colOff>
                    <xdr:row>34</xdr:row>
                    <xdr:rowOff>243840</xdr:rowOff>
                  </to>
                </anchor>
              </controlPr>
            </control>
          </mc:Choice>
        </mc:AlternateContent>
        <mc:AlternateContent xmlns:mc="http://schemas.openxmlformats.org/markup-compatibility/2006">
          <mc:Choice Requires="x14">
            <control shapeId="640152" r:id="rId155" name="Group Box 152">
              <controlPr defaultSize="0" print="0" autoFill="0" autoPict="0">
                <anchor moveWithCells="1">
                  <from>
                    <xdr:col>5</xdr:col>
                    <xdr:colOff>53340</xdr:colOff>
                    <xdr:row>35</xdr:row>
                    <xdr:rowOff>99060</xdr:rowOff>
                  </from>
                  <to>
                    <xdr:col>15</xdr:col>
                    <xdr:colOff>68580</xdr:colOff>
                    <xdr:row>35</xdr:row>
                    <xdr:rowOff>274320</xdr:rowOff>
                  </to>
                </anchor>
              </controlPr>
            </control>
          </mc:Choice>
        </mc:AlternateContent>
        <mc:AlternateContent xmlns:mc="http://schemas.openxmlformats.org/markup-compatibility/2006">
          <mc:Choice Requires="x14">
            <control shapeId="640153" r:id="rId156" name="Option Button 153">
              <controlPr defaultSize="0" autoFill="0" autoLine="0" autoPict="0">
                <anchor moveWithCells="1">
                  <from>
                    <xdr:col>6</xdr:col>
                    <xdr:colOff>68580</xdr:colOff>
                    <xdr:row>35</xdr:row>
                    <xdr:rowOff>129540</xdr:rowOff>
                  </from>
                  <to>
                    <xdr:col>6</xdr:col>
                    <xdr:colOff>289560</xdr:colOff>
                    <xdr:row>35</xdr:row>
                    <xdr:rowOff>243840</xdr:rowOff>
                  </to>
                </anchor>
              </controlPr>
            </control>
          </mc:Choice>
        </mc:AlternateContent>
        <mc:AlternateContent xmlns:mc="http://schemas.openxmlformats.org/markup-compatibility/2006">
          <mc:Choice Requires="x14">
            <control shapeId="640154" r:id="rId157" name="Option Button 154">
              <controlPr defaultSize="0" autoFill="0" autoLine="0" autoPict="0">
                <anchor moveWithCells="1">
                  <from>
                    <xdr:col>8</xdr:col>
                    <xdr:colOff>60960</xdr:colOff>
                    <xdr:row>35</xdr:row>
                    <xdr:rowOff>129540</xdr:rowOff>
                  </from>
                  <to>
                    <xdr:col>8</xdr:col>
                    <xdr:colOff>281940</xdr:colOff>
                    <xdr:row>35</xdr:row>
                    <xdr:rowOff>243840</xdr:rowOff>
                  </to>
                </anchor>
              </controlPr>
            </control>
          </mc:Choice>
        </mc:AlternateContent>
        <mc:AlternateContent xmlns:mc="http://schemas.openxmlformats.org/markup-compatibility/2006">
          <mc:Choice Requires="x14">
            <control shapeId="640155" r:id="rId158" name="Option Button 155">
              <controlPr defaultSize="0" autoFill="0" autoLine="0" autoPict="0">
                <anchor moveWithCells="1">
                  <from>
                    <xdr:col>10</xdr:col>
                    <xdr:colOff>45720</xdr:colOff>
                    <xdr:row>35</xdr:row>
                    <xdr:rowOff>129540</xdr:rowOff>
                  </from>
                  <to>
                    <xdr:col>10</xdr:col>
                    <xdr:colOff>266700</xdr:colOff>
                    <xdr:row>35</xdr:row>
                    <xdr:rowOff>243840</xdr:rowOff>
                  </to>
                </anchor>
              </controlPr>
            </control>
          </mc:Choice>
        </mc:AlternateContent>
        <mc:AlternateContent xmlns:mc="http://schemas.openxmlformats.org/markup-compatibility/2006">
          <mc:Choice Requires="x14">
            <control shapeId="640156" r:id="rId159" name="Option Button 156">
              <controlPr defaultSize="0" autoFill="0" autoLine="0" autoPict="0">
                <anchor moveWithCells="1">
                  <from>
                    <xdr:col>12</xdr:col>
                    <xdr:colOff>38100</xdr:colOff>
                    <xdr:row>35</xdr:row>
                    <xdr:rowOff>129540</xdr:rowOff>
                  </from>
                  <to>
                    <xdr:col>12</xdr:col>
                    <xdr:colOff>259080</xdr:colOff>
                    <xdr:row>35</xdr:row>
                    <xdr:rowOff>243840</xdr:rowOff>
                  </to>
                </anchor>
              </controlPr>
            </control>
          </mc:Choice>
        </mc:AlternateContent>
        <mc:AlternateContent xmlns:mc="http://schemas.openxmlformats.org/markup-compatibility/2006">
          <mc:Choice Requires="x14">
            <control shapeId="640157" r:id="rId160" name="Option Button 157">
              <controlPr defaultSize="0" autoFill="0" autoLine="0" autoPict="0">
                <anchor moveWithCells="1">
                  <from>
                    <xdr:col>14</xdr:col>
                    <xdr:colOff>30480</xdr:colOff>
                    <xdr:row>35</xdr:row>
                    <xdr:rowOff>129540</xdr:rowOff>
                  </from>
                  <to>
                    <xdr:col>14</xdr:col>
                    <xdr:colOff>251460</xdr:colOff>
                    <xdr:row>35</xdr:row>
                    <xdr:rowOff>243840</xdr:rowOff>
                  </to>
                </anchor>
              </controlPr>
            </control>
          </mc:Choice>
        </mc:AlternateContent>
        <mc:AlternateContent xmlns:mc="http://schemas.openxmlformats.org/markup-compatibility/2006">
          <mc:Choice Requires="x14">
            <control shapeId="640158" r:id="rId161" name="Group Box 158">
              <controlPr defaultSize="0" print="0" autoFill="0" autoPict="0">
                <anchor moveWithCells="1">
                  <from>
                    <xdr:col>5</xdr:col>
                    <xdr:colOff>53340</xdr:colOff>
                    <xdr:row>36</xdr:row>
                    <xdr:rowOff>99060</xdr:rowOff>
                  </from>
                  <to>
                    <xdr:col>15</xdr:col>
                    <xdr:colOff>68580</xdr:colOff>
                    <xdr:row>36</xdr:row>
                    <xdr:rowOff>274320</xdr:rowOff>
                  </to>
                </anchor>
              </controlPr>
            </control>
          </mc:Choice>
        </mc:AlternateContent>
        <mc:AlternateContent xmlns:mc="http://schemas.openxmlformats.org/markup-compatibility/2006">
          <mc:Choice Requires="x14">
            <control shapeId="640159" r:id="rId162" name="Option Button 159">
              <controlPr defaultSize="0" autoFill="0" autoLine="0" autoPict="0">
                <anchor moveWithCells="1">
                  <from>
                    <xdr:col>6</xdr:col>
                    <xdr:colOff>68580</xdr:colOff>
                    <xdr:row>36</xdr:row>
                    <xdr:rowOff>129540</xdr:rowOff>
                  </from>
                  <to>
                    <xdr:col>6</xdr:col>
                    <xdr:colOff>289560</xdr:colOff>
                    <xdr:row>36</xdr:row>
                    <xdr:rowOff>243840</xdr:rowOff>
                  </to>
                </anchor>
              </controlPr>
            </control>
          </mc:Choice>
        </mc:AlternateContent>
        <mc:AlternateContent xmlns:mc="http://schemas.openxmlformats.org/markup-compatibility/2006">
          <mc:Choice Requires="x14">
            <control shapeId="640160" r:id="rId163" name="Option Button 160">
              <controlPr defaultSize="0" autoFill="0" autoLine="0" autoPict="0">
                <anchor moveWithCells="1">
                  <from>
                    <xdr:col>8</xdr:col>
                    <xdr:colOff>60960</xdr:colOff>
                    <xdr:row>36</xdr:row>
                    <xdr:rowOff>129540</xdr:rowOff>
                  </from>
                  <to>
                    <xdr:col>8</xdr:col>
                    <xdr:colOff>281940</xdr:colOff>
                    <xdr:row>36</xdr:row>
                    <xdr:rowOff>243840</xdr:rowOff>
                  </to>
                </anchor>
              </controlPr>
            </control>
          </mc:Choice>
        </mc:AlternateContent>
        <mc:AlternateContent xmlns:mc="http://schemas.openxmlformats.org/markup-compatibility/2006">
          <mc:Choice Requires="x14">
            <control shapeId="640161" r:id="rId164" name="Option Button 161">
              <controlPr defaultSize="0" autoFill="0" autoLine="0" autoPict="0">
                <anchor moveWithCells="1">
                  <from>
                    <xdr:col>10</xdr:col>
                    <xdr:colOff>45720</xdr:colOff>
                    <xdr:row>36</xdr:row>
                    <xdr:rowOff>129540</xdr:rowOff>
                  </from>
                  <to>
                    <xdr:col>10</xdr:col>
                    <xdr:colOff>266700</xdr:colOff>
                    <xdr:row>36</xdr:row>
                    <xdr:rowOff>243840</xdr:rowOff>
                  </to>
                </anchor>
              </controlPr>
            </control>
          </mc:Choice>
        </mc:AlternateContent>
        <mc:AlternateContent xmlns:mc="http://schemas.openxmlformats.org/markup-compatibility/2006">
          <mc:Choice Requires="x14">
            <control shapeId="640162" r:id="rId165" name="Option Button 162">
              <controlPr defaultSize="0" autoFill="0" autoLine="0" autoPict="0">
                <anchor moveWithCells="1">
                  <from>
                    <xdr:col>12</xdr:col>
                    <xdr:colOff>38100</xdr:colOff>
                    <xdr:row>36</xdr:row>
                    <xdr:rowOff>129540</xdr:rowOff>
                  </from>
                  <to>
                    <xdr:col>12</xdr:col>
                    <xdr:colOff>259080</xdr:colOff>
                    <xdr:row>36</xdr:row>
                    <xdr:rowOff>243840</xdr:rowOff>
                  </to>
                </anchor>
              </controlPr>
            </control>
          </mc:Choice>
        </mc:AlternateContent>
        <mc:AlternateContent xmlns:mc="http://schemas.openxmlformats.org/markup-compatibility/2006">
          <mc:Choice Requires="x14">
            <control shapeId="640163" r:id="rId166" name="Option Button 163">
              <controlPr defaultSize="0" autoFill="0" autoLine="0" autoPict="0">
                <anchor moveWithCells="1">
                  <from>
                    <xdr:col>14</xdr:col>
                    <xdr:colOff>30480</xdr:colOff>
                    <xdr:row>36</xdr:row>
                    <xdr:rowOff>129540</xdr:rowOff>
                  </from>
                  <to>
                    <xdr:col>14</xdr:col>
                    <xdr:colOff>251460</xdr:colOff>
                    <xdr:row>36</xdr:row>
                    <xdr:rowOff>243840</xdr:rowOff>
                  </to>
                </anchor>
              </controlPr>
            </control>
          </mc:Choice>
        </mc:AlternateContent>
        <mc:AlternateContent xmlns:mc="http://schemas.openxmlformats.org/markup-compatibility/2006">
          <mc:Choice Requires="x14">
            <control shapeId="640164" r:id="rId167" name="Group Box 164">
              <controlPr defaultSize="0" print="0" autoFill="0" autoPict="0">
                <anchor moveWithCells="1">
                  <from>
                    <xdr:col>5</xdr:col>
                    <xdr:colOff>53340</xdr:colOff>
                    <xdr:row>37</xdr:row>
                    <xdr:rowOff>99060</xdr:rowOff>
                  </from>
                  <to>
                    <xdr:col>15</xdr:col>
                    <xdr:colOff>68580</xdr:colOff>
                    <xdr:row>37</xdr:row>
                    <xdr:rowOff>274320</xdr:rowOff>
                  </to>
                </anchor>
              </controlPr>
            </control>
          </mc:Choice>
        </mc:AlternateContent>
        <mc:AlternateContent xmlns:mc="http://schemas.openxmlformats.org/markup-compatibility/2006">
          <mc:Choice Requires="x14">
            <control shapeId="640165" r:id="rId168" name="Option Button 165">
              <controlPr defaultSize="0" autoFill="0" autoLine="0" autoPict="0">
                <anchor moveWithCells="1">
                  <from>
                    <xdr:col>6</xdr:col>
                    <xdr:colOff>68580</xdr:colOff>
                    <xdr:row>37</xdr:row>
                    <xdr:rowOff>129540</xdr:rowOff>
                  </from>
                  <to>
                    <xdr:col>6</xdr:col>
                    <xdr:colOff>289560</xdr:colOff>
                    <xdr:row>37</xdr:row>
                    <xdr:rowOff>243840</xdr:rowOff>
                  </to>
                </anchor>
              </controlPr>
            </control>
          </mc:Choice>
        </mc:AlternateContent>
        <mc:AlternateContent xmlns:mc="http://schemas.openxmlformats.org/markup-compatibility/2006">
          <mc:Choice Requires="x14">
            <control shapeId="640166" r:id="rId169" name="Option Button 166">
              <controlPr defaultSize="0" autoFill="0" autoLine="0" autoPict="0">
                <anchor moveWithCells="1">
                  <from>
                    <xdr:col>8</xdr:col>
                    <xdr:colOff>60960</xdr:colOff>
                    <xdr:row>37</xdr:row>
                    <xdr:rowOff>129540</xdr:rowOff>
                  </from>
                  <to>
                    <xdr:col>8</xdr:col>
                    <xdr:colOff>281940</xdr:colOff>
                    <xdr:row>37</xdr:row>
                    <xdr:rowOff>243840</xdr:rowOff>
                  </to>
                </anchor>
              </controlPr>
            </control>
          </mc:Choice>
        </mc:AlternateContent>
        <mc:AlternateContent xmlns:mc="http://schemas.openxmlformats.org/markup-compatibility/2006">
          <mc:Choice Requires="x14">
            <control shapeId="640167" r:id="rId170" name="Option Button 167">
              <controlPr defaultSize="0" autoFill="0" autoLine="0" autoPict="0">
                <anchor moveWithCells="1">
                  <from>
                    <xdr:col>10</xdr:col>
                    <xdr:colOff>45720</xdr:colOff>
                    <xdr:row>37</xdr:row>
                    <xdr:rowOff>129540</xdr:rowOff>
                  </from>
                  <to>
                    <xdr:col>10</xdr:col>
                    <xdr:colOff>266700</xdr:colOff>
                    <xdr:row>37</xdr:row>
                    <xdr:rowOff>243840</xdr:rowOff>
                  </to>
                </anchor>
              </controlPr>
            </control>
          </mc:Choice>
        </mc:AlternateContent>
        <mc:AlternateContent xmlns:mc="http://schemas.openxmlformats.org/markup-compatibility/2006">
          <mc:Choice Requires="x14">
            <control shapeId="640168" r:id="rId171" name="Option Button 168">
              <controlPr defaultSize="0" autoFill="0" autoLine="0" autoPict="0">
                <anchor moveWithCells="1">
                  <from>
                    <xdr:col>12</xdr:col>
                    <xdr:colOff>38100</xdr:colOff>
                    <xdr:row>37</xdr:row>
                    <xdr:rowOff>129540</xdr:rowOff>
                  </from>
                  <to>
                    <xdr:col>12</xdr:col>
                    <xdr:colOff>259080</xdr:colOff>
                    <xdr:row>37</xdr:row>
                    <xdr:rowOff>243840</xdr:rowOff>
                  </to>
                </anchor>
              </controlPr>
            </control>
          </mc:Choice>
        </mc:AlternateContent>
        <mc:AlternateContent xmlns:mc="http://schemas.openxmlformats.org/markup-compatibility/2006">
          <mc:Choice Requires="x14">
            <control shapeId="640169" r:id="rId172" name="Option Button 169">
              <controlPr defaultSize="0" autoFill="0" autoLine="0" autoPict="0">
                <anchor moveWithCells="1">
                  <from>
                    <xdr:col>14</xdr:col>
                    <xdr:colOff>30480</xdr:colOff>
                    <xdr:row>37</xdr:row>
                    <xdr:rowOff>129540</xdr:rowOff>
                  </from>
                  <to>
                    <xdr:col>14</xdr:col>
                    <xdr:colOff>251460</xdr:colOff>
                    <xdr:row>37</xdr:row>
                    <xdr:rowOff>243840</xdr:rowOff>
                  </to>
                </anchor>
              </controlPr>
            </control>
          </mc:Choice>
        </mc:AlternateContent>
        <mc:AlternateContent xmlns:mc="http://schemas.openxmlformats.org/markup-compatibility/2006">
          <mc:Choice Requires="x14">
            <control shapeId="640170" r:id="rId173" name="Group Box 170">
              <controlPr defaultSize="0" print="0" autoFill="0" autoPict="0">
                <anchor moveWithCells="1">
                  <from>
                    <xdr:col>5</xdr:col>
                    <xdr:colOff>53340</xdr:colOff>
                    <xdr:row>38</xdr:row>
                    <xdr:rowOff>99060</xdr:rowOff>
                  </from>
                  <to>
                    <xdr:col>15</xdr:col>
                    <xdr:colOff>68580</xdr:colOff>
                    <xdr:row>38</xdr:row>
                    <xdr:rowOff>274320</xdr:rowOff>
                  </to>
                </anchor>
              </controlPr>
            </control>
          </mc:Choice>
        </mc:AlternateContent>
        <mc:AlternateContent xmlns:mc="http://schemas.openxmlformats.org/markup-compatibility/2006">
          <mc:Choice Requires="x14">
            <control shapeId="640171" r:id="rId174" name="Option Button 171">
              <controlPr defaultSize="0" autoFill="0" autoLine="0" autoPict="0">
                <anchor moveWithCells="1">
                  <from>
                    <xdr:col>6</xdr:col>
                    <xdr:colOff>68580</xdr:colOff>
                    <xdr:row>38</xdr:row>
                    <xdr:rowOff>129540</xdr:rowOff>
                  </from>
                  <to>
                    <xdr:col>6</xdr:col>
                    <xdr:colOff>289560</xdr:colOff>
                    <xdr:row>38</xdr:row>
                    <xdr:rowOff>243840</xdr:rowOff>
                  </to>
                </anchor>
              </controlPr>
            </control>
          </mc:Choice>
        </mc:AlternateContent>
        <mc:AlternateContent xmlns:mc="http://schemas.openxmlformats.org/markup-compatibility/2006">
          <mc:Choice Requires="x14">
            <control shapeId="640172" r:id="rId175" name="Option Button 172">
              <controlPr defaultSize="0" autoFill="0" autoLine="0" autoPict="0">
                <anchor moveWithCells="1">
                  <from>
                    <xdr:col>8</xdr:col>
                    <xdr:colOff>60960</xdr:colOff>
                    <xdr:row>38</xdr:row>
                    <xdr:rowOff>129540</xdr:rowOff>
                  </from>
                  <to>
                    <xdr:col>8</xdr:col>
                    <xdr:colOff>281940</xdr:colOff>
                    <xdr:row>38</xdr:row>
                    <xdr:rowOff>243840</xdr:rowOff>
                  </to>
                </anchor>
              </controlPr>
            </control>
          </mc:Choice>
        </mc:AlternateContent>
        <mc:AlternateContent xmlns:mc="http://schemas.openxmlformats.org/markup-compatibility/2006">
          <mc:Choice Requires="x14">
            <control shapeId="640173" r:id="rId176" name="Option Button 173">
              <controlPr defaultSize="0" autoFill="0" autoLine="0" autoPict="0">
                <anchor moveWithCells="1">
                  <from>
                    <xdr:col>10</xdr:col>
                    <xdr:colOff>45720</xdr:colOff>
                    <xdr:row>38</xdr:row>
                    <xdr:rowOff>129540</xdr:rowOff>
                  </from>
                  <to>
                    <xdr:col>10</xdr:col>
                    <xdr:colOff>266700</xdr:colOff>
                    <xdr:row>38</xdr:row>
                    <xdr:rowOff>243840</xdr:rowOff>
                  </to>
                </anchor>
              </controlPr>
            </control>
          </mc:Choice>
        </mc:AlternateContent>
        <mc:AlternateContent xmlns:mc="http://schemas.openxmlformats.org/markup-compatibility/2006">
          <mc:Choice Requires="x14">
            <control shapeId="640174" r:id="rId177" name="Option Button 174">
              <controlPr defaultSize="0" autoFill="0" autoLine="0" autoPict="0">
                <anchor moveWithCells="1">
                  <from>
                    <xdr:col>12</xdr:col>
                    <xdr:colOff>38100</xdr:colOff>
                    <xdr:row>38</xdr:row>
                    <xdr:rowOff>129540</xdr:rowOff>
                  </from>
                  <to>
                    <xdr:col>12</xdr:col>
                    <xdr:colOff>259080</xdr:colOff>
                    <xdr:row>38</xdr:row>
                    <xdr:rowOff>243840</xdr:rowOff>
                  </to>
                </anchor>
              </controlPr>
            </control>
          </mc:Choice>
        </mc:AlternateContent>
        <mc:AlternateContent xmlns:mc="http://schemas.openxmlformats.org/markup-compatibility/2006">
          <mc:Choice Requires="x14">
            <control shapeId="640175" r:id="rId178" name="Option Button 175">
              <controlPr defaultSize="0" autoFill="0" autoLine="0" autoPict="0">
                <anchor moveWithCells="1">
                  <from>
                    <xdr:col>14</xdr:col>
                    <xdr:colOff>30480</xdr:colOff>
                    <xdr:row>38</xdr:row>
                    <xdr:rowOff>129540</xdr:rowOff>
                  </from>
                  <to>
                    <xdr:col>14</xdr:col>
                    <xdr:colOff>251460</xdr:colOff>
                    <xdr:row>38</xdr:row>
                    <xdr:rowOff>243840</xdr:rowOff>
                  </to>
                </anchor>
              </controlPr>
            </control>
          </mc:Choice>
        </mc:AlternateContent>
        <mc:AlternateContent xmlns:mc="http://schemas.openxmlformats.org/markup-compatibility/2006">
          <mc:Choice Requires="x14">
            <control shapeId="640176" r:id="rId179" name="Group Box 176">
              <controlPr defaultSize="0" print="0" autoFill="0" autoPict="0">
                <anchor moveWithCells="1">
                  <from>
                    <xdr:col>5</xdr:col>
                    <xdr:colOff>53340</xdr:colOff>
                    <xdr:row>39</xdr:row>
                    <xdr:rowOff>99060</xdr:rowOff>
                  </from>
                  <to>
                    <xdr:col>15</xdr:col>
                    <xdr:colOff>68580</xdr:colOff>
                    <xdr:row>39</xdr:row>
                    <xdr:rowOff>274320</xdr:rowOff>
                  </to>
                </anchor>
              </controlPr>
            </control>
          </mc:Choice>
        </mc:AlternateContent>
        <mc:AlternateContent xmlns:mc="http://schemas.openxmlformats.org/markup-compatibility/2006">
          <mc:Choice Requires="x14">
            <control shapeId="640177" r:id="rId180" name="Option Button 177">
              <controlPr defaultSize="0" autoFill="0" autoLine="0" autoPict="0">
                <anchor moveWithCells="1">
                  <from>
                    <xdr:col>6</xdr:col>
                    <xdr:colOff>68580</xdr:colOff>
                    <xdr:row>39</xdr:row>
                    <xdr:rowOff>129540</xdr:rowOff>
                  </from>
                  <to>
                    <xdr:col>6</xdr:col>
                    <xdr:colOff>289560</xdr:colOff>
                    <xdr:row>39</xdr:row>
                    <xdr:rowOff>243840</xdr:rowOff>
                  </to>
                </anchor>
              </controlPr>
            </control>
          </mc:Choice>
        </mc:AlternateContent>
        <mc:AlternateContent xmlns:mc="http://schemas.openxmlformats.org/markup-compatibility/2006">
          <mc:Choice Requires="x14">
            <control shapeId="640178" r:id="rId181" name="Option Button 178">
              <controlPr defaultSize="0" autoFill="0" autoLine="0" autoPict="0">
                <anchor moveWithCells="1">
                  <from>
                    <xdr:col>8</xdr:col>
                    <xdr:colOff>60960</xdr:colOff>
                    <xdr:row>39</xdr:row>
                    <xdr:rowOff>129540</xdr:rowOff>
                  </from>
                  <to>
                    <xdr:col>8</xdr:col>
                    <xdr:colOff>281940</xdr:colOff>
                    <xdr:row>39</xdr:row>
                    <xdr:rowOff>243840</xdr:rowOff>
                  </to>
                </anchor>
              </controlPr>
            </control>
          </mc:Choice>
        </mc:AlternateContent>
        <mc:AlternateContent xmlns:mc="http://schemas.openxmlformats.org/markup-compatibility/2006">
          <mc:Choice Requires="x14">
            <control shapeId="640179" r:id="rId182" name="Option Button 179">
              <controlPr defaultSize="0" autoFill="0" autoLine="0" autoPict="0">
                <anchor moveWithCells="1">
                  <from>
                    <xdr:col>10</xdr:col>
                    <xdr:colOff>45720</xdr:colOff>
                    <xdr:row>39</xdr:row>
                    <xdr:rowOff>129540</xdr:rowOff>
                  </from>
                  <to>
                    <xdr:col>10</xdr:col>
                    <xdr:colOff>266700</xdr:colOff>
                    <xdr:row>39</xdr:row>
                    <xdr:rowOff>243840</xdr:rowOff>
                  </to>
                </anchor>
              </controlPr>
            </control>
          </mc:Choice>
        </mc:AlternateContent>
        <mc:AlternateContent xmlns:mc="http://schemas.openxmlformats.org/markup-compatibility/2006">
          <mc:Choice Requires="x14">
            <control shapeId="640180" r:id="rId183" name="Option Button 180">
              <controlPr defaultSize="0" autoFill="0" autoLine="0" autoPict="0">
                <anchor moveWithCells="1">
                  <from>
                    <xdr:col>12</xdr:col>
                    <xdr:colOff>38100</xdr:colOff>
                    <xdr:row>39</xdr:row>
                    <xdr:rowOff>129540</xdr:rowOff>
                  </from>
                  <to>
                    <xdr:col>12</xdr:col>
                    <xdr:colOff>259080</xdr:colOff>
                    <xdr:row>39</xdr:row>
                    <xdr:rowOff>243840</xdr:rowOff>
                  </to>
                </anchor>
              </controlPr>
            </control>
          </mc:Choice>
        </mc:AlternateContent>
        <mc:AlternateContent xmlns:mc="http://schemas.openxmlformats.org/markup-compatibility/2006">
          <mc:Choice Requires="x14">
            <control shapeId="640181" r:id="rId184" name="Option Button 181">
              <controlPr defaultSize="0" autoFill="0" autoLine="0" autoPict="0">
                <anchor moveWithCells="1">
                  <from>
                    <xdr:col>14</xdr:col>
                    <xdr:colOff>30480</xdr:colOff>
                    <xdr:row>39</xdr:row>
                    <xdr:rowOff>129540</xdr:rowOff>
                  </from>
                  <to>
                    <xdr:col>14</xdr:col>
                    <xdr:colOff>251460</xdr:colOff>
                    <xdr:row>39</xdr:row>
                    <xdr:rowOff>243840</xdr:rowOff>
                  </to>
                </anchor>
              </controlPr>
            </control>
          </mc:Choice>
        </mc:AlternateContent>
        <mc:AlternateContent xmlns:mc="http://schemas.openxmlformats.org/markup-compatibility/2006">
          <mc:Choice Requires="x14">
            <control shapeId="640182" r:id="rId185" name="Group Box 182">
              <controlPr defaultSize="0" print="0" autoFill="0" autoPict="0">
                <anchor moveWithCells="1">
                  <from>
                    <xdr:col>5</xdr:col>
                    <xdr:colOff>53340</xdr:colOff>
                    <xdr:row>40</xdr:row>
                    <xdr:rowOff>99060</xdr:rowOff>
                  </from>
                  <to>
                    <xdr:col>15</xdr:col>
                    <xdr:colOff>68580</xdr:colOff>
                    <xdr:row>40</xdr:row>
                    <xdr:rowOff>274320</xdr:rowOff>
                  </to>
                </anchor>
              </controlPr>
            </control>
          </mc:Choice>
        </mc:AlternateContent>
        <mc:AlternateContent xmlns:mc="http://schemas.openxmlformats.org/markup-compatibility/2006">
          <mc:Choice Requires="x14">
            <control shapeId="640183" r:id="rId186" name="Option Button 183">
              <controlPr defaultSize="0" autoFill="0" autoLine="0" autoPict="0">
                <anchor moveWithCells="1">
                  <from>
                    <xdr:col>6</xdr:col>
                    <xdr:colOff>68580</xdr:colOff>
                    <xdr:row>40</xdr:row>
                    <xdr:rowOff>129540</xdr:rowOff>
                  </from>
                  <to>
                    <xdr:col>6</xdr:col>
                    <xdr:colOff>289560</xdr:colOff>
                    <xdr:row>40</xdr:row>
                    <xdr:rowOff>243840</xdr:rowOff>
                  </to>
                </anchor>
              </controlPr>
            </control>
          </mc:Choice>
        </mc:AlternateContent>
        <mc:AlternateContent xmlns:mc="http://schemas.openxmlformats.org/markup-compatibility/2006">
          <mc:Choice Requires="x14">
            <control shapeId="640184" r:id="rId187" name="Option Button 184">
              <controlPr defaultSize="0" autoFill="0" autoLine="0" autoPict="0">
                <anchor moveWithCells="1">
                  <from>
                    <xdr:col>8</xdr:col>
                    <xdr:colOff>60960</xdr:colOff>
                    <xdr:row>40</xdr:row>
                    <xdr:rowOff>129540</xdr:rowOff>
                  </from>
                  <to>
                    <xdr:col>8</xdr:col>
                    <xdr:colOff>281940</xdr:colOff>
                    <xdr:row>40</xdr:row>
                    <xdr:rowOff>243840</xdr:rowOff>
                  </to>
                </anchor>
              </controlPr>
            </control>
          </mc:Choice>
        </mc:AlternateContent>
        <mc:AlternateContent xmlns:mc="http://schemas.openxmlformats.org/markup-compatibility/2006">
          <mc:Choice Requires="x14">
            <control shapeId="640185" r:id="rId188" name="Option Button 185">
              <controlPr defaultSize="0" autoFill="0" autoLine="0" autoPict="0">
                <anchor moveWithCells="1">
                  <from>
                    <xdr:col>10</xdr:col>
                    <xdr:colOff>45720</xdr:colOff>
                    <xdr:row>40</xdr:row>
                    <xdr:rowOff>129540</xdr:rowOff>
                  </from>
                  <to>
                    <xdr:col>10</xdr:col>
                    <xdr:colOff>266700</xdr:colOff>
                    <xdr:row>40</xdr:row>
                    <xdr:rowOff>243840</xdr:rowOff>
                  </to>
                </anchor>
              </controlPr>
            </control>
          </mc:Choice>
        </mc:AlternateContent>
        <mc:AlternateContent xmlns:mc="http://schemas.openxmlformats.org/markup-compatibility/2006">
          <mc:Choice Requires="x14">
            <control shapeId="640186" r:id="rId189" name="Option Button 186">
              <controlPr defaultSize="0" autoFill="0" autoLine="0" autoPict="0">
                <anchor moveWithCells="1">
                  <from>
                    <xdr:col>12</xdr:col>
                    <xdr:colOff>38100</xdr:colOff>
                    <xdr:row>40</xdr:row>
                    <xdr:rowOff>129540</xdr:rowOff>
                  </from>
                  <to>
                    <xdr:col>12</xdr:col>
                    <xdr:colOff>259080</xdr:colOff>
                    <xdr:row>40</xdr:row>
                    <xdr:rowOff>243840</xdr:rowOff>
                  </to>
                </anchor>
              </controlPr>
            </control>
          </mc:Choice>
        </mc:AlternateContent>
        <mc:AlternateContent xmlns:mc="http://schemas.openxmlformats.org/markup-compatibility/2006">
          <mc:Choice Requires="x14">
            <control shapeId="640187" r:id="rId190" name="Option Button 187">
              <controlPr defaultSize="0" autoFill="0" autoLine="0" autoPict="0">
                <anchor moveWithCells="1">
                  <from>
                    <xdr:col>14</xdr:col>
                    <xdr:colOff>30480</xdr:colOff>
                    <xdr:row>40</xdr:row>
                    <xdr:rowOff>129540</xdr:rowOff>
                  </from>
                  <to>
                    <xdr:col>14</xdr:col>
                    <xdr:colOff>251460</xdr:colOff>
                    <xdr:row>40</xdr:row>
                    <xdr:rowOff>243840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3" id="{F07294E8-0CD2-408E-A19C-60F78D33BE19}">
            <x14:iconSet iconSet="5Boxes">
              <x14:cfvo type="percent">
                <xm:f>0</xm:f>
              </x14:cfvo>
              <x14:cfvo type="num">
                <xm:f>3</xm:f>
              </x14:cfvo>
              <x14:cfvo type="num">
                <xm:f>6</xm:f>
              </x14:cfvo>
              <x14:cfvo type="num">
                <xm:f>9</xm:f>
              </x14:cfvo>
              <x14:cfvo type="num">
                <xm:f>10</xm:f>
              </x14:cfvo>
            </x14:iconSet>
          </x14:cfRule>
          <xm:sqref>U43:U44</xm:sqref>
        </x14:conditionalFormatting>
        <x14:conditionalFormatting xmlns:xm="http://schemas.microsoft.com/office/excel/2006/main">
          <x14:cfRule type="iconSet" priority="9" id="{E39F7771-14F2-4017-A00E-5BF15FF3A466}">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W4</xm:sqref>
        </x14:conditionalFormatting>
        <x14:conditionalFormatting xmlns:xm="http://schemas.microsoft.com/office/excel/2006/main">
          <x14:cfRule type="iconSet" priority="8" id="{263CBCDB-5DF0-4C6A-993C-B17B32FDAB74}">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W5</xm:sqref>
        </x14:conditionalFormatting>
      </x14:conditionalFormatting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Tabelle57">
    <tabColor theme="5" tint="0.39997558519241921"/>
  </sheetPr>
  <dimension ref="A1:T82"/>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11" t="str">
        <f ca="1">' '!A1181</f>
        <v>F E E D B A C K   360   D E G R É S</v>
      </c>
      <c r="C1" s="212"/>
      <c r="D1" s="212"/>
      <c r="E1" s="212"/>
      <c r="F1" s="212"/>
      <c r="G1" s="212"/>
      <c r="H1" s="212"/>
      <c r="I1" s="233"/>
      <c r="J1" s="213"/>
      <c r="M1" s="216"/>
      <c r="N1" s="216"/>
      <c r="O1" s="216"/>
      <c r="P1" s="216"/>
      <c r="Q1" s="216"/>
      <c r="R1" s="216"/>
      <c r="S1" s="216"/>
    </row>
    <row r="2" spans="1:20" ht="23.25" customHeight="1" x14ac:dyDescent="0.3">
      <c r="B2" s="234"/>
      <c r="C2" s="220"/>
      <c r="D2" s="220"/>
    </row>
    <row r="3" spans="1:20" ht="15.6" x14ac:dyDescent="0.3">
      <c r="P3" s="732"/>
    </row>
    <row r="4" spans="1:20" ht="15.6" x14ac:dyDescent="0.3">
      <c r="P4" s="732"/>
    </row>
    <row r="5" spans="1:20" ht="15.6" x14ac:dyDescent="0.3">
      <c r="P5" s="733"/>
    </row>
    <row r="6" spans="1:20" ht="15.6" x14ac:dyDescent="0.3">
      <c r="P6" s="732"/>
    </row>
    <row r="7" spans="1:20" ht="15.6" x14ac:dyDescent="0.3">
      <c r="P7" s="732"/>
    </row>
    <row r="8" spans="1:20" ht="15.6" x14ac:dyDescent="0.3">
      <c r="P8" s="732"/>
    </row>
    <row r="9" spans="1:20" ht="15.6" x14ac:dyDescent="0.3">
      <c r="P9" s="294"/>
    </row>
    <row r="10" spans="1:20" ht="15.6" x14ac:dyDescent="0.3">
      <c r="P10" s="733"/>
      <c r="T10" s="221"/>
    </row>
    <row r="11" spans="1:20" ht="15.6" x14ac:dyDescent="0.3">
      <c r="P11" s="294"/>
    </row>
    <row r="12" spans="1:20" ht="15.6" x14ac:dyDescent="0.3">
      <c r="P12" s="732"/>
    </row>
    <row r="13" spans="1:20" x14ac:dyDescent="0.3">
      <c r="M13" s="222"/>
    </row>
    <row r="22" spans="2:16" ht="5.25" customHeight="1" x14ac:dyDescent="0.3"/>
    <row r="23" spans="2:16" x14ac:dyDescent="0.3">
      <c r="B23" s="208" t="s">
        <v>3953</v>
      </c>
      <c r="C23" s="217"/>
      <c r="P23" s="235"/>
    </row>
    <row r="24" spans="2:16" x14ac:dyDescent="0.3">
      <c r="P24" s="223"/>
    </row>
    <row r="25" spans="2:16" x14ac:dyDescent="0.3">
      <c r="P25" s="223"/>
    </row>
    <row r="26" spans="2:16" x14ac:dyDescent="0.3">
      <c r="P26" s="217"/>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82" spans="5:5" ht="15.6" x14ac:dyDescent="0.3">
      <c r="E82" s="230"/>
    </row>
  </sheetData>
  <sheetProtection sheet="1" objects="1" scenarios="1" formatCells="0" formatColumns="0" formatRows="0" insertHyperlinks="0" selectLockedCells="1" sort="0" autoFilter="0"/>
  <printOptions horizontalCentered="1"/>
  <pageMargins left="0.23622047244094491" right="0.23622047244094491" top="0.74803149606299213" bottom="0.74803149606299213" header="0.31496062992125984" footer="0.31496062992125984"/>
  <pageSetup paperSize="9" orientation="portrait" r:id="rId1"/>
  <headerFooter>
    <oddFooter>&amp;L&amp;8&amp;K00-048(c) S.Imboden&amp;R&amp;8&amp;K00-048Seite &amp;P von &amp;N</oddFooter>
  </headerFooter>
  <drawing r:id="rId2"/>
  <legacy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Tabelle58">
    <tabColor theme="5" tint="0.39997558519241921"/>
    <pageSetUpPr fitToPage="1"/>
  </sheetPr>
  <dimension ref="A1:I14"/>
  <sheetViews>
    <sheetView showGridLines="0" zoomScaleNormal="100" workbookViewId="0">
      <selection activeCell="D4" sqref="D4"/>
    </sheetView>
  </sheetViews>
  <sheetFormatPr baseColWidth="10" defaultColWidth="6.5546875" defaultRowHeight="14.4" x14ac:dyDescent="0.2"/>
  <cols>
    <col min="1" max="1" width="7" style="207" customWidth="1"/>
    <col min="2" max="2" width="102.88671875" style="200" customWidth="1"/>
    <col min="3" max="3" width="0.33203125" style="200" customWidth="1"/>
    <col min="4" max="4" width="3.5546875" style="200" bestFit="1" customWidth="1"/>
    <col min="5" max="5" width="2" style="27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267" t="str">
        <f ca="1">' '!A1157</f>
        <v>Les 10 commandements pour DONNER un feed-back</v>
      </c>
      <c r="C1" s="175"/>
      <c r="D1" s="176"/>
      <c r="E1" s="268"/>
      <c r="F1" s="177"/>
      <c r="G1" s="177"/>
      <c r="H1" s="177"/>
      <c r="I1" s="177"/>
    </row>
    <row r="2" spans="1:9" s="181" customFormat="1" ht="27" customHeight="1" x14ac:dyDescent="0.3">
      <c r="A2" s="179"/>
      <c r="B2" s="180"/>
      <c r="C2" s="194">
        <f>MenuHRM!M1</f>
        <v>0</v>
      </c>
      <c r="D2" s="180"/>
      <c r="E2" s="269"/>
      <c r="F2" s="182"/>
      <c r="G2" s="182"/>
      <c r="H2" s="182"/>
      <c r="I2" s="182"/>
    </row>
    <row r="3" spans="1:9" ht="21.75" customHeight="1" x14ac:dyDescent="0.2">
      <c r="A3" s="195"/>
      <c r="B3" s="891"/>
      <c r="C3" s="614">
        <f>-(E3/24)+133.33333%</f>
        <v>0.91666663333333309</v>
      </c>
      <c r="D3" s="198">
        <f>IF(E3=10,1,3)</f>
        <v>1</v>
      </c>
      <c r="E3" s="271">
        <f>SUM(D4:D13)</f>
        <v>10</v>
      </c>
    </row>
    <row r="4" spans="1:9" ht="30" customHeight="1" x14ac:dyDescent="0.2">
      <c r="A4" s="195">
        <v>1</v>
      </c>
      <c r="B4" s="892" t="str">
        <f ca="1">' '!A1159</f>
        <v>Assurez-vous que le destinataire y est disposé ! Demandez son autorisation !</v>
      </c>
      <c r="C4" s="893"/>
      <c r="D4" s="272">
        <v>1</v>
      </c>
    </row>
    <row r="5" spans="1:9" ht="30" customHeight="1" x14ac:dyDescent="0.2">
      <c r="A5" s="195">
        <v>2</v>
      </c>
      <c r="B5" s="894" t="str">
        <f ca="1">' '!A1160</f>
        <v>Demandez-vous si vous poursuivez des intentions positives en voulant donner votre feed-back.</v>
      </c>
      <c r="C5" s="895"/>
      <c r="D5" s="273">
        <v>1</v>
      </c>
      <c r="H5" s="274"/>
    </row>
    <row r="6" spans="1:9" ht="30" customHeight="1" x14ac:dyDescent="0.2">
      <c r="A6" s="195">
        <v>3</v>
      </c>
      <c r="B6" s="894" t="str">
        <f ca="1">' '!A1161</f>
        <v>Choisissez un moment propice pour livrer votre feed-back.</v>
      </c>
      <c r="C6" s="895"/>
      <c r="D6" s="273">
        <v>1</v>
      </c>
    </row>
    <row r="7" spans="1:9" ht="30" customHeight="1" x14ac:dyDescent="0.2">
      <c r="A7" s="195">
        <v>4</v>
      </c>
      <c r="B7" s="894" t="str">
        <f ca="1">' '!A1162</f>
        <v>Commencez par donner un retour positif avant de formuler une critique constructive.</v>
      </c>
      <c r="C7" s="895"/>
      <c r="D7" s="273">
        <v>1</v>
      </c>
    </row>
    <row r="8" spans="1:9" ht="30" customHeight="1" x14ac:dyDescent="0.2">
      <c r="A8" s="195">
        <v>5</v>
      </c>
      <c r="B8" s="894" t="str">
        <f ca="1">' '!A1163</f>
        <v>Assurez-vous que le destinataire comprend bien votre feed-back.</v>
      </c>
      <c r="C8" s="895"/>
      <c r="D8" s="273">
        <v>1</v>
      </c>
    </row>
    <row r="9" spans="1:9" ht="30" customHeight="1" x14ac:dyDescent="0.2">
      <c r="A9" s="195">
        <v>6</v>
      </c>
      <c r="B9" s="894" t="str">
        <f ca="1">' '!A1164</f>
        <v>Soyez concret dans votre feed-back.</v>
      </c>
      <c r="C9" s="895"/>
      <c r="D9" s="273">
        <v>1</v>
      </c>
    </row>
    <row r="10" spans="1:9" ht="30" customHeight="1" x14ac:dyDescent="0.3">
      <c r="A10" s="195">
        <v>7</v>
      </c>
      <c r="B10" s="894" t="str">
        <f ca="1">' '!A1165</f>
        <v>Soyez descriptif dans votre feed-back, ne portez pas de jugements de valeur.</v>
      </c>
      <c r="C10" s="896"/>
      <c r="D10" s="273">
        <v>1</v>
      </c>
    </row>
    <row r="11" spans="1:9" ht="30" customHeight="1" x14ac:dyDescent="0.2">
      <c r="A11" s="195">
        <v>8</v>
      </c>
      <c r="B11" s="894" t="str">
        <f ca="1">' '!A1166</f>
        <v>Dites les choses comme vous-même seriez prêt à les entendre.</v>
      </c>
      <c r="C11" s="895"/>
      <c r="D11" s="273">
        <v>1</v>
      </c>
    </row>
    <row r="12" spans="1:9" ht="30" customHeight="1" x14ac:dyDescent="0.2">
      <c r="A12" s="195">
        <v>9</v>
      </c>
      <c r="B12" s="894" t="str">
        <f ca="1">' '!A1167</f>
        <v>Demandez-vous si votre feed-back a des effets secondaires indésirables.</v>
      </c>
      <c r="C12" s="895"/>
      <c r="D12" s="273">
        <v>1</v>
      </c>
    </row>
    <row r="13" spans="1:9" ht="30" customHeight="1" x14ac:dyDescent="0.2">
      <c r="A13" s="195">
        <v>10</v>
      </c>
      <c r="B13" s="897" t="str">
        <f ca="1">' '!A1168</f>
        <v>Clarifiez immédiatement les malentendus.</v>
      </c>
      <c r="C13" s="898"/>
      <c r="D13" s="899">
        <v>1</v>
      </c>
    </row>
    <row r="14" spans="1:9" x14ac:dyDescent="0.2">
      <c r="B14" s="208" t="s">
        <v>3953</v>
      </c>
      <c r="C14" s="635"/>
    </row>
  </sheetData>
  <sheetProtection sheet="1" objects="1" scenarios="1" formatCells="0" formatColumns="0" formatRows="0" insertHyperlinks="0" selectLockedCells="1" sort="0" autoFilter="0"/>
  <conditionalFormatting sqref="B4:B13 D4:D13">
    <cfRule type="expression" dxfId="148" priority="1">
      <formula>MOD(ROW(A2),2)=0</formula>
    </cfRule>
    <cfRule type="expression" dxfId="147" priority="2">
      <formula>MOD(ROW(A1),2)=0</formula>
    </cfRule>
  </conditionalFormatting>
  <dataValidations count="2">
    <dataValidation type="list" allowBlank="1" showInputMessage="1" showErrorMessage="1" sqref="D4:D13" xr:uid="{00000000-0002-0000-2500-000000000000}">
      <formula1>"1,2,3"</formula1>
    </dataValidation>
    <dataValidation allowBlank="1" showInputMessage="1" showErrorMessage="1" errorTitle="Eingabefehler - Erreur de saisie" error="Bitte Datum aus der Liste wählen!_x000a_Veuillez s.v.p. choisir une date de la liste!" sqref="C1:C1048576" xr:uid="{00000000-0002-0000-2500-000001000000}"/>
  </dataValidations>
  <pageMargins left="0.25" right="0.25" top="0.75" bottom="0.75" header="0.3" footer="0.3"/>
  <pageSetup paperSize="9" scale="94" orientation="portrait" r:id="rId1"/>
  <headerFooter>
    <oddFooter>&amp;L&amp;8&amp;K00-049(c) S. Imboden&amp;R&amp;8&amp;K00-049Seite &amp;P von &amp;N</oddFooter>
  </headerFooter>
  <drawing r:id="rId2"/>
  <extLst>
    <ext xmlns:x14="http://schemas.microsoft.com/office/spreadsheetml/2009/9/main" uri="{78C0D931-6437-407d-A8EE-F0AAD7539E65}">
      <x14:conditionalFormattings>
        <x14:conditionalFormatting xmlns:xm="http://schemas.microsoft.com/office/excel/2006/main">
          <x14:cfRule type="iconSet" priority="9967" id="{D7BBFE51-16BE-4D7C-BFC0-582D6CB0DE4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D3:D13</xm:sqref>
        </x14:conditionalFormatting>
      </x14:conditionalFormatting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Tabelle59">
    <tabColor theme="5" tint="0.39997558519241921"/>
    <pageSetUpPr fitToPage="1"/>
  </sheetPr>
  <dimension ref="A1:I14"/>
  <sheetViews>
    <sheetView showGridLines="0" zoomScaleNormal="100" workbookViewId="0">
      <selection activeCell="D4" sqref="D4"/>
    </sheetView>
  </sheetViews>
  <sheetFormatPr baseColWidth="10" defaultColWidth="6.5546875" defaultRowHeight="14.4" x14ac:dyDescent="0.2"/>
  <cols>
    <col min="1" max="1" width="7" style="207" customWidth="1"/>
    <col min="2" max="2" width="102.88671875" style="200" customWidth="1"/>
    <col min="3" max="3" width="0.33203125" style="200" customWidth="1"/>
    <col min="4" max="4" width="3.5546875" style="200" bestFit="1" customWidth="1"/>
    <col min="5" max="5" width="2" style="27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267" t="str">
        <f ca="1">' '!A1169</f>
        <v>Les 10 commandements pour RECEVOIR un feed-back</v>
      </c>
      <c r="C1" s="175"/>
      <c r="D1" s="176"/>
      <c r="E1" s="268"/>
      <c r="F1" s="177"/>
      <c r="G1" s="177"/>
      <c r="H1" s="177"/>
      <c r="I1" s="177"/>
    </row>
    <row r="2" spans="1:9" s="181" customFormat="1" ht="27" customHeight="1" x14ac:dyDescent="0.3">
      <c r="A2" s="179"/>
      <c r="B2" s="180"/>
      <c r="C2" s="194">
        <f>MenuHRM!M1</f>
        <v>0</v>
      </c>
      <c r="D2" s="180"/>
      <c r="E2" s="269"/>
      <c r="F2" s="182"/>
      <c r="G2" s="182"/>
      <c r="H2" s="182"/>
      <c r="I2" s="182"/>
    </row>
    <row r="3" spans="1:9" ht="21.75" customHeight="1" x14ac:dyDescent="0.2">
      <c r="A3" s="195"/>
      <c r="B3" s="891"/>
      <c r="C3" s="614">
        <f>-(E3/24)+133.33333%</f>
        <v>0.91666663333333309</v>
      </c>
      <c r="D3" s="198">
        <f>IF(E3=10,1,3)</f>
        <v>1</v>
      </c>
      <c r="E3" s="271">
        <f>SUM(D4:D13)</f>
        <v>10</v>
      </c>
    </row>
    <row r="4" spans="1:9" ht="30" customHeight="1" x14ac:dyDescent="0.2">
      <c r="A4" s="195">
        <v>1</v>
      </c>
      <c r="B4" s="892" t="str">
        <f ca="1">' '!A1171</f>
        <v>Demandez un feed-back aux autres aussi souvent que possible.</v>
      </c>
      <c r="C4" s="893"/>
      <c r="D4" s="272">
        <v>1</v>
      </c>
    </row>
    <row r="5" spans="1:9" ht="30" customHeight="1" x14ac:dyDescent="0.2">
      <c r="A5" s="195">
        <v>2</v>
      </c>
      <c r="B5" s="894" t="str">
        <f ca="1">' '!A1172</f>
        <v>Assurez-vous que vous êtes vraiment prêt à recevoir un retour.</v>
      </c>
      <c r="C5" s="895"/>
      <c r="D5" s="273">
        <v>1</v>
      </c>
      <c r="H5" s="274"/>
    </row>
    <row r="6" spans="1:9" ht="30" customHeight="1" x14ac:dyDescent="0.2">
      <c r="A6" s="195">
        <v>3</v>
      </c>
      <c r="B6" s="894" t="str">
        <f ca="1">' '!A1173</f>
        <v>Dites concrètement quelles informations vous souhaitez recevoir.</v>
      </c>
      <c r="C6" s="895"/>
      <c r="D6" s="273">
        <v>1</v>
      </c>
    </row>
    <row r="7" spans="1:9" ht="30" customHeight="1" x14ac:dyDescent="0.2">
      <c r="A7" s="195">
        <v>4</v>
      </c>
      <c r="B7" s="894" t="str">
        <f ca="1">' '!A1174</f>
        <v>Écoutez attentivement le retour.</v>
      </c>
      <c r="C7" s="895"/>
      <c r="D7" s="273">
        <v>1</v>
      </c>
    </row>
    <row r="8" spans="1:9" ht="30" customHeight="1" x14ac:dyDescent="0.2">
      <c r="A8" s="195">
        <v>5</v>
      </c>
      <c r="B8" s="894" t="str">
        <f ca="1">' '!A1175</f>
        <v>Évitez d'argumenter ou de vous défendre.</v>
      </c>
      <c r="C8" s="895"/>
      <c r="D8" s="273">
        <v>1</v>
      </c>
    </row>
    <row r="9" spans="1:9" ht="30" customHeight="1" x14ac:dyDescent="0.2">
      <c r="A9" s="195">
        <v>6</v>
      </c>
      <c r="B9" s="894" t="str">
        <f ca="1">' '!A1176</f>
        <v>Répétez de quelle manière vous avez compris le feed-back.</v>
      </c>
      <c r="C9" s="895"/>
      <c r="D9" s="273">
        <v>1</v>
      </c>
    </row>
    <row r="10" spans="1:9" ht="30" customHeight="1" x14ac:dyDescent="0.3">
      <c r="A10" s="195">
        <v>7</v>
      </c>
      <c r="B10" s="894" t="str">
        <f ca="1">' '!A1177</f>
        <v>Vérifiez la signification des informations.</v>
      </c>
      <c r="C10" s="896"/>
      <c r="D10" s="273">
        <v>1</v>
      </c>
    </row>
    <row r="11" spans="1:9" ht="30" customHeight="1" x14ac:dyDescent="0.2">
      <c r="A11" s="195">
        <v>8</v>
      </c>
      <c r="B11" s="894" t="str">
        <f ca="1">' '!A1178</f>
        <v>Demandez quels autres comportements possibles seraient adaptés.</v>
      </c>
      <c r="C11" s="895"/>
      <c r="D11" s="273">
        <v>1</v>
      </c>
    </row>
    <row r="12" spans="1:9" ht="30" customHeight="1" x14ac:dyDescent="0.2">
      <c r="A12" s="195">
        <v>9</v>
      </c>
      <c r="B12" s="894" t="str">
        <f ca="1">' '!A1179</f>
        <v>Faites part de vos réactions.</v>
      </c>
      <c r="C12" s="895"/>
      <c r="D12" s="273">
        <v>1</v>
      </c>
    </row>
    <row r="13" spans="1:9" ht="30" customHeight="1" x14ac:dyDescent="0.2">
      <c r="A13" s="195">
        <v>10</v>
      </c>
      <c r="B13" s="897" t="str">
        <f ca="1">' '!A1180</f>
        <v>Adressez vos remerciements pour les retours d'information livrés.</v>
      </c>
      <c r="C13" s="898"/>
      <c r="D13" s="899">
        <v>1</v>
      </c>
    </row>
    <row r="14" spans="1:9" x14ac:dyDescent="0.2">
      <c r="B14" s="208" t="s">
        <v>3953</v>
      </c>
      <c r="C14" s="635"/>
    </row>
  </sheetData>
  <sheetProtection sheet="1" objects="1" scenarios="1" formatCells="0" formatColumns="0" formatRows="0" insertHyperlinks="0" selectLockedCells="1" sort="0" autoFilter="0"/>
  <conditionalFormatting sqref="B4:B13 D4:D13">
    <cfRule type="expression" dxfId="146" priority="1">
      <formula>MOD(ROW(A2),2)=0</formula>
    </cfRule>
    <cfRule type="expression" dxfId="145" priority="2">
      <formula>MOD(ROW(A1),2)=0</formula>
    </cfRule>
  </conditionalFormatting>
  <dataValidations count="2">
    <dataValidation allowBlank="1" showInputMessage="1" showErrorMessage="1" errorTitle="Eingabefehler - Erreur de saisie" error="Bitte Datum aus der Liste wählen!_x000a_Veuillez s.v.p. choisir une date de la liste!" sqref="C1:C1048576" xr:uid="{00000000-0002-0000-2600-000000000000}"/>
    <dataValidation type="list" allowBlank="1" showInputMessage="1" showErrorMessage="1" sqref="D4:D13" xr:uid="{00000000-0002-0000-2600-000001000000}">
      <formula1>"1,2,3"</formula1>
    </dataValidation>
  </dataValidations>
  <pageMargins left="0.25" right="0.25" top="0.75" bottom="0.75" header="0.3" footer="0.3"/>
  <pageSetup paperSize="9" scale="96" orientation="portrait" r:id="rId1"/>
  <headerFooter>
    <oddFooter>&amp;L&amp;8&amp;K00-049(c) S. Imboden&amp;R&amp;8&amp;K00-049Seite &amp;P von &amp;N</oddFooter>
  </headerFooter>
  <drawing r:id="rId2"/>
  <extLst>
    <ext xmlns:x14="http://schemas.microsoft.com/office/spreadsheetml/2009/9/main" uri="{78C0D931-6437-407d-A8EE-F0AAD7539E65}">
      <x14:conditionalFormattings>
        <x14:conditionalFormatting xmlns:xm="http://schemas.microsoft.com/office/excel/2006/main">
          <x14:cfRule type="iconSet" priority="3" id="{96DF1B61-9797-435C-AA02-5A5AA074E1A0}">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D3:D13</xm:sqref>
        </x14:conditionalFormatting>
      </x14:conditionalFormatting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Tabelle60">
    <tabColor theme="5" tint="0.39997558519241921"/>
    <pageSetUpPr fitToPage="1"/>
  </sheetPr>
  <dimension ref="A1:I20"/>
  <sheetViews>
    <sheetView showGridLines="0" zoomScaleNormal="100" workbookViewId="0">
      <selection activeCell="D4" sqref="D4"/>
    </sheetView>
  </sheetViews>
  <sheetFormatPr baseColWidth="10" defaultColWidth="6.5546875" defaultRowHeight="14.4" x14ac:dyDescent="0.2"/>
  <cols>
    <col min="1" max="1" width="9.109375" style="207" customWidth="1"/>
    <col min="2" max="2" width="102.88671875" style="200" customWidth="1"/>
    <col min="3" max="3" width="0.33203125" style="200" customWidth="1"/>
    <col min="4" max="4" width="3.5546875" style="200" bestFit="1" customWidth="1"/>
    <col min="5" max="5" width="2" style="271" hidden="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267" t="str">
        <f ca="1">' '!A1137</f>
        <v xml:space="preserve">R È G L E S   D U   F E E D - B A C K </v>
      </c>
      <c r="C1" s="175"/>
      <c r="D1" s="176"/>
      <c r="E1" s="268"/>
      <c r="F1" s="177"/>
      <c r="G1" s="177"/>
      <c r="H1" s="177"/>
      <c r="I1" s="177"/>
    </row>
    <row r="2" spans="1:9" s="181" customFormat="1" ht="27" customHeight="1" x14ac:dyDescent="0.3">
      <c r="A2" s="179"/>
      <c r="B2" s="180"/>
      <c r="C2" s="194">
        <f>MenuHRM!M1</f>
        <v>0</v>
      </c>
      <c r="D2" s="180"/>
      <c r="E2" s="269"/>
      <c r="F2" s="182"/>
      <c r="G2" s="182"/>
      <c r="H2" s="182"/>
      <c r="I2" s="182"/>
    </row>
    <row r="3" spans="1:9" ht="21.75" customHeight="1" x14ac:dyDescent="0.2">
      <c r="A3" s="195"/>
      <c r="B3" s="891"/>
      <c r="C3" s="614">
        <f>-(E3/24)+133.33333%</f>
        <v>0.99999996666666657</v>
      </c>
      <c r="D3" s="270">
        <f>IF(E3=8,1,3)</f>
        <v>1</v>
      </c>
      <c r="E3" s="271">
        <f>SUM(D4:D19)</f>
        <v>8</v>
      </c>
    </row>
    <row r="4" spans="1:9" ht="18" x14ac:dyDescent="0.2">
      <c r="A4" s="195">
        <v>1</v>
      </c>
      <c r="B4" s="900" t="str">
        <f ca="1">' '!A1139</f>
        <v xml:space="preserve">Je suis o.k. - tu es o.k. </v>
      </c>
      <c r="C4" s="901"/>
      <c r="D4" s="902">
        <v>1</v>
      </c>
    </row>
    <row r="5" spans="1:9" ht="62.4" x14ac:dyDescent="0.2">
      <c r="A5" s="195"/>
      <c r="B5" s="788" t="str">
        <f ca="1">' '!A1140</f>
        <v>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v>
      </c>
      <c r="C5" s="903"/>
      <c r="D5" s="904"/>
      <c r="H5" s="274"/>
    </row>
    <row r="6" spans="1:9" ht="18" x14ac:dyDescent="0.2">
      <c r="A6" s="195">
        <v>2</v>
      </c>
      <c r="B6" s="905" t="str">
        <f ca="1">' '!A1141</f>
        <v>Décrire - ne pas évaluer</v>
      </c>
      <c r="C6" s="903"/>
      <c r="D6" s="906">
        <v>1</v>
      </c>
    </row>
    <row r="7" spans="1:9" ht="46.8" x14ac:dyDescent="0.2">
      <c r="A7" s="195"/>
      <c r="B7" s="788" t="str">
        <f ca="1">' '!A1142</f>
        <v>Celui qui donne un feed-back décrit ses perceptions et ses observations ainsi que ce qu'elles déclenchent en lui : des sentiments, des sensations, des questions, des réflexions. Il ne porte aucun jugement de valeur, ne fait aucun reproche et ne fait pas la morale.</v>
      </c>
      <c r="C7" s="903"/>
      <c r="D7" s="904"/>
    </row>
    <row r="8" spans="1:9" ht="18" x14ac:dyDescent="0.2">
      <c r="A8" s="195">
        <v>3</v>
      </c>
      <c r="B8" s="905" t="str">
        <f ca="1">' '!A1143</f>
        <v>Retours positifs et critiques</v>
      </c>
      <c r="C8" s="903"/>
      <c r="D8" s="906">
        <v>1</v>
      </c>
    </row>
    <row r="9" spans="1:9" ht="30" customHeight="1" x14ac:dyDescent="0.2">
      <c r="A9" s="195"/>
      <c r="B9" s="788" t="str">
        <f ca="1">' '!A1144</f>
        <v>Un feed-back doit comporter des retours positifs et critiques. Une approche unilatérale entraîne des distorsions.</v>
      </c>
      <c r="C9" s="903"/>
      <c r="D9" s="904"/>
    </row>
    <row r="10" spans="1:9" ht="18" x14ac:dyDescent="0.2">
      <c r="A10" s="195">
        <v>4</v>
      </c>
      <c r="B10" s="905" t="str">
        <f ca="1">' '!A1145</f>
        <v>Retour aussi concret que possible</v>
      </c>
      <c r="C10" s="907"/>
      <c r="D10" s="906">
        <v>1</v>
      </c>
    </row>
    <row r="11" spans="1:9" ht="31.2" x14ac:dyDescent="0.2">
      <c r="A11" s="195"/>
      <c r="B11" s="788" t="str">
        <f ca="1">' '!A1146</f>
        <v>Les généralités ne sont d'aucune utilité pour le destinataire. Le feed-back doit être concret et doit s'appuyer, autant que possible, sur un exemple précis.</v>
      </c>
      <c r="C11" s="903"/>
      <c r="D11" s="904"/>
    </row>
    <row r="12" spans="1:9" ht="18" x14ac:dyDescent="0.2">
      <c r="A12" s="195">
        <v>5</v>
      </c>
      <c r="B12" s="905" t="str">
        <f ca="1">' '!A1147</f>
        <v>Chacun parle pour soi-même</v>
      </c>
      <c r="C12" s="903"/>
      <c r="D12" s="906">
        <v>1</v>
      </c>
    </row>
    <row r="13" spans="1:9" ht="31.2" x14ac:dyDescent="0.2">
      <c r="A13" s="195"/>
      <c r="B13" s="788" t="str">
        <f ca="1">' '!A1148</f>
        <v>Chacun s'exprime à la 1re personne du singulier, sans utiliser le " on ". Le feed-back passe, autant que possible, par des messages formulés à la 1re personne du singulier.</v>
      </c>
      <c r="C13" s="903"/>
      <c r="D13" s="904"/>
    </row>
    <row r="14" spans="1:9" ht="18" x14ac:dyDescent="0.2">
      <c r="A14" s="195">
        <v>6</v>
      </c>
      <c r="B14" s="905" t="str">
        <f ca="1">' '!A1149</f>
        <v xml:space="preserve">Réagir en cas de malaise </v>
      </c>
      <c r="C14" s="903"/>
      <c r="D14" s="906">
        <v>1</v>
      </c>
    </row>
    <row r="15" spans="1:9" ht="30" customHeight="1" x14ac:dyDescent="0.2">
      <c r="A15" s="195"/>
      <c r="B15" s="788" t="str">
        <f ca="1">' '!A1150</f>
        <v>Celui qui se sent blessé ou déstabilisé par la situation en présence en fait part à l'autre.</v>
      </c>
      <c r="C15" s="903"/>
      <c r="D15" s="904"/>
    </row>
    <row r="16" spans="1:9" ht="18" x14ac:dyDescent="0.2">
      <c r="A16" s="195">
        <v>7</v>
      </c>
      <c r="B16" s="905" t="str">
        <f ca="1">' '!A1151</f>
        <v>Chacun est responsable de lui-même</v>
      </c>
      <c r="C16" s="903"/>
      <c r="D16" s="906">
        <v>1</v>
      </c>
    </row>
    <row r="17" spans="1:4" ht="46.8" x14ac:dyDescent="0.2">
      <c r="A17" s="195"/>
      <c r="B17" s="788" t="str">
        <f ca="1">' '!A1152</f>
        <v>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v>
      </c>
      <c r="C17" s="903"/>
      <c r="D17" s="904"/>
    </row>
    <row r="18" spans="1:4" ht="18" x14ac:dyDescent="0.2">
      <c r="A18" s="195">
        <v>8</v>
      </c>
      <c r="B18" s="905" t="str">
        <f ca="1">' '!A1153</f>
        <v>Stricte confidentialité</v>
      </c>
      <c r="C18" s="903"/>
      <c r="D18" s="906">
        <v>1</v>
      </c>
    </row>
    <row r="19" spans="1:4" ht="31.2" x14ac:dyDescent="0.2">
      <c r="A19" s="195"/>
      <c r="B19" s="908" t="str">
        <f ca="1">' '!A1154</f>
        <v>Tout ce qui est abordé dans le cadre d'un feed-back individuel reste exclusivement à la connaissance des personnes présentes et n'est pas divulgué à l'extérieur.</v>
      </c>
      <c r="C19" s="909"/>
      <c r="D19" s="910"/>
    </row>
    <row r="20" spans="1:4" x14ac:dyDescent="0.2">
      <c r="B20" s="208" t="s">
        <v>3953</v>
      </c>
      <c r="C20" s="635"/>
    </row>
  </sheetData>
  <sheetProtection sheet="1" objects="1" scenarios="1" formatCells="0" formatColumns="0" formatRows="0" insertHyperlinks="0" selectLockedCells="1" sort="0" autoFilter="0"/>
  <conditionalFormatting sqref="B4:B19 D4:D19">
    <cfRule type="expression" dxfId="144" priority="3">
      <formula>MOD(ROW(A1),2)=0</formula>
    </cfRule>
    <cfRule type="expression" dxfId="143" priority="5">
      <formula>MOD(ROW(A2),2)=0</formula>
    </cfRule>
  </conditionalFormatting>
  <conditionalFormatting sqref="D3">
    <cfRule type="expression" dxfId="142" priority="1">
      <formula>$D$3&lt;&gt;1</formula>
    </cfRule>
  </conditionalFormatting>
  <dataValidations count="2">
    <dataValidation type="list" allowBlank="1" showInputMessage="1" showErrorMessage="1" sqref="D4:D19" xr:uid="{00000000-0002-0000-2700-000000000000}">
      <formula1>"1,2,3"</formula1>
    </dataValidation>
    <dataValidation allowBlank="1" showInputMessage="1" showErrorMessage="1" errorTitle="Eingabefehler - Erreur de saisie" error="Bitte Datum aus der Liste wählen!_x000a_Veuillez s.v.p. choisir une date de la liste!" sqref="C1:C1048576" xr:uid="{00000000-0002-0000-2700-000001000000}"/>
  </dataValidations>
  <pageMargins left="0.25" right="0.25" top="0.75" bottom="0.75" header="0.3" footer="0.3"/>
  <pageSetup paperSize="9" scale="94"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9964" id="{0F56C858-4ED7-421A-827C-50E4175A65D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D4:D19</xm:sqref>
        </x14:conditionalFormatting>
      </x14:conditionalFormatting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Tabelle62">
    <tabColor theme="5" tint="0.39997558519241921"/>
    <pageSetUpPr fitToPage="1"/>
  </sheetPr>
  <dimension ref="A1:T9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8"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'!A1235</f>
        <v>C O N C E P T   D E   S O I</v>
      </c>
      <c r="C1" s="212"/>
      <c r="D1" s="212"/>
      <c r="E1" s="212"/>
      <c r="F1" s="212"/>
      <c r="G1" s="212"/>
      <c r="H1" s="212"/>
      <c r="I1" s="232"/>
      <c r="J1" s="213"/>
      <c r="K1" s="232"/>
      <c r="L1" s="232"/>
      <c r="M1" s="773"/>
      <c r="N1" s="773"/>
      <c r="O1" s="233"/>
      <c r="P1" s="216"/>
      <c r="Q1" s="216"/>
      <c r="R1" s="216"/>
      <c r="S1" s="216"/>
    </row>
    <row r="2" spans="1:20" ht="23.25" customHeight="1" x14ac:dyDescent="0.3">
      <c r="B2" s="234"/>
      <c r="C2" s="774"/>
      <c r="D2" s="774"/>
    </row>
    <row r="3" spans="1:20" ht="15.6" x14ac:dyDescent="0.3">
      <c r="P3" s="732"/>
    </row>
    <row r="4" spans="1:20" ht="15.6" x14ac:dyDescent="0.3">
      <c r="P4" s="732"/>
    </row>
    <row r="5" spans="1:20" ht="15.6" x14ac:dyDescent="0.3">
      <c r="P5" s="733"/>
    </row>
    <row r="6" spans="1:20" ht="15.6" x14ac:dyDescent="0.3">
      <c r="P6" s="732"/>
    </row>
    <row r="7" spans="1:20" x14ac:dyDescent="0.3">
      <c r="P7" s="217"/>
    </row>
    <row r="8" spans="1:20" ht="15.6" x14ac:dyDescent="0.3">
      <c r="P8" s="732"/>
    </row>
    <row r="9" spans="1:20" x14ac:dyDescent="0.3">
      <c r="P9" s="217"/>
    </row>
    <row r="10" spans="1:20" ht="15.6" x14ac:dyDescent="0.3">
      <c r="P10" s="733"/>
      <c r="T10" s="221"/>
    </row>
    <row r="11" spans="1:20" ht="15.6" x14ac:dyDescent="0.3">
      <c r="P11" s="294"/>
    </row>
    <row r="12" spans="1:20" ht="15.6" x14ac:dyDescent="0.3">
      <c r="P12" s="732"/>
    </row>
    <row r="13" spans="1:20" x14ac:dyDescent="0.3">
      <c r="M13" s="222"/>
    </row>
    <row r="24" spans="16:16" x14ac:dyDescent="0.3">
      <c r="P24" s="217"/>
    </row>
    <row r="30" spans="16:16" x14ac:dyDescent="0.3">
      <c r="P30" s="217"/>
    </row>
    <row r="33" spans="2:16" ht="5.25" customHeight="1" x14ac:dyDescent="0.3"/>
    <row r="34" spans="2:16" x14ac:dyDescent="0.3">
      <c r="B34" s="208" t="s">
        <v>3953</v>
      </c>
      <c r="C34" s="217"/>
      <c r="P34" s="235"/>
    </row>
    <row r="35" spans="2:16" x14ac:dyDescent="0.3">
      <c r="P35" s="223"/>
    </row>
    <row r="36" spans="2:16" x14ac:dyDescent="0.3">
      <c r="P36" s="223"/>
    </row>
    <row r="37" spans="2:16" x14ac:dyDescent="0.3">
      <c r="P37" s="217"/>
    </row>
    <row r="38" spans="2:16" x14ac:dyDescent="0.3">
      <c r="P38" s="223"/>
    </row>
    <row r="39" spans="2:16" x14ac:dyDescent="0.3">
      <c r="P39" s="223"/>
    </row>
    <row r="40" spans="2:16" x14ac:dyDescent="0.3">
      <c r="P40" s="223"/>
    </row>
    <row r="41" spans="2:16" x14ac:dyDescent="0.3">
      <c r="P41" s="223"/>
    </row>
    <row r="42" spans="2:16" x14ac:dyDescent="0.3">
      <c r="P42" s="223"/>
    </row>
    <row r="43" spans="2:16" x14ac:dyDescent="0.3">
      <c r="P43" s="223"/>
    </row>
    <row r="44" spans="2:16" x14ac:dyDescent="0.3">
      <c r="P44" s="223"/>
    </row>
    <row r="45" spans="2:16" x14ac:dyDescent="0.3">
      <c r="P45" s="223"/>
    </row>
    <row r="46" spans="2:16" x14ac:dyDescent="0.3">
      <c r="P46" s="223"/>
    </row>
    <row r="47" spans="2:16" x14ac:dyDescent="0.3">
      <c r="P47" s="223"/>
    </row>
    <row r="48" spans="2:16" x14ac:dyDescent="0.3">
      <c r="P48" s="223"/>
    </row>
    <row r="49" spans="16:16" x14ac:dyDescent="0.3">
      <c r="P49" s="223"/>
    </row>
    <row r="50" spans="16:16" x14ac:dyDescent="0.3">
      <c r="P50" s="223"/>
    </row>
    <row r="51" spans="16:16" x14ac:dyDescent="0.3">
      <c r="P51" s="223"/>
    </row>
    <row r="52" spans="16:16" x14ac:dyDescent="0.3">
      <c r="P52" s="223"/>
    </row>
    <row r="53" spans="16:16" x14ac:dyDescent="0.3">
      <c r="P53" s="223"/>
    </row>
    <row r="54" spans="16:16" x14ac:dyDescent="0.3">
      <c r="P54" s="223"/>
    </row>
    <row r="55" spans="16:16" x14ac:dyDescent="0.3">
      <c r="P55" s="223"/>
    </row>
    <row r="93" spans="5:5" ht="15.6" x14ac:dyDescent="0.3">
      <c r="E93" s="230"/>
    </row>
  </sheetData>
  <sheetProtection sheet="1" objects="1" scenarios="1" formatCells="0" formatColumns="0" formatRows="0" insertHyperlinks="0" selectLockedCells="1" sort="0" autoFilter="0"/>
  <printOptions horizontalCentered="1"/>
  <pageMargins left="0.23622047244094491" right="0.23622047244094491" top="0.35433070866141736" bottom="0.74803149606299213" header="0.19685039370078741" footer="0.31496062992125984"/>
  <pageSetup paperSize="9" orientation="landscape" r:id="rId1"/>
  <headerFooter>
    <oddFooter>&amp;L&amp;8&amp;K00-048(c) S.Imboden&amp;R&amp;8&amp;K00-048Seite &amp;P von &amp;N</oddFooter>
  </headerFooter>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Tabelle63">
    <tabColor theme="5" tint="0.39997558519241921"/>
  </sheetPr>
  <dimension ref="A1:T9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7" width="11.44140625" style="219"/>
    <col min="8" max="8" width="11.44140625" style="219" customWidth="1"/>
    <col min="9" max="9" width="2.88671875" style="219" customWidth="1"/>
    <col min="10" max="10" width="1.44140625" style="219" customWidth="1"/>
    <col min="11"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'!A1258</f>
        <v>F E N Ê T R E  D E  J O H A R I</v>
      </c>
      <c r="C1" s="212"/>
      <c r="D1" s="212"/>
      <c r="E1" s="212"/>
      <c r="F1" s="212"/>
      <c r="G1" s="212"/>
      <c r="H1" s="212"/>
      <c r="I1" s="233"/>
      <c r="J1" s="213"/>
      <c r="M1" s="216"/>
      <c r="N1" s="216"/>
      <c r="P1" s="216"/>
      <c r="Q1" s="216"/>
      <c r="R1" s="216"/>
      <c r="S1" s="216"/>
    </row>
    <row r="2" spans="1:20" ht="23.25" customHeight="1" x14ac:dyDescent="0.3">
      <c r="B2" s="234"/>
      <c r="C2" s="220"/>
      <c r="D2" s="220"/>
    </row>
    <row r="3" spans="1:20" ht="15.6" x14ac:dyDescent="0.3">
      <c r="P3" s="732"/>
    </row>
    <row r="4" spans="1:20" ht="15.6" x14ac:dyDescent="0.3">
      <c r="P4" s="732"/>
    </row>
    <row r="5" spans="1:20" ht="15.6" x14ac:dyDescent="0.3">
      <c r="P5" s="733"/>
    </row>
    <row r="6" spans="1:20" ht="15.6" x14ac:dyDescent="0.3">
      <c r="P6" s="732"/>
    </row>
    <row r="7" spans="1:20" x14ac:dyDescent="0.3">
      <c r="P7" s="217"/>
    </row>
    <row r="8" spans="1:20" ht="15.6" x14ac:dyDescent="0.3">
      <c r="P8" s="732"/>
    </row>
    <row r="9" spans="1:20" x14ac:dyDescent="0.3">
      <c r="P9" s="217"/>
    </row>
    <row r="10" spans="1:20" ht="15.6" x14ac:dyDescent="0.3">
      <c r="P10" s="733"/>
      <c r="T10" s="221"/>
    </row>
    <row r="11" spans="1:20" ht="15.6" x14ac:dyDescent="0.3">
      <c r="P11" s="294"/>
    </row>
    <row r="12" spans="1:20" ht="15.6" x14ac:dyDescent="0.3">
      <c r="P12" s="732"/>
    </row>
    <row r="13" spans="1:20" x14ac:dyDescent="0.3">
      <c r="M13" s="222"/>
    </row>
    <row r="24" spans="2:16" x14ac:dyDescent="0.3">
      <c r="P24" s="217"/>
    </row>
    <row r="29" spans="2:16" ht="18.75" customHeight="1" x14ac:dyDescent="0.3">
      <c r="B29" s="911" t="s">
        <v>3953</v>
      </c>
    </row>
    <row r="30" spans="2:16" ht="5.25" customHeight="1" x14ac:dyDescent="0.3"/>
    <row r="31" spans="2:16" ht="6" customHeight="1" x14ac:dyDescent="0.3">
      <c r="B31" s="292"/>
      <c r="C31" s="217"/>
      <c r="P31" s="235"/>
    </row>
    <row r="32" spans="2:16" x14ac:dyDescent="0.3">
      <c r="P32" s="223"/>
    </row>
    <row r="33" spans="16:16" x14ac:dyDescent="0.3">
      <c r="P33" s="223"/>
    </row>
    <row r="34" spans="16:16" x14ac:dyDescent="0.3">
      <c r="P34" s="217"/>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46" spans="16:16" x14ac:dyDescent="0.3">
      <c r="P46" s="223"/>
    </row>
    <row r="47" spans="16:16" x14ac:dyDescent="0.3">
      <c r="P47" s="223"/>
    </row>
    <row r="48" spans="16:16" x14ac:dyDescent="0.3">
      <c r="P48" s="223"/>
    </row>
    <row r="49" spans="16:16" x14ac:dyDescent="0.3">
      <c r="P49" s="223"/>
    </row>
    <row r="50" spans="16:16" x14ac:dyDescent="0.3">
      <c r="P50" s="223"/>
    </row>
    <row r="51" spans="16:16" x14ac:dyDescent="0.3">
      <c r="P51" s="223"/>
    </row>
    <row r="52" spans="16:16" x14ac:dyDescent="0.3">
      <c r="P52" s="223"/>
    </row>
    <row r="90" spans="5:5" ht="15.6" x14ac:dyDescent="0.3">
      <c r="E90" s="230"/>
    </row>
  </sheetData>
  <sheetProtection sheet="1" objects="1" scenarios="1" formatCells="0" formatColumns="0" formatRows="0" insertHyperlinks="0" selectLockedCells="1" sort="0" autoFilter="0"/>
  <printOptions horizontalCentered="1"/>
  <pageMargins left="0.23622047244094491" right="0.23622047244094491" top="0.74803149606299213" bottom="0.74803149606299213" header="0.31496062992125984" footer="0.31496062992125984"/>
  <pageSetup paperSize="9" orientation="portrait" r:id="rId1"/>
  <headerFooter>
    <oddFooter>&amp;L&amp;8&amp;K00-048(c) S.Imboden&amp;R&amp;8&amp;K00-048Seite &amp;P von &amp;N</oddFooter>
  </headerFooter>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Tabelle64">
    <tabColor theme="5" tint="0.39997558519241921"/>
  </sheetPr>
  <dimension ref="A1:T9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8" width="11.44140625" style="219"/>
    <col min="9" max="9" width="2.88671875" style="219" customWidth="1"/>
    <col min="10" max="10" width="1.44140625" style="219" customWidth="1"/>
    <col min="11"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'!A1258</f>
        <v>F E N Ê T R E  D E  J O H A R I</v>
      </c>
      <c r="C1" s="212"/>
      <c r="D1" s="212"/>
      <c r="E1" s="212"/>
      <c r="F1" s="212"/>
      <c r="G1" s="212"/>
      <c r="H1" s="212"/>
      <c r="I1" s="233"/>
      <c r="J1" s="213"/>
      <c r="M1" s="216"/>
      <c r="N1" s="216"/>
      <c r="P1" s="216"/>
      <c r="Q1" s="216"/>
      <c r="R1" s="216"/>
      <c r="S1" s="216"/>
    </row>
    <row r="2" spans="1:20" ht="23.25" customHeight="1" x14ac:dyDescent="0.3">
      <c r="B2" s="234"/>
      <c r="C2" s="220"/>
      <c r="D2" s="220"/>
    </row>
    <row r="3" spans="1:20" ht="15.6" x14ac:dyDescent="0.3">
      <c r="P3" s="732"/>
    </row>
    <row r="4" spans="1:20" ht="15.6" x14ac:dyDescent="0.3">
      <c r="P4" s="732"/>
    </row>
    <row r="5" spans="1:20" ht="15.6" x14ac:dyDescent="0.3">
      <c r="P5" s="733"/>
    </row>
    <row r="6" spans="1:20" ht="15.6" x14ac:dyDescent="0.3">
      <c r="P6" s="732"/>
    </row>
    <row r="7" spans="1:20" x14ac:dyDescent="0.3">
      <c r="P7" s="217"/>
    </row>
    <row r="8" spans="1:20" ht="15.6" x14ac:dyDescent="0.3">
      <c r="P8" s="732"/>
    </row>
    <row r="9" spans="1:20" x14ac:dyDescent="0.3">
      <c r="P9" s="217"/>
    </row>
    <row r="10" spans="1:20" ht="15.6" x14ac:dyDescent="0.3">
      <c r="P10" s="733"/>
      <c r="T10" s="221"/>
    </row>
    <row r="11" spans="1:20" ht="15.6" x14ac:dyDescent="0.3">
      <c r="P11" s="294"/>
    </row>
    <row r="12" spans="1:20" ht="15.6" x14ac:dyDescent="0.3">
      <c r="P12" s="732"/>
    </row>
    <row r="13" spans="1:20" x14ac:dyDescent="0.3">
      <c r="M13" s="222"/>
    </row>
    <row r="24" spans="2:16" x14ac:dyDescent="0.3">
      <c r="P24" s="217"/>
    </row>
    <row r="29" spans="2:16" ht="16.5" customHeight="1" x14ac:dyDescent="0.3">
      <c r="B29" s="911" t="s">
        <v>3953</v>
      </c>
    </row>
    <row r="30" spans="2:16" ht="5.25" customHeight="1" x14ac:dyDescent="0.3"/>
    <row r="31" spans="2:16" ht="4.5" customHeight="1" x14ac:dyDescent="0.3">
      <c r="B31" s="292"/>
      <c r="C31" s="217"/>
      <c r="P31" s="235"/>
    </row>
    <row r="32" spans="2:16" x14ac:dyDescent="0.3">
      <c r="P32" s="223"/>
    </row>
    <row r="33" spans="16:16" x14ac:dyDescent="0.3">
      <c r="P33" s="223"/>
    </row>
    <row r="34" spans="16:16" x14ac:dyDescent="0.3">
      <c r="P34" s="217"/>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46" spans="16:16" x14ac:dyDescent="0.3">
      <c r="P46" s="223"/>
    </row>
    <row r="47" spans="16:16" x14ac:dyDescent="0.3">
      <c r="P47" s="223"/>
    </row>
    <row r="48" spans="16:16" x14ac:dyDescent="0.3">
      <c r="P48" s="223"/>
    </row>
    <row r="49" spans="16:16" x14ac:dyDescent="0.3">
      <c r="P49" s="223"/>
    </row>
    <row r="50" spans="16:16" x14ac:dyDescent="0.3">
      <c r="P50" s="223"/>
    </row>
    <row r="51" spans="16:16" x14ac:dyDescent="0.3">
      <c r="P51" s="223"/>
    </row>
    <row r="52" spans="16:16" x14ac:dyDescent="0.3">
      <c r="P52" s="223"/>
    </row>
    <row r="90" spans="5:5" ht="15.6" x14ac:dyDescent="0.3">
      <c r="E90" s="230"/>
    </row>
  </sheetData>
  <sheetProtection sheet="1" objects="1" scenarios="1" formatCells="0" formatColumns="0" formatRows="0" insertHyperlinks="0" selectLockedCells="1" sort="0" autoFilter="0"/>
  <printOptions horizontalCentered="1"/>
  <pageMargins left="0.25" right="0.25" top="0.75" bottom="0.75" header="0.3" footer="0.3"/>
  <pageSetup paperSize="9" orientation="portrait" r:id="rId1"/>
  <headerFooter>
    <oddFooter>&amp;L&amp;8&amp;K00-048(c) S.Imboden&amp;R&amp;8&amp;K00-048Seite &amp;P von &amp;N</oddFooter>
  </headerFooter>
  <drawing r:id="rId2"/>
  <legacyDrawing r:id="rId3"/>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Tabelle21">
    <tabColor theme="6" tint="-0.499984740745262"/>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'!A43</f>
        <v>D É V E L O P P E M E N T   D U   P E R S O N N E L</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pageMargins left="0.25" right="0.25" top="0.75" bottom="0.75" header="0.3" footer="0.3"/>
  <pageSetup paperSize="9" orientation="landscape" r:id="rId1"/>
  <headerFooter>
    <oddFooter>&amp;L&amp;8&amp;K00-048(c) S.Imboden&amp;R&amp;8&amp;K00-048Seite &amp;P von &amp;N</oddFooter>
  </headerFooter>
  <drawing r:id="rId2"/>
  <legacyDrawing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Tabelle65">
    <tabColor theme="6" tint="0.39997558519241921"/>
  </sheetPr>
  <dimension ref="A1:T91"/>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3" width="1.88671875" style="219" customWidth="1"/>
    <col min="4" max="4" width="11.44140625" style="219" hidden="1" customWidth="1"/>
    <col min="5" max="5" width="45.88671875" style="219" customWidth="1"/>
    <col min="6" max="6" width="11.44140625" style="219" customWidth="1"/>
    <col min="7" max="8" width="11.44140625" style="219"/>
    <col min="9" max="9" width="2.88671875" style="219" customWidth="1"/>
    <col min="10" max="10" width="1.44140625" style="219" customWidth="1"/>
    <col min="11"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912"/>
      <c r="B1" s="763" t="str">
        <f ca="1">' '!A1530</f>
        <v>Aperçu du développement du personnel</v>
      </c>
      <c r="C1" s="212"/>
      <c r="D1" s="212"/>
      <c r="E1" s="212"/>
      <c r="F1" s="212"/>
      <c r="G1" s="212"/>
      <c r="H1" s="212"/>
      <c r="J1" s="213"/>
      <c r="M1" s="216"/>
      <c r="N1" s="216"/>
      <c r="P1" s="216"/>
      <c r="Q1" s="216"/>
      <c r="R1" s="216"/>
      <c r="S1" s="216"/>
    </row>
    <row r="2" spans="1:20" ht="23.25" customHeight="1" x14ac:dyDescent="0.3">
      <c r="B2" s="234"/>
      <c r="C2" s="220"/>
      <c r="D2" s="220"/>
      <c r="F2" s="913"/>
    </row>
    <row r="3" spans="1:20" ht="15.6" x14ac:dyDescent="0.3">
      <c r="P3" s="732"/>
    </row>
    <row r="4" spans="1:20" ht="15.6" x14ac:dyDescent="0.3">
      <c r="P4" s="732"/>
    </row>
    <row r="5" spans="1:20" ht="15.6" x14ac:dyDescent="0.3">
      <c r="P5" s="733"/>
    </row>
    <row r="6" spans="1:20" ht="15.6" x14ac:dyDescent="0.3">
      <c r="P6" s="732"/>
    </row>
    <row r="7" spans="1:20" x14ac:dyDescent="0.3">
      <c r="P7" s="217"/>
    </row>
    <row r="8" spans="1:20" ht="15.6" x14ac:dyDescent="0.3">
      <c r="P8" s="732"/>
    </row>
    <row r="9" spans="1:20" x14ac:dyDescent="0.3">
      <c r="P9" s="217"/>
    </row>
    <row r="10" spans="1:20" ht="15.6" x14ac:dyDescent="0.3">
      <c r="P10" s="733"/>
      <c r="T10" s="221"/>
    </row>
    <row r="11" spans="1:20" ht="15.6" x14ac:dyDescent="0.3">
      <c r="P11" s="294"/>
    </row>
    <row r="12" spans="1:20" ht="15.6" x14ac:dyDescent="0.3">
      <c r="P12" s="732"/>
    </row>
    <row r="13" spans="1:20" x14ac:dyDescent="0.3">
      <c r="M13" s="222"/>
    </row>
    <row r="24" spans="16:16" x14ac:dyDescent="0.3">
      <c r="P24" s="217"/>
    </row>
    <row r="36" spans="5:16" x14ac:dyDescent="0.3">
      <c r="E36" s="914" t="s">
        <v>3953</v>
      </c>
    </row>
    <row r="38" spans="5:16" x14ac:dyDescent="0.3">
      <c r="P38" s="223"/>
    </row>
    <row r="39" spans="5:16" x14ac:dyDescent="0.3">
      <c r="P39" s="223"/>
    </row>
    <row r="40" spans="5:16" x14ac:dyDescent="0.3">
      <c r="P40" s="223"/>
    </row>
    <row r="41" spans="5:16" x14ac:dyDescent="0.3">
      <c r="P41" s="223"/>
    </row>
    <row r="42" spans="5:16" x14ac:dyDescent="0.3">
      <c r="P42" s="223"/>
    </row>
    <row r="43" spans="5:16" x14ac:dyDescent="0.3">
      <c r="P43" s="223"/>
    </row>
    <row r="44" spans="5:16" x14ac:dyDescent="0.3">
      <c r="P44" s="223"/>
    </row>
    <row r="45" spans="5:16" x14ac:dyDescent="0.3">
      <c r="P45" s="223"/>
    </row>
    <row r="46" spans="5:16" x14ac:dyDescent="0.3">
      <c r="P46" s="223"/>
    </row>
    <row r="47" spans="5:16" x14ac:dyDescent="0.3">
      <c r="P47" s="223"/>
    </row>
    <row r="48" spans="5:16" x14ac:dyDescent="0.3">
      <c r="P48" s="223"/>
    </row>
    <row r="49" spans="16:16" x14ac:dyDescent="0.3">
      <c r="P49" s="223"/>
    </row>
    <row r="50" spans="16:16" x14ac:dyDescent="0.3">
      <c r="P50" s="223"/>
    </row>
    <row r="51" spans="16:16" x14ac:dyDescent="0.3">
      <c r="P51" s="223"/>
    </row>
    <row r="52" spans="16:16" x14ac:dyDescent="0.3">
      <c r="P52" s="223"/>
    </row>
    <row r="53" spans="16:16" x14ac:dyDescent="0.3">
      <c r="P53" s="223"/>
    </row>
    <row r="91" spans="5:5" ht="15.6" x14ac:dyDescent="0.3">
      <c r="E91" s="230"/>
    </row>
  </sheetData>
  <sheetProtection sheet="1" objects="1" scenarios="1" formatCells="0" formatColumns="0" formatRows="0" insertHyperlinks="0" selectLockedCells="1" sort="0" autoFilter="0"/>
  <printOptions horizontalCentered="1"/>
  <pageMargins left="0.25" right="0.25" top="0.75" bottom="0.75" header="0.3" footer="0.3"/>
  <pageSetup paperSize="9" orientation="portrait" r:id="rId1"/>
  <headerFooter>
    <oddFooter>&amp;L&amp;8&amp;K00-048(c) S.Imboden&amp;R&amp;8&amp;K00-048Seite &amp;P von &amp;N</oddFooter>
  </headerFooter>
  <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Tabelle22">
    <tabColor theme="6" tint="0.39997558519241921"/>
  </sheetPr>
  <dimension ref="A1:O76"/>
  <sheetViews>
    <sheetView showGridLines="0" zoomScaleNormal="100" workbookViewId="0">
      <pane ySplit="1" topLeftCell="A2" activePane="bottomLeft" state="frozen"/>
      <selection activeCell="G1" sqref="G1"/>
      <selection pane="bottomLeft" activeCell="C3" sqref="C3"/>
    </sheetView>
  </sheetViews>
  <sheetFormatPr baseColWidth="10" defaultColWidth="11.44140625" defaultRowHeight="14.4" x14ac:dyDescent="0.3"/>
  <cols>
    <col min="1" max="1" width="7" style="321" customWidth="1"/>
    <col min="2" max="2" width="3.6640625" style="331" customWidth="1"/>
    <col min="3" max="3" width="51.109375" style="331" customWidth="1"/>
    <col min="4" max="4" width="4.44140625" style="331" customWidth="1"/>
    <col min="5" max="5" width="31" style="331" customWidth="1"/>
    <col min="6" max="6" width="4.33203125" style="331" customWidth="1"/>
    <col min="7" max="7" width="51.109375" style="331" customWidth="1"/>
    <col min="8" max="8" width="4.44140625" style="331" customWidth="1"/>
    <col min="9" max="9" width="2.6640625" style="331" customWidth="1"/>
    <col min="10" max="10" width="5.44140625" style="331" customWidth="1"/>
    <col min="11" max="11" width="1.33203125" style="331" customWidth="1"/>
    <col min="12" max="19" width="5.44140625" style="331" customWidth="1"/>
    <col min="20" max="20" width="26.44140625" style="331" customWidth="1"/>
    <col min="21" max="26" width="5.44140625" style="331" customWidth="1"/>
    <col min="27" max="27" width="4.109375" style="331" customWidth="1"/>
    <col min="28" max="39" width="5.44140625" style="331" customWidth="1"/>
    <col min="40" max="16384" width="11.44140625" style="331"/>
  </cols>
  <sheetData>
    <row r="1" spans="1:15" s="320" customFormat="1" ht="44.25" customHeight="1" x14ac:dyDescent="0.3">
      <c r="A1" s="317"/>
      <c r="B1" s="318" t="str">
        <f ca="1">' '!A134</f>
        <v xml:space="preserve"> P R O F I L   F O R C E S – F A I B L E S S E S </v>
      </c>
      <c r="C1" s="546"/>
      <c r="D1" s="915"/>
      <c r="E1" s="318"/>
      <c r="F1" s="546"/>
      <c r="G1" s="546"/>
      <c r="H1" s="233"/>
      <c r="I1" s="318"/>
      <c r="J1" s="318"/>
      <c r="K1" s="318"/>
      <c r="L1" s="318"/>
      <c r="M1" s="318"/>
      <c r="N1" s="318"/>
      <c r="O1" s="318"/>
    </row>
    <row r="2" spans="1:15" s="320" customFormat="1" ht="24.75" customHeight="1" x14ac:dyDescent="0.3">
      <c r="A2" s="317"/>
      <c r="B2" s="317"/>
      <c r="C2" s="916" t="str">
        <f ca="1">' '!A142</f>
        <v>Nom, prénom</v>
      </c>
      <c r="D2" s="917"/>
      <c r="E2" s="916" t="str">
        <f ca="1">' '!A143</f>
        <v>Date</v>
      </c>
      <c r="F2" s="317"/>
      <c r="G2" s="916" t="str">
        <f ca="1">' '!A139</f>
        <v>Département / équipe</v>
      </c>
      <c r="H2" s="761"/>
      <c r="I2" s="319"/>
      <c r="J2" s="319"/>
      <c r="K2" s="319"/>
      <c r="L2" s="319"/>
      <c r="M2" s="319"/>
      <c r="N2" s="319"/>
      <c r="O2" s="319"/>
    </row>
    <row r="3" spans="1:15" s="320" customFormat="1" ht="18.75" customHeight="1" x14ac:dyDescent="0.3">
      <c r="A3" s="317"/>
      <c r="B3" s="918"/>
      <c r="C3" s="919"/>
      <c r="D3" s="920"/>
      <c r="E3" s="921"/>
      <c r="F3" s="922"/>
      <c r="G3" s="919"/>
      <c r="H3" s="923"/>
      <c r="I3" s="319"/>
      <c r="J3" s="319"/>
      <c r="K3" s="319"/>
      <c r="L3" s="319"/>
      <c r="M3" s="319"/>
      <c r="N3" s="319"/>
      <c r="O3" s="319"/>
    </row>
    <row r="4" spans="1:15" x14ac:dyDescent="0.3">
      <c r="B4" s="924"/>
      <c r="D4" s="925"/>
      <c r="F4" s="926"/>
      <c r="H4" s="925"/>
    </row>
    <row r="5" spans="1:15" x14ac:dyDescent="0.3">
      <c r="B5" s="924"/>
      <c r="D5" s="925"/>
      <c r="F5" s="926"/>
      <c r="H5" s="925"/>
    </row>
    <row r="6" spans="1:15" x14ac:dyDescent="0.3">
      <c r="B6" s="924"/>
      <c r="D6" s="925"/>
      <c r="F6" s="926"/>
      <c r="H6" s="925"/>
    </row>
    <row r="7" spans="1:15" x14ac:dyDescent="0.3">
      <c r="B7" s="924"/>
      <c r="D7" s="925"/>
      <c r="F7" s="926"/>
      <c r="H7" s="925"/>
    </row>
    <row r="8" spans="1:15" ht="19.5" customHeight="1" x14ac:dyDescent="0.35">
      <c r="B8" s="924"/>
      <c r="C8" s="927" t="str">
        <f ca="1">' '!A140</f>
        <v>Forces</v>
      </c>
      <c r="D8" s="928"/>
      <c r="E8" s="929"/>
      <c r="F8" s="926"/>
      <c r="G8" s="930" t="str">
        <f ca="1">' '!A141</f>
        <v>Faiblesses</v>
      </c>
      <c r="H8" s="925"/>
      <c r="J8" s="931"/>
    </row>
    <row r="9" spans="1:15" ht="27.6" x14ac:dyDescent="0.3">
      <c r="B9" s="932" t="s">
        <v>146</v>
      </c>
      <c r="C9" s="933" t="s">
        <v>818</v>
      </c>
      <c r="D9" s="934">
        <v>3</v>
      </c>
      <c r="E9" s="935"/>
      <c r="F9" s="932" t="s">
        <v>176</v>
      </c>
      <c r="G9" s="933" t="s">
        <v>3895</v>
      </c>
      <c r="H9" s="936">
        <v>-5</v>
      </c>
      <c r="J9" s="937"/>
      <c r="K9" s="937"/>
      <c r="M9" s="937"/>
    </row>
    <row r="10" spans="1:15" ht="28.8" x14ac:dyDescent="0.3">
      <c r="B10" s="938" t="s">
        <v>147</v>
      </c>
      <c r="C10" s="939" t="s">
        <v>819</v>
      </c>
      <c r="D10" s="940">
        <v>3</v>
      </c>
      <c r="E10" s="935"/>
      <c r="F10" s="938" t="s">
        <v>177</v>
      </c>
      <c r="G10" s="939"/>
      <c r="H10" s="941">
        <v>-4</v>
      </c>
      <c r="J10" s="937"/>
      <c r="K10" s="937"/>
      <c r="M10" s="937"/>
    </row>
    <row r="11" spans="1:15" ht="27.6" x14ac:dyDescent="0.3">
      <c r="B11" s="938" t="s">
        <v>148</v>
      </c>
      <c r="C11" s="942" t="s">
        <v>819</v>
      </c>
      <c r="D11" s="940">
        <v>4</v>
      </c>
      <c r="E11" s="935"/>
      <c r="F11" s="938" t="s">
        <v>178</v>
      </c>
      <c r="G11" s="939"/>
      <c r="H11" s="941">
        <v>-2</v>
      </c>
      <c r="J11" s="937"/>
      <c r="K11" s="937"/>
      <c r="M11" s="937"/>
    </row>
    <row r="12" spans="1:15" ht="27.6" x14ac:dyDescent="0.3">
      <c r="B12" s="938" t="s">
        <v>149</v>
      </c>
      <c r="C12" s="942" t="s">
        <v>819</v>
      </c>
      <c r="D12" s="940">
        <v>4</v>
      </c>
      <c r="E12" s="935"/>
      <c r="F12" s="938" t="s">
        <v>179</v>
      </c>
      <c r="G12" s="939"/>
      <c r="H12" s="941">
        <v>-3</v>
      </c>
      <c r="J12" s="937"/>
      <c r="K12" s="937"/>
      <c r="M12" s="937"/>
    </row>
    <row r="13" spans="1:15" ht="27.6" x14ac:dyDescent="0.3">
      <c r="B13" s="938" t="s">
        <v>150</v>
      </c>
      <c r="C13" s="942" t="s">
        <v>819</v>
      </c>
      <c r="D13" s="940">
        <v>1</v>
      </c>
      <c r="E13" s="935"/>
      <c r="F13" s="938" t="s">
        <v>180</v>
      </c>
      <c r="G13" s="939"/>
      <c r="H13" s="941">
        <v>-3</v>
      </c>
      <c r="J13" s="937"/>
      <c r="K13" s="937"/>
      <c r="M13" s="937"/>
    </row>
    <row r="14" spans="1:15" ht="27.6" x14ac:dyDescent="0.3">
      <c r="B14" s="938" t="s">
        <v>151</v>
      </c>
      <c r="C14" s="942" t="s">
        <v>819</v>
      </c>
      <c r="D14" s="940">
        <v>1</v>
      </c>
      <c r="E14" s="935"/>
      <c r="F14" s="938" t="s">
        <v>181</v>
      </c>
      <c r="G14" s="942"/>
      <c r="H14" s="941">
        <v>-3</v>
      </c>
      <c r="J14" s="937"/>
      <c r="K14" s="937"/>
      <c r="M14" s="937"/>
    </row>
    <row r="15" spans="1:15" ht="27.6" x14ac:dyDescent="0.3">
      <c r="B15" s="938" t="s">
        <v>152</v>
      </c>
      <c r="C15" s="942" t="s">
        <v>819</v>
      </c>
      <c r="D15" s="940">
        <v>2</v>
      </c>
      <c r="E15" s="935"/>
      <c r="F15" s="938" t="s">
        <v>182</v>
      </c>
      <c r="G15" s="939"/>
      <c r="H15" s="941">
        <v>-2</v>
      </c>
      <c r="J15" s="937"/>
      <c r="K15" s="937"/>
      <c r="M15" s="937"/>
    </row>
    <row r="16" spans="1:15" ht="27.6" x14ac:dyDescent="0.3">
      <c r="B16" s="938" t="s">
        <v>153</v>
      </c>
      <c r="C16" s="942" t="s">
        <v>819</v>
      </c>
      <c r="D16" s="940">
        <v>1</v>
      </c>
      <c r="E16" s="935"/>
      <c r="F16" s="938" t="s">
        <v>183</v>
      </c>
      <c r="G16" s="939"/>
      <c r="H16" s="941">
        <v>-2</v>
      </c>
      <c r="J16" s="937"/>
      <c r="K16" s="937"/>
      <c r="M16" s="937"/>
    </row>
    <row r="17" spans="2:13" ht="27.6" x14ac:dyDescent="0.3">
      <c r="B17" s="938" t="s">
        <v>154</v>
      </c>
      <c r="C17" s="942" t="s">
        <v>819</v>
      </c>
      <c r="D17" s="940">
        <v>2</v>
      </c>
      <c r="E17" s="935"/>
      <c r="F17" s="938" t="s">
        <v>184</v>
      </c>
      <c r="G17" s="939"/>
      <c r="H17" s="941">
        <v>-1</v>
      </c>
      <c r="J17" s="937"/>
      <c r="K17" s="937"/>
      <c r="M17" s="937"/>
    </row>
    <row r="18" spans="2:13" ht="27.6" x14ac:dyDescent="0.3">
      <c r="B18" s="938" t="s">
        <v>155</v>
      </c>
      <c r="C18" s="942"/>
      <c r="D18" s="940">
        <v>1</v>
      </c>
      <c r="E18" s="935"/>
      <c r="F18" s="938" t="s">
        <v>185</v>
      </c>
      <c r="G18" s="939"/>
      <c r="H18" s="941">
        <v>-2</v>
      </c>
      <c r="J18" s="937"/>
      <c r="K18" s="937"/>
      <c r="M18" s="937"/>
    </row>
    <row r="19" spans="2:13" ht="27.6" x14ac:dyDescent="0.3">
      <c r="B19" s="938" t="s">
        <v>156</v>
      </c>
      <c r="C19" s="942"/>
      <c r="D19" s="940">
        <v>2</v>
      </c>
      <c r="E19" s="935"/>
      <c r="F19" s="938" t="s">
        <v>186</v>
      </c>
      <c r="G19" s="939"/>
      <c r="H19" s="941">
        <v>-2</v>
      </c>
      <c r="J19" s="937"/>
      <c r="K19" s="937"/>
      <c r="M19" s="937"/>
    </row>
    <row r="20" spans="2:13" ht="27.6" x14ac:dyDescent="0.3">
      <c r="B20" s="938" t="s">
        <v>157</v>
      </c>
      <c r="C20" s="942"/>
      <c r="D20" s="940">
        <v>1</v>
      </c>
      <c r="E20" s="935"/>
      <c r="F20" s="938" t="s">
        <v>187</v>
      </c>
      <c r="G20" s="939"/>
      <c r="H20" s="941">
        <v>-2</v>
      </c>
      <c r="J20" s="937"/>
      <c r="K20" s="937"/>
      <c r="M20" s="937"/>
    </row>
    <row r="21" spans="2:13" ht="27.6" x14ac:dyDescent="0.3">
      <c r="B21" s="938" t="s">
        <v>158</v>
      </c>
      <c r="C21" s="942"/>
      <c r="D21" s="940">
        <v>2</v>
      </c>
      <c r="E21" s="935"/>
      <c r="F21" s="938" t="s">
        <v>188</v>
      </c>
      <c r="G21" s="939"/>
      <c r="H21" s="941">
        <v>-2</v>
      </c>
      <c r="J21" s="937"/>
      <c r="K21" s="937"/>
      <c r="M21" s="937"/>
    </row>
    <row r="22" spans="2:13" ht="27.6" x14ac:dyDescent="0.3">
      <c r="B22" s="938" t="s">
        <v>159</v>
      </c>
      <c r="C22" s="942"/>
      <c r="D22" s="940">
        <v>1</v>
      </c>
      <c r="E22" s="935"/>
      <c r="F22" s="938" t="s">
        <v>189</v>
      </c>
      <c r="G22" s="939"/>
      <c r="H22" s="941">
        <v>-5</v>
      </c>
      <c r="J22" s="937"/>
      <c r="K22" s="937"/>
      <c r="M22" s="937"/>
    </row>
    <row r="23" spans="2:13" ht="27.6" x14ac:dyDescent="0.3">
      <c r="B23" s="938" t="s">
        <v>160</v>
      </c>
      <c r="C23" s="942"/>
      <c r="D23" s="940">
        <v>2</v>
      </c>
      <c r="E23" s="935"/>
      <c r="F23" s="938" t="s">
        <v>190</v>
      </c>
      <c r="G23" s="939"/>
      <c r="H23" s="941">
        <v>-2</v>
      </c>
      <c r="J23" s="937"/>
      <c r="K23" s="937"/>
      <c r="M23" s="937"/>
    </row>
    <row r="24" spans="2:13" ht="27.6" x14ac:dyDescent="0.3">
      <c r="B24" s="938" t="s">
        <v>161</v>
      </c>
      <c r="C24" s="942"/>
      <c r="D24" s="940">
        <v>1</v>
      </c>
      <c r="E24" s="935"/>
      <c r="F24" s="938" t="s">
        <v>191</v>
      </c>
      <c r="G24" s="939"/>
      <c r="H24" s="941">
        <v>-2</v>
      </c>
      <c r="J24" s="937"/>
      <c r="K24" s="937"/>
      <c r="M24" s="937"/>
    </row>
    <row r="25" spans="2:13" ht="27.6" x14ac:dyDescent="0.3">
      <c r="B25" s="938" t="s">
        <v>162</v>
      </c>
      <c r="C25" s="942"/>
      <c r="D25" s="940">
        <v>2</v>
      </c>
      <c r="E25" s="935"/>
      <c r="F25" s="938" t="s">
        <v>192</v>
      </c>
      <c r="G25" s="939"/>
      <c r="H25" s="941">
        <v>-3</v>
      </c>
      <c r="J25" s="937"/>
      <c r="K25" s="937"/>
      <c r="M25" s="937"/>
    </row>
    <row r="26" spans="2:13" ht="27.6" x14ac:dyDescent="0.3">
      <c r="B26" s="943" t="s">
        <v>163</v>
      </c>
      <c r="C26" s="944"/>
      <c r="D26" s="945">
        <v>1</v>
      </c>
      <c r="E26" s="935"/>
      <c r="F26" s="943" t="s">
        <v>193</v>
      </c>
      <c r="G26" s="946"/>
      <c r="H26" s="947">
        <v>-5</v>
      </c>
      <c r="J26" s="937"/>
      <c r="K26" s="937"/>
      <c r="M26" s="937"/>
    </row>
    <row r="27" spans="2:13" x14ac:dyDescent="0.3">
      <c r="B27" s="208" t="s">
        <v>3953</v>
      </c>
    </row>
    <row r="28" spans="2:13" x14ac:dyDescent="0.3">
      <c r="C28" s="217"/>
      <c r="F28" s="948"/>
    </row>
    <row r="34" spans="1:1" x14ac:dyDescent="0.3">
      <c r="A34" s="525"/>
    </row>
    <row r="46" spans="1:1" ht="309" customHeight="1" x14ac:dyDescent="0.3"/>
    <row r="50" spans="1:1" ht="6.75" customHeight="1" x14ac:dyDescent="0.3"/>
    <row r="51" spans="1:1" ht="7.5" hidden="1" customHeight="1" x14ac:dyDescent="0.3"/>
    <row r="56" spans="1:1" x14ac:dyDescent="0.3">
      <c r="A56" s="525"/>
    </row>
    <row r="62" spans="1:1" ht="4.5" customHeight="1" x14ac:dyDescent="0.3"/>
    <row r="64" spans="1:1" ht="6.75" customHeight="1" x14ac:dyDescent="0.3"/>
    <row r="65" spans="1:1" ht="7.5" hidden="1" customHeight="1" x14ac:dyDescent="0.3"/>
    <row r="70" spans="1:1" x14ac:dyDescent="0.3">
      <c r="A70" s="525"/>
    </row>
    <row r="76" spans="1:1" ht="4.5" customHeight="1" x14ac:dyDescent="0.3"/>
  </sheetData>
  <sheetProtection sheet="1" objects="1" scenarios="1" formatCells="0" formatColumns="0" formatRows="0" insertHyperlinks="0" selectLockedCells="1" sort="0" autoFilter="0"/>
  <conditionalFormatting sqref="B9:D26">
    <cfRule type="expression" dxfId="141" priority="11090">
      <formula>MOD(ROW(A4),2)=0</formula>
    </cfRule>
    <cfRule type="expression" dxfId="140" priority="11091">
      <formula>MOD(ROW(A1),2)=0</formula>
    </cfRule>
  </conditionalFormatting>
  <conditionalFormatting sqref="F9:H26">
    <cfRule type="expression" dxfId="139" priority="11092">
      <formula>MOD(ROW(A4),2)=0</formula>
    </cfRule>
    <cfRule type="expression" dxfId="138" priority="11093">
      <formula>MOD(ROW(A1),2)=0</formula>
    </cfRule>
  </conditionalFormatting>
  <dataValidations count="3">
    <dataValidation type="list" allowBlank="1" showInputMessage="1" showErrorMessage="1" sqref="H9:H26" xr:uid="{00000000-0002-0000-2D00-000000000000}">
      <formula1>"-1,-2,-3,-4,-5"</formula1>
    </dataValidation>
    <dataValidation type="list" showInputMessage="1" showErrorMessage="1" sqref="D9:D26" xr:uid="{00000000-0002-0000-2D00-000001000000}">
      <formula1>"1,2,3,4,5"</formula1>
    </dataValidation>
    <dataValidation type="list" allowBlank="1" showInputMessage="1" showErrorMessage="1" sqref="D27" xr:uid="{00000000-0002-0000-2D00-000002000000}">
      <formula1>"-5,-4,-3,-2,-1,0,1,2,3,4,5"</formula1>
    </dataValidation>
  </dataValidations>
  <printOptions horizontalCentered="1"/>
  <pageMargins left="0.23622047244094491" right="0.23622047244094491" top="0.74803149606299213" bottom="0.74803149606299213" header="0.31496062992125984" footer="0.31496062992125984"/>
  <pageSetup paperSize="8" scale="90" orientation="portrait" r:id="rId1"/>
  <headerFooter>
    <oddFooter>&amp;L&amp;8&amp;K00-048(c) S.Imboden&amp;R&amp;8&amp;K00-048Seite &amp;P von &amp;N</oddFooter>
  </headerFooter>
  <drawing r:id="rId2"/>
  <legacyDrawing r:id="rId3"/>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Tabelle13">
    <tabColor theme="6" tint="0.39997558519241921"/>
  </sheetPr>
  <dimension ref="A1:AB269"/>
  <sheetViews>
    <sheetView showGridLines="0" zoomScaleNormal="100" workbookViewId="0">
      <pane ySplit="7" topLeftCell="A22" activePane="bottomLeft" state="frozen"/>
      <selection activeCell="G1" sqref="G1"/>
      <selection pane="bottomLeft" activeCell="V4" sqref="V4"/>
    </sheetView>
  </sheetViews>
  <sheetFormatPr baseColWidth="10" defaultColWidth="12.5546875" defaultRowHeight="14.4" x14ac:dyDescent="0.3"/>
  <cols>
    <col min="1" max="1" width="7" style="793" customWidth="1"/>
    <col min="2" max="2" width="3.109375" style="793" customWidth="1"/>
    <col min="3" max="3" width="4" style="324" customWidth="1"/>
    <col min="4" max="4" width="0.33203125" style="321" customWidth="1"/>
    <col min="5" max="5" width="15.33203125" style="324" customWidth="1"/>
    <col min="6" max="6" width="13.6640625" style="324" customWidth="1"/>
    <col min="7" max="7" width="0.5546875" style="321" customWidth="1"/>
    <col min="8" max="8" width="1.6640625" style="324" customWidth="1"/>
    <col min="9" max="9" width="5" style="324" customWidth="1"/>
    <col min="10" max="10" width="1.6640625" style="324" customWidth="1"/>
    <col min="11" max="11" width="5" style="324" customWidth="1"/>
    <col min="12" max="12" width="1.6640625" style="324" customWidth="1"/>
    <col min="13" max="13" width="5" style="324" customWidth="1"/>
    <col min="14" max="14" width="1.6640625" style="324" customWidth="1"/>
    <col min="15" max="15" width="5" style="324" customWidth="1"/>
    <col min="16" max="16" width="1.6640625" style="324" customWidth="1"/>
    <col min="17" max="17" width="5" style="324" customWidth="1"/>
    <col min="18" max="18" width="3.88671875" style="324" customWidth="1"/>
    <col min="19" max="19" width="4.5546875" style="324" customWidth="1"/>
    <col min="20" max="20" width="0.33203125" style="961" customWidth="1"/>
    <col min="21" max="21" width="25.109375" style="321" customWidth="1"/>
    <col min="22" max="22" width="34.6640625" style="321" customWidth="1"/>
    <col min="23" max="23" width="12.5546875" style="324"/>
    <col min="24" max="24" width="3" style="819" customWidth="1"/>
    <col min="25" max="25" width="5" style="820" customWidth="1"/>
    <col min="26" max="26" width="3" style="321" customWidth="1"/>
    <col min="27" max="27" width="12.5546875" style="793"/>
    <col min="28" max="49" width="12.5546875" style="324"/>
    <col min="50" max="50" width="30.6640625" style="324" customWidth="1"/>
    <col min="51" max="51" width="2.109375" style="324" customWidth="1"/>
    <col min="52" max="52" width="12.5546875" style="324"/>
    <col min="53" max="53" width="8.88671875" style="324" customWidth="1"/>
    <col min="54" max="54" width="9.33203125" style="324" customWidth="1"/>
    <col min="55" max="55" width="8" style="324" customWidth="1"/>
    <col min="56" max="56" width="9.109375" style="324" customWidth="1"/>
    <col min="57" max="57" width="6.88671875" style="324" customWidth="1"/>
    <col min="58" max="59" width="12.5546875" style="324"/>
    <col min="60" max="60" width="3.6640625" style="324" customWidth="1"/>
    <col min="61" max="16384" width="12.5546875" style="324"/>
  </cols>
  <sheetData>
    <row r="1" spans="1:28" s="320" customFormat="1" ht="44.25" customHeight="1" x14ac:dyDescent="0.3">
      <c r="A1" s="790"/>
      <c r="B1" s="318" t="str">
        <f ca="1">' '!A844</f>
        <v>C O M P E T E N C E S - C L E S</v>
      </c>
      <c r="C1" s="546"/>
      <c r="D1" s="546"/>
      <c r="E1" s="546"/>
      <c r="F1" s="546"/>
      <c r="G1" s="546"/>
      <c r="H1" s="546"/>
      <c r="I1" s="546"/>
      <c r="J1" s="546"/>
      <c r="K1" s="546"/>
      <c r="L1" s="546"/>
      <c r="M1" s="546"/>
      <c r="N1" s="546"/>
      <c r="O1" s="546"/>
      <c r="P1" s="546"/>
      <c r="Q1" s="546"/>
      <c r="R1" s="546"/>
      <c r="S1" s="546"/>
      <c r="T1" s="949"/>
      <c r="U1" s="950" t="str">
        <f ca="1">' '!A915</f>
        <v>Image de soi</v>
      </c>
      <c r="V1" s="233"/>
      <c r="X1" s="791"/>
      <c r="Y1" s="792"/>
      <c r="AA1" s="790"/>
    </row>
    <row r="2" spans="1:28" s="320" customFormat="1" ht="22.5" customHeight="1" x14ac:dyDescent="0.3">
      <c r="A2" s="790"/>
      <c r="B2" s="790"/>
      <c r="C2" s="322"/>
      <c r="D2" s="319"/>
      <c r="E2" s="317"/>
      <c r="F2" s="317"/>
      <c r="H2" s="319"/>
      <c r="I2" s="319"/>
      <c r="J2" s="319"/>
      <c r="K2" s="319"/>
      <c r="L2" s="319"/>
      <c r="M2" s="319"/>
      <c r="N2" s="319"/>
      <c r="O2" s="319"/>
      <c r="P2" s="319"/>
      <c r="Q2" s="319"/>
      <c r="R2" s="319"/>
      <c r="S2" s="319"/>
      <c r="T2" s="951"/>
      <c r="X2" s="791"/>
      <c r="Y2" s="792"/>
      <c r="AA2" s="790"/>
    </row>
    <row r="3" spans="1:28" ht="17.25" customHeight="1" x14ac:dyDescent="0.3">
      <c r="B3" s="794"/>
      <c r="C3" s="794"/>
      <c r="D3" s="795"/>
      <c r="E3" s="796"/>
      <c r="F3" s="952">
        <v>320</v>
      </c>
      <c r="H3" s="1715"/>
      <c r="I3" s="1716" t="str">
        <f ca="1">' '!A927</f>
        <v xml:space="preserve">ne correspond pas du tout </v>
      </c>
      <c r="J3" s="797"/>
      <c r="K3" s="1716" t="str">
        <f ca="1">' '!A926</f>
        <v>correspond peu</v>
      </c>
      <c r="L3" s="797"/>
      <c r="M3" s="1716" t="str">
        <f ca="1">' '!A925</f>
        <v xml:space="preserve">correspond partiellement </v>
      </c>
      <c r="N3" s="797"/>
      <c r="O3" s="1716" t="str">
        <f ca="1">' '!A924</f>
        <v xml:space="preserve">correspond plutôt </v>
      </c>
      <c r="P3" s="797"/>
      <c r="Q3" s="1716" t="str">
        <f ca="1">' '!A923</f>
        <v xml:space="preserve">correspond tout à fait </v>
      </c>
      <c r="R3" s="797"/>
      <c r="S3" s="1719" t="str">
        <f ca="1">' '!A921</f>
        <v>Points</v>
      </c>
      <c r="T3" s="953"/>
      <c r="U3" s="1717"/>
      <c r="V3" s="954" t="str">
        <f ca="1">CONCATENATE(' '!A919,"  ",F4," / ",F3)</f>
        <v>Total image de soi :  0 / 320</v>
      </c>
      <c r="X3" s="800"/>
      <c r="Y3" s="1712"/>
      <c r="Z3" s="801"/>
    </row>
    <row r="4" spans="1:28" ht="17.25" customHeight="1" x14ac:dyDescent="0.3">
      <c r="B4" s="794"/>
      <c r="C4" s="794"/>
      <c r="D4" s="795"/>
      <c r="E4" s="802"/>
      <c r="F4" s="952">
        <f>(O10+O27+O44+O61)</f>
        <v>0</v>
      </c>
      <c r="H4" s="1715"/>
      <c r="I4" s="1716"/>
      <c r="J4" s="797"/>
      <c r="K4" s="1716"/>
      <c r="L4" s="797"/>
      <c r="M4" s="1716"/>
      <c r="N4" s="797"/>
      <c r="O4" s="1716"/>
      <c r="P4" s="797"/>
      <c r="Q4" s="1716"/>
      <c r="R4" s="797"/>
      <c r="S4" s="1719"/>
      <c r="T4" s="953"/>
      <c r="U4" s="1717"/>
      <c r="V4" s="799" t="str">
        <f ca="1">' '!A917</f>
        <v>Nom</v>
      </c>
      <c r="X4" s="800"/>
      <c r="Y4" s="1712"/>
      <c r="Z4" s="804"/>
    </row>
    <row r="5" spans="1:28" ht="17.25" customHeight="1" x14ac:dyDescent="0.3">
      <c r="B5" s="794"/>
      <c r="C5" s="794"/>
      <c r="D5" s="795"/>
      <c r="E5" s="802"/>
      <c r="F5" s="955"/>
      <c r="H5" s="1715"/>
      <c r="I5" s="1716"/>
      <c r="J5" s="797"/>
      <c r="K5" s="1716"/>
      <c r="L5" s="797"/>
      <c r="M5" s="1716"/>
      <c r="N5" s="797"/>
      <c r="O5" s="1716"/>
      <c r="P5" s="797"/>
      <c r="Q5" s="1716"/>
      <c r="R5" s="797"/>
      <c r="S5" s="1719"/>
      <c r="T5" s="953"/>
      <c r="U5" s="956"/>
      <c r="V5" s="957" t="str">
        <f ca="1">' '!A918</f>
        <v>Date</v>
      </c>
      <c r="X5" s="800"/>
      <c r="Y5" s="1712"/>
      <c r="Z5" s="806"/>
    </row>
    <row r="6" spans="1:28" ht="24.75" customHeight="1" x14ac:dyDescent="0.3">
      <c r="B6" s="794"/>
      <c r="C6" s="794"/>
      <c r="D6" s="796"/>
      <c r="E6" s="807"/>
      <c r="F6" s="958"/>
      <c r="H6" s="1715"/>
      <c r="I6" s="1716"/>
      <c r="J6" s="797"/>
      <c r="K6" s="1716"/>
      <c r="L6" s="797"/>
      <c r="M6" s="1716"/>
      <c r="N6" s="797"/>
      <c r="O6" s="1716"/>
      <c r="P6" s="797"/>
      <c r="Q6" s="1716"/>
      <c r="R6" s="797"/>
      <c r="S6" s="1719"/>
      <c r="T6" s="953"/>
      <c r="U6" s="959"/>
      <c r="V6" s="808" t="str">
        <f ca="1">CONCATENATE(' '!A920,"  ",Fremd!E4," / ",Fremd!E3)</f>
        <v>Total image des autres :  0 / 320</v>
      </c>
      <c r="W6" s="344"/>
      <c r="X6" s="809"/>
      <c r="Y6" s="809"/>
      <c r="Z6" s="809"/>
      <c r="AA6" s="810"/>
      <c r="AB6" s="344"/>
    </row>
    <row r="7" spans="1:28" s="321" customFormat="1" ht="13.5" customHeight="1" x14ac:dyDescent="0.4">
      <c r="A7" s="405"/>
      <c r="B7" s="405"/>
      <c r="E7" s="811"/>
      <c r="F7" s="811"/>
      <c r="H7" s="809"/>
      <c r="I7" s="812">
        <f>(COUNTIF(S11:S77,1)/64)</f>
        <v>0</v>
      </c>
      <c r="J7" s="813"/>
      <c r="K7" s="812">
        <f>(COUNTIF(S11:S77,2)/64)</f>
        <v>0</v>
      </c>
      <c r="L7" s="813"/>
      <c r="M7" s="812">
        <f>(COUNTIF(S11:S77,3)/64)</f>
        <v>0</v>
      </c>
      <c r="N7" s="813"/>
      <c r="O7" s="812">
        <f>(COUNTIF(S11:S77,4)/64)</f>
        <v>0</v>
      </c>
      <c r="P7" s="813"/>
      <c r="Q7" s="812">
        <f>(COUNTIF(S11:S77,5)/64)</f>
        <v>0</v>
      </c>
      <c r="R7" s="809"/>
      <c r="S7" s="814">
        <f>IF(F3&lt;&gt;0,F4/F3,0)</f>
        <v>0</v>
      </c>
      <c r="T7" s="960"/>
      <c r="AA7" s="405"/>
    </row>
    <row r="8" spans="1:28" ht="0.9" customHeight="1" x14ac:dyDescent="0.4">
      <c r="A8" s="815"/>
      <c r="B8" s="815"/>
      <c r="E8" s="816"/>
      <c r="F8" s="816"/>
      <c r="H8" s="817"/>
      <c r="I8" s="817"/>
      <c r="J8" s="818"/>
      <c r="K8" s="817"/>
      <c r="L8" s="818"/>
      <c r="M8" s="817"/>
      <c r="N8" s="818"/>
      <c r="O8" s="817"/>
      <c r="P8" s="818"/>
      <c r="Q8" s="817"/>
    </row>
    <row r="9" spans="1:28" ht="5.25" customHeight="1" x14ac:dyDescent="0.4">
      <c r="A9" s="815"/>
      <c r="B9" s="815"/>
      <c r="E9" s="816"/>
      <c r="F9" s="816"/>
      <c r="H9" s="817"/>
      <c r="I9" s="817"/>
      <c r="J9" s="818"/>
      <c r="K9" s="817"/>
      <c r="L9" s="818"/>
      <c r="M9" s="817"/>
      <c r="N9" s="818"/>
      <c r="O9" s="817"/>
      <c r="P9" s="818"/>
      <c r="Q9" s="817"/>
    </row>
    <row r="10" spans="1:28" ht="30.75" customHeight="1" x14ac:dyDescent="0.3">
      <c r="B10" s="962"/>
      <c r="C10" s="963">
        <v>1</v>
      </c>
      <c r="D10" s="822"/>
      <c r="E10" s="1713" t="str">
        <f ca="1">' '!A846</f>
        <v>COMPETENCES PERSONNELLES</v>
      </c>
      <c r="F10" s="1713"/>
      <c r="G10" s="1713"/>
      <c r="H10" s="1713">
        <f>SUM(C206:C209)</f>
        <v>0</v>
      </c>
      <c r="I10" s="1713"/>
      <c r="J10" s="1713"/>
      <c r="K10" s="824"/>
      <c r="L10" s="824"/>
      <c r="M10" s="1714"/>
      <c r="N10" s="1714"/>
      <c r="O10" s="964">
        <f>SUM(S11:S26)</f>
        <v>0</v>
      </c>
      <c r="P10" s="965" t="s">
        <v>220</v>
      </c>
      <c r="Q10" s="964">
        <v>80</v>
      </c>
      <c r="R10" s="823"/>
      <c r="S10" s="966"/>
      <c r="T10" s="967"/>
      <c r="U10" s="828"/>
      <c r="V10" s="968" t="str">
        <f ca="1">' '!A914</f>
        <v>Remarques</v>
      </c>
      <c r="X10" s="324"/>
      <c r="Y10" s="324"/>
      <c r="Z10" s="830"/>
      <c r="AA10" s="831"/>
    </row>
    <row r="11" spans="1:28" ht="24.9" customHeight="1" x14ac:dyDescent="0.3">
      <c r="A11" s="969">
        <f>ABS(S11-T11)</f>
        <v>0</v>
      </c>
      <c r="B11" s="970">
        <f>IF(T11&lt;&gt;0,
IF(A11=0,1,
IF(A11=1,1,
IF(A11&gt;=3,3,2))),1)</f>
        <v>1</v>
      </c>
      <c r="C11" s="971">
        <v>1.1000000000000001</v>
      </c>
      <c r="D11" s="972"/>
      <c r="E11" s="972" t="str">
        <f ca="1">' '!A847</f>
        <v>Loyauté</v>
      </c>
      <c r="F11" s="972"/>
      <c r="H11" s="973"/>
      <c r="I11" s="973"/>
      <c r="J11" s="973"/>
      <c r="K11" s="973"/>
      <c r="L11" s="973"/>
      <c r="M11" s="973"/>
      <c r="N11" s="973"/>
      <c r="O11" s="973"/>
      <c r="P11" s="973"/>
      <c r="Q11" s="973"/>
      <c r="R11" s="973"/>
      <c r="S11" s="974"/>
      <c r="T11" s="975">
        <f>Fremd!R11</f>
        <v>0</v>
      </c>
      <c r="U11" s="976"/>
      <c r="V11" s="1718"/>
      <c r="X11" s="324"/>
      <c r="Y11" s="324"/>
      <c r="Z11" s="976"/>
      <c r="AA11" s="324"/>
    </row>
    <row r="12" spans="1:28" ht="24.9" customHeight="1" x14ac:dyDescent="0.3">
      <c r="A12" s="969">
        <f t="shared" ref="A12:A26" si="0">ABS(S12-T12)</f>
        <v>0</v>
      </c>
      <c r="B12" s="970">
        <f t="shared" ref="B12:B26" si="1">IF(T12&lt;&gt;0,
IF(A12=0,1,
IF(A12=1,1,
IF(A12&gt;=3,3,2))),1)</f>
        <v>1</v>
      </c>
      <c r="C12" s="971">
        <v>1.2</v>
      </c>
      <c r="D12" s="977"/>
      <c r="E12" s="972" t="str">
        <f ca="1">' '!A848</f>
        <v>Attitude éthique</v>
      </c>
      <c r="F12" s="972"/>
      <c r="H12" s="973"/>
      <c r="I12" s="973"/>
      <c r="J12" s="973"/>
      <c r="K12" s="973"/>
      <c r="L12" s="973"/>
      <c r="M12" s="973"/>
      <c r="N12" s="973"/>
      <c r="O12" s="973"/>
      <c r="P12" s="973"/>
      <c r="Q12" s="973"/>
      <c r="R12" s="973"/>
      <c r="S12" s="978"/>
      <c r="T12" s="975">
        <f>Fremd!R12</f>
        <v>0</v>
      </c>
      <c r="U12" s="976"/>
      <c r="V12" s="1718"/>
      <c r="X12" s="324"/>
      <c r="Y12" s="324"/>
      <c r="Z12" s="976"/>
      <c r="AA12" s="324"/>
    </row>
    <row r="13" spans="1:28" ht="24.9" customHeight="1" x14ac:dyDescent="0.3">
      <c r="A13" s="969">
        <f t="shared" si="0"/>
        <v>0</v>
      </c>
      <c r="B13" s="970">
        <f t="shared" si="1"/>
        <v>1</v>
      </c>
      <c r="C13" s="971">
        <v>1.3</v>
      </c>
      <c r="D13" s="972"/>
      <c r="E13" s="972" t="str">
        <f ca="1">' '!A849</f>
        <v>Crédibilité</v>
      </c>
      <c r="F13" s="972"/>
      <c r="H13" s="973"/>
      <c r="I13" s="973"/>
      <c r="J13" s="973"/>
      <c r="K13" s="973"/>
      <c r="L13" s="973"/>
      <c r="M13" s="973"/>
      <c r="N13" s="973"/>
      <c r="O13" s="973"/>
      <c r="P13" s="973"/>
      <c r="Q13" s="973"/>
      <c r="R13" s="973"/>
      <c r="S13" s="974"/>
      <c r="T13" s="975">
        <f>Fremd!R13</f>
        <v>0</v>
      </c>
      <c r="U13" s="976"/>
      <c r="V13" s="1718"/>
      <c r="X13" s="324"/>
      <c r="Y13" s="324"/>
      <c r="Z13" s="976"/>
      <c r="AA13" s="324"/>
    </row>
    <row r="14" spans="1:28" ht="24.9" customHeight="1" x14ac:dyDescent="0.3">
      <c r="A14" s="969">
        <f t="shared" si="0"/>
        <v>0</v>
      </c>
      <c r="B14" s="970">
        <f t="shared" si="1"/>
        <v>1</v>
      </c>
      <c r="C14" s="971">
        <v>1.4</v>
      </c>
      <c r="D14" s="977"/>
      <c r="E14" s="972" t="str">
        <f ca="1">' '!A850</f>
        <v>Responsabilité personnelle</v>
      </c>
      <c r="F14" s="972"/>
      <c r="H14" s="973"/>
      <c r="I14" s="973"/>
      <c r="J14" s="973"/>
      <c r="K14" s="973"/>
      <c r="L14" s="973"/>
      <c r="M14" s="973"/>
      <c r="N14" s="973"/>
      <c r="O14" s="973"/>
      <c r="P14" s="973"/>
      <c r="Q14" s="973"/>
      <c r="R14" s="973"/>
      <c r="S14" s="978"/>
      <c r="T14" s="975">
        <f>Fremd!R14</f>
        <v>0</v>
      </c>
      <c r="U14" s="976"/>
      <c r="V14" s="1718"/>
      <c r="X14" s="324"/>
      <c r="Y14" s="324"/>
      <c r="Z14" s="976"/>
      <c r="AA14" s="324"/>
    </row>
    <row r="15" spans="1:28" ht="24.9" customHeight="1" x14ac:dyDescent="0.3">
      <c r="A15" s="969">
        <f t="shared" si="0"/>
        <v>0</v>
      </c>
      <c r="B15" s="970">
        <f t="shared" si="1"/>
        <v>1</v>
      </c>
      <c r="C15" s="971">
        <v>1.5</v>
      </c>
      <c r="D15" s="972"/>
      <c r="E15" s="972" t="str">
        <f ca="1">' '!A851</f>
        <v>Dévouement à la tâche</v>
      </c>
      <c r="F15" s="972"/>
      <c r="H15" s="973"/>
      <c r="I15" s="973"/>
      <c r="J15" s="973"/>
      <c r="K15" s="973"/>
      <c r="L15" s="973"/>
      <c r="M15" s="973"/>
      <c r="N15" s="973"/>
      <c r="O15" s="973"/>
      <c r="P15" s="973"/>
      <c r="Q15" s="973"/>
      <c r="R15" s="973"/>
      <c r="S15" s="974"/>
      <c r="T15" s="975">
        <f>Fremd!R15</f>
        <v>0</v>
      </c>
      <c r="U15" s="976"/>
      <c r="V15" s="1718"/>
      <c r="X15" s="324"/>
      <c r="Y15" s="324"/>
      <c r="Z15" s="976"/>
      <c r="AA15" s="324"/>
    </row>
    <row r="16" spans="1:28" ht="24.9" customHeight="1" x14ac:dyDescent="0.3">
      <c r="A16" s="969">
        <f t="shared" si="0"/>
        <v>0</v>
      </c>
      <c r="B16" s="970">
        <f t="shared" si="1"/>
        <v>1</v>
      </c>
      <c r="C16" s="971">
        <v>1.6</v>
      </c>
      <c r="D16" s="977"/>
      <c r="E16" s="972" t="str">
        <f ca="1">' '!A852</f>
        <v xml:space="preserve">Autogestion </v>
      </c>
      <c r="F16" s="972"/>
      <c r="H16" s="973"/>
      <c r="I16" s="973"/>
      <c r="J16" s="973"/>
      <c r="K16" s="973"/>
      <c r="L16" s="973"/>
      <c r="M16" s="973"/>
      <c r="N16" s="973"/>
      <c r="O16" s="973"/>
      <c r="P16" s="973"/>
      <c r="Q16" s="973"/>
      <c r="R16" s="973"/>
      <c r="S16" s="978"/>
      <c r="T16" s="975">
        <f>Fremd!R16</f>
        <v>0</v>
      </c>
      <c r="U16" s="976"/>
      <c r="V16" s="1718"/>
      <c r="X16" s="324"/>
      <c r="Y16" s="324"/>
      <c r="Z16" s="976"/>
      <c r="AA16" s="324"/>
    </row>
    <row r="17" spans="1:28" ht="24.9" customHeight="1" x14ac:dyDescent="0.3">
      <c r="A17" s="969">
        <f t="shared" si="0"/>
        <v>0</v>
      </c>
      <c r="B17" s="970">
        <f t="shared" si="1"/>
        <v>1</v>
      </c>
      <c r="C17" s="971">
        <v>1.7</v>
      </c>
      <c r="D17" s="972"/>
      <c r="E17" s="972" t="str">
        <f ca="1">' '!A853</f>
        <v>Capacité créatrice</v>
      </c>
      <c r="F17" s="972"/>
      <c r="H17" s="973"/>
      <c r="I17" s="973"/>
      <c r="J17" s="973"/>
      <c r="K17" s="973"/>
      <c r="L17" s="973"/>
      <c r="M17" s="973"/>
      <c r="N17" s="973"/>
      <c r="O17" s="973"/>
      <c r="P17" s="973"/>
      <c r="Q17" s="973"/>
      <c r="R17" s="973"/>
      <c r="S17" s="974"/>
      <c r="T17" s="975">
        <f>Fremd!R17</f>
        <v>0</v>
      </c>
      <c r="U17" s="976"/>
      <c r="V17" s="1718"/>
      <c r="X17" s="324"/>
      <c r="Y17" s="324"/>
      <c r="Z17" s="976"/>
      <c r="AA17" s="324"/>
    </row>
    <row r="18" spans="1:28" ht="24.9" customHeight="1" x14ac:dyDescent="0.3">
      <c r="A18" s="969">
        <f t="shared" si="0"/>
        <v>0</v>
      </c>
      <c r="B18" s="970">
        <f t="shared" si="1"/>
        <v>1</v>
      </c>
      <c r="C18" s="971">
        <v>1.8</v>
      </c>
      <c r="D18" s="977"/>
      <c r="E18" s="972" t="str">
        <f ca="1">' '!A854</f>
        <v>Ouverture au changement</v>
      </c>
      <c r="F18" s="972"/>
      <c r="H18" s="973"/>
      <c r="I18" s="973"/>
      <c r="J18" s="973"/>
      <c r="K18" s="973"/>
      <c r="L18" s="973"/>
      <c r="M18" s="973"/>
      <c r="N18" s="973"/>
      <c r="O18" s="973"/>
      <c r="P18" s="973"/>
      <c r="Q18" s="973"/>
      <c r="R18" s="973"/>
      <c r="S18" s="978"/>
      <c r="T18" s="975">
        <f>Fremd!R18</f>
        <v>0</v>
      </c>
      <c r="U18" s="976"/>
      <c r="V18" s="1718"/>
      <c r="X18" s="324"/>
      <c r="Y18" s="324"/>
      <c r="Z18" s="976"/>
      <c r="AA18" s="324"/>
    </row>
    <row r="19" spans="1:28" ht="24.9" customHeight="1" x14ac:dyDescent="0.3">
      <c r="A19" s="969">
        <f t="shared" si="0"/>
        <v>0</v>
      </c>
      <c r="B19" s="970">
        <f t="shared" si="1"/>
        <v>1</v>
      </c>
      <c r="C19" s="971">
        <v>1.9</v>
      </c>
      <c r="D19" s="972"/>
      <c r="E19" s="972" t="str">
        <f ca="1">' '!A855</f>
        <v>Humour</v>
      </c>
      <c r="F19" s="972"/>
      <c r="H19" s="973"/>
      <c r="I19" s="973"/>
      <c r="J19" s="973"/>
      <c r="K19" s="973"/>
      <c r="L19" s="973"/>
      <c r="M19" s="973"/>
      <c r="N19" s="973"/>
      <c r="O19" s="973"/>
      <c r="P19" s="973"/>
      <c r="Q19" s="973"/>
      <c r="R19" s="973"/>
      <c r="S19" s="974"/>
      <c r="T19" s="975">
        <f>Fremd!R19</f>
        <v>0</v>
      </c>
      <c r="U19" s="976"/>
      <c r="V19" s="1718"/>
      <c r="X19" s="324"/>
      <c r="Y19" s="324"/>
      <c r="Z19" s="976"/>
      <c r="AA19" s="324"/>
    </row>
    <row r="20" spans="1:28" ht="24.9" customHeight="1" x14ac:dyDescent="0.3">
      <c r="A20" s="969">
        <f t="shared" si="0"/>
        <v>0</v>
      </c>
      <c r="B20" s="970">
        <f t="shared" si="1"/>
        <v>1</v>
      </c>
      <c r="C20" s="979">
        <v>1.1000000000000001</v>
      </c>
      <c r="D20" s="977"/>
      <c r="E20" s="972" t="str">
        <f ca="1">' '!A856</f>
        <v>Serviabilité</v>
      </c>
      <c r="F20" s="972"/>
      <c r="H20" s="973"/>
      <c r="I20" s="973"/>
      <c r="J20" s="973"/>
      <c r="K20" s="973"/>
      <c r="L20" s="973"/>
      <c r="M20" s="973"/>
      <c r="N20" s="973"/>
      <c r="O20" s="973"/>
      <c r="P20" s="973"/>
      <c r="Q20" s="973"/>
      <c r="R20" s="973"/>
      <c r="S20" s="978"/>
      <c r="T20" s="975">
        <f>Fremd!R20</f>
        <v>0</v>
      </c>
      <c r="U20" s="976"/>
      <c r="V20" s="1718"/>
      <c r="X20" s="324"/>
      <c r="Y20" s="324"/>
      <c r="Z20" s="976"/>
      <c r="AA20" s="324"/>
    </row>
    <row r="21" spans="1:28" ht="24.9" customHeight="1" x14ac:dyDescent="0.3">
      <c r="A21" s="969">
        <f t="shared" si="0"/>
        <v>0</v>
      </c>
      <c r="B21" s="970">
        <f t="shared" si="1"/>
        <v>1</v>
      </c>
      <c r="C21" s="979">
        <v>1.1100000000000001</v>
      </c>
      <c r="D21" s="972"/>
      <c r="E21" s="972" t="str">
        <f ca="1">' '!A857</f>
        <v>Stimulation des collaborateurs</v>
      </c>
      <c r="F21" s="972"/>
      <c r="H21" s="973"/>
      <c r="I21" s="973"/>
      <c r="J21" s="973"/>
      <c r="K21" s="973"/>
      <c r="L21" s="973"/>
      <c r="M21" s="973"/>
      <c r="N21" s="973"/>
      <c r="O21" s="973"/>
      <c r="P21" s="973"/>
      <c r="Q21" s="973"/>
      <c r="R21" s="973"/>
      <c r="S21" s="974"/>
      <c r="T21" s="975">
        <f>Fremd!R21</f>
        <v>0</v>
      </c>
      <c r="U21" s="976"/>
      <c r="V21" s="1718"/>
      <c r="X21" s="324"/>
      <c r="Y21" s="324"/>
      <c r="Z21" s="976"/>
      <c r="AA21" s="324"/>
    </row>
    <row r="22" spans="1:28" ht="24.9" customHeight="1" x14ac:dyDescent="0.3">
      <c r="A22" s="969">
        <f t="shared" si="0"/>
        <v>0</v>
      </c>
      <c r="B22" s="970">
        <f t="shared" si="1"/>
        <v>1</v>
      </c>
      <c r="C22" s="979">
        <v>1.1200000000000001</v>
      </c>
      <c r="D22" s="977"/>
      <c r="E22" s="972" t="str">
        <f ca="1">' '!A858</f>
        <v>Délégation</v>
      </c>
      <c r="F22" s="972"/>
      <c r="H22" s="973"/>
      <c r="I22" s="973"/>
      <c r="J22" s="973"/>
      <c r="K22" s="973"/>
      <c r="L22" s="973"/>
      <c r="M22" s="973"/>
      <c r="N22" s="973"/>
      <c r="O22" s="973"/>
      <c r="P22" s="973"/>
      <c r="Q22" s="973"/>
      <c r="R22" s="973"/>
      <c r="S22" s="978"/>
      <c r="T22" s="975">
        <f>Fremd!R22</f>
        <v>0</v>
      </c>
      <c r="U22" s="976"/>
      <c r="V22" s="1718"/>
      <c r="X22" s="324"/>
      <c r="Y22" s="324"/>
      <c r="Z22" s="976"/>
      <c r="AA22" s="324"/>
    </row>
    <row r="23" spans="1:28" ht="24.9" customHeight="1" x14ac:dyDescent="0.3">
      <c r="A23" s="969">
        <f t="shared" si="0"/>
        <v>0</v>
      </c>
      <c r="B23" s="970">
        <f t="shared" si="1"/>
        <v>1</v>
      </c>
      <c r="C23" s="979">
        <v>1.1299999999999999</v>
      </c>
      <c r="D23" s="972"/>
      <c r="E23" s="972" t="str">
        <f ca="1">' '!A859</f>
        <v>Disposition à apprendre</v>
      </c>
      <c r="F23" s="972"/>
      <c r="H23" s="973"/>
      <c r="I23" s="973"/>
      <c r="J23" s="973"/>
      <c r="K23" s="973"/>
      <c r="L23" s="973"/>
      <c r="M23" s="973"/>
      <c r="N23" s="973"/>
      <c r="O23" s="973"/>
      <c r="P23" s="973"/>
      <c r="Q23" s="973"/>
      <c r="R23" s="973"/>
      <c r="S23" s="974"/>
      <c r="T23" s="975">
        <f>Fremd!R23</f>
        <v>0</v>
      </c>
      <c r="U23" s="976"/>
      <c r="V23" s="1718"/>
      <c r="X23" s="324"/>
      <c r="Y23" s="324"/>
      <c r="Z23" s="976"/>
      <c r="AA23" s="324"/>
    </row>
    <row r="24" spans="1:28" ht="24.9" customHeight="1" x14ac:dyDescent="0.3">
      <c r="A24" s="969">
        <f t="shared" si="0"/>
        <v>0</v>
      </c>
      <c r="B24" s="970">
        <f t="shared" si="1"/>
        <v>1</v>
      </c>
      <c r="C24" s="979">
        <v>1.1399999999999999</v>
      </c>
      <c r="D24" s="977"/>
      <c r="E24" s="972" t="str">
        <f ca="1">' '!A860</f>
        <v>Pensée holistique</v>
      </c>
      <c r="F24" s="972"/>
      <c r="H24" s="973"/>
      <c r="I24" s="973"/>
      <c r="J24" s="973"/>
      <c r="K24" s="973"/>
      <c r="L24" s="973"/>
      <c r="M24" s="973"/>
      <c r="N24" s="973"/>
      <c r="O24" s="973"/>
      <c r="P24" s="973"/>
      <c r="Q24" s="973"/>
      <c r="R24" s="973"/>
      <c r="S24" s="978"/>
      <c r="T24" s="975">
        <f>Fremd!R24</f>
        <v>0</v>
      </c>
      <c r="U24" s="976"/>
      <c r="V24" s="1718"/>
      <c r="X24" s="324"/>
      <c r="Y24" s="324"/>
      <c r="Z24" s="976"/>
      <c r="AA24" s="324"/>
    </row>
    <row r="25" spans="1:28" ht="24.9" customHeight="1" x14ac:dyDescent="0.3">
      <c r="A25" s="969">
        <f t="shared" si="0"/>
        <v>0</v>
      </c>
      <c r="B25" s="970">
        <f t="shared" si="1"/>
        <v>1</v>
      </c>
      <c r="C25" s="979">
        <v>1.1499999999999999</v>
      </c>
      <c r="D25" s="972"/>
      <c r="E25" s="972" t="str">
        <f ca="1">' '!A861</f>
        <v>Discipline</v>
      </c>
      <c r="F25" s="972"/>
      <c r="H25" s="973"/>
      <c r="I25" s="973"/>
      <c r="J25" s="973"/>
      <c r="K25" s="973"/>
      <c r="L25" s="973"/>
      <c r="M25" s="973"/>
      <c r="N25" s="973"/>
      <c r="O25" s="973"/>
      <c r="P25" s="973"/>
      <c r="Q25" s="973"/>
      <c r="R25" s="973"/>
      <c r="S25" s="974"/>
      <c r="T25" s="975">
        <f>Fremd!R25</f>
        <v>0</v>
      </c>
      <c r="U25" s="976"/>
      <c r="V25" s="1718"/>
      <c r="X25" s="324"/>
      <c r="Y25" s="324"/>
      <c r="Z25" s="976"/>
      <c r="AA25" s="324"/>
    </row>
    <row r="26" spans="1:28" ht="24.9" customHeight="1" x14ac:dyDescent="0.3">
      <c r="A26" s="969">
        <f t="shared" si="0"/>
        <v>0</v>
      </c>
      <c r="B26" s="970">
        <f t="shared" si="1"/>
        <v>1</v>
      </c>
      <c r="C26" s="979">
        <v>1.1599999999999999</v>
      </c>
      <c r="D26" s="977"/>
      <c r="E26" s="972" t="str">
        <f ca="1">' '!A862</f>
        <v>Fiabilité</v>
      </c>
      <c r="F26" s="972"/>
      <c r="H26" s="973"/>
      <c r="I26" s="973"/>
      <c r="J26" s="973"/>
      <c r="K26" s="973"/>
      <c r="L26" s="973"/>
      <c r="M26" s="973"/>
      <c r="N26" s="973"/>
      <c r="O26" s="973"/>
      <c r="P26" s="973"/>
      <c r="Q26" s="973"/>
      <c r="R26" s="973"/>
      <c r="S26" s="978"/>
      <c r="T26" s="975">
        <f>Fremd!R26</f>
        <v>0</v>
      </c>
      <c r="U26" s="976"/>
      <c r="V26" s="1718"/>
      <c r="X26" s="324"/>
      <c r="Y26" s="324"/>
      <c r="Z26" s="976"/>
      <c r="AA26" s="324"/>
    </row>
    <row r="27" spans="1:28" s="980" customFormat="1" ht="30.75" customHeight="1" x14ac:dyDescent="0.25">
      <c r="B27" s="962"/>
      <c r="C27" s="963">
        <v>2</v>
      </c>
      <c r="D27" s="977"/>
      <c r="E27" s="1713" t="str">
        <f ca="1">' '!A863</f>
        <v>COMPETENCES D'ACTION</v>
      </c>
      <c r="F27" s="1713"/>
      <c r="G27" s="1713"/>
      <c r="H27" s="1713">
        <f>SUM(C223:C226)</f>
        <v>0</v>
      </c>
      <c r="I27" s="1713"/>
      <c r="J27" s="1713"/>
      <c r="K27" s="824"/>
      <c r="L27" s="824"/>
      <c r="M27" s="1714"/>
      <c r="N27" s="1714"/>
      <c r="O27" s="964">
        <f>SUM(S28:S43)</f>
        <v>0</v>
      </c>
      <c r="P27" s="965" t="s">
        <v>220</v>
      </c>
      <c r="Q27" s="964">
        <v>80</v>
      </c>
      <c r="R27" s="823"/>
      <c r="S27" s="966"/>
      <c r="T27" s="975">
        <f>Fremd!R27</f>
        <v>0</v>
      </c>
      <c r="U27" s="828"/>
      <c r="V27" s="968" t="str">
        <f ca="1">$V$10</f>
        <v>Remarques</v>
      </c>
      <c r="Z27" s="830"/>
    </row>
    <row r="28" spans="1:28" ht="24.9" customHeight="1" x14ac:dyDescent="0.3">
      <c r="A28" s="969">
        <f>ABS(S28-T28)</f>
        <v>0</v>
      </c>
      <c r="B28" s="970">
        <f>IF(T28&lt;&gt;0,
IF(A28=0,1,
IF(A28=1,1,
IF(A28&gt;=3,3,2))),1)</f>
        <v>1</v>
      </c>
      <c r="C28" s="971">
        <v>2.1</v>
      </c>
      <c r="D28" s="972"/>
      <c r="E28" s="972" t="str">
        <f ca="1">' '!A864</f>
        <v>Faculté de décision</v>
      </c>
      <c r="F28" s="972"/>
      <c r="H28" s="973"/>
      <c r="I28" s="973"/>
      <c r="J28" s="973"/>
      <c r="K28" s="973"/>
      <c r="L28" s="973"/>
      <c r="M28" s="973"/>
      <c r="N28" s="973"/>
      <c r="O28" s="973"/>
      <c r="P28" s="973"/>
      <c r="Q28" s="973"/>
      <c r="R28" s="973"/>
      <c r="S28" s="978"/>
      <c r="T28" s="975">
        <f>Fremd!R28</f>
        <v>0</v>
      </c>
      <c r="U28" s="976"/>
      <c r="V28" s="1718"/>
      <c r="X28" s="324"/>
      <c r="Y28" s="324"/>
      <c r="Z28" s="976"/>
      <c r="AA28" s="324"/>
    </row>
    <row r="29" spans="1:28" ht="24.9" customHeight="1" x14ac:dyDescent="0.3">
      <c r="A29" s="969">
        <f t="shared" ref="A29:A43" si="2">ABS(S29-T29)</f>
        <v>0</v>
      </c>
      <c r="B29" s="970">
        <f t="shared" ref="B29:B43" si="3">IF(T29&lt;&gt;0,
IF(A29=0,1,
IF(A29=1,1,
IF(A29&gt;=3,3,2))),1)</f>
        <v>1</v>
      </c>
      <c r="C29" s="971">
        <v>2.2000000000000002</v>
      </c>
      <c r="D29" s="977"/>
      <c r="E29" s="972" t="str">
        <f ca="1">' '!A865</f>
        <v>Volonté de créer</v>
      </c>
      <c r="F29" s="972"/>
      <c r="H29" s="973"/>
      <c r="I29" s="973"/>
      <c r="J29" s="973"/>
      <c r="K29" s="973"/>
      <c r="L29" s="973"/>
      <c r="M29" s="973"/>
      <c r="N29" s="973"/>
      <c r="O29" s="973"/>
      <c r="P29" s="973"/>
      <c r="Q29" s="973"/>
      <c r="R29" s="973"/>
      <c r="S29" s="974"/>
      <c r="T29" s="975">
        <f>Fremd!R29</f>
        <v>0</v>
      </c>
      <c r="U29" s="976"/>
      <c r="V29" s="1718"/>
      <c r="W29" s="981"/>
      <c r="X29" s="324"/>
      <c r="Y29" s="324"/>
      <c r="Z29" s="976"/>
      <c r="AA29" s="981"/>
      <c r="AB29" s="981"/>
    </row>
    <row r="30" spans="1:28" ht="24.9" customHeight="1" x14ac:dyDescent="0.3">
      <c r="A30" s="969">
        <f t="shared" si="2"/>
        <v>0</v>
      </c>
      <c r="B30" s="970">
        <f t="shared" si="3"/>
        <v>1</v>
      </c>
      <c r="C30" s="971">
        <v>2.2999999999999998</v>
      </c>
      <c r="D30" s="972"/>
      <c r="E30" s="972" t="str">
        <f ca="1">' '!A866</f>
        <v>Goût de l'innovation</v>
      </c>
      <c r="F30" s="972"/>
      <c r="H30" s="973"/>
      <c r="I30" s="973"/>
      <c r="J30" s="973"/>
      <c r="K30" s="973"/>
      <c r="L30" s="973"/>
      <c r="M30" s="973"/>
      <c r="N30" s="973"/>
      <c r="O30" s="973"/>
      <c r="P30" s="973"/>
      <c r="Q30" s="973"/>
      <c r="R30" s="973"/>
      <c r="S30" s="978"/>
      <c r="T30" s="975">
        <f>Fremd!R30</f>
        <v>0</v>
      </c>
      <c r="U30" s="976"/>
      <c r="V30" s="1718"/>
      <c r="X30" s="324"/>
      <c r="Y30" s="324"/>
      <c r="Z30" s="976"/>
    </row>
    <row r="31" spans="1:28" ht="24.9" customHeight="1" x14ac:dyDescent="0.3">
      <c r="A31" s="969">
        <f t="shared" si="2"/>
        <v>0</v>
      </c>
      <c r="B31" s="970">
        <f t="shared" si="3"/>
        <v>1</v>
      </c>
      <c r="C31" s="971">
        <v>2.4</v>
      </c>
      <c r="D31" s="977"/>
      <c r="E31" s="972" t="str">
        <f ca="1">' '!A867</f>
        <v>Endurance</v>
      </c>
      <c r="F31" s="972"/>
      <c r="H31" s="973"/>
      <c r="I31" s="973"/>
      <c r="J31" s="973"/>
      <c r="K31" s="973"/>
      <c r="L31" s="973"/>
      <c r="M31" s="973"/>
      <c r="N31" s="973"/>
      <c r="O31" s="973"/>
      <c r="P31" s="973"/>
      <c r="Q31" s="973"/>
      <c r="R31" s="973"/>
      <c r="S31" s="974"/>
      <c r="T31" s="975">
        <f>Fremd!R31</f>
        <v>0</v>
      </c>
      <c r="U31" s="976"/>
      <c r="V31" s="1718"/>
      <c r="X31" s="324"/>
      <c r="Y31" s="324"/>
      <c r="Z31" s="976"/>
    </row>
    <row r="32" spans="1:28" ht="24.9" customHeight="1" x14ac:dyDescent="0.3">
      <c r="A32" s="969">
        <f t="shared" si="2"/>
        <v>0</v>
      </c>
      <c r="B32" s="970">
        <f t="shared" si="3"/>
        <v>1</v>
      </c>
      <c r="C32" s="971">
        <v>2.5</v>
      </c>
      <c r="D32" s="972"/>
      <c r="E32" s="972" t="str">
        <f ca="1">' '!A868</f>
        <v>Dynamisme (volition)</v>
      </c>
      <c r="F32" s="972"/>
      <c r="H32" s="973"/>
      <c r="I32" s="973"/>
      <c r="J32" s="973"/>
      <c r="K32" s="973"/>
      <c r="L32" s="973"/>
      <c r="M32" s="973"/>
      <c r="N32" s="973"/>
      <c r="O32" s="973"/>
      <c r="P32" s="973"/>
      <c r="Q32" s="973"/>
      <c r="R32" s="973"/>
      <c r="S32" s="978"/>
      <c r="T32" s="975">
        <f>Fremd!R32</f>
        <v>0</v>
      </c>
      <c r="U32" s="976"/>
      <c r="V32" s="1718"/>
      <c r="X32" s="324"/>
      <c r="Y32" s="324"/>
      <c r="Z32" s="976"/>
    </row>
    <row r="33" spans="1:26" ht="24.9" customHeight="1" x14ac:dyDescent="0.3">
      <c r="A33" s="969">
        <f t="shared" si="2"/>
        <v>0</v>
      </c>
      <c r="B33" s="970">
        <f t="shared" si="3"/>
        <v>1</v>
      </c>
      <c r="C33" s="971">
        <v>2.6</v>
      </c>
      <c r="D33" s="977"/>
      <c r="E33" s="972" t="str">
        <f ca="1">' '!A869</f>
        <v>Mobilité</v>
      </c>
      <c r="F33" s="972"/>
      <c r="H33" s="973"/>
      <c r="I33" s="973"/>
      <c r="J33" s="973"/>
      <c r="K33" s="973"/>
      <c r="L33" s="973"/>
      <c r="M33" s="973"/>
      <c r="N33" s="973"/>
      <c r="O33" s="973"/>
      <c r="P33" s="973"/>
      <c r="Q33" s="973"/>
      <c r="R33" s="973"/>
      <c r="S33" s="974"/>
      <c r="T33" s="975">
        <f>Fremd!R33</f>
        <v>0</v>
      </c>
      <c r="U33" s="976"/>
      <c r="V33" s="1718"/>
      <c r="X33" s="324"/>
      <c r="Y33" s="324"/>
      <c r="Z33" s="976"/>
    </row>
    <row r="34" spans="1:26" ht="24.9" customHeight="1" x14ac:dyDescent="0.3">
      <c r="A34" s="969">
        <f t="shared" si="2"/>
        <v>0</v>
      </c>
      <c r="B34" s="970">
        <f t="shared" si="3"/>
        <v>1</v>
      </c>
      <c r="C34" s="971">
        <v>2.7</v>
      </c>
      <c r="D34" s="972"/>
      <c r="E34" s="972" t="str">
        <f ca="1">' '!A870</f>
        <v xml:space="preserve">Capacité d'exécution </v>
      </c>
      <c r="F34" s="972"/>
      <c r="H34" s="973"/>
      <c r="I34" s="973"/>
      <c r="J34" s="973"/>
      <c r="K34" s="973"/>
      <c r="L34" s="973"/>
      <c r="M34" s="973"/>
      <c r="N34" s="973"/>
      <c r="O34" s="973"/>
      <c r="P34" s="973"/>
      <c r="Q34" s="973"/>
      <c r="R34" s="973"/>
      <c r="S34" s="978"/>
      <c r="T34" s="975">
        <f>Fremd!R34</f>
        <v>0</v>
      </c>
      <c r="U34" s="976"/>
      <c r="V34" s="1718"/>
      <c r="X34" s="324"/>
      <c r="Y34" s="324"/>
      <c r="Z34" s="976"/>
    </row>
    <row r="35" spans="1:26" ht="24.9" customHeight="1" x14ac:dyDescent="0.3">
      <c r="A35" s="969">
        <f t="shared" si="2"/>
        <v>0</v>
      </c>
      <c r="B35" s="970">
        <f t="shared" si="3"/>
        <v>1</v>
      </c>
      <c r="C35" s="971">
        <v>2.8</v>
      </c>
      <c r="D35" s="977"/>
      <c r="E35" s="972" t="str">
        <f ca="1">' '!A871</f>
        <v>Esprit d'initiative</v>
      </c>
      <c r="F35" s="972"/>
      <c r="H35" s="973"/>
      <c r="I35" s="973"/>
      <c r="J35" s="973"/>
      <c r="K35" s="973"/>
      <c r="L35" s="973"/>
      <c r="M35" s="973"/>
      <c r="N35" s="973"/>
      <c r="O35" s="973"/>
      <c r="P35" s="973"/>
      <c r="Q35" s="973"/>
      <c r="R35" s="973"/>
      <c r="S35" s="974"/>
      <c r="T35" s="975">
        <f>Fremd!R35</f>
        <v>0</v>
      </c>
      <c r="U35" s="976"/>
      <c r="V35" s="1718"/>
      <c r="X35" s="324"/>
      <c r="Y35" s="324"/>
      <c r="Z35" s="976"/>
    </row>
    <row r="36" spans="1:26" ht="24.9" customHeight="1" x14ac:dyDescent="0.3">
      <c r="A36" s="969">
        <f t="shared" si="2"/>
        <v>0</v>
      </c>
      <c r="B36" s="970">
        <f t="shared" si="3"/>
        <v>1</v>
      </c>
      <c r="C36" s="971">
        <v>2.9</v>
      </c>
      <c r="D36" s="972"/>
      <c r="E36" s="972" t="str">
        <f ca="1">' '!A872</f>
        <v>Optimisme</v>
      </c>
      <c r="F36" s="972"/>
      <c r="H36" s="973"/>
      <c r="I36" s="973"/>
      <c r="J36" s="973"/>
      <c r="K36" s="973"/>
      <c r="L36" s="973"/>
      <c r="M36" s="973"/>
      <c r="N36" s="973"/>
      <c r="O36" s="973"/>
      <c r="P36" s="973"/>
      <c r="Q36" s="973"/>
      <c r="R36" s="973"/>
      <c r="S36" s="978"/>
      <c r="T36" s="975">
        <f>Fremd!R36</f>
        <v>0</v>
      </c>
      <c r="U36" s="976"/>
      <c r="V36" s="1718"/>
      <c r="X36" s="324"/>
      <c r="Y36" s="324"/>
      <c r="Z36" s="976"/>
    </row>
    <row r="37" spans="1:26" ht="24.9" customHeight="1" x14ac:dyDescent="0.3">
      <c r="A37" s="969">
        <f t="shared" si="2"/>
        <v>0</v>
      </c>
      <c r="B37" s="970">
        <f t="shared" si="3"/>
        <v>1</v>
      </c>
      <c r="C37" s="979">
        <v>2.1</v>
      </c>
      <c r="D37" s="977"/>
      <c r="E37" s="972" t="str">
        <f ca="1">' '!A873</f>
        <v>Engagement social</v>
      </c>
      <c r="F37" s="972"/>
      <c r="H37" s="973"/>
      <c r="I37" s="973"/>
      <c r="J37" s="973"/>
      <c r="K37" s="973"/>
      <c r="L37" s="973"/>
      <c r="M37" s="973"/>
      <c r="N37" s="973"/>
      <c r="O37" s="973"/>
      <c r="P37" s="973"/>
      <c r="Q37" s="973"/>
      <c r="R37" s="973"/>
      <c r="S37" s="974"/>
      <c r="T37" s="975">
        <f>Fremd!R37</f>
        <v>0</v>
      </c>
      <c r="U37" s="976"/>
      <c r="V37" s="1718"/>
      <c r="X37" s="324"/>
      <c r="Y37" s="324"/>
      <c r="Z37" s="976"/>
    </row>
    <row r="38" spans="1:26" ht="24.9" customHeight="1" x14ac:dyDescent="0.3">
      <c r="A38" s="969">
        <f t="shared" si="2"/>
        <v>0</v>
      </c>
      <c r="B38" s="970">
        <f t="shared" si="3"/>
        <v>1</v>
      </c>
      <c r="C38" s="979">
        <v>2.11</v>
      </c>
      <c r="D38" s="972"/>
      <c r="E38" s="972" t="str">
        <f ca="1">' '!A874</f>
        <v>Incitation</v>
      </c>
      <c r="F38" s="972"/>
      <c r="H38" s="973"/>
      <c r="I38" s="973"/>
      <c r="J38" s="973"/>
      <c r="K38" s="973"/>
      <c r="L38" s="973"/>
      <c r="M38" s="973"/>
      <c r="N38" s="973"/>
      <c r="O38" s="973"/>
      <c r="P38" s="973"/>
      <c r="Q38" s="973"/>
      <c r="R38" s="973"/>
      <c r="S38" s="978"/>
      <c r="T38" s="975">
        <f>Fremd!R38</f>
        <v>0</v>
      </c>
      <c r="U38" s="976"/>
      <c r="V38" s="1718"/>
      <c r="X38" s="324"/>
      <c r="Y38" s="324"/>
      <c r="Z38" s="976"/>
    </row>
    <row r="39" spans="1:26" ht="24.9" customHeight="1" x14ac:dyDescent="0.3">
      <c r="A39" s="969">
        <f t="shared" si="2"/>
        <v>0</v>
      </c>
      <c r="B39" s="970">
        <f t="shared" si="3"/>
        <v>1</v>
      </c>
      <c r="C39" s="979">
        <v>2.12</v>
      </c>
      <c r="D39" s="977"/>
      <c r="E39" s="972" t="str">
        <f ca="1">' '!A875</f>
        <v>Esprit de repartie</v>
      </c>
      <c r="F39" s="972"/>
      <c r="H39" s="973"/>
      <c r="I39" s="973"/>
      <c r="J39" s="973"/>
      <c r="K39" s="973"/>
      <c r="L39" s="973"/>
      <c r="M39" s="973"/>
      <c r="N39" s="973"/>
      <c r="O39" s="973"/>
      <c r="P39" s="973"/>
      <c r="Q39" s="973"/>
      <c r="R39" s="973"/>
      <c r="S39" s="974"/>
      <c r="T39" s="975">
        <f>Fremd!R39</f>
        <v>0</v>
      </c>
      <c r="U39" s="976"/>
      <c r="V39" s="1718"/>
      <c r="X39" s="324"/>
      <c r="Y39" s="324"/>
      <c r="Z39" s="976"/>
    </row>
    <row r="40" spans="1:26" ht="24.9" customHeight="1" x14ac:dyDescent="0.3">
      <c r="A40" s="969">
        <f t="shared" si="2"/>
        <v>0</v>
      </c>
      <c r="B40" s="970">
        <f t="shared" si="3"/>
        <v>1</v>
      </c>
      <c r="C40" s="979">
        <v>2.13</v>
      </c>
      <c r="D40" s="972"/>
      <c r="E40" s="972" t="str">
        <f ca="1">' '!A876</f>
        <v>Action axée sur les résultats</v>
      </c>
      <c r="F40" s="972"/>
      <c r="H40" s="973"/>
      <c r="I40" s="973"/>
      <c r="J40" s="973"/>
      <c r="K40" s="973"/>
      <c r="L40" s="973"/>
      <c r="M40" s="973"/>
      <c r="N40" s="973"/>
      <c r="O40" s="973"/>
      <c r="P40" s="973"/>
      <c r="Q40" s="973"/>
      <c r="R40" s="973"/>
      <c r="S40" s="978"/>
      <c r="T40" s="975">
        <f>Fremd!R40</f>
        <v>0</v>
      </c>
      <c r="U40" s="976"/>
      <c r="V40" s="1718"/>
      <c r="X40" s="324"/>
      <c r="Y40" s="324"/>
      <c r="Z40" s="976"/>
    </row>
    <row r="41" spans="1:26" ht="24.9" customHeight="1" x14ac:dyDescent="0.3">
      <c r="A41" s="969">
        <f t="shared" si="2"/>
        <v>0</v>
      </c>
      <c r="B41" s="970">
        <f t="shared" si="3"/>
        <v>1</v>
      </c>
      <c r="C41" s="979">
        <v>2.14</v>
      </c>
      <c r="D41" s="977"/>
      <c r="E41" s="972" t="str">
        <f ca="1">' '!A877</f>
        <v>Leadership axé sur les résultats</v>
      </c>
      <c r="F41" s="972"/>
      <c r="H41" s="973"/>
      <c r="I41" s="973"/>
      <c r="J41" s="973"/>
      <c r="K41" s="973"/>
      <c r="L41" s="973"/>
      <c r="M41" s="973"/>
      <c r="N41" s="973"/>
      <c r="O41" s="973"/>
      <c r="P41" s="973"/>
      <c r="Q41" s="973"/>
      <c r="R41" s="973"/>
      <c r="S41" s="974"/>
      <c r="T41" s="975">
        <f>Fremd!R41</f>
        <v>0</v>
      </c>
      <c r="U41" s="976"/>
      <c r="V41" s="1718"/>
      <c r="X41" s="324"/>
      <c r="Y41" s="324"/>
      <c r="Z41" s="976"/>
    </row>
    <row r="42" spans="1:26" ht="24.9" customHeight="1" x14ac:dyDescent="0.3">
      <c r="A42" s="969">
        <f t="shared" si="2"/>
        <v>0</v>
      </c>
      <c r="B42" s="970">
        <f t="shared" si="3"/>
        <v>1</v>
      </c>
      <c r="C42" s="979">
        <v>2.15</v>
      </c>
      <c r="D42" s="972"/>
      <c r="E42" s="972" t="str">
        <f ca="1">' '!A878</f>
        <v>Ténacité</v>
      </c>
      <c r="F42" s="972"/>
      <c r="H42" s="973"/>
      <c r="I42" s="973"/>
      <c r="J42" s="973"/>
      <c r="K42" s="973"/>
      <c r="L42" s="973"/>
      <c r="M42" s="973"/>
      <c r="N42" s="973"/>
      <c r="O42" s="973"/>
      <c r="P42" s="973"/>
      <c r="Q42" s="973"/>
      <c r="R42" s="973"/>
      <c r="S42" s="978"/>
      <c r="T42" s="975">
        <f>Fremd!R42</f>
        <v>0</v>
      </c>
      <c r="U42" s="976"/>
      <c r="V42" s="1718"/>
      <c r="X42" s="324"/>
      <c r="Y42" s="324"/>
      <c r="Z42" s="976"/>
    </row>
    <row r="43" spans="1:26" ht="24.9" customHeight="1" x14ac:dyDescent="0.3">
      <c r="A43" s="969">
        <f t="shared" si="2"/>
        <v>0</v>
      </c>
      <c r="B43" s="970">
        <f t="shared" si="3"/>
        <v>1</v>
      </c>
      <c r="C43" s="979">
        <v>2.16</v>
      </c>
      <c r="D43" s="977"/>
      <c r="E43" s="972" t="str">
        <f ca="1">' '!A879</f>
        <v>Détermination</v>
      </c>
      <c r="F43" s="972"/>
      <c r="H43" s="973"/>
      <c r="I43" s="973"/>
      <c r="J43" s="973"/>
      <c r="K43" s="973"/>
      <c r="L43" s="973"/>
      <c r="M43" s="973"/>
      <c r="N43" s="973"/>
      <c r="O43" s="973"/>
      <c r="P43" s="973"/>
      <c r="Q43" s="973"/>
      <c r="R43" s="973"/>
      <c r="S43" s="974"/>
      <c r="T43" s="975">
        <f>Fremd!R43</f>
        <v>0</v>
      </c>
      <c r="U43" s="976"/>
      <c r="V43" s="1718"/>
      <c r="X43" s="324"/>
      <c r="Y43" s="324"/>
      <c r="Z43" s="976"/>
    </row>
    <row r="44" spans="1:26" s="980" customFormat="1" ht="30.75" customHeight="1" x14ac:dyDescent="0.25">
      <c r="B44" s="962"/>
      <c r="C44" s="963">
        <v>3</v>
      </c>
      <c r="D44" s="977"/>
      <c r="E44" s="1713" t="str">
        <f ca="1">' '!A880</f>
        <v>COMPETENCES SOCIALES</v>
      </c>
      <c r="F44" s="1713"/>
      <c r="G44" s="1713"/>
      <c r="H44" s="1713">
        <f>SUM(C240:C243)</f>
        <v>0</v>
      </c>
      <c r="I44" s="1713"/>
      <c r="J44" s="1713"/>
      <c r="K44" s="824"/>
      <c r="L44" s="824"/>
      <c r="M44" s="1714"/>
      <c r="N44" s="1714"/>
      <c r="O44" s="964">
        <f>SUM(S45:S60)</f>
        <v>0</v>
      </c>
      <c r="P44" s="965" t="s">
        <v>220</v>
      </c>
      <c r="Q44" s="964">
        <v>80</v>
      </c>
      <c r="R44" s="823"/>
      <c r="S44" s="966"/>
      <c r="T44" s="975">
        <f>Fremd!R44</f>
        <v>0</v>
      </c>
      <c r="U44" s="828"/>
      <c r="V44" s="968" t="str">
        <f ca="1">$V$10</f>
        <v>Remarques</v>
      </c>
      <c r="Z44" s="982"/>
    </row>
    <row r="45" spans="1:26" ht="24.9" customHeight="1" x14ac:dyDescent="0.3">
      <c r="A45" s="969">
        <f>ABS(S45-T45)</f>
        <v>0</v>
      </c>
      <c r="B45" s="970">
        <f>IF(T45&lt;&gt;0,
IF(A45=0,1,
IF(A45=1,1,
IF(A45&gt;=3,3,2))),1)</f>
        <v>1</v>
      </c>
      <c r="C45" s="971">
        <v>3.1</v>
      </c>
      <c r="D45" s="972"/>
      <c r="E45" s="972" t="str">
        <f ca="1">' '!A881</f>
        <v>Aptitude à résoudre les conflits</v>
      </c>
      <c r="F45" s="972"/>
      <c r="H45" s="973"/>
      <c r="I45" s="973"/>
      <c r="J45" s="973"/>
      <c r="K45" s="973"/>
      <c r="L45" s="973"/>
      <c r="M45" s="973"/>
      <c r="N45" s="973"/>
      <c r="O45" s="973"/>
      <c r="P45" s="973"/>
      <c r="Q45" s="973"/>
      <c r="R45" s="973"/>
      <c r="S45" s="974"/>
      <c r="T45" s="975">
        <f>Fremd!R45</f>
        <v>0</v>
      </c>
      <c r="U45" s="976"/>
      <c r="V45" s="1718"/>
      <c r="X45" s="324"/>
      <c r="Y45" s="324"/>
      <c r="Z45" s="976"/>
    </row>
    <row r="46" spans="1:26" ht="24.9" customHeight="1" x14ac:dyDescent="0.3">
      <c r="A46" s="969">
        <f t="shared" ref="A46:A60" si="4">ABS(S46-T46)</f>
        <v>0</v>
      </c>
      <c r="B46" s="970">
        <f t="shared" ref="B46:B60" si="5">IF(T46&lt;&gt;0,
IF(A46=0,1,
IF(A46=1,1,
IF(A46&gt;=3,3,2))),1)</f>
        <v>1</v>
      </c>
      <c r="C46" s="971">
        <v>3.2</v>
      </c>
      <c r="D46" s="977"/>
      <c r="E46" s="972" t="str">
        <f ca="1">' '!A882</f>
        <v>Capacité d'intégration</v>
      </c>
      <c r="F46" s="972"/>
      <c r="H46" s="973"/>
      <c r="I46" s="973"/>
      <c r="J46" s="973"/>
      <c r="K46" s="973"/>
      <c r="L46" s="973"/>
      <c r="M46" s="973"/>
      <c r="N46" s="973"/>
      <c r="O46" s="973"/>
      <c r="P46" s="973"/>
      <c r="Q46" s="973"/>
      <c r="R46" s="973"/>
      <c r="S46" s="978"/>
      <c r="T46" s="975">
        <f>Fremd!R46</f>
        <v>0</v>
      </c>
      <c r="U46" s="976"/>
      <c r="V46" s="1718"/>
      <c r="X46" s="324"/>
      <c r="Y46" s="324"/>
      <c r="Z46" s="976"/>
    </row>
    <row r="47" spans="1:26" ht="24.9" customHeight="1" x14ac:dyDescent="0.3">
      <c r="A47" s="969">
        <f t="shared" si="4"/>
        <v>0</v>
      </c>
      <c r="B47" s="970">
        <f t="shared" si="5"/>
        <v>1</v>
      </c>
      <c r="C47" s="971">
        <v>3.3</v>
      </c>
      <c r="D47" s="972"/>
      <c r="E47" s="972" t="str">
        <f ca="1">' '!A883</f>
        <v>Aptitude au travail en équipe</v>
      </c>
      <c r="F47" s="972"/>
      <c r="H47" s="973"/>
      <c r="I47" s="973"/>
      <c r="J47" s="973"/>
      <c r="K47" s="973"/>
      <c r="L47" s="973"/>
      <c r="M47" s="973"/>
      <c r="N47" s="973"/>
      <c r="O47" s="973"/>
      <c r="P47" s="973"/>
      <c r="Q47" s="973"/>
      <c r="R47" s="973"/>
      <c r="S47" s="974"/>
      <c r="T47" s="975">
        <f>Fremd!R47</f>
        <v>0</v>
      </c>
      <c r="U47" s="976"/>
      <c r="V47" s="1718"/>
      <c r="X47" s="324"/>
      <c r="Y47" s="324"/>
      <c r="Z47" s="976"/>
    </row>
    <row r="48" spans="1:26" ht="24.9" customHeight="1" x14ac:dyDescent="0.3">
      <c r="A48" s="969">
        <f t="shared" si="4"/>
        <v>0</v>
      </c>
      <c r="B48" s="970">
        <f t="shared" si="5"/>
        <v>1</v>
      </c>
      <c r="C48" s="971">
        <v>3.4</v>
      </c>
      <c r="D48" s="977"/>
      <c r="E48" s="972" t="str">
        <f ca="1">' '!A884</f>
        <v>Aptitude au dialogue</v>
      </c>
      <c r="F48" s="972"/>
      <c r="H48" s="973"/>
      <c r="I48" s="973"/>
      <c r="J48" s="973"/>
      <c r="K48" s="973"/>
      <c r="L48" s="973"/>
      <c r="M48" s="973"/>
      <c r="N48" s="973"/>
      <c r="O48" s="973"/>
      <c r="P48" s="973"/>
      <c r="Q48" s="973"/>
      <c r="R48" s="973"/>
      <c r="S48" s="978"/>
      <c r="T48" s="975">
        <f>Fremd!R48</f>
        <v>0</v>
      </c>
      <c r="U48" s="976"/>
      <c r="V48" s="1718"/>
      <c r="X48" s="324"/>
      <c r="Y48" s="324"/>
      <c r="Z48" s="976"/>
    </row>
    <row r="49" spans="1:26" ht="24.9" customHeight="1" x14ac:dyDescent="0.3">
      <c r="A49" s="969">
        <f t="shared" si="4"/>
        <v>0</v>
      </c>
      <c r="B49" s="970">
        <f t="shared" si="5"/>
        <v>1</v>
      </c>
      <c r="C49" s="971">
        <v>3.5</v>
      </c>
      <c r="D49" s="972"/>
      <c r="E49" s="972" t="str">
        <f ca="1">' '!A885</f>
        <v xml:space="preserve">Forte aptitude à la prospection </v>
      </c>
      <c r="F49" s="972"/>
      <c r="H49" s="973"/>
      <c r="I49" s="973"/>
      <c r="J49" s="973"/>
      <c r="K49" s="973"/>
      <c r="L49" s="973"/>
      <c r="M49" s="973"/>
      <c r="N49" s="973"/>
      <c r="O49" s="973"/>
      <c r="P49" s="973"/>
      <c r="Q49" s="973"/>
      <c r="R49" s="973"/>
      <c r="S49" s="974"/>
      <c r="T49" s="975">
        <f>Fremd!R49</f>
        <v>0</v>
      </c>
      <c r="U49" s="976"/>
      <c r="V49" s="1718"/>
      <c r="X49" s="324"/>
      <c r="Y49" s="324"/>
      <c r="Z49" s="976"/>
    </row>
    <row r="50" spans="1:26" ht="24.9" customHeight="1" x14ac:dyDescent="0.3">
      <c r="A50" s="969">
        <f t="shared" si="4"/>
        <v>0</v>
      </c>
      <c r="B50" s="970">
        <f t="shared" si="5"/>
        <v>1</v>
      </c>
      <c r="C50" s="971">
        <v>3.6</v>
      </c>
      <c r="D50" s="977"/>
      <c r="E50" s="972" t="str">
        <f ca="1">' '!A886</f>
        <v>Aptitude à résoudre les problèmes</v>
      </c>
      <c r="F50" s="972"/>
      <c r="H50" s="973"/>
      <c r="I50" s="973"/>
      <c r="J50" s="973"/>
      <c r="K50" s="973"/>
      <c r="L50" s="973"/>
      <c r="M50" s="973"/>
      <c r="N50" s="973"/>
      <c r="O50" s="973"/>
      <c r="P50" s="973"/>
      <c r="Q50" s="973"/>
      <c r="R50" s="973"/>
      <c r="S50" s="978"/>
      <c r="T50" s="975">
        <f>Fremd!R50</f>
        <v>0</v>
      </c>
      <c r="U50" s="976"/>
      <c r="V50" s="1718"/>
      <c r="X50" s="324"/>
      <c r="Y50" s="324"/>
      <c r="Z50" s="976"/>
    </row>
    <row r="51" spans="1:26" ht="24.9" customHeight="1" x14ac:dyDescent="0.3">
      <c r="A51" s="969">
        <f t="shared" si="4"/>
        <v>0</v>
      </c>
      <c r="B51" s="970">
        <f t="shared" si="5"/>
        <v>1</v>
      </c>
      <c r="C51" s="971">
        <v>3.7</v>
      </c>
      <c r="D51" s="972"/>
      <c r="E51" s="972" t="str">
        <f ca="1">' '!A887</f>
        <v>Goût de l'expérimentation</v>
      </c>
      <c r="F51" s="972"/>
      <c r="H51" s="973"/>
      <c r="I51" s="973"/>
      <c r="J51" s="973"/>
      <c r="K51" s="973"/>
      <c r="L51" s="973"/>
      <c r="M51" s="973"/>
      <c r="N51" s="973"/>
      <c r="O51" s="973"/>
      <c r="P51" s="973"/>
      <c r="Q51" s="973"/>
      <c r="R51" s="973"/>
      <c r="S51" s="974"/>
      <c r="T51" s="975">
        <f>Fremd!R51</f>
        <v>0</v>
      </c>
      <c r="U51" s="976"/>
      <c r="V51" s="1718"/>
      <c r="X51" s="324"/>
      <c r="Y51" s="324"/>
      <c r="Z51" s="976"/>
    </row>
    <row r="52" spans="1:26" ht="24.9" customHeight="1" x14ac:dyDescent="0.3">
      <c r="A52" s="969">
        <f t="shared" si="4"/>
        <v>0</v>
      </c>
      <c r="B52" s="970">
        <f t="shared" si="5"/>
        <v>1</v>
      </c>
      <c r="C52" s="971">
        <v>3.8</v>
      </c>
      <c r="D52" s="977"/>
      <c r="E52" s="972" t="str">
        <f ca="1">' '!A888</f>
        <v>Aptitude au conseil</v>
      </c>
      <c r="F52" s="972"/>
      <c r="H52" s="973"/>
      <c r="I52" s="973"/>
      <c r="J52" s="973"/>
      <c r="K52" s="973"/>
      <c r="L52" s="973"/>
      <c r="M52" s="973"/>
      <c r="N52" s="973"/>
      <c r="O52" s="973"/>
      <c r="P52" s="973"/>
      <c r="Q52" s="973"/>
      <c r="R52" s="973"/>
      <c r="S52" s="978"/>
      <c r="T52" s="975">
        <f>Fremd!R52</f>
        <v>0</v>
      </c>
      <c r="U52" s="976"/>
      <c r="V52" s="1718"/>
      <c r="X52" s="324"/>
      <c r="Y52" s="324"/>
      <c r="Z52" s="976"/>
    </row>
    <row r="53" spans="1:26" ht="24.9" customHeight="1" x14ac:dyDescent="0.3">
      <c r="A53" s="969">
        <f t="shared" si="4"/>
        <v>0</v>
      </c>
      <c r="B53" s="970">
        <f t="shared" si="5"/>
        <v>1</v>
      </c>
      <c r="C53" s="971">
        <v>3.9</v>
      </c>
      <c r="D53" s="972"/>
      <c r="E53" s="972" t="str">
        <f ca="1">' '!A889</f>
        <v>Aptitude à la communication</v>
      </c>
      <c r="F53" s="972"/>
      <c r="H53" s="973"/>
      <c r="I53" s="973"/>
      <c r="J53" s="973"/>
      <c r="K53" s="973"/>
      <c r="L53" s="973"/>
      <c r="M53" s="973"/>
      <c r="N53" s="973"/>
      <c r="O53" s="973"/>
      <c r="P53" s="973"/>
      <c r="Q53" s="973"/>
      <c r="R53" s="973"/>
      <c r="S53" s="974"/>
      <c r="T53" s="975">
        <f>Fremd!R53</f>
        <v>0</v>
      </c>
      <c r="U53" s="976"/>
      <c r="V53" s="1718"/>
      <c r="X53" s="324"/>
      <c r="Y53" s="324"/>
      <c r="Z53" s="976"/>
    </row>
    <row r="54" spans="1:26" ht="24.9" customHeight="1" x14ac:dyDescent="0.3">
      <c r="A54" s="969">
        <f t="shared" si="4"/>
        <v>0</v>
      </c>
      <c r="B54" s="970">
        <f t="shared" si="5"/>
        <v>1</v>
      </c>
      <c r="C54" s="979">
        <v>3.1</v>
      </c>
      <c r="D54" s="977"/>
      <c r="E54" s="972" t="str">
        <f ca="1">' '!A890</f>
        <v>Aptitude à la coopération</v>
      </c>
      <c r="F54" s="972"/>
      <c r="H54" s="973"/>
      <c r="I54" s="973"/>
      <c r="J54" s="973"/>
      <c r="K54" s="973"/>
      <c r="L54" s="973"/>
      <c r="M54" s="973"/>
      <c r="N54" s="973"/>
      <c r="O54" s="973"/>
      <c r="P54" s="973"/>
      <c r="Q54" s="973"/>
      <c r="R54" s="973"/>
      <c r="S54" s="978"/>
      <c r="T54" s="975">
        <f>Fremd!R54</f>
        <v>0</v>
      </c>
      <c r="U54" s="976"/>
      <c r="V54" s="1718"/>
      <c r="X54" s="324"/>
      <c r="Y54" s="324"/>
      <c r="Z54" s="976"/>
    </row>
    <row r="55" spans="1:26" ht="24.9" customHeight="1" x14ac:dyDescent="0.3">
      <c r="A55" s="969">
        <f t="shared" si="4"/>
        <v>0</v>
      </c>
      <c r="B55" s="970">
        <f t="shared" si="5"/>
        <v>1</v>
      </c>
      <c r="C55" s="979">
        <v>3.11</v>
      </c>
      <c r="D55" s="972"/>
      <c r="E55" s="972" t="str">
        <f ca="1">' '!A891</f>
        <v>Gestion relationnelle</v>
      </c>
      <c r="F55" s="972"/>
      <c r="H55" s="973"/>
      <c r="I55" s="973"/>
      <c r="J55" s="973"/>
      <c r="K55" s="973"/>
      <c r="L55" s="973"/>
      <c r="M55" s="973"/>
      <c r="N55" s="973"/>
      <c r="O55" s="973"/>
      <c r="P55" s="973"/>
      <c r="Q55" s="973"/>
      <c r="R55" s="973"/>
      <c r="S55" s="974"/>
      <c r="T55" s="975">
        <f>Fremd!R55</f>
        <v>0</v>
      </c>
      <c r="U55" s="976"/>
      <c r="V55" s="1718"/>
      <c r="X55" s="324"/>
      <c r="Y55" s="324"/>
      <c r="Z55" s="976"/>
    </row>
    <row r="56" spans="1:26" ht="24.9" customHeight="1" x14ac:dyDescent="0.3">
      <c r="A56" s="969">
        <f t="shared" si="4"/>
        <v>0</v>
      </c>
      <c r="B56" s="970">
        <f t="shared" si="5"/>
        <v>1</v>
      </c>
      <c r="C56" s="979">
        <v>3.12</v>
      </c>
      <c r="D56" s="977"/>
      <c r="E56" s="972" t="str">
        <f ca="1">' '!A892</f>
        <v>Capacité d'adaptation</v>
      </c>
      <c r="F56" s="972"/>
      <c r="H56" s="973"/>
      <c r="I56" s="973"/>
      <c r="J56" s="973"/>
      <c r="K56" s="973"/>
      <c r="L56" s="973"/>
      <c r="M56" s="973"/>
      <c r="N56" s="973"/>
      <c r="O56" s="973"/>
      <c r="P56" s="973"/>
      <c r="Q56" s="973"/>
      <c r="R56" s="973"/>
      <c r="S56" s="978"/>
      <c r="T56" s="975">
        <f>Fremd!R56</f>
        <v>0</v>
      </c>
      <c r="U56" s="976"/>
      <c r="V56" s="1718"/>
      <c r="X56" s="324"/>
      <c r="Y56" s="324"/>
      <c r="Z56" s="976"/>
    </row>
    <row r="57" spans="1:26" ht="24.9" customHeight="1" x14ac:dyDescent="0.3">
      <c r="A57" s="969">
        <f t="shared" si="4"/>
        <v>0</v>
      </c>
      <c r="B57" s="970">
        <f t="shared" si="5"/>
        <v>1</v>
      </c>
      <c r="C57" s="979">
        <v>3.13</v>
      </c>
      <c r="D57" s="972"/>
      <c r="E57" s="972" t="str">
        <f ca="1">' '!A893</f>
        <v xml:space="preserve">Éloquence </v>
      </c>
      <c r="F57" s="972"/>
      <c r="H57" s="973"/>
      <c r="I57" s="973"/>
      <c r="J57" s="973"/>
      <c r="K57" s="973"/>
      <c r="L57" s="973"/>
      <c r="M57" s="973"/>
      <c r="N57" s="973"/>
      <c r="O57" s="973"/>
      <c r="P57" s="973"/>
      <c r="Q57" s="973"/>
      <c r="R57" s="973"/>
      <c r="S57" s="974"/>
      <c r="T57" s="975">
        <f>Fremd!R57</f>
        <v>0</v>
      </c>
      <c r="U57" s="976"/>
      <c r="V57" s="1718"/>
      <c r="X57" s="324"/>
      <c r="Y57" s="324"/>
      <c r="Z57" s="976"/>
    </row>
    <row r="58" spans="1:26" ht="24.9" customHeight="1" x14ac:dyDescent="0.3">
      <c r="A58" s="969">
        <f t="shared" si="4"/>
        <v>0</v>
      </c>
      <c r="B58" s="970">
        <f t="shared" si="5"/>
        <v>1</v>
      </c>
      <c r="C58" s="979">
        <v>3.14</v>
      </c>
      <c r="D58" s="977"/>
      <c r="E58" s="972" t="str">
        <f ca="1">' '!A894</f>
        <v>Attitude compréhensive</v>
      </c>
      <c r="F58" s="972"/>
      <c r="H58" s="973"/>
      <c r="I58" s="973"/>
      <c r="J58" s="973"/>
      <c r="K58" s="973"/>
      <c r="L58" s="973"/>
      <c r="M58" s="973"/>
      <c r="N58" s="973"/>
      <c r="O58" s="973"/>
      <c r="P58" s="973"/>
      <c r="Q58" s="973"/>
      <c r="R58" s="973"/>
      <c r="S58" s="978"/>
      <c r="T58" s="975">
        <f>Fremd!R58</f>
        <v>0</v>
      </c>
      <c r="U58" s="976"/>
      <c r="V58" s="1718"/>
      <c r="X58" s="324"/>
      <c r="Y58" s="324"/>
      <c r="Z58" s="976"/>
    </row>
    <row r="59" spans="1:26" ht="24.9" customHeight="1" x14ac:dyDescent="0.3">
      <c r="A59" s="969">
        <f t="shared" si="4"/>
        <v>0</v>
      </c>
      <c r="B59" s="970">
        <f t="shared" si="5"/>
        <v>1</v>
      </c>
      <c r="C59" s="979">
        <v>3.15</v>
      </c>
      <c r="D59" s="972"/>
      <c r="E59" s="972" t="str">
        <f ca="1">' '!A895</f>
        <v>Sens du devoir</v>
      </c>
      <c r="F59" s="972"/>
      <c r="H59" s="973"/>
      <c r="I59" s="973"/>
      <c r="J59" s="973"/>
      <c r="K59" s="973"/>
      <c r="L59" s="973"/>
      <c r="M59" s="973"/>
      <c r="N59" s="973"/>
      <c r="O59" s="973"/>
      <c r="P59" s="973"/>
      <c r="Q59" s="973"/>
      <c r="R59" s="973"/>
      <c r="S59" s="974"/>
      <c r="T59" s="975">
        <f>Fremd!R59</f>
        <v>0</v>
      </c>
      <c r="U59" s="976"/>
      <c r="V59" s="1718"/>
      <c r="X59" s="324"/>
      <c r="Y59" s="324"/>
      <c r="Z59" s="976"/>
    </row>
    <row r="60" spans="1:26" ht="24.9" customHeight="1" x14ac:dyDescent="0.3">
      <c r="A60" s="969">
        <f t="shared" si="4"/>
        <v>0</v>
      </c>
      <c r="B60" s="970">
        <f t="shared" si="5"/>
        <v>1</v>
      </c>
      <c r="C60" s="979">
        <v>3.16</v>
      </c>
      <c r="D60" s="977"/>
      <c r="E60" s="972" t="str">
        <f ca="1">' '!A896</f>
        <v>Conscience professionnelle</v>
      </c>
      <c r="F60" s="972"/>
      <c r="H60" s="973"/>
      <c r="I60" s="973"/>
      <c r="J60" s="973"/>
      <c r="K60" s="973"/>
      <c r="L60" s="973"/>
      <c r="M60" s="973"/>
      <c r="N60" s="973"/>
      <c r="O60" s="973"/>
      <c r="P60" s="973"/>
      <c r="Q60" s="973"/>
      <c r="R60" s="973"/>
      <c r="S60" s="978"/>
      <c r="T60" s="975">
        <f>Fremd!R60</f>
        <v>0</v>
      </c>
      <c r="U60" s="976"/>
      <c r="V60" s="1718"/>
      <c r="X60" s="324"/>
      <c r="Y60" s="324"/>
      <c r="Z60" s="976"/>
    </row>
    <row r="61" spans="1:26" s="980" customFormat="1" ht="30.75" customHeight="1" x14ac:dyDescent="0.25">
      <c r="B61" s="962"/>
      <c r="C61" s="963">
        <v>4</v>
      </c>
      <c r="D61" s="977"/>
      <c r="E61" s="1713" t="str">
        <f ca="1">' '!A897</f>
        <v>COMPETENCE METHODOLOGIQUE</v>
      </c>
      <c r="F61" s="1713"/>
      <c r="G61" s="1713"/>
      <c r="H61" s="1713">
        <f>SUM(C257:C260)</f>
        <v>0</v>
      </c>
      <c r="I61" s="1713"/>
      <c r="J61" s="1713"/>
      <c r="K61" s="824"/>
      <c r="L61" s="824"/>
      <c r="M61" s="1714"/>
      <c r="N61" s="1714"/>
      <c r="O61" s="964">
        <f>SUM(S62:S77)</f>
        <v>0</v>
      </c>
      <c r="P61" s="965" t="s">
        <v>220</v>
      </c>
      <c r="Q61" s="964">
        <v>80</v>
      </c>
      <c r="R61" s="823"/>
      <c r="S61" s="966"/>
      <c r="T61" s="975">
        <f>Fremd!R61</f>
        <v>0</v>
      </c>
      <c r="U61" s="828"/>
      <c r="V61" s="968" t="str">
        <f ca="1">$V$10</f>
        <v>Remarques</v>
      </c>
      <c r="Z61" s="982"/>
    </row>
    <row r="62" spans="1:26" ht="24.9" customHeight="1" x14ac:dyDescent="0.3">
      <c r="A62" s="969">
        <f>ABS(S62-T62)</f>
        <v>0</v>
      </c>
      <c r="B62" s="970">
        <f>IF(T62&lt;&gt;0,
IF(A62=0,1,
IF(A62=1,1,
IF(A62&gt;=3,3,2))),1)</f>
        <v>1</v>
      </c>
      <c r="C62" s="971">
        <v>4.0999999999999996</v>
      </c>
      <c r="D62" s="972"/>
      <c r="E62" s="972" t="str">
        <f ca="1">' '!A898</f>
        <v>Approche axée sur les connaissances</v>
      </c>
      <c r="F62" s="972"/>
      <c r="H62" s="973"/>
      <c r="I62" s="973"/>
      <c r="J62" s="973"/>
      <c r="K62" s="973"/>
      <c r="L62" s="973"/>
      <c r="M62" s="973"/>
      <c r="N62" s="973"/>
      <c r="O62" s="973"/>
      <c r="P62" s="973"/>
      <c r="Q62" s="973"/>
      <c r="R62" s="973"/>
      <c r="S62" s="978"/>
      <c r="T62" s="975">
        <f>Fremd!R62</f>
        <v>0</v>
      </c>
      <c r="U62" s="976"/>
      <c r="V62" s="1718"/>
      <c r="X62" s="324"/>
      <c r="Y62" s="324"/>
      <c r="Z62" s="976"/>
    </row>
    <row r="63" spans="1:26" ht="24.9" customHeight="1" x14ac:dyDescent="0.3">
      <c r="A63" s="969">
        <f t="shared" ref="A63:A77" si="6">ABS(S63-T63)</f>
        <v>0</v>
      </c>
      <c r="B63" s="970">
        <f t="shared" ref="B63:B77" si="7">IF(T63&lt;&gt;0,
IF(A63=0,1,
IF(A63=1,1,
IF(A63&gt;=3,3,2))),1)</f>
        <v>1</v>
      </c>
      <c r="C63" s="971">
        <v>4.0999999999999996</v>
      </c>
      <c r="D63" s="977"/>
      <c r="E63" s="972" t="str">
        <f ca="1">' '!A899</f>
        <v>Aptitudes analytiques</v>
      </c>
      <c r="F63" s="972"/>
      <c r="H63" s="973"/>
      <c r="I63" s="973"/>
      <c r="J63" s="973"/>
      <c r="K63" s="973"/>
      <c r="L63" s="973"/>
      <c r="M63" s="973"/>
      <c r="N63" s="973"/>
      <c r="O63" s="973"/>
      <c r="P63" s="973"/>
      <c r="Q63" s="973"/>
      <c r="R63" s="973"/>
      <c r="S63" s="974"/>
      <c r="T63" s="975">
        <f>Fremd!R63</f>
        <v>0</v>
      </c>
      <c r="U63" s="976"/>
      <c r="V63" s="1718"/>
      <c r="X63" s="324"/>
      <c r="Y63" s="324"/>
      <c r="Z63" s="976"/>
    </row>
    <row r="64" spans="1:26" ht="24.9" customHeight="1" x14ac:dyDescent="0.3">
      <c r="A64" s="969">
        <f t="shared" si="6"/>
        <v>0</v>
      </c>
      <c r="B64" s="970">
        <f t="shared" si="7"/>
        <v>1</v>
      </c>
      <c r="C64" s="971">
        <v>4.0999999999999996</v>
      </c>
      <c r="D64" s="972"/>
      <c r="E64" s="972" t="str">
        <f ca="1">' '!A900</f>
        <v>Approche factuelle</v>
      </c>
      <c r="F64" s="972"/>
      <c r="H64" s="973"/>
      <c r="I64" s="973"/>
      <c r="J64" s="973"/>
      <c r="K64" s="973"/>
      <c r="L64" s="973"/>
      <c r="M64" s="973"/>
      <c r="N64" s="973"/>
      <c r="O64" s="973"/>
      <c r="P64" s="973"/>
      <c r="Q64" s="973"/>
      <c r="R64" s="973"/>
      <c r="S64" s="978"/>
      <c r="T64" s="975">
        <f>Fremd!R64</f>
        <v>0</v>
      </c>
      <c r="U64" s="976"/>
      <c r="V64" s="1718"/>
      <c r="X64" s="324"/>
      <c r="Y64" s="324"/>
      <c r="Z64" s="976"/>
    </row>
    <row r="65" spans="1:26" ht="24.9" customHeight="1" x14ac:dyDescent="0.3">
      <c r="A65" s="969">
        <f t="shared" si="6"/>
        <v>0</v>
      </c>
      <c r="B65" s="970">
        <f t="shared" si="7"/>
        <v>1</v>
      </c>
      <c r="C65" s="971">
        <v>4.0999999999999996</v>
      </c>
      <c r="D65" s="977"/>
      <c r="E65" s="972" t="str">
        <f ca="1">' '!A901</f>
        <v>Capacité de jugement</v>
      </c>
      <c r="F65" s="972"/>
      <c r="H65" s="973"/>
      <c r="I65" s="973"/>
      <c r="J65" s="973"/>
      <c r="K65" s="973"/>
      <c r="L65" s="973"/>
      <c r="M65" s="973"/>
      <c r="N65" s="973"/>
      <c r="O65" s="973"/>
      <c r="P65" s="973"/>
      <c r="Q65" s="973"/>
      <c r="R65" s="973"/>
      <c r="S65" s="974"/>
      <c r="T65" s="975">
        <f>Fremd!R65</f>
        <v>0</v>
      </c>
      <c r="U65" s="976"/>
      <c r="V65" s="1718"/>
      <c r="X65" s="324"/>
      <c r="Y65" s="324"/>
      <c r="Z65" s="976"/>
    </row>
    <row r="66" spans="1:26" ht="24.9" customHeight="1" x14ac:dyDescent="0.3">
      <c r="A66" s="969">
        <f t="shared" si="6"/>
        <v>0</v>
      </c>
      <c r="B66" s="970">
        <f t="shared" si="7"/>
        <v>1</v>
      </c>
      <c r="C66" s="971">
        <v>4.0999999999999996</v>
      </c>
      <c r="D66" s="972"/>
      <c r="E66" s="972" t="str">
        <f ca="1">' '!A902</f>
        <v>Force conceptuelle</v>
      </c>
      <c r="F66" s="972"/>
      <c r="H66" s="973"/>
      <c r="I66" s="973"/>
      <c r="J66" s="973"/>
      <c r="K66" s="973"/>
      <c r="L66" s="973"/>
      <c r="M66" s="973"/>
      <c r="N66" s="973"/>
      <c r="O66" s="973"/>
      <c r="P66" s="973"/>
      <c r="Q66" s="973"/>
      <c r="R66" s="973"/>
      <c r="S66" s="978"/>
      <c r="T66" s="975">
        <f>Fremd!R66</f>
        <v>0</v>
      </c>
      <c r="U66" s="976"/>
      <c r="V66" s="1718"/>
      <c r="X66" s="324"/>
      <c r="Y66" s="324"/>
      <c r="Z66" s="976"/>
    </row>
    <row r="67" spans="1:26" ht="24.9" customHeight="1" x14ac:dyDescent="0.3">
      <c r="A67" s="969">
        <f t="shared" si="6"/>
        <v>0</v>
      </c>
      <c r="B67" s="970">
        <f t="shared" si="7"/>
        <v>1</v>
      </c>
      <c r="C67" s="971">
        <v>4.0999999999999996</v>
      </c>
      <c r="D67" s="977"/>
      <c r="E67" s="972" t="str">
        <f ca="1">' '!A903</f>
        <v>Aptitude organisationnelle</v>
      </c>
      <c r="F67" s="972"/>
      <c r="H67" s="973"/>
      <c r="I67" s="973"/>
      <c r="J67" s="973"/>
      <c r="K67" s="973"/>
      <c r="L67" s="973"/>
      <c r="M67" s="973"/>
      <c r="N67" s="973"/>
      <c r="O67" s="973"/>
      <c r="P67" s="973"/>
      <c r="Q67" s="973"/>
      <c r="R67" s="973"/>
      <c r="S67" s="974"/>
      <c r="T67" s="975">
        <f>Fremd!R67</f>
        <v>0</v>
      </c>
      <c r="U67" s="976"/>
      <c r="V67" s="1718"/>
      <c r="X67" s="324"/>
      <c r="Y67" s="324"/>
      <c r="Z67" s="976"/>
    </row>
    <row r="68" spans="1:26" ht="24.9" customHeight="1" x14ac:dyDescent="0.3">
      <c r="A68" s="969">
        <f t="shared" si="6"/>
        <v>0</v>
      </c>
      <c r="B68" s="970">
        <f t="shared" si="7"/>
        <v>1</v>
      </c>
      <c r="C68" s="971">
        <v>4.0999999999999996</v>
      </c>
      <c r="D68" s="972"/>
      <c r="E68" s="972" t="str">
        <f ca="1">' '!A904</f>
        <v>Zèle</v>
      </c>
      <c r="F68" s="972"/>
      <c r="H68" s="973"/>
      <c r="I68" s="973"/>
      <c r="J68" s="973"/>
      <c r="K68" s="973"/>
      <c r="L68" s="973"/>
      <c r="M68" s="973"/>
      <c r="N68" s="973"/>
      <c r="O68" s="973"/>
      <c r="P68" s="973"/>
      <c r="Q68" s="973"/>
      <c r="R68" s="973"/>
      <c r="S68" s="978"/>
      <c r="T68" s="975">
        <f>Fremd!R68</f>
        <v>0</v>
      </c>
      <c r="U68" s="976"/>
      <c r="V68" s="1718"/>
      <c r="X68" s="324"/>
      <c r="Y68" s="324"/>
      <c r="Z68" s="976"/>
    </row>
    <row r="69" spans="1:26" ht="24.9" customHeight="1" x14ac:dyDescent="0.3">
      <c r="A69" s="969">
        <f t="shared" si="6"/>
        <v>0</v>
      </c>
      <c r="B69" s="970">
        <f t="shared" si="7"/>
        <v>1</v>
      </c>
      <c r="C69" s="971">
        <v>4.0999999999999996</v>
      </c>
      <c r="D69" s="977"/>
      <c r="E69" s="972" t="str">
        <f ca="1">' '!A905</f>
        <v>Approche systématique</v>
      </c>
      <c r="F69" s="972"/>
      <c r="H69" s="973"/>
      <c r="I69" s="973"/>
      <c r="J69" s="973"/>
      <c r="K69" s="973"/>
      <c r="L69" s="973"/>
      <c r="M69" s="973"/>
      <c r="N69" s="973"/>
      <c r="O69" s="973"/>
      <c r="P69" s="973"/>
      <c r="Q69" s="973"/>
      <c r="R69" s="973"/>
      <c r="S69" s="974"/>
      <c r="T69" s="975">
        <f>Fremd!R69</f>
        <v>0</v>
      </c>
      <c r="U69" s="976"/>
      <c r="V69" s="1718"/>
      <c r="X69" s="324"/>
      <c r="Y69" s="324"/>
      <c r="Z69" s="976"/>
    </row>
    <row r="70" spans="1:26" ht="24.9" customHeight="1" x14ac:dyDescent="0.3">
      <c r="A70" s="969">
        <f t="shared" si="6"/>
        <v>0</v>
      </c>
      <c r="B70" s="970">
        <f t="shared" si="7"/>
        <v>1</v>
      </c>
      <c r="C70" s="971">
        <v>4.0999999999999996</v>
      </c>
      <c r="D70" s="972"/>
      <c r="E70" s="972" t="str">
        <f ca="1">' '!A906</f>
        <v>Gestion de projet</v>
      </c>
      <c r="F70" s="972"/>
      <c r="H70" s="973"/>
      <c r="I70" s="973"/>
      <c r="J70" s="973"/>
      <c r="K70" s="973"/>
      <c r="L70" s="973"/>
      <c r="M70" s="973"/>
      <c r="N70" s="973"/>
      <c r="O70" s="973"/>
      <c r="P70" s="973"/>
      <c r="Q70" s="973"/>
      <c r="R70" s="973"/>
      <c r="S70" s="978"/>
      <c r="T70" s="975">
        <f>Fremd!R70</f>
        <v>0</v>
      </c>
      <c r="U70" s="976"/>
      <c r="V70" s="1718"/>
      <c r="X70" s="324"/>
      <c r="Y70" s="324"/>
      <c r="Z70" s="976"/>
    </row>
    <row r="71" spans="1:26" ht="24.9" customHeight="1" x14ac:dyDescent="0.3">
      <c r="A71" s="969">
        <f t="shared" si="6"/>
        <v>0</v>
      </c>
      <c r="B71" s="970">
        <f t="shared" si="7"/>
        <v>1</v>
      </c>
      <c r="C71" s="979">
        <v>4.0999999999999996</v>
      </c>
      <c r="D71" s="977"/>
      <c r="E71" s="972" t="str">
        <f ca="1">' '!A907</f>
        <v>Conscience des conséquences de décisions</v>
      </c>
      <c r="F71" s="972"/>
      <c r="H71" s="973"/>
      <c r="I71" s="973"/>
      <c r="J71" s="973"/>
      <c r="K71" s="973"/>
      <c r="L71" s="973"/>
      <c r="M71" s="973"/>
      <c r="N71" s="973"/>
      <c r="O71" s="973"/>
      <c r="P71" s="973"/>
      <c r="Q71" s="973"/>
      <c r="R71" s="973"/>
      <c r="S71" s="974"/>
      <c r="T71" s="975">
        <f>Fremd!R71</f>
        <v>0</v>
      </c>
      <c r="U71" s="976"/>
      <c r="V71" s="1718"/>
      <c r="X71" s="324"/>
      <c r="Y71" s="324"/>
      <c r="Z71" s="976"/>
    </row>
    <row r="72" spans="1:26" ht="24.9" customHeight="1" x14ac:dyDescent="0.3">
      <c r="A72" s="969">
        <f t="shared" si="6"/>
        <v>0</v>
      </c>
      <c r="B72" s="970">
        <f t="shared" si="7"/>
        <v>1</v>
      </c>
      <c r="C72" s="979">
        <v>4.1100000000000003</v>
      </c>
      <c r="D72" s="972"/>
      <c r="E72" s="972" t="str">
        <f ca="1">' '!A908</f>
        <v>Aptitude didactique</v>
      </c>
      <c r="F72" s="972"/>
      <c r="H72" s="973"/>
      <c r="I72" s="973"/>
      <c r="J72" s="973"/>
      <c r="K72" s="973"/>
      <c r="L72" s="973"/>
      <c r="M72" s="973"/>
      <c r="N72" s="973"/>
      <c r="O72" s="973"/>
      <c r="P72" s="973"/>
      <c r="Q72" s="973"/>
      <c r="R72" s="973"/>
      <c r="S72" s="978"/>
      <c r="T72" s="975">
        <f>Fremd!R72</f>
        <v>0</v>
      </c>
      <c r="U72" s="976"/>
      <c r="V72" s="1718"/>
      <c r="X72" s="324"/>
      <c r="Y72" s="324"/>
      <c r="Z72" s="976"/>
    </row>
    <row r="73" spans="1:26" ht="24.9" customHeight="1" x14ac:dyDescent="0.3">
      <c r="A73" s="969">
        <f t="shared" si="6"/>
        <v>0</v>
      </c>
      <c r="B73" s="970">
        <f t="shared" si="7"/>
        <v>1</v>
      </c>
      <c r="C73" s="979">
        <v>4.12</v>
      </c>
      <c r="D73" s="977"/>
      <c r="E73" s="972" t="str">
        <f ca="1">' '!A909</f>
        <v>Reconnaissance professionnelle</v>
      </c>
      <c r="F73" s="972"/>
      <c r="H73" s="973"/>
      <c r="I73" s="973"/>
      <c r="J73" s="973"/>
      <c r="K73" s="973"/>
      <c r="L73" s="973"/>
      <c r="M73" s="973"/>
      <c r="N73" s="973"/>
      <c r="O73" s="973"/>
      <c r="P73" s="973"/>
      <c r="Q73" s="973"/>
      <c r="R73" s="973"/>
      <c r="S73" s="974"/>
      <c r="T73" s="975">
        <f>Fremd!R73</f>
        <v>0</v>
      </c>
      <c r="U73" s="976"/>
      <c r="V73" s="1718"/>
      <c r="X73" s="324"/>
      <c r="Y73" s="324"/>
      <c r="Z73" s="976"/>
    </row>
    <row r="74" spans="1:26" ht="24.9" customHeight="1" x14ac:dyDescent="0.3">
      <c r="A74" s="969">
        <f t="shared" si="6"/>
        <v>0</v>
      </c>
      <c r="B74" s="970">
        <f t="shared" si="7"/>
        <v>1</v>
      </c>
      <c r="C74" s="979">
        <v>4.13</v>
      </c>
      <c r="D74" s="972"/>
      <c r="E74" s="972" t="str">
        <f ca="1">' '!A910</f>
        <v>Connaissances professionnelles</v>
      </c>
      <c r="F74" s="972"/>
      <c r="H74" s="973"/>
      <c r="I74" s="973"/>
      <c r="J74" s="973"/>
      <c r="K74" s="973"/>
      <c r="L74" s="973"/>
      <c r="M74" s="973"/>
      <c r="N74" s="973"/>
      <c r="O74" s="973"/>
      <c r="P74" s="973"/>
      <c r="Q74" s="973"/>
      <c r="R74" s="973"/>
      <c r="S74" s="978"/>
      <c r="T74" s="975">
        <f>Fremd!R74</f>
        <v>0</v>
      </c>
      <c r="U74" s="976"/>
      <c r="V74" s="1718"/>
      <c r="X74" s="324"/>
      <c r="Y74" s="324"/>
      <c r="Z74" s="976"/>
    </row>
    <row r="75" spans="1:26" ht="24.9" customHeight="1" x14ac:dyDescent="0.3">
      <c r="A75" s="969">
        <f t="shared" si="6"/>
        <v>0</v>
      </c>
      <c r="B75" s="970">
        <f t="shared" si="7"/>
        <v>1</v>
      </c>
      <c r="C75" s="979">
        <v>4.1399999999999997</v>
      </c>
      <c r="D75" s="977"/>
      <c r="E75" s="972" t="str">
        <f ca="1">' '!A911</f>
        <v>Connaissance du marché</v>
      </c>
      <c r="F75" s="972"/>
      <c r="H75" s="973"/>
      <c r="I75" s="973"/>
      <c r="J75" s="973"/>
      <c r="K75" s="973"/>
      <c r="L75" s="973"/>
      <c r="M75" s="973"/>
      <c r="N75" s="973"/>
      <c r="O75" s="973"/>
      <c r="P75" s="973"/>
      <c r="Q75" s="973"/>
      <c r="R75" s="973"/>
      <c r="S75" s="974"/>
      <c r="T75" s="975">
        <f>Fremd!R75</f>
        <v>0</v>
      </c>
      <c r="U75" s="976"/>
      <c r="V75" s="1718"/>
      <c r="X75" s="324"/>
      <c r="Y75" s="324"/>
      <c r="Z75" s="976"/>
    </row>
    <row r="76" spans="1:26" ht="24.9" customHeight="1" x14ac:dyDescent="0.3">
      <c r="A76" s="969">
        <f t="shared" si="6"/>
        <v>0</v>
      </c>
      <c r="B76" s="970">
        <f t="shared" si="7"/>
        <v>1</v>
      </c>
      <c r="C76" s="979">
        <v>4.1500000000000004</v>
      </c>
      <c r="D76" s="972"/>
      <c r="E76" s="972" t="str">
        <f ca="1">' '!A912</f>
        <v>Attitude en matière de planification</v>
      </c>
      <c r="F76" s="972"/>
      <c r="H76" s="973"/>
      <c r="I76" s="973"/>
      <c r="J76" s="973"/>
      <c r="K76" s="973"/>
      <c r="L76" s="973"/>
      <c r="M76" s="973"/>
      <c r="N76" s="973"/>
      <c r="O76" s="973"/>
      <c r="P76" s="973"/>
      <c r="Q76" s="973"/>
      <c r="R76" s="973"/>
      <c r="S76" s="978"/>
      <c r="T76" s="975">
        <f>Fremd!R76</f>
        <v>0</v>
      </c>
      <c r="U76" s="976"/>
      <c r="V76" s="1718"/>
      <c r="X76" s="324"/>
      <c r="Y76" s="324"/>
      <c r="Z76" s="976"/>
    </row>
    <row r="77" spans="1:26" ht="24.9" customHeight="1" x14ac:dyDescent="0.3">
      <c r="A77" s="969">
        <f t="shared" si="6"/>
        <v>0</v>
      </c>
      <c r="B77" s="970">
        <f t="shared" si="7"/>
        <v>1</v>
      </c>
      <c r="C77" s="979">
        <v>4.16</v>
      </c>
      <c r="D77" s="977"/>
      <c r="E77" s="972" t="str">
        <f ca="1">' '!A913</f>
        <v>Aptitudes interdisciplinaires</v>
      </c>
      <c r="F77" s="972"/>
      <c r="H77" s="973"/>
      <c r="I77" s="973"/>
      <c r="J77" s="973"/>
      <c r="K77" s="973"/>
      <c r="L77" s="973"/>
      <c r="M77" s="973"/>
      <c r="N77" s="973"/>
      <c r="O77" s="973"/>
      <c r="P77" s="973"/>
      <c r="Q77" s="973"/>
      <c r="R77" s="973"/>
      <c r="S77" s="974"/>
      <c r="T77" s="975">
        <f>Fremd!R77</f>
        <v>0</v>
      </c>
      <c r="U77" s="976"/>
      <c r="V77" s="1718"/>
      <c r="X77" s="324"/>
      <c r="Y77" s="324"/>
      <c r="Z77" s="976"/>
    </row>
    <row r="78" spans="1:26" ht="5.25" customHeight="1" x14ac:dyDescent="0.3">
      <c r="C78" s="849"/>
      <c r="E78" s="850"/>
      <c r="F78" s="850"/>
      <c r="G78" s="850"/>
      <c r="H78" s="850"/>
      <c r="I78" s="850"/>
      <c r="J78" s="850"/>
      <c r="K78" s="850"/>
      <c r="L78" s="850"/>
      <c r="M78" s="850"/>
      <c r="N78" s="850"/>
      <c r="O78" s="850"/>
      <c r="P78" s="850"/>
      <c r="Q78" s="850"/>
      <c r="R78" s="850"/>
      <c r="S78" s="850"/>
      <c r="T78" s="850"/>
      <c r="U78" s="850"/>
      <c r="V78" s="850"/>
    </row>
    <row r="79" spans="1:26" ht="13.5" customHeight="1" x14ac:dyDescent="0.3">
      <c r="B79" s="208" t="s">
        <v>3953</v>
      </c>
      <c r="C79" s="570"/>
      <c r="D79" s="571"/>
      <c r="E79" s="353"/>
      <c r="F79" s="983"/>
      <c r="H79" s="851"/>
      <c r="I79" s="851"/>
      <c r="J79" s="851"/>
      <c r="K79" s="851"/>
      <c r="L79" s="851"/>
      <c r="M79" s="851"/>
      <c r="N79" s="851"/>
      <c r="O79" s="851"/>
      <c r="P79" s="851"/>
      <c r="Q79" s="851"/>
      <c r="R79" s="851"/>
      <c r="S79" s="851"/>
      <c r="T79" s="984"/>
      <c r="V79" s="985" t="s">
        <v>1552</v>
      </c>
      <c r="X79" s="853"/>
    </row>
    <row r="80" spans="1:26" ht="8.25" customHeight="1" x14ac:dyDescent="0.3">
      <c r="C80" s="365"/>
      <c r="D80" s="365"/>
      <c r="E80" s="353"/>
      <c r="F80" s="353"/>
      <c r="H80" s="851"/>
      <c r="I80" s="851"/>
      <c r="J80" s="851"/>
      <c r="K80" s="851"/>
      <c r="L80" s="851"/>
      <c r="M80" s="851"/>
      <c r="N80" s="851"/>
      <c r="O80" s="851"/>
      <c r="P80" s="851"/>
      <c r="Q80" s="851"/>
      <c r="R80" s="851"/>
      <c r="S80" s="851"/>
      <c r="T80" s="984"/>
      <c r="X80" s="853"/>
    </row>
    <row r="81" spans="1:25" ht="46.5" customHeight="1" x14ac:dyDescent="0.3">
      <c r="A81" s="986"/>
      <c r="B81" s="986"/>
      <c r="C81" s="987"/>
      <c r="D81" s="987"/>
      <c r="E81" s="988"/>
      <c r="F81" s="988"/>
      <c r="G81" s="989"/>
      <c r="H81" s="990"/>
      <c r="I81" s="990"/>
      <c r="J81" s="990"/>
      <c r="K81" s="990"/>
      <c r="L81" s="990"/>
      <c r="M81" s="990"/>
      <c r="N81" s="990"/>
      <c r="O81" s="990"/>
      <c r="P81" s="990"/>
      <c r="Q81" s="990"/>
      <c r="R81" s="990"/>
      <c r="S81" s="990"/>
      <c r="T81" s="984"/>
      <c r="U81" s="989"/>
      <c r="V81" s="989"/>
      <c r="X81" s="853"/>
    </row>
    <row r="82" spans="1:25" x14ac:dyDescent="0.3">
      <c r="A82" s="986"/>
      <c r="B82" s="986"/>
      <c r="C82" s="991" t="str">
        <f ca="1">E10</f>
        <v>COMPETENCES PERSONNELLES</v>
      </c>
      <c r="D82" s="991">
        <f>IF(O10&lt;&gt;0,5/Q10*O10,0.1)</f>
        <v>0.1</v>
      </c>
      <c r="E82" s="992">
        <f>IF(Fremd!N10&lt;&gt;0,5/Fremd!P10*Fremd!N10,0.1)</f>
        <v>0.1</v>
      </c>
      <c r="F82" s="993"/>
      <c r="G82" s="993"/>
      <c r="H82" s="993"/>
      <c r="I82" s="993"/>
      <c r="J82" s="993"/>
      <c r="K82" s="993"/>
      <c r="L82" s="993"/>
      <c r="M82" s="993"/>
      <c r="N82" s="993"/>
      <c r="O82" s="993"/>
      <c r="P82" s="993"/>
      <c r="Q82" s="993"/>
      <c r="R82" s="993"/>
      <c r="S82" s="993"/>
      <c r="T82" s="993"/>
      <c r="U82" s="993"/>
      <c r="V82" s="993"/>
    </row>
    <row r="83" spans="1:25" x14ac:dyDescent="0.3">
      <c r="A83" s="986"/>
      <c r="B83" s="986"/>
      <c r="C83" s="991" t="str">
        <f ca="1">E27</f>
        <v>COMPETENCES D'ACTION</v>
      </c>
      <c r="D83" s="991">
        <f>IF(O27&lt;&gt;0,5/Q27*O27,0.1)</f>
        <v>0.1</v>
      </c>
      <c r="E83" s="992">
        <f>IF(Fremd!N27&lt;&gt;0,5/Fremd!P27*Fremd!N27,0.1)</f>
        <v>0.1</v>
      </c>
      <c r="F83" s="993"/>
      <c r="G83" s="993"/>
      <c r="H83" s="993"/>
      <c r="I83" s="993"/>
      <c r="J83" s="993"/>
      <c r="K83" s="993"/>
      <c r="L83" s="993"/>
      <c r="M83" s="993"/>
      <c r="N83" s="993"/>
      <c r="O83" s="993"/>
      <c r="P83" s="993"/>
      <c r="Q83" s="993"/>
      <c r="R83" s="993"/>
      <c r="S83" s="993"/>
      <c r="T83" s="993"/>
      <c r="U83" s="993"/>
      <c r="V83" s="993"/>
    </row>
    <row r="84" spans="1:25" x14ac:dyDescent="0.3">
      <c r="A84" s="986"/>
      <c r="B84" s="986"/>
      <c r="C84" s="991" t="str">
        <f ca="1">E44</f>
        <v>COMPETENCES SOCIALES</v>
      </c>
      <c r="D84" s="991">
        <f>IF(O44&lt;&gt;0,5/Q44*O44,0.1)</f>
        <v>0.1</v>
      </c>
      <c r="E84" s="991">
        <f>IF(Fremd!N44&lt;&gt;0,5/Fremd!P44*Fremd!N44,0.1)</f>
        <v>0.1</v>
      </c>
      <c r="F84" s="993"/>
      <c r="G84" s="993"/>
      <c r="H84" s="993"/>
      <c r="I84" s="993"/>
      <c r="J84" s="993"/>
      <c r="K84" s="993"/>
      <c r="L84" s="993"/>
      <c r="M84" s="993"/>
      <c r="N84" s="993"/>
      <c r="O84" s="993"/>
      <c r="P84" s="993"/>
      <c r="Q84" s="993"/>
      <c r="R84" s="993"/>
      <c r="S84" s="993"/>
      <c r="T84" s="993"/>
      <c r="U84" s="993"/>
      <c r="V84" s="993"/>
    </row>
    <row r="85" spans="1:25" x14ac:dyDescent="0.3">
      <c r="A85" s="986"/>
      <c r="B85" s="986"/>
      <c r="C85" s="991" t="str">
        <f ca="1">E61</f>
        <v>COMPETENCE METHODOLOGIQUE</v>
      </c>
      <c r="D85" s="991">
        <f>IF(O61&lt;&gt;0,5/Q61*O61,0.1)</f>
        <v>0.1</v>
      </c>
      <c r="E85" s="991">
        <f>IF(Fremd!N61&lt;&gt;0,5/Fremd!P61*Fremd!N61,0.1)</f>
        <v>0.1</v>
      </c>
      <c r="F85" s="993"/>
      <c r="G85" s="993"/>
      <c r="H85" s="993"/>
      <c r="I85" s="993"/>
      <c r="J85" s="993"/>
      <c r="K85" s="993"/>
      <c r="L85" s="993"/>
      <c r="M85" s="993"/>
      <c r="N85" s="993"/>
      <c r="O85" s="993"/>
      <c r="P85" s="993"/>
      <c r="Q85" s="993"/>
      <c r="R85" s="993"/>
      <c r="S85" s="993"/>
      <c r="T85" s="993"/>
      <c r="U85" s="993"/>
      <c r="V85" s="993"/>
    </row>
    <row r="86" spans="1:25" x14ac:dyDescent="0.3">
      <c r="A86" s="986"/>
      <c r="B86" s="986"/>
      <c r="C86" s="991"/>
      <c r="D86" s="991"/>
      <c r="E86" s="993"/>
      <c r="F86" s="993"/>
      <c r="G86" s="993"/>
      <c r="H86" s="993"/>
      <c r="I86" s="993"/>
      <c r="J86" s="993"/>
      <c r="K86" s="993"/>
      <c r="L86" s="993"/>
      <c r="M86" s="993"/>
      <c r="N86" s="993"/>
      <c r="O86" s="993"/>
      <c r="P86" s="993"/>
      <c r="Q86" s="993"/>
      <c r="R86" s="993"/>
      <c r="S86" s="993"/>
      <c r="T86" s="993"/>
      <c r="U86" s="993"/>
      <c r="V86" s="993"/>
    </row>
    <row r="87" spans="1:25" x14ac:dyDescent="0.3">
      <c r="A87" s="986"/>
      <c r="B87" s="986"/>
      <c r="C87" s="991"/>
      <c r="D87" s="991"/>
      <c r="E87" s="993"/>
      <c r="F87" s="993"/>
      <c r="G87" s="993"/>
      <c r="H87" s="993"/>
      <c r="I87" s="993"/>
      <c r="J87" s="993"/>
      <c r="K87" s="993"/>
      <c r="L87" s="993"/>
      <c r="M87" s="993"/>
      <c r="N87" s="993"/>
      <c r="O87" s="993"/>
      <c r="P87" s="993"/>
      <c r="Q87" s="993"/>
      <c r="R87" s="993"/>
      <c r="S87" s="993"/>
      <c r="T87" s="993"/>
      <c r="U87" s="993"/>
      <c r="V87" s="993"/>
    </row>
    <row r="88" spans="1:25" x14ac:dyDescent="0.3">
      <c r="A88" s="986"/>
      <c r="B88" s="986"/>
      <c r="C88" s="991"/>
      <c r="D88" s="991"/>
      <c r="E88" s="993"/>
      <c r="F88" s="993"/>
      <c r="G88" s="993"/>
      <c r="H88" s="993"/>
      <c r="I88" s="993"/>
      <c r="J88" s="993"/>
      <c r="K88" s="993"/>
      <c r="L88" s="993"/>
      <c r="M88" s="993"/>
      <c r="N88" s="993"/>
      <c r="O88" s="993"/>
      <c r="P88" s="993"/>
      <c r="Q88" s="993"/>
      <c r="R88" s="993"/>
      <c r="S88" s="993"/>
      <c r="T88" s="993"/>
      <c r="U88" s="993"/>
      <c r="V88" s="993"/>
    </row>
    <row r="89" spans="1:25" x14ac:dyDescent="0.3">
      <c r="A89" s="986"/>
      <c r="B89" s="986"/>
      <c r="C89" s="991"/>
      <c r="D89" s="991"/>
      <c r="E89" s="993"/>
      <c r="F89" s="993"/>
      <c r="G89" s="993"/>
      <c r="H89" s="993"/>
      <c r="I89" s="993"/>
      <c r="J89" s="993"/>
      <c r="K89" s="993"/>
      <c r="L89" s="993"/>
      <c r="M89" s="993"/>
      <c r="N89" s="993"/>
      <c r="O89" s="993"/>
      <c r="P89" s="993"/>
      <c r="Q89" s="993"/>
      <c r="R89" s="993"/>
      <c r="S89" s="993"/>
      <c r="T89" s="993"/>
      <c r="U89" s="993"/>
      <c r="V89" s="993"/>
      <c r="X89" s="324"/>
      <c r="Y89" s="324"/>
    </row>
    <row r="90" spans="1:25" x14ac:dyDescent="0.3">
      <c r="A90" s="986"/>
      <c r="B90" s="986"/>
      <c r="C90" s="991"/>
      <c r="D90" s="991"/>
      <c r="E90" s="993"/>
      <c r="F90" s="993"/>
      <c r="G90" s="993"/>
      <c r="H90" s="993"/>
      <c r="I90" s="993"/>
      <c r="J90" s="993"/>
      <c r="K90" s="993"/>
      <c r="L90" s="993"/>
      <c r="M90" s="993"/>
      <c r="N90" s="993"/>
      <c r="O90" s="993"/>
      <c r="P90" s="993"/>
      <c r="Q90" s="993"/>
      <c r="R90" s="993"/>
      <c r="S90" s="993"/>
      <c r="T90" s="993"/>
      <c r="U90" s="993"/>
      <c r="V90" s="993"/>
      <c r="X90" s="324"/>
      <c r="Y90" s="324"/>
    </row>
    <row r="91" spans="1:25" x14ac:dyDescent="0.3">
      <c r="A91" s="986"/>
      <c r="B91" s="986"/>
      <c r="C91" s="994"/>
      <c r="D91" s="989"/>
      <c r="E91" s="993"/>
      <c r="F91" s="993"/>
      <c r="G91" s="993"/>
      <c r="H91" s="993"/>
      <c r="I91" s="993"/>
      <c r="J91" s="993"/>
      <c r="K91" s="993"/>
      <c r="L91" s="993"/>
      <c r="M91" s="993"/>
      <c r="N91" s="993"/>
      <c r="O91" s="993"/>
      <c r="P91" s="993"/>
      <c r="Q91" s="993"/>
      <c r="R91" s="993"/>
      <c r="S91" s="993"/>
      <c r="T91" s="993"/>
      <c r="U91" s="993"/>
      <c r="V91" s="993"/>
      <c r="X91" s="324"/>
      <c r="Y91" s="324"/>
    </row>
    <row r="92" spans="1:25" x14ac:dyDescent="0.3">
      <c r="A92" s="986"/>
      <c r="B92" s="986"/>
      <c r="C92" s="994"/>
      <c r="D92" s="989"/>
      <c r="E92" s="993"/>
      <c r="F92" s="993"/>
      <c r="G92" s="993"/>
      <c r="H92" s="993"/>
      <c r="I92" s="993"/>
      <c r="J92" s="993"/>
      <c r="K92" s="993"/>
      <c r="L92" s="993"/>
      <c r="M92" s="993"/>
      <c r="N92" s="993"/>
      <c r="O92" s="993"/>
      <c r="P92" s="993"/>
      <c r="Q92" s="993"/>
      <c r="R92" s="993"/>
      <c r="S92" s="993"/>
      <c r="T92" s="993"/>
      <c r="U92" s="993"/>
      <c r="V92" s="993"/>
      <c r="X92" s="324"/>
      <c r="Y92" s="324"/>
    </row>
    <row r="93" spans="1:25" x14ac:dyDescent="0.3">
      <c r="A93" s="986"/>
      <c r="B93" s="986"/>
      <c r="C93" s="994"/>
      <c r="D93" s="989"/>
      <c r="E93" s="993"/>
      <c r="F93" s="993"/>
      <c r="G93" s="993"/>
      <c r="H93" s="993"/>
      <c r="I93" s="993"/>
      <c r="J93" s="993"/>
      <c r="K93" s="993"/>
      <c r="L93" s="993"/>
      <c r="M93" s="993"/>
      <c r="N93" s="993"/>
      <c r="O93" s="993"/>
      <c r="P93" s="993"/>
      <c r="Q93" s="993"/>
      <c r="R93" s="993"/>
      <c r="S93" s="993"/>
      <c r="T93" s="993"/>
      <c r="U93" s="993"/>
      <c r="V93" s="993"/>
      <c r="X93" s="324"/>
      <c r="Y93" s="324"/>
    </row>
    <row r="94" spans="1:25" x14ac:dyDescent="0.3">
      <c r="A94" s="986"/>
      <c r="B94" s="986"/>
      <c r="C94" s="994"/>
      <c r="D94" s="989"/>
      <c r="E94" s="993"/>
      <c r="F94" s="993"/>
      <c r="G94" s="993"/>
      <c r="H94" s="993"/>
      <c r="I94" s="993"/>
      <c r="J94" s="993"/>
      <c r="K94" s="993"/>
      <c r="L94" s="993"/>
      <c r="M94" s="993"/>
      <c r="N94" s="993"/>
      <c r="O94" s="993"/>
      <c r="P94" s="993"/>
      <c r="Q94" s="993"/>
      <c r="R94" s="993"/>
      <c r="S94" s="993"/>
      <c r="T94" s="993"/>
      <c r="U94" s="993"/>
      <c r="V94" s="993"/>
      <c r="X94" s="324"/>
      <c r="Y94" s="324"/>
    </row>
    <row r="95" spans="1:25" x14ac:dyDescent="0.3">
      <c r="A95" s="986"/>
      <c r="B95" s="986"/>
      <c r="C95" s="991"/>
      <c r="D95" s="989"/>
      <c r="E95" s="991"/>
      <c r="F95" s="991"/>
      <c r="G95" s="989"/>
      <c r="H95" s="991"/>
      <c r="I95" s="991"/>
      <c r="J95" s="991"/>
      <c r="K95" s="991"/>
      <c r="L95" s="991"/>
      <c r="M95" s="991"/>
      <c r="N95" s="991"/>
      <c r="O95" s="991"/>
      <c r="P95" s="991"/>
      <c r="Q95" s="991"/>
      <c r="R95" s="991"/>
      <c r="S95" s="991"/>
      <c r="U95" s="989"/>
      <c r="V95" s="989"/>
    </row>
    <row r="96" spans="1:25" x14ac:dyDescent="0.3">
      <c r="A96" s="986"/>
      <c r="B96" s="986"/>
      <c r="C96" s="991"/>
      <c r="D96" s="989"/>
      <c r="E96" s="991"/>
      <c r="F96" s="991"/>
      <c r="G96" s="989"/>
      <c r="H96" s="991"/>
      <c r="I96" s="991"/>
      <c r="J96" s="991"/>
      <c r="K96" s="991"/>
      <c r="L96" s="991"/>
      <c r="M96" s="991"/>
      <c r="N96" s="991"/>
      <c r="O96" s="991"/>
      <c r="P96" s="991"/>
      <c r="Q96" s="991"/>
      <c r="R96" s="991"/>
      <c r="S96" s="991"/>
      <c r="U96" s="989"/>
      <c r="V96" s="989"/>
    </row>
    <row r="97" spans="1:22" x14ac:dyDescent="0.3">
      <c r="A97" s="986"/>
      <c r="B97" s="986"/>
      <c r="C97" s="991"/>
      <c r="D97" s="989"/>
      <c r="E97" s="991"/>
      <c r="F97" s="991"/>
      <c r="G97" s="989"/>
      <c r="H97" s="991"/>
      <c r="I97" s="991"/>
      <c r="J97" s="991"/>
      <c r="K97" s="991"/>
      <c r="L97" s="991"/>
      <c r="M97" s="991"/>
      <c r="N97" s="991"/>
      <c r="O97" s="991"/>
      <c r="P97" s="991"/>
      <c r="Q97" s="991"/>
      <c r="R97" s="991"/>
      <c r="S97" s="991"/>
      <c r="U97" s="989"/>
      <c r="V97" s="989"/>
    </row>
    <row r="98" spans="1:22" x14ac:dyDescent="0.3">
      <c r="A98" s="986"/>
      <c r="B98" s="986"/>
      <c r="C98" s="991"/>
      <c r="D98" s="989"/>
      <c r="E98" s="991"/>
      <c r="F98" s="991"/>
      <c r="G98" s="989"/>
      <c r="H98" s="991"/>
      <c r="I98" s="991"/>
      <c r="J98" s="991"/>
      <c r="K98" s="991"/>
      <c r="L98" s="991"/>
      <c r="M98" s="991"/>
      <c r="N98" s="991"/>
      <c r="O98" s="991"/>
      <c r="P98" s="991"/>
      <c r="Q98" s="991"/>
      <c r="R98" s="991"/>
      <c r="S98" s="991"/>
      <c r="U98" s="989"/>
      <c r="V98" s="989"/>
    </row>
    <row r="99" spans="1:22" x14ac:dyDescent="0.3">
      <c r="A99" s="986"/>
      <c r="B99" s="986"/>
      <c r="C99" s="991"/>
      <c r="D99" s="989"/>
      <c r="E99" s="991"/>
      <c r="F99" s="991"/>
      <c r="G99" s="989"/>
      <c r="H99" s="991"/>
      <c r="I99" s="991"/>
      <c r="J99" s="991"/>
      <c r="K99" s="991"/>
      <c r="L99" s="991"/>
      <c r="M99" s="991"/>
      <c r="N99" s="991"/>
      <c r="O99" s="991"/>
      <c r="P99" s="991"/>
      <c r="Q99" s="991"/>
      <c r="R99" s="991"/>
      <c r="S99" s="991"/>
      <c r="U99" s="989"/>
      <c r="V99" s="989"/>
    </row>
    <row r="100" spans="1:22" x14ac:dyDescent="0.3">
      <c r="A100" s="986"/>
      <c r="B100" s="986"/>
      <c r="C100" s="991"/>
      <c r="D100" s="989"/>
      <c r="E100" s="991"/>
      <c r="F100" s="991"/>
      <c r="G100" s="989"/>
      <c r="H100" s="991"/>
      <c r="I100" s="991"/>
      <c r="J100" s="991"/>
      <c r="K100" s="991"/>
      <c r="L100" s="991"/>
      <c r="M100" s="991"/>
      <c r="N100" s="991"/>
      <c r="O100" s="991"/>
      <c r="P100" s="991"/>
      <c r="Q100" s="991"/>
      <c r="R100" s="991"/>
      <c r="S100" s="991"/>
      <c r="U100" s="989"/>
      <c r="V100" s="989"/>
    </row>
    <row r="101" spans="1:22" x14ac:dyDescent="0.3">
      <c r="A101" s="986"/>
      <c r="B101" s="986"/>
      <c r="C101" s="991"/>
      <c r="D101" s="989"/>
      <c r="E101" s="991"/>
      <c r="F101" s="991"/>
      <c r="G101" s="989"/>
      <c r="H101" s="991"/>
      <c r="I101" s="991"/>
      <c r="J101" s="991"/>
      <c r="K101" s="991"/>
      <c r="L101" s="991"/>
      <c r="M101" s="991"/>
      <c r="N101" s="991"/>
      <c r="O101" s="991"/>
      <c r="P101" s="991"/>
      <c r="Q101" s="991"/>
      <c r="R101" s="991"/>
      <c r="S101" s="991"/>
      <c r="U101" s="989"/>
      <c r="V101" s="989"/>
    </row>
    <row r="102" spans="1:22" x14ac:dyDescent="0.3">
      <c r="A102" s="986"/>
      <c r="B102" s="986"/>
      <c r="C102" s="991"/>
      <c r="D102" s="989"/>
      <c r="E102" s="991"/>
      <c r="F102" s="991"/>
      <c r="G102" s="989"/>
      <c r="H102" s="991"/>
      <c r="I102" s="991"/>
      <c r="J102" s="991"/>
      <c r="K102" s="991"/>
      <c r="L102" s="991"/>
      <c r="M102" s="991"/>
      <c r="N102" s="991"/>
      <c r="O102" s="991"/>
      <c r="P102" s="991"/>
      <c r="Q102" s="991"/>
      <c r="R102" s="991"/>
      <c r="S102" s="991"/>
      <c r="U102" s="989"/>
      <c r="V102" s="989"/>
    </row>
    <row r="103" spans="1:22" x14ac:dyDescent="0.3">
      <c r="A103" s="986"/>
      <c r="B103" s="986"/>
      <c r="C103" s="991"/>
      <c r="D103" s="989"/>
      <c r="E103" s="991"/>
      <c r="F103" s="991"/>
      <c r="G103" s="989"/>
      <c r="H103" s="991"/>
      <c r="I103" s="991"/>
      <c r="J103" s="991"/>
      <c r="K103" s="991"/>
      <c r="L103" s="991"/>
      <c r="M103" s="991"/>
      <c r="N103" s="991"/>
      <c r="O103" s="991"/>
      <c r="P103" s="991"/>
      <c r="Q103" s="991"/>
      <c r="R103" s="991"/>
      <c r="S103" s="991"/>
      <c r="U103" s="989"/>
      <c r="V103" s="989"/>
    </row>
    <row r="104" spans="1:22" x14ac:dyDescent="0.3">
      <c r="A104" s="986"/>
      <c r="B104" s="986"/>
      <c r="C104" s="991"/>
      <c r="D104" s="989"/>
      <c r="E104" s="991"/>
      <c r="F104" s="991"/>
      <c r="G104" s="989"/>
      <c r="H104" s="991"/>
      <c r="I104" s="991"/>
      <c r="J104" s="991"/>
      <c r="K104" s="991"/>
      <c r="L104" s="991"/>
      <c r="M104" s="991"/>
      <c r="N104" s="991"/>
      <c r="O104" s="991"/>
      <c r="P104" s="991"/>
      <c r="Q104" s="991"/>
      <c r="R104" s="991"/>
      <c r="S104" s="991"/>
      <c r="U104" s="989"/>
      <c r="V104" s="989"/>
    </row>
    <row r="105" spans="1:22" x14ac:dyDescent="0.3">
      <c r="A105" s="986"/>
      <c r="B105" s="986"/>
      <c r="C105" s="991"/>
      <c r="D105" s="989"/>
      <c r="E105" s="991"/>
      <c r="F105" s="991"/>
      <c r="G105" s="989"/>
      <c r="H105" s="991"/>
      <c r="I105" s="991"/>
      <c r="J105" s="991"/>
      <c r="K105" s="991"/>
      <c r="L105" s="991"/>
      <c r="M105" s="991"/>
      <c r="N105" s="991"/>
      <c r="O105" s="991"/>
      <c r="P105" s="991"/>
      <c r="Q105" s="991"/>
      <c r="R105" s="991"/>
      <c r="S105" s="991"/>
      <c r="U105" s="989"/>
      <c r="V105" s="989"/>
    </row>
    <row r="106" spans="1:22" x14ac:dyDescent="0.3">
      <c r="A106" s="986"/>
      <c r="B106" s="986"/>
      <c r="C106" s="991"/>
      <c r="D106" s="989"/>
      <c r="E106" s="991"/>
      <c r="F106" s="991"/>
      <c r="G106" s="989"/>
      <c r="H106" s="991"/>
      <c r="I106" s="991"/>
      <c r="J106" s="991"/>
      <c r="K106" s="991"/>
      <c r="L106" s="991"/>
      <c r="M106" s="991"/>
      <c r="N106" s="991"/>
      <c r="O106" s="991"/>
      <c r="P106" s="991"/>
      <c r="Q106" s="991"/>
      <c r="R106" s="991"/>
      <c r="S106" s="991"/>
      <c r="U106" s="989"/>
      <c r="V106" s="989"/>
    </row>
    <row r="107" spans="1:22" x14ac:dyDescent="0.3">
      <c r="A107" s="986"/>
      <c r="B107" s="986"/>
      <c r="C107" s="991"/>
      <c r="D107" s="989"/>
      <c r="E107" s="991"/>
      <c r="F107" s="991"/>
      <c r="G107" s="989"/>
      <c r="H107" s="991"/>
      <c r="I107" s="991"/>
      <c r="J107" s="991"/>
      <c r="K107" s="991"/>
      <c r="L107" s="991"/>
      <c r="M107" s="991"/>
      <c r="N107" s="991"/>
      <c r="O107" s="991"/>
      <c r="P107" s="991"/>
      <c r="Q107" s="991"/>
      <c r="R107" s="991"/>
      <c r="S107" s="991"/>
      <c r="U107" s="989"/>
      <c r="V107" s="989"/>
    </row>
    <row r="108" spans="1:22" x14ac:dyDescent="0.3">
      <c r="A108" s="986"/>
      <c r="B108" s="986"/>
      <c r="C108" s="991"/>
      <c r="D108" s="989"/>
      <c r="E108" s="991"/>
      <c r="F108" s="991"/>
      <c r="G108" s="989"/>
      <c r="H108" s="991"/>
      <c r="I108" s="991"/>
      <c r="J108" s="991"/>
      <c r="K108" s="991"/>
      <c r="L108" s="991"/>
      <c r="M108" s="991"/>
      <c r="N108" s="991"/>
      <c r="O108" s="991"/>
      <c r="P108" s="991"/>
      <c r="Q108" s="991"/>
      <c r="R108" s="991"/>
      <c r="S108" s="991"/>
      <c r="U108" s="989"/>
      <c r="V108" s="989"/>
    </row>
    <row r="109" spans="1:22" x14ac:dyDescent="0.3">
      <c r="A109" s="986"/>
      <c r="B109" s="986"/>
      <c r="C109" s="991"/>
      <c r="D109" s="989"/>
      <c r="E109" s="991"/>
      <c r="F109" s="991"/>
      <c r="G109" s="989"/>
      <c r="H109" s="991"/>
      <c r="I109" s="991"/>
      <c r="J109" s="991"/>
      <c r="K109" s="991"/>
      <c r="L109" s="991"/>
      <c r="M109" s="991"/>
      <c r="N109" s="991"/>
      <c r="O109" s="991"/>
      <c r="P109" s="991"/>
      <c r="Q109" s="991"/>
      <c r="R109" s="991"/>
      <c r="S109" s="991"/>
      <c r="U109" s="989"/>
      <c r="V109" s="989"/>
    </row>
    <row r="110" spans="1:22" x14ac:dyDescent="0.3">
      <c r="A110" s="986"/>
      <c r="B110" s="986"/>
      <c r="C110" s="991"/>
      <c r="D110" s="989"/>
      <c r="E110" s="991"/>
      <c r="F110" s="991"/>
      <c r="G110" s="989"/>
      <c r="H110" s="991"/>
      <c r="I110" s="991"/>
      <c r="J110" s="991"/>
      <c r="K110" s="991"/>
      <c r="L110" s="991"/>
      <c r="M110" s="991"/>
      <c r="N110" s="991"/>
      <c r="O110" s="991"/>
      <c r="P110" s="991"/>
      <c r="Q110" s="991"/>
      <c r="R110" s="991"/>
      <c r="S110" s="991"/>
      <c r="U110" s="989"/>
      <c r="V110" s="989"/>
    </row>
    <row r="111" spans="1:22" x14ac:dyDescent="0.3">
      <c r="A111" s="986"/>
      <c r="B111" s="986"/>
      <c r="C111" s="991"/>
      <c r="D111" s="989"/>
      <c r="E111" s="991"/>
      <c r="F111" s="991"/>
      <c r="G111" s="989"/>
      <c r="H111" s="991"/>
      <c r="I111" s="991"/>
      <c r="J111" s="991"/>
      <c r="K111" s="991"/>
      <c r="L111" s="991"/>
      <c r="M111" s="991"/>
      <c r="N111" s="991"/>
      <c r="O111" s="991"/>
      <c r="P111" s="991"/>
      <c r="Q111" s="991"/>
      <c r="R111" s="991"/>
      <c r="S111" s="991"/>
      <c r="U111" s="989"/>
      <c r="V111" s="989"/>
    </row>
    <row r="112" spans="1:22" x14ac:dyDescent="0.3">
      <c r="A112" s="986"/>
      <c r="B112" s="986"/>
      <c r="C112" s="991"/>
      <c r="D112" s="989"/>
      <c r="E112" s="991"/>
      <c r="F112" s="991"/>
      <c r="G112" s="989"/>
      <c r="H112" s="991"/>
      <c r="I112" s="991"/>
      <c r="J112" s="991"/>
      <c r="K112" s="991"/>
      <c r="L112" s="991"/>
      <c r="M112" s="991"/>
      <c r="N112" s="991"/>
      <c r="O112" s="991"/>
      <c r="P112" s="991"/>
      <c r="Q112" s="991"/>
      <c r="R112" s="991"/>
      <c r="S112" s="991"/>
      <c r="U112" s="989"/>
      <c r="V112" s="989"/>
    </row>
    <row r="113" spans="1:27" x14ac:dyDescent="0.3">
      <c r="A113" s="986"/>
      <c r="B113" s="986"/>
      <c r="C113" s="991"/>
      <c r="D113" s="989"/>
      <c r="E113" s="991"/>
      <c r="F113" s="991"/>
      <c r="G113" s="989"/>
      <c r="H113" s="991"/>
      <c r="I113" s="991"/>
      <c r="J113" s="991"/>
      <c r="K113" s="991"/>
      <c r="L113" s="991"/>
      <c r="M113" s="991"/>
      <c r="N113" s="991"/>
      <c r="O113" s="991"/>
      <c r="P113" s="991"/>
      <c r="Q113" s="991"/>
      <c r="R113" s="991"/>
      <c r="S113" s="991"/>
      <c r="U113" s="989"/>
      <c r="V113" s="989"/>
    </row>
    <row r="114" spans="1:27" ht="0.9" customHeight="1" x14ac:dyDescent="0.3">
      <c r="A114" s="815"/>
      <c r="B114" s="815"/>
    </row>
    <row r="115" spans="1:27" ht="30" customHeight="1" x14ac:dyDescent="0.3">
      <c r="C115" s="217"/>
      <c r="D115" s="217"/>
      <c r="Z115" s="854"/>
      <c r="AA115" s="855"/>
    </row>
    <row r="116" spans="1:27" x14ac:dyDescent="0.3">
      <c r="Z116" s="854"/>
      <c r="AA116" s="855"/>
    </row>
    <row r="117" spans="1:27" x14ac:dyDescent="0.3">
      <c r="Z117" s="854"/>
      <c r="AA117" s="855"/>
    </row>
    <row r="118" spans="1:27" x14ac:dyDescent="0.3">
      <c r="Z118" s="854"/>
      <c r="AA118" s="855"/>
    </row>
    <row r="119" spans="1:27" x14ac:dyDescent="0.3">
      <c r="Z119" s="854"/>
      <c r="AA119" s="855"/>
    </row>
    <row r="120" spans="1:27" x14ac:dyDescent="0.3">
      <c r="Z120" s="854"/>
      <c r="AA120" s="855"/>
    </row>
    <row r="121" spans="1:27" x14ac:dyDescent="0.3">
      <c r="Z121" s="854"/>
      <c r="AA121" s="855"/>
    </row>
    <row r="122" spans="1:27" x14ac:dyDescent="0.3">
      <c r="Z122" s="854"/>
      <c r="AA122" s="855"/>
    </row>
    <row r="123" spans="1:27" x14ac:dyDescent="0.3">
      <c r="Z123" s="854"/>
      <c r="AA123" s="855"/>
    </row>
    <row r="124" spans="1:27" x14ac:dyDescent="0.3">
      <c r="Z124" s="854"/>
      <c r="AA124" s="855"/>
    </row>
    <row r="125" spans="1:27" x14ac:dyDescent="0.3">
      <c r="Z125" s="854"/>
      <c r="AA125" s="855"/>
    </row>
    <row r="126" spans="1:27" x14ac:dyDescent="0.3">
      <c r="Z126" s="854"/>
      <c r="AA126" s="855"/>
    </row>
    <row r="127" spans="1:27" x14ac:dyDescent="0.3">
      <c r="Z127" s="854"/>
      <c r="AA127" s="855"/>
    </row>
    <row r="128" spans="1:27" s="109" customFormat="1" x14ac:dyDescent="0.3">
      <c r="A128" s="636"/>
      <c r="B128" s="636"/>
      <c r="K128" s="105"/>
      <c r="L128" s="105"/>
      <c r="M128" s="105"/>
      <c r="P128" s="642"/>
      <c r="T128" s="857"/>
    </row>
    <row r="129" spans="1:27" s="109" customFormat="1" x14ac:dyDescent="0.3">
      <c r="A129" s="636"/>
      <c r="B129" s="636"/>
      <c r="K129" s="105"/>
      <c r="L129" s="105"/>
      <c r="M129" s="105"/>
      <c r="P129" s="642"/>
      <c r="T129" s="857"/>
    </row>
    <row r="130" spans="1:27" s="109" customFormat="1" ht="18" x14ac:dyDescent="0.35">
      <c r="A130" s="636"/>
      <c r="B130" s="636"/>
      <c r="C130" s="672" t="str">
        <f ca="1">' '!A775</f>
        <v>Pour effacer le tableau, veuillez effacer les points dans cette colonne.</v>
      </c>
      <c r="D130" s="673"/>
      <c r="E130" s="673"/>
      <c r="F130" s="673"/>
      <c r="G130" s="674"/>
      <c r="H130" s="674"/>
      <c r="I130" s="674"/>
      <c r="J130" s="674"/>
      <c r="K130" s="674"/>
      <c r="L130" s="674"/>
      <c r="M130" s="674"/>
      <c r="N130" s="674"/>
      <c r="O130" s="672"/>
      <c r="P130" s="673"/>
      <c r="Q130" s="673"/>
      <c r="R130" s="672"/>
      <c r="S130" s="673"/>
      <c r="T130" s="995"/>
    </row>
    <row r="131" spans="1:27" s="109" customFormat="1" ht="3" customHeight="1" x14ac:dyDescent="0.3">
      <c r="A131" s="675"/>
      <c r="B131" s="675"/>
      <c r="K131" s="105"/>
      <c r="L131" s="105"/>
      <c r="M131" s="105"/>
      <c r="P131" s="642"/>
      <c r="T131" s="857"/>
    </row>
    <row r="132" spans="1:27" x14ac:dyDescent="0.3">
      <c r="A132" s="860"/>
      <c r="B132" s="860"/>
      <c r="C132" s="819"/>
      <c r="D132" s="819"/>
      <c r="E132" s="820"/>
      <c r="Z132" s="854"/>
      <c r="AA132" s="855"/>
    </row>
    <row r="133" spans="1:27" x14ac:dyDescent="0.3">
      <c r="A133" s="860"/>
      <c r="B133" s="860"/>
      <c r="C133" s="819"/>
      <c r="D133" s="819"/>
      <c r="E133" s="820"/>
      <c r="Z133" s="854"/>
      <c r="AA133" s="855"/>
    </row>
    <row r="134" spans="1:27" x14ac:dyDescent="0.3">
      <c r="A134" s="860"/>
      <c r="B134" s="860"/>
      <c r="C134" s="819"/>
      <c r="D134" s="819"/>
      <c r="E134" s="820"/>
      <c r="Z134" s="854"/>
      <c r="AA134" s="855"/>
    </row>
    <row r="135" spans="1:27" x14ac:dyDescent="0.3">
      <c r="A135" s="860"/>
      <c r="B135" s="860"/>
      <c r="C135" s="819"/>
      <c r="D135" s="819"/>
      <c r="E135" s="820"/>
      <c r="Z135" s="854"/>
      <c r="AA135" s="855"/>
    </row>
    <row r="136" spans="1:27" x14ac:dyDescent="0.3">
      <c r="A136" s="860"/>
      <c r="B136" s="860"/>
      <c r="C136" s="819"/>
      <c r="D136" s="819"/>
      <c r="E136" s="820"/>
      <c r="Z136" s="854"/>
      <c r="AA136" s="855"/>
    </row>
    <row r="137" spans="1:27" x14ac:dyDescent="0.3">
      <c r="A137" s="860"/>
      <c r="B137" s="860"/>
      <c r="C137" s="819"/>
      <c r="D137" s="819"/>
      <c r="E137" s="820"/>
      <c r="Z137" s="854"/>
      <c r="AA137" s="855"/>
    </row>
    <row r="138" spans="1:27" x14ac:dyDescent="0.3">
      <c r="A138" s="860"/>
      <c r="B138" s="860"/>
      <c r="C138" s="819"/>
      <c r="D138" s="819"/>
      <c r="E138" s="820"/>
      <c r="Z138" s="854"/>
      <c r="AA138" s="855"/>
    </row>
    <row r="139" spans="1:27" x14ac:dyDescent="0.3">
      <c r="A139" s="860"/>
      <c r="B139" s="860"/>
      <c r="C139" s="819"/>
      <c r="D139" s="819"/>
      <c r="E139" s="820"/>
      <c r="Z139" s="854"/>
      <c r="AA139" s="855"/>
    </row>
    <row r="140" spans="1:27" x14ac:dyDescent="0.3">
      <c r="A140" s="860"/>
      <c r="B140" s="860"/>
      <c r="C140" s="819"/>
      <c r="D140" s="819"/>
      <c r="E140" s="820"/>
      <c r="Z140" s="854"/>
      <c r="AA140" s="855"/>
    </row>
    <row r="141" spans="1:27" x14ac:dyDescent="0.3">
      <c r="A141" s="860"/>
      <c r="B141" s="860"/>
      <c r="C141" s="819"/>
      <c r="D141" s="819"/>
      <c r="E141" s="820"/>
      <c r="Z141" s="854"/>
      <c r="AA141" s="855"/>
    </row>
    <row r="142" spans="1:27" x14ac:dyDescent="0.3">
      <c r="A142" s="860"/>
      <c r="B142" s="860"/>
      <c r="C142" s="819"/>
      <c r="D142" s="819"/>
      <c r="E142" s="820"/>
      <c r="Z142" s="854"/>
      <c r="AA142" s="855"/>
    </row>
    <row r="143" spans="1:27" x14ac:dyDescent="0.3">
      <c r="A143" s="860"/>
      <c r="B143" s="860"/>
      <c r="C143" s="819"/>
      <c r="D143" s="819"/>
      <c r="E143" s="820"/>
      <c r="Z143" s="854"/>
      <c r="AA143" s="855"/>
    </row>
    <row r="144" spans="1:27" x14ac:dyDescent="0.3">
      <c r="A144" s="860"/>
      <c r="B144" s="860"/>
      <c r="C144" s="819"/>
      <c r="D144" s="819"/>
      <c r="E144" s="820"/>
      <c r="Z144" s="854"/>
      <c r="AA144" s="855"/>
    </row>
    <row r="145" spans="1:27" x14ac:dyDescent="0.3">
      <c r="A145" s="860"/>
      <c r="B145" s="860"/>
      <c r="C145" s="819"/>
      <c r="D145" s="819"/>
      <c r="E145" s="820"/>
      <c r="Z145" s="854"/>
      <c r="AA145" s="855"/>
    </row>
    <row r="146" spans="1:27" x14ac:dyDescent="0.3">
      <c r="A146" s="860"/>
      <c r="B146" s="860"/>
      <c r="C146" s="819"/>
      <c r="D146" s="819"/>
      <c r="E146" s="820"/>
      <c r="Z146" s="854"/>
      <c r="AA146" s="855"/>
    </row>
    <row r="147" spans="1:27" ht="2.25" customHeight="1" x14ac:dyDescent="0.3">
      <c r="A147" s="861"/>
      <c r="B147" s="861"/>
      <c r="C147" s="819"/>
      <c r="D147" s="819"/>
      <c r="E147" s="820"/>
      <c r="Z147" s="854"/>
      <c r="AA147" s="855"/>
    </row>
    <row r="148" spans="1:27" x14ac:dyDescent="0.3">
      <c r="A148" s="860"/>
      <c r="B148" s="860"/>
      <c r="C148" s="819"/>
      <c r="D148" s="819"/>
      <c r="E148" s="820"/>
      <c r="Z148" s="854"/>
      <c r="AA148" s="855"/>
    </row>
    <row r="149" spans="1:27" x14ac:dyDescent="0.3">
      <c r="A149" s="860"/>
      <c r="B149" s="860"/>
      <c r="C149" s="819"/>
      <c r="D149" s="819"/>
      <c r="E149" s="820"/>
      <c r="Z149" s="854"/>
      <c r="AA149" s="855"/>
    </row>
    <row r="150" spans="1:27" x14ac:dyDescent="0.3">
      <c r="A150" s="860"/>
      <c r="B150" s="860"/>
      <c r="C150" s="819"/>
      <c r="D150" s="819"/>
      <c r="E150" s="820"/>
      <c r="Z150" s="854"/>
      <c r="AA150" s="855"/>
    </row>
    <row r="151" spans="1:27" x14ac:dyDescent="0.3">
      <c r="A151" s="860"/>
      <c r="B151" s="860"/>
      <c r="C151" s="819"/>
      <c r="D151" s="819"/>
      <c r="E151" s="820"/>
      <c r="Z151" s="854"/>
      <c r="AA151" s="855"/>
    </row>
    <row r="152" spans="1:27" x14ac:dyDescent="0.3">
      <c r="A152" s="860"/>
      <c r="B152" s="860"/>
      <c r="C152" s="819"/>
      <c r="D152" s="819"/>
      <c r="E152" s="820"/>
      <c r="Z152" s="854"/>
      <c r="AA152" s="855"/>
    </row>
    <row r="153" spans="1:27" x14ac:dyDescent="0.3">
      <c r="A153" s="860"/>
      <c r="B153" s="860"/>
      <c r="C153" s="819"/>
      <c r="D153" s="819"/>
      <c r="E153" s="820"/>
      <c r="Z153" s="854"/>
      <c r="AA153" s="855"/>
    </row>
    <row r="154" spans="1:27" x14ac:dyDescent="0.3">
      <c r="A154" s="860"/>
      <c r="B154" s="860"/>
      <c r="C154" s="819"/>
      <c r="D154" s="819"/>
      <c r="E154" s="820"/>
      <c r="Z154" s="854"/>
      <c r="AA154" s="855"/>
    </row>
    <row r="155" spans="1:27" x14ac:dyDescent="0.3">
      <c r="A155" s="860"/>
      <c r="B155" s="860"/>
      <c r="C155" s="819"/>
      <c r="D155" s="819"/>
      <c r="E155" s="820"/>
      <c r="Z155" s="854"/>
      <c r="AA155" s="855"/>
    </row>
    <row r="156" spans="1:27" x14ac:dyDescent="0.3">
      <c r="A156" s="860"/>
      <c r="B156" s="860"/>
      <c r="C156" s="819"/>
      <c r="D156" s="819"/>
      <c r="E156" s="820"/>
      <c r="Z156" s="854"/>
      <c r="AA156" s="855"/>
    </row>
    <row r="157" spans="1:27" x14ac:dyDescent="0.3">
      <c r="A157" s="860"/>
      <c r="B157" s="860"/>
      <c r="C157" s="819"/>
      <c r="D157" s="819"/>
      <c r="E157" s="820"/>
      <c r="Z157" s="854"/>
      <c r="AA157" s="855"/>
    </row>
    <row r="158" spans="1:27" x14ac:dyDescent="0.3">
      <c r="A158" s="860"/>
      <c r="B158" s="860"/>
      <c r="C158" s="819"/>
      <c r="D158" s="819"/>
      <c r="E158" s="820"/>
      <c r="Z158" s="854"/>
      <c r="AA158" s="855"/>
    </row>
    <row r="159" spans="1:27" x14ac:dyDescent="0.3">
      <c r="A159" s="860"/>
      <c r="B159" s="860"/>
      <c r="C159" s="819"/>
      <c r="D159" s="819"/>
      <c r="E159" s="820"/>
      <c r="Z159" s="854"/>
      <c r="AA159" s="855"/>
    </row>
    <row r="160" spans="1:27" x14ac:dyDescent="0.3">
      <c r="A160" s="860"/>
      <c r="B160" s="860"/>
      <c r="C160" s="819"/>
      <c r="D160" s="819"/>
      <c r="E160" s="820"/>
      <c r="Z160" s="854"/>
      <c r="AA160" s="855"/>
    </row>
    <row r="161" spans="1:27" x14ac:dyDescent="0.3">
      <c r="A161" s="860"/>
      <c r="B161" s="860"/>
      <c r="C161" s="819"/>
      <c r="D161" s="819"/>
      <c r="E161" s="820"/>
      <c r="Z161" s="854"/>
      <c r="AA161" s="855"/>
    </row>
    <row r="162" spans="1:27" x14ac:dyDescent="0.3">
      <c r="A162" s="860"/>
      <c r="B162" s="860"/>
      <c r="C162" s="819"/>
      <c r="D162" s="819"/>
      <c r="E162" s="820"/>
      <c r="Z162" s="854"/>
      <c r="AA162" s="855"/>
    </row>
    <row r="163" spans="1:27" x14ac:dyDescent="0.3">
      <c r="A163" s="860"/>
      <c r="B163" s="860"/>
      <c r="C163" s="819"/>
      <c r="D163" s="819"/>
      <c r="E163" s="820"/>
      <c r="Z163" s="854"/>
      <c r="AA163" s="855"/>
    </row>
    <row r="164" spans="1:27" x14ac:dyDescent="0.3">
      <c r="A164" s="860"/>
      <c r="B164" s="860"/>
      <c r="C164" s="819"/>
      <c r="D164" s="819"/>
      <c r="E164" s="820"/>
      <c r="Z164" s="854"/>
      <c r="AA164" s="855"/>
    </row>
    <row r="165" spans="1:27" x14ac:dyDescent="0.3">
      <c r="A165" s="860"/>
      <c r="B165" s="860"/>
      <c r="C165" s="819"/>
      <c r="D165" s="819"/>
      <c r="E165" s="820"/>
      <c r="Z165" s="854"/>
      <c r="AA165" s="855"/>
    </row>
    <row r="166" spans="1:27" x14ac:dyDescent="0.3">
      <c r="A166" s="860"/>
      <c r="B166" s="860"/>
      <c r="C166" s="819"/>
      <c r="D166" s="819"/>
      <c r="E166" s="820"/>
      <c r="Z166" s="854"/>
      <c r="AA166" s="855"/>
    </row>
    <row r="167" spans="1:27" x14ac:dyDescent="0.3">
      <c r="A167" s="860"/>
      <c r="B167" s="860"/>
      <c r="C167" s="819"/>
      <c r="D167" s="819"/>
      <c r="E167" s="820"/>
      <c r="Z167" s="854"/>
      <c r="AA167" s="855"/>
    </row>
    <row r="168" spans="1:27" x14ac:dyDescent="0.3">
      <c r="A168" s="860"/>
      <c r="B168" s="860"/>
      <c r="C168" s="819"/>
      <c r="D168" s="819"/>
      <c r="E168" s="820"/>
      <c r="Z168" s="854"/>
      <c r="AA168" s="855"/>
    </row>
    <row r="169" spans="1:27" x14ac:dyDescent="0.3">
      <c r="A169" s="860"/>
      <c r="B169" s="860"/>
      <c r="C169" s="819"/>
      <c r="D169" s="819"/>
      <c r="E169" s="820"/>
      <c r="Z169" s="854"/>
      <c r="AA169" s="855"/>
    </row>
    <row r="170" spans="1:27" x14ac:dyDescent="0.3">
      <c r="A170" s="860"/>
      <c r="B170" s="860"/>
      <c r="C170" s="819"/>
      <c r="D170" s="819"/>
      <c r="E170" s="820"/>
      <c r="Z170" s="854"/>
      <c r="AA170" s="855"/>
    </row>
    <row r="171" spans="1:27" x14ac:dyDescent="0.3">
      <c r="A171" s="860"/>
      <c r="B171" s="860"/>
      <c r="C171" s="819"/>
      <c r="D171" s="819"/>
      <c r="E171" s="820"/>
      <c r="Z171" s="854"/>
      <c r="AA171" s="855"/>
    </row>
    <row r="172" spans="1:27" x14ac:dyDescent="0.3">
      <c r="A172" s="860"/>
      <c r="B172" s="860"/>
      <c r="C172" s="819"/>
      <c r="D172" s="819"/>
      <c r="E172" s="820"/>
      <c r="Z172" s="854"/>
      <c r="AA172" s="855"/>
    </row>
    <row r="173" spans="1:27" x14ac:dyDescent="0.3">
      <c r="A173" s="860"/>
      <c r="B173" s="860"/>
      <c r="C173" s="819"/>
      <c r="D173" s="819"/>
      <c r="E173" s="820"/>
      <c r="Z173" s="854"/>
      <c r="AA173" s="855"/>
    </row>
    <row r="174" spans="1:27" x14ac:dyDescent="0.3">
      <c r="A174" s="860"/>
      <c r="B174" s="860"/>
      <c r="C174" s="819"/>
      <c r="D174" s="819"/>
      <c r="E174" s="820"/>
      <c r="Z174" s="854"/>
      <c r="AA174" s="855"/>
    </row>
    <row r="175" spans="1:27" x14ac:dyDescent="0.3">
      <c r="A175" s="860"/>
      <c r="B175" s="860"/>
      <c r="C175" s="819"/>
      <c r="D175" s="819"/>
      <c r="E175" s="820"/>
      <c r="Z175" s="854"/>
      <c r="AA175" s="855"/>
    </row>
    <row r="176" spans="1:27" x14ac:dyDescent="0.3">
      <c r="A176" s="860"/>
      <c r="B176" s="860"/>
      <c r="C176" s="819"/>
      <c r="D176" s="819"/>
      <c r="E176" s="820"/>
      <c r="Z176" s="854"/>
      <c r="AA176" s="855"/>
    </row>
    <row r="177" spans="1:27" x14ac:dyDescent="0.3">
      <c r="A177" s="860"/>
      <c r="B177" s="860"/>
      <c r="C177" s="819"/>
      <c r="D177" s="819"/>
      <c r="E177" s="820"/>
      <c r="Z177" s="854"/>
      <c r="AA177" s="855"/>
    </row>
    <row r="178" spans="1:27" x14ac:dyDescent="0.3">
      <c r="A178" s="860"/>
      <c r="B178" s="860"/>
      <c r="C178" s="819"/>
      <c r="D178" s="819"/>
      <c r="E178" s="820"/>
      <c r="Z178" s="854"/>
      <c r="AA178" s="855"/>
    </row>
    <row r="179" spans="1:27" x14ac:dyDescent="0.3">
      <c r="A179" s="860"/>
      <c r="B179" s="860"/>
      <c r="C179" s="819"/>
      <c r="D179" s="819"/>
      <c r="E179" s="820"/>
      <c r="Z179" s="854"/>
      <c r="AA179" s="855"/>
    </row>
    <row r="180" spans="1:27" x14ac:dyDescent="0.3">
      <c r="A180" s="860"/>
      <c r="B180" s="860"/>
      <c r="C180" s="819"/>
      <c r="D180" s="819"/>
      <c r="E180" s="820"/>
      <c r="Z180" s="854"/>
      <c r="AA180" s="855"/>
    </row>
    <row r="181" spans="1:27" x14ac:dyDescent="0.3">
      <c r="A181" s="860"/>
      <c r="B181" s="860"/>
      <c r="C181" s="819"/>
      <c r="D181" s="819"/>
      <c r="E181" s="820"/>
      <c r="Z181" s="854"/>
      <c r="AA181" s="855"/>
    </row>
    <row r="182" spans="1:27" x14ac:dyDescent="0.3">
      <c r="A182" s="860"/>
      <c r="B182" s="860"/>
      <c r="C182" s="819"/>
      <c r="D182" s="819"/>
      <c r="E182" s="820"/>
      <c r="Z182" s="854"/>
      <c r="AA182" s="855"/>
    </row>
    <row r="183" spans="1:27" x14ac:dyDescent="0.3">
      <c r="A183" s="860"/>
      <c r="B183" s="860"/>
      <c r="C183" s="819"/>
      <c r="D183" s="819"/>
      <c r="E183" s="820"/>
      <c r="Z183" s="854"/>
      <c r="AA183" s="855"/>
    </row>
    <row r="184" spans="1:27" x14ac:dyDescent="0.3">
      <c r="A184" s="860"/>
      <c r="B184" s="860"/>
      <c r="C184" s="819"/>
      <c r="D184" s="819"/>
      <c r="E184" s="820"/>
      <c r="Z184" s="854"/>
      <c r="AA184" s="855"/>
    </row>
    <row r="185" spans="1:27" x14ac:dyDescent="0.3">
      <c r="A185" s="860"/>
      <c r="B185" s="860"/>
      <c r="C185" s="819"/>
      <c r="D185" s="819"/>
      <c r="E185" s="820"/>
      <c r="Z185" s="854"/>
      <c r="AA185" s="855"/>
    </row>
    <row r="186" spans="1:27" x14ac:dyDescent="0.3">
      <c r="A186" s="860"/>
      <c r="B186" s="860"/>
      <c r="C186" s="819"/>
      <c r="D186" s="819"/>
      <c r="E186" s="820"/>
      <c r="Z186" s="854"/>
      <c r="AA186" s="855"/>
    </row>
    <row r="187" spans="1:27" x14ac:dyDescent="0.3">
      <c r="A187" s="860"/>
      <c r="B187" s="860"/>
      <c r="C187" s="819"/>
      <c r="D187" s="819"/>
      <c r="E187" s="820"/>
      <c r="Z187" s="854"/>
      <c r="AA187" s="855"/>
    </row>
    <row r="188" spans="1:27" x14ac:dyDescent="0.3">
      <c r="A188" s="860"/>
      <c r="B188" s="860"/>
      <c r="C188" s="819"/>
      <c r="D188" s="819"/>
      <c r="E188" s="820"/>
      <c r="Z188" s="854"/>
      <c r="AA188" s="855"/>
    </row>
    <row r="189" spans="1:27" x14ac:dyDescent="0.3">
      <c r="A189" s="860"/>
      <c r="B189" s="860"/>
      <c r="C189" s="819"/>
      <c r="D189" s="819"/>
      <c r="E189" s="820"/>
      <c r="Z189" s="854"/>
      <c r="AA189" s="855"/>
    </row>
    <row r="190" spans="1:27" x14ac:dyDescent="0.3">
      <c r="A190" s="860"/>
      <c r="B190" s="860"/>
      <c r="C190" s="819"/>
      <c r="D190" s="819"/>
      <c r="E190" s="820"/>
      <c r="Z190" s="854"/>
      <c r="AA190" s="855"/>
    </row>
    <row r="191" spans="1:27" x14ac:dyDescent="0.3">
      <c r="A191" s="860"/>
      <c r="B191" s="860"/>
      <c r="C191" s="819"/>
      <c r="D191" s="819"/>
      <c r="E191" s="820"/>
      <c r="Z191" s="854"/>
      <c r="AA191" s="855"/>
    </row>
    <row r="192" spans="1:27" x14ac:dyDescent="0.3">
      <c r="A192" s="860"/>
      <c r="B192" s="860"/>
      <c r="C192" s="819"/>
      <c r="D192" s="819"/>
      <c r="E192" s="820"/>
      <c r="Z192" s="854"/>
      <c r="AA192" s="855"/>
    </row>
    <row r="193" spans="1:27" x14ac:dyDescent="0.3">
      <c r="A193" s="860"/>
      <c r="B193" s="860"/>
      <c r="C193" s="819"/>
      <c r="D193" s="819"/>
      <c r="E193" s="820"/>
      <c r="Z193" s="854"/>
      <c r="AA193" s="855"/>
    </row>
    <row r="194" spans="1:27" x14ac:dyDescent="0.3">
      <c r="A194" s="860"/>
      <c r="B194" s="860"/>
      <c r="C194" s="819"/>
      <c r="D194" s="819"/>
      <c r="E194" s="820"/>
      <c r="Z194" s="854"/>
      <c r="AA194" s="855"/>
    </row>
    <row r="195" spans="1:27" x14ac:dyDescent="0.3">
      <c r="A195" s="860"/>
      <c r="B195" s="860"/>
      <c r="C195" s="819"/>
      <c r="D195" s="819"/>
      <c r="E195" s="820"/>
      <c r="Z195" s="854"/>
      <c r="AA195" s="855"/>
    </row>
    <row r="196" spans="1:27" x14ac:dyDescent="0.3">
      <c r="A196" s="860"/>
      <c r="B196" s="860"/>
      <c r="C196" s="819"/>
      <c r="D196" s="819"/>
      <c r="E196" s="820"/>
      <c r="Z196" s="854"/>
      <c r="AA196" s="855"/>
    </row>
    <row r="197" spans="1:27" x14ac:dyDescent="0.3">
      <c r="A197" s="860"/>
      <c r="B197" s="860"/>
      <c r="C197" s="819"/>
      <c r="D197" s="819"/>
      <c r="E197" s="820"/>
      <c r="Z197" s="854"/>
      <c r="AA197" s="855"/>
    </row>
    <row r="198" spans="1:27" x14ac:dyDescent="0.3">
      <c r="A198" s="860"/>
      <c r="B198" s="860"/>
      <c r="C198" s="819"/>
      <c r="D198" s="819"/>
      <c r="E198" s="820"/>
      <c r="Z198" s="854"/>
      <c r="AA198" s="855"/>
    </row>
    <row r="199" spans="1:27" x14ac:dyDescent="0.3">
      <c r="A199" s="860"/>
      <c r="B199" s="860"/>
      <c r="C199" s="819"/>
      <c r="D199" s="819"/>
      <c r="E199" s="820"/>
      <c r="Z199" s="854"/>
      <c r="AA199" s="855"/>
    </row>
    <row r="200" spans="1:27" x14ac:dyDescent="0.3">
      <c r="A200" s="860"/>
      <c r="B200" s="860"/>
      <c r="C200" s="819"/>
      <c r="D200" s="819"/>
      <c r="E200" s="820"/>
      <c r="Z200" s="854"/>
      <c r="AA200" s="855"/>
    </row>
    <row r="201" spans="1:27" x14ac:dyDescent="0.3">
      <c r="A201" s="860"/>
      <c r="B201" s="860"/>
      <c r="C201" s="819"/>
      <c r="D201" s="819"/>
      <c r="E201" s="820"/>
      <c r="Z201" s="854"/>
      <c r="AA201" s="855"/>
    </row>
    <row r="202" spans="1:27" x14ac:dyDescent="0.3">
      <c r="A202" s="860"/>
      <c r="B202" s="860"/>
      <c r="C202" s="819"/>
      <c r="D202" s="819"/>
      <c r="E202" s="820"/>
      <c r="Z202" s="854"/>
      <c r="AA202" s="855"/>
    </row>
    <row r="203" spans="1:27" x14ac:dyDescent="0.3">
      <c r="A203" s="862"/>
      <c r="B203" s="863"/>
      <c r="C203" s="863"/>
      <c r="D203" s="863"/>
      <c r="E203" s="863"/>
      <c r="F203" s="865"/>
      <c r="G203" s="864"/>
      <c r="H203" s="865"/>
      <c r="I203" s="866"/>
      <c r="J203" s="867" t="s">
        <v>221</v>
      </c>
      <c r="K203" s="868"/>
      <c r="Z203" s="854"/>
      <c r="AA203" s="855"/>
    </row>
    <row r="204" spans="1:27" x14ac:dyDescent="0.3">
      <c r="A204" s="869"/>
      <c r="B204" s="870"/>
      <c r="C204" s="870"/>
      <c r="D204" s="870"/>
      <c r="E204" s="870"/>
      <c r="F204" s="871"/>
      <c r="G204" s="854"/>
      <c r="H204" s="871"/>
      <c r="I204" s="872">
        <v>1</v>
      </c>
      <c r="J204" s="873">
        <f>COUNTIF(S11:S77,1)</f>
        <v>0</v>
      </c>
      <c r="K204" s="874"/>
      <c r="Z204" s="854"/>
      <c r="AA204" s="855"/>
    </row>
    <row r="205" spans="1:27" x14ac:dyDescent="0.3">
      <c r="A205" s="875"/>
      <c r="B205" s="877"/>
      <c r="C205" s="870"/>
      <c r="D205" s="870"/>
      <c r="E205" s="870"/>
      <c r="F205" s="871"/>
      <c r="G205" s="854"/>
      <c r="H205" s="871"/>
      <c r="I205" s="872">
        <v>2</v>
      </c>
      <c r="J205" s="873">
        <f>COUNTIF(S11:S77,2)</f>
        <v>0</v>
      </c>
      <c r="K205" s="876"/>
      <c r="Z205" s="854"/>
      <c r="AA205" s="855"/>
    </row>
    <row r="206" spans="1:27" x14ac:dyDescent="0.3">
      <c r="A206" s="875"/>
      <c r="B206" s="877"/>
      <c r="C206" s="877"/>
      <c r="D206" s="870"/>
      <c r="E206" s="870"/>
      <c r="F206" s="996"/>
      <c r="G206" s="854"/>
      <c r="H206" s="871"/>
      <c r="I206" s="872">
        <v>3</v>
      </c>
      <c r="J206" s="873">
        <f>COUNTIF(S11:S77,3)</f>
        <v>0</v>
      </c>
      <c r="K206" s="878"/>
      <c r="Z206" s="854"/>
      <c r="AA206" s="855"/>
    </row>
    <row r="207" spans="1:27" x14ac:dyDescent="0.3">
      <c r="A207" s="875"/>
      <c r="B207" s="877"/>
      <c r="C207" s="877"/>
      <c r="D207" s="870"/>
      <c r="E207" s="870"/>
      <c r="F207" s="871"/>
      <c r="G207" s="854"/>
      <c r="H207" s="871"/>
      <c r="I207" s="872">
        <v>4</v>
      </c>
      <c r="J207" s="873">
        <f>COUNTIF(S11:S77,4)</f>
        <v>0</v>
      </c>
      <c r="K207" s="876"/>
      <c r="Z207" s="854"/>
      <c r="AA207" s="855"/>
    </row>
    <row r="208" spans="1:27" x14ac:dyDescent="0.3">
      <c r="A208" s="875"/>
      <c r="B208" s="877"/>
      <c r="C208" s="877"/>
      <c r="D208" s="870"/>
      <c r="E208" s="870"/>
      <c r="F208" s="871"/>
      <c r="G208" s="854"/>
      <c r="H208" s="871"/>
      <c r="I208" s="872">
        <v>5</v>
      </c>
      <c r="J208" s="873">
        <f>COUNTIF(S11:S77,5)</f>
        <v>0</v>
      </c>
      <c r="K208" s="876"/>
      <c r="Z208" s="854"/>
      <c r="AA208" s="855"/>
    </row>
    <row r="209" spans="1:27" x14ac:dyDescent="0.3">
      <c r="A209" s="875"/>
      <c r="B209" s="877"/>
      <c r="C209" s="877"/>
      <c r="D209" s="870"/>
      <c r="E209" s="870"/>
      <c r="F209" s="871"/>
      <c r="G209" s="854"/>
      <c r="H209" s="871"/>
      <c r="I209" s="879"/>
      <c r="J209" s="871"/>
      <c r="K209" s="876"/>
      <c r="Z209" s="854"/>
      <c r="AA209" s="855"/>
    </row>
    <row r="210" spans="1:27" x14ac:dyDescent="0.3">
      <c r="A210" s="875"/>
      <c r="B210" s="877"/>
      <c r="C210" s="877"/>
      <c r="D210" s="870"/>
      <c r="E210" s="870"/>
      <c r="F210" s="871"/>
      <c r="G210" s="854"/>
      <c r="H210" s="871"/>
      <c r="I210" s="879"/>
      <c r="J210" s="871"/>
      <c r="K210" s="876"/>
      <c r="Z210" s="854"/>
      <c r="AA210" s="855"/>
    </row>
    <row r="211" spans="1:27" x14ac:dyDescent="0.3">
      <c r="A211" s="875"/>
      <c r="B211" s="877"/>
      <c r="C211" s="877"/>
      <c r="D211" s="870"/>
      <c r="E211" s="870"/>
      <c r="F211" s="871"/>
      <c r="G211" s="854"/>
      <c r="H211" s="871"/>
      <c r="I211" s="879"/>
      <c r="J211" s="871"/>
      <c r="K211" s="876"/>
      <c r="Z211" s="854"/>
      <c r="AA211" s="855"/>
    </row>
    <row r="212" spans="1:27" x14ac:dyDescent="0.3">
      <c r="A212" s="875"/>
      <c r="B212" s="877"/>
      <c r="C212" s="877"/>
      <c r="D212" s="870"/>
      <c r="E212" s="870"/>
      <c r="F212" s="871"/>
      <c r="G212" s="854"/>
      <c r="H212" s="871"/>
      <c r="I212" s="879"/>
      <c r="J212" s="871"/>
      <c r="K212" s="876"/>
      <c r="Z212" s="854"/>
      <c r="AA212" s="855"/>
    </row>
    <row r="213" spans="1:27" x14ac:dyDescent="0.3">
      <c r="A213" s="875"/>
      <c r="B213" s="877"/>
      <c r="C213" s="877"/>
      <c r="D213" s="870"/>
      <c r="E213" s="870"/>
      <c r="F213" s="871"/>
      <c r="G213" s="854"/>
      <c r="H213" s="871"/>
      <c r="I213" s="879"/>
      <c r="J213" s="871"/>
      <c r="K213" s="876"/>
      <c r="Z213" s="854"/>
      <c r="AA213" s="855"/>
    </row>
    <row r="214" spans="1:27" x14ac:dyDescent="0.3">
      <c r="A214" s="875"/>
      <c r="B214" s="877"/>
      <c r="C214" s="877"/>
      <c r="D214" s="870"/>
      <c r="E214" s="870"/>
      <c r="F214" s="871"/>
      <c r="G214" s="854"/>
      <c r="H214" s="871"/>
      <c r="I214" s="879"/>
      <c r="J214" s="871"/>
      <c r="K214" s="876"/>
      <c r="Z214" s="854"/>
      <c r="AA214" s="855"/>
    </row>
    <row r="215" spans="1:27" x14ac:dyDescent="0.3">
      <c r="A215" s="875"/>
      <c r="B215" s="877"/>
      <c r="C215" s="877"/>
      <c r="D215" s="870"/>
      <c r="E215" s="870"/>
      <c r="F215" s="871"/>
      <c r="G215" s="854"/>
      <c r="H215" s="871"/>
      <c r="I215" s="879"/>
      <c r="J215" s="871"/>
      <c r="K215" s="876"/>
      <c r="Z215" s="854"/>
      <c r="AA215" s="855"/>
    </row>
    <row r="216" spans="1:27" x14ac:dyDescent="0.3">
      <c r="A216" s="875"/>
      <c r="B216" s="877"/>
      <c r="C216" s="877"/>
      <c r="D216" s="870"/>
      <c r="E216" s="870"/>
      <c r="F216" s="871"/>
      <c r="G216" s="854"/>
      <c r="H216" s="871"/>
      <c r="I216" s="879"/>
      <c r="J216" s="871"/>
      <c r="K216" s="876"/>
      <c r="Z216" s="854"/>
      <c r="AA216" s="855"/>
    </row>
    <row r="217" spans="1:27" x14ac:dyDescent="0.3">
      <c r="A217" s="875"/>
      <c r="B217" s="877"/>
      <c r="C217" s="877"/>
      <c r="D217" s="870"/>
      <c r="E217" s="870"/>
      <c r="F217" s="871"/>
      <c r="G217" s="854"/>
      <c r="H217" s="871"/>
      <c r="I217" s="879"/>
      <c r="J217" s="871"/>
      <c r="K217" s="876"/>
      <c r="Z217" s="854"/>
      <c r="AA217" s="855"/>
    </row>
    <row r="218" spans="1:27" x14ac:dyDescent="0.3">
      <c r="A218" s="875"/>
      <c r="B218" s="877"/>
      <c r="C218" s="877"/>
      <c r="D218" s="870"/>
      <c r="E218" s="870"/>
      <c r="F218" s="871"/>
      <c r="G218" s="854"/>
      <c r="H218" s="871"/>
      <c r="I218" s="879"/>
      <c r="J218" s="871"/>
      <c r="K218" s="876"/>
      <c r="X218" s="880"/>
      <c r="Y218" s="854"/>
      <c r="Z218" s="854"/>
      <c r="AA218" s="855"/>
    </row>
    <row r="219" spans="1:27" x14ac:dyDescent="0.3">
      <c r="A219" s="875"/>
      <c r="B219" s="877"/>
      <c r="C219" s="877"/>
      <c r="D219" s="870"/>
      <c r="E219" s="870"/>
      <c r="F219" s="871"/>
      <c r="G219" s="854"/>
      <c r="H219" s="871"/>
      <c r="I219" s="879"/>
      <c r="J219" s="871"/>
      <c r="K219" s="876"/>
    </row>
    <row r="220" spans="1:27" x14ac:dyDescent="0.3">
      <c r="A220" s="875"/>
      <c r="B220" s="877"/>
      <c r="C220" s="877"/>
      <c r="D220" s="870"/>
      <c r="E220" s="870"/>
      <c r="F220" s="871"/>
      <c r="G220" s="854"/>
      <c r="H220" s="871"/>
      <c r="I220" s="879"/>
      <c r="J220" s="871"/>
      <c r="K220" s="876"/>
    </row>
    <row r="221" spans="1:27" x14ac:dyDescent="0.3">
      <c r="A221" s="875"/>
      <c r="B221" s="877"/>
      <c r="C221" s="877"/>
      <c r="D221" s="870"/>
      <c r="E221" s="870"/>
      <c r="F221" s="871"/>
      <c r="G221" s="854"/>
      <c r="H221" s="871"/>
      <c r="I221" s="879"/>
      <c r="J221" s="871"/>
      <c r="K221" s="876"/>
    </row>
    <row r="222" spans="1:27" x14ac:dyDescent="0.3">
      <c r="A222" s="875"/>
      <c r="B222" s="877"/>
      <c r="C222" s="877"/>
      <c r="D222" s="870"/>
      <c r="E222" s="870"/>
      <c r="F222" s="871"/>
      <c r="G222" s="854"/>
      <c r="H222" s="871"/>
      <c r="I222" s="879"/>
      <c r="J222" s="871"/>
      <c r="K222" s="876"/>
    </row>
    <row r="223" spans="1:27" x14ac:dyDescent="0.3">
      <c r="A223" s="875"/>
      <c r="B223" s="877"/>
      <c r="C223" s="877"/>
      <c r="D223" s="870"/>
      <c r="E223" s="870"/>
      <c r="F223" s="871"/>
      <c r="G223" s="854"/>
      <c r="H223" s="871"/>
      <c r="I223" s="879"/>
      <c r="J223" s="871"/>
      <c r="K223" s="876"/>
    </row>
    <row r="224" spans="1:27" x14ac:dyDescent="0.3">
      <c r="A224" s="875"/>
      <c r="B224" s="877"/>
      <c r="C224" s="877"/>
      <c r="D224" s="870"/>
      <c r="E224" s="870"/>
      <c r="F224" s="871"/>
      <c r="G224" s="854"/>
      <c r="H224" s="871"/>
      <c r="I224" s="879"/>
      <c r="J224" s="871"/>
      <c r="K224" s="876"/>
    </row>
    <row r="225" spans="1:11" x14ac:dyDescent="0.3">
      <c r="A225" s="875"/>
      <c r="B225" s="877"/>
      <c r="C225" s="877"/>
      <c r="D225" s="870"/>
      <c r="E225" s="870"/>
      <c r="F225" s="871"/>
      <c r="G225" s="854"/>
      <c r="H225" s="871"/>
      <c r="I225" s="879"/>
      <c r="J225" s="871"/>
      <c r="K225" s="876"/>
    </row>
    <row r="226" spans="1:11" x14ac:dyDescent="0.3">
      <c r="A226" s="875"/>
      <c r="B226" s="877"/>
      <c r="C226" s="877"/>
      <c r="D226" s="870"/>
      <c r="E226" s="870"/>
      <c r="F226" s="871"/>
      <c r="G226" s="854"/>
      <c r="H226" s="871"/>
      <c r="I226" s="879"/>
      <c r="J226" s="871"/>
      <c r="K226" s="876"/>
    </row>
    <row r="227" spans="1:11" x14ac:dyDescent="0.3">
      <c r="A227" s="875"/>
      <c r="B227" s="877"/>
      <c r="C227" s="877"/>
      <c r="D227" s="870"/>
      <c r="E227" s="870"/>
      <c r="F227" s="871"/>
      <c r="G227" s="854"/>
      <c r="H227" s="871"/>
      <c r="I227" s="879"/>
      <c r="J227" s="871"/>
      <c r="K227" s="876"/>
    </row>
    <row r="228" spans="1:11" x14ac:dyDescent="0.3">
      <c r="A228" s="875"/>
      <c r="B228" s="877"/>
      <c r="C228" s="877"/>
      <c r="D228" s="870"/>
      <c r="E228" s="870"/>
      <c r="F228" s="871"/>
      <c r="G228" s="854"/>
      <c r="H228" s="871"/>
      <c r="I228" s="879"/>
      <c r="J228" s="871"/>
      <c r="K228" s="876"/>
    </row>
    <row r="229" spans="1:11" x14ac:dyDescent="0.3">
      <c r="A229" s="875"/>
      <c r="B229" s="877"/>
      <c r="C229" s="877"/>
      <c r="D229" s="870"/>
      <c r="E229" s="870"/>
      <c r="F229" s="871"/>
      <c r="G229" s="854"/>
      <c r="H229" s="871"/>
      <c r="I229" s="879"/>
      <c r="J229" s="871"/>
      <c r="K229" s="876"/>
    </row>
    <row r="230" spans="1:11" x14ac:dyDescent="0.3">
      <c r="A230" s="875"/>
      <c r="B230" s="877"/>
      <c r="C230" s="877"/>
      <c r="D230" s="870"/>
      <c r="E230" s="870"/>
      <c r="F230" s="871"/>
      <c r="G230" s="854"/>
      <c r="H230" s="871"/>
      <c r="I230" s="879"/>
      <c r="J230" s="871"/>
      <c r="K230" s="876"/>
    </row>
    <row r="231" spans="1:11" x14ac:dyDescent="0.3">
      <c r="A231" s="875"/>
      <c r="B231" s="877"/>
      <c r="C231" s="877"/>
      <c r="D231" s="870"/>
      <c r="E231" s="870"/>
      <c r="F231" s="871"/>
      <c r="G231" s="854"/>
      <c r="H231" s="871"/>
      <c r="I231" s="879"/>
      <c r="J231" s="871"/>
      <c r="K231" s="876"/>
    </row>
    <row r="232" spans="1:11" x14ac:dyDescent="0.3">
      <c r="A232" s="875"/>
      <c r="B232" s="877"/>
      <c r="C232" s="877"/>
      <c r="D232" s="870"/>
      <c r="E232" s="870"/>
      <c r="F232" s="871"/>
      <c r="G232" s="854"/>
      <c r="H232" s="871"/>
      <c r="I232" s="879"/>
      <c r="J232" s="871"/>
      <c r="K232" s="876"/>
    </row>
    <row r="233" spans="1:11" x14ac:dyDescent="0.3">
      <c r="A233" s="875"/>
      <c r="B233" s="877"/>
      <c r="C233" s="877"/>
      <c r="D233" s="870"/>
      <c r="E233" s="870"/>
      <c r="F233" s="871"/>
      <c r="G233" s="854"/>
      <c r="H233" s="871"/>
      <c r="I233" s="879"/>
      <c r="J233" s="871"/>
      <c r="K233" s="876"/>
    </row>
    <row r="234" spans="1:11" x14ac:dyDescent="0.3">
      <c r="A234" s="875"/>
      <c r="B234" s="877"/>
      <c r="C234" s="877"/>
      <c r="D234" s="870"/>
      <c r="E234" s="870"/>
      <c r="F234" s="871"/>
      <c r="G234" s="854"/>
      <c r="H234" s="871"/>
      <c r="I234" s="879"/>
      <c r="J234" s="871"/>
      <c r="K234" s="876"/>
    </row>
    <row r="235" spans="1:11" x14ac:dyDescent="0.3">
      <c r="A235" s="875"/>
      <c r="B235" s="877"/>
      <c r="C235" s="877"/>
      <c r="D235" s="870"/>
      <c r="E235" s="870"/>
      <c r="F235" s="871"/>
      <c r="G235" s="854"/>
      <c r="H235" s="871"/>
      <c r="I235" s="879"/>
      <c r="J235" s="871"/>
      <c r="K235" s="876"/>
    </row>
    <row r="236" spans="1:11" x14ac:dyDescent="0.3">
      <c r="A236" s="875"/>
      <c r="B236" s="877"/>
      <c r="C236" s="881"/>
      <c r="D236" s="882"/>
      <c r="E236" s="882"/>
      <c r="F236" s="871"/>
      <c r="G236" s="854"/>
      <c r="H236" s="871"/>
      <c r="I236" s="879"/>
      <c r="J236" s="871"/>
      <c r="K236" s="876"/>
    </row>
    <row r="237" spans="1:11" x14ac:dyDescent="0.3">
      <c r="A237" s="875"/>
      <c r="B237" s="877"/>
      <c r="C237" s="877"/>
      <c r="D237" s="870"/>
      <c r="E237" s="870"/>
      <c r="F237" s="871"/>
      <c r="G237" s="854"/>
      <c r="H237" s="871"/>
      <c r="I237" s="879"/>
      <c r="J237" s="871"/>
      <c r="K237" s="876"/>
    </row>
    <row r="238" spans="1:11" x14ac:dyDescent="0.3">
      <c r="A238" s="875"/>
      <c r="B238" s="877"/>
      <c r="C238" s="877"/>
      <c r="D238" s="870"/>
      <c r="E238" s="870"/>
      <c r="F238" s="871"/>
      <c r="G238" s="854"/>
      <c r="H238" s="871"/>
      <c r="I238" s="879"/>
      <c r="J238" s="871"/>
      <c r="K238" s="876"/>
    </row>
    <row r="239" spans="1:11" x14ac:dyDescent="0.3">
      <c r="A239" s="875"/>
      <c r="B239" s="877"/>
      <c r="C239" s="877"/>
      <c r="D239" s="870"/>
      <c r="E239" s="870"/>
      <c r="F239" s="871"/>
      <c r="G239" s="854"/>
      <c r="H239" s="871"/>
      <c r="I239" s="879"/>
      <c r="J239" s="871"/>
      <c r="K239" s="876"/>
    </row>
    <row r="240" spans="1:11" x14ac:dyDescent="0.3">
      <c r="A240" s="875"/>
      <c r="B240" s="877"/>
      <c r="C240" s="877"/>
      <c r="D240" s="870"/>
      <c r="E240" s="870"/>
      <c r="F240" s="871"/>
      <c r="G240" s="854"/>
      <c r="H240" s="871"/>
      <c r="I240" s="879"/>
      <c r="J240" s="871"/>
      <c r="K240" s="876"/>
    </row>
    <row r="241" spans="1:11" x14ac:dyDescent="0.3">
      <c r="A241" s="875"/>
      <c r="B241" s="877"/>
      <c r="C241" s="881"/>
      <c r="D241" s="882"/>
      <c r="E241" s="882"/>
      <c r="F241" s="871"/>
      <c r="G241" s="854"/>
      <c r="H241" s="871"/>
      <c r="I241" s="879"/>
      <c r="J241" s="871"/>
      <c r="K241" s="876"/>
    </row>
    <row r="242" spans="1:11" x14ac:dyDescent="0.3">
      <c r="A242" s="875"/>
      <c r="B242" s="877"/>
      <c r="C242" s="877"/>
      <c r="D242" s="870"/>
      <c r="E242" s="870"/>
      <c r="F242" s="871"/>
      <c r="G242" s="854"/>
      <c r="H242" s="871"/>
      <c r="I242" s="879"/>
      <c r="J242" s="871"/>
      <c r="K242" s="876"/>
    </row>
    <row r="243" spans="1:11" x14ac:dyDescent="0.3">
      <c r="A243" s="875"/>
      <c r="B243" s="877"/>
      <c r="C243" s="877"/>
      <c r="D243" s="870"/>
      <c r="E243" s="870"/>
      <c r="F243" s="871"/>
      <c r="G243" s="854"/>
      <c r="H243" s="871"/>
      <c r="I243" s="879"/>
      <c r="J243" s="871"/>
      <c r="K243" s="876"/>
    </row>
    <row r="244" spans="1:11" x14ac:dyDescent="0.3">
      <c r="A244" s="875"/>
      <c r="B244" s="877"/>
      <c r="C244" s="877"/>
      <c r="D244" s="870"/>
      <c r="E244" s="870"/>
      <c r="F244" s="871"/>
      <c r="G244" s="854"/>
      <c r="H244" s="871"/>
      <c r="I244" s="879"/>
      <c r="J244" s="871"/>
      <c r="K244" s="876"/>
    </row>
    <row r="245" spans="1:11" x14ac:dyDescent="0.3">
      <c r="A245" s="875"/>
      <c r="B245" s="877"/>
      <c r="C245" s="881"/>
      <c r="D245" s="882"/>
      <c r="E245" s="882"/>
      <c r="F245" s="871"/>
      <c r="G245" s="854"/>
      <c r="H245" s="871"/>
      <c r="I245" s="879"/>
      <c r="J245" s="871"/>
      <c r="K245" s="876"/>
    </row>
    <row r="246" spans="1:11" x14ac:dyDescent="0.3">
      <c r="A246" s="875"/>
      <c r="B246" s="877"/>
      <c r="C246" s="877"/>
      <c r="D246" s="870"/>
      <c r="E246" s="870"/>
      <c r="F246" s="871"/>
      <c r="G246" s="854"/>
      <c r="H246" s="871"/>
      <c r="I246" s="879"/>
      <c r="J246" s="871"/>
      <c r="K246" s="876"/>
    </row>
    <row r="247" spans="1:11" x14ac:dyDescent="0.3">
      <c r="A247" s="875"/>
      <c r="B247" s="877"/>
      <c r="C247" s="877"/>
      <c r="D247" s="870"/>
      <c r="E247" s="870"/>
      <c r="F247" s="871"/>
      <c r="G247" s="854"/>
      <c r="H247" s="871"/>
      <c r="I247" s="879"/>
      <c r="J247" s="871"/>
      <c r="K247" s="876"/>
    </row>
    <row r="248" spans="1:11" x14ac:dyDescent="0.3">
      <c r="A248" s="875"/>
      <c r="B248" s="877"/>
      <c r="C248" s="877"/>
      <c r="D248" s="870"/>
      <c r="E248" s="870"/>
      <c r="F248" s="871"/>
      <c r="G248" s="854"/>
      <c r="H248" s="871"/>
      <c r="I248" s="879"/>
      <c r="J248" s="871"/>
      <c r="K248" s="876"/>
    </row>
    <row r="249" spans="1:11" x14ac:dyDescent="0.3">
      <c r="A249" s="875"/>
      <c r="B249" s="877"/>
      <c r="C249" s="877"/>
      <c r="D249" s="870"/>
      <c r="E249" s="870"/>
      <c r="F249" s="871"/>
      <c r="G249" s="854"/>
      <c r="H249" s="871"/>
      <c r="I249" s="879"/>
      <c r="J249" s="871"/>
      <c r="K249" s="876"/>
    </row>
    <row r="250" spans="1:11" x14ac:dyDescent="0.3">
      <c r="A250" s="875"/>
      <c r="B250" s="877"/>
      <c r="C250" s="881"/>
      <c r="D250" s="882"/>
      <c r="E250" s="882"/>
      <c r="F250" s="871"/>
      <c r="G250" s="854"/>
      <c r="H250" s="871"/>
      <c r="I250" s="879"/>
      <c r="J250" s="871"/>
      <c r="K250" s="876"/>
    </row>
    <row r="251" spans="1:11" x14ac:dyDescent="0.3">
      <c r="A251" s="875"/>
      <c r="B251" s="877"/>
      <c r="C251" s="877"/>
      <c r="D251" s="870"/>
      <c r="E251" s="870"/>
      <c r="F251" s="871"/>
      <c r="G251" s="854"/>
      <c r="H251" s="871"/>
      <c r="I251" s="879"/>
      <c r="J251" s="871"/>
      <c r="K251" s="876"/>
    </row>
    <row r="252" spans="1:11" x14ac:dyDescent="0.3">
      <c r="A252" s="883"/>
      <c r="B252" s="884"/>
      <c r="C252" s="884"/>
      <c r="D252" s="885"/>
      <c r="E252" s="885"/>
      <c r="F252" s="887"/>
      <c r="G252" s="886"/>
      <c r="H252" s="887"/>
      <c r="I252" s="888"/>
      <c r="J252" s="887"/>
      <c r="K252" s="889"/>
    </row>
    <row r="253" spans="1:11" x14ac:dyDescent="0.3">
      <c r="A253" s="810"/>
      <c r="B253" s="810"/>
      <c r="C253" s="344"/>
      <c r="D253" s="890"/>
      <c r="E253" s="344"/>
    </row>
    <row r="268" spans="1:20" s="109" customFormat="1" x14ac:dyDescent="0.3">
      <c r="A268" s="636"/>
      <c r="B268" s="636"/>
      <c r="K268" s="105"/>
      <c r="L268" s="105"/>
      <c r="M268" s="105"/>
      <c r="P268" s="642"/>
      <c r="T268" s="857"/>
    </row>
    <row r="269" spans="1:20" s="109" customFormat="1" x14ac:dyDescent="0.3">
      <c r="A269" s="636"/>
      <c r="B269" s="636"/>
      <c r="K269" s="105"/>
      <c r="L269" s="105"/>
      <c r="M269" s="105"/>
      <c r="P269" s="642"/>
      <c r="T269" s="857"/>
    </row>
  </sheetData>
  <sheetProtection sheet="1" objects="1" scenarios="1" formatCells="0" formatColumns="0" formatRows="0" insertHyperlinks="0" selectLockedCells="1" sort="0" autoFilter="0"/>
  <mergeCells count="41">
    <mergeCell ref="E27:F27"/>
    <mergeCell ref="S3:S6"/>
    <mergeCell ref="Y3:Y5"/>
    <mergeCell ref="E10:F10"/>
    <mergeCell ref="I10:J10"/>
    <mergeCell ref="M10:N10"/>
    <mergeCell ref="H3:H6"/>
    <mergeCell ref="I3:I6"/>
    <mergeCell ref="K3:K6"/>
    <mergeCell ref="M3:M6"/>
    <mergeCell ref="O3:O6"/>
    <mergeCell ref="Q3:Q6"/>
    <mergeCell ref="G10:H10"/>
    <mergeCell ref="V11:V14"/>
    <mergeCell ref="V15:V18"/>
    <mergeCell ref="V19:V22"/>
    <mergeCell ref="V45:V48"/>
    <mergeCell ref="E61:F61"/>
    <mergeCell ref="V70:V73"/>
    <mergeCell ref="V74:V77"/>
    <mergeCell ref="E44:F44"/>
    <mergeCell ref="G61:H61"/>
    <mergeCell ref="I61:J61"/>
    <mergeCell ref="M61:N61"/>
    <mergeCell ref="V49:V52"/>
    <mergeCell ref="V53:V56"/>
    <mergeCell ref="V57:V60"/>
    <mergeCell ref="V62:V65"/>
    <mergeCell ref="V66:V69"/>
    <mergeCell ref="U3:U4"/>
    <mergeCell ref="V23:V26"/>
    <mergeCell ref="G44:H44"/>
    <mergeCell ref="I44:J44"/>
    <mergeCell ref="M44:N44"/>
    <mergeCell ref="G27:H27"/>
    <mergeCell ref="I27:J27"/>
    <mergeCell ref="M27:N27"/>
    <mergeCell ref="V28:V31"/>
    <mergeCell ref="V32:V35"/>
    <mergeCell ref="V36:V39"/>
    <mergeCell ref="V40:V43"/>
  </mergeCells>
  <conditionalFormatting sqref="B11:B26 B28:B43 B45:B60 B62:B77">
    <cfRule type="iconSet" priority="1">
      <iconSet iconSet="3Signs" showValue="0" reverse="1">
        <cfvo type="percent" val="0"/>
        <cfvo type="num" val="2"/>
        <cfvo type="num" val="3"/>
      </iconSet>
    </cfRule>
  </conditionalFormatting>
  <conditionalFormatting sqref="B11:C26 E11:R26 B28:C43 E28:R43 B45:C60 E45:R60 B62:C77 E62:R77">
    <cfRule type="expression" dxfId="137" priority="2">
      <formula>MOD(ROW(A1),2)=1</formula>
    </cfRule>
    <cfRule type="expression" dxfId="136" priority="3">
      <formula>MOD(ROW(A2),1)=0</formula>
    </cfRule>
  </conditionalFormatting>
  <conditionalFormatting sqref="H79:H81">
    <cfRule type="iconSet" priority="31">
      <iconSet iconSet="5Rating">
        <cfvo type="percent" val="0"/>
        <cfvo type="num" val="1"/>
        <cfvo type="num" val="2"/>
        <cfvo type="num" val="3"/>
        <cfvo type="num" val="4"/>
      </iconSet>
    </cfRule>
  </conditionalFormatting>
  <conditionalFormatting sqref="I79:O81">
    <cfRule type="iconSet" priority="30">
      <iconSet iconSet="5Rating">
        <cfvo type="percent" val="0"/>
        <cfvo type="num" val="1"/>
        <cfvo type="num" val="2"/>
        <cfvo type="num" val="3"/>
        <cfvo type="num" val="4"/>
      </iconSet>
    </cfRule>
  </conditionalFormatting>
  <conditionalFormatting sqref="P79:T81">
    <cfRule type="iconSet" priority="9818">
      <iconSet iconSet="5Rating">
        <cfvo type="percent" val="0"/>
        <cfvo type="num" val="1"/>
        <cfvo type="num" val="2"/>
        <cfvo type="num" val="3"/>
        <cfvo type="num" val="4"/>
      </iconSet>
    </cfRule>
  </conditionalFormatting>
  <conditionalFormatting sqref="S11:S26 S28:S43 S45:S60 S62:S77">
    <cfRule type="expression" dxfId="135" priority="17">
      <formula>ISBLANK(S11)</formula>
    </cfRule>
  </conditionalFormatting>
  <dataValidations count="3">
    <dataValidation type="list" allowBlank="1" showInputMessage="1" showErrorMessage="1" sqref="W79:X81" xr:uid="{00000000-0002-0000-2E00-000000000000}">
      <formula1>"1,2,3,4,5,6,7,8,9,10,11"</formula1>
    </dataValidation>
    <dataValidation type="list" allowBlank="1" showInputMessage="1" showErrorMessage="1" sqref="J79:J81 M79:M81" xr:uid="{00000000-0002-0000-2E00-000001000000}">
      <formula1>"1,2,3"</formula1>
    </dataValidation>
    <dataValidation type="whole" allowBlank="1" showInputMessage="1" showErrorMessage="1" sqref="S11:S77" xr:uid="{00000000-0002-0000-2E00-000002000000}">
      <formula1>1</formula1>
      <formula2>5</formula2>
    </dataValidation>
  </dataValidations>
  <hyperlinks>
    <hyperlink ref="V6" location="Fremd!A1" display="Fremd!A1" xr:uid="{00000000-0004-0000-2E00-000000000000}"/>
  </hyperlinks>
  <printOptions horizontalCentered="1"/>
  <pageMargins left="0.23622047244094491" right="0.23622047244094491" top="0.55118110236220474" bottom="0.55118110236220474" header="0.11811023622047245" footer="0.31496062992125984"/>
  <pageSetup paperSize="8" scale="95" orientation="portrait" r:id="rId1"/>
  <headerFooter>
    <oddFooter>&amp;R&amp;9&amp;K01+049&amp;P/&amp;N</oddFooter>
  </headerFooter>
  <rowBreaks count="2" manualBreakCount="2">
    <brk id="43" max="16383" man="1"/>
    <brk id="7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04481" r:id="rId4" name="Group Box 1">
              <controlPr defaultSize="0" print="0" autoFill="0" autoPict="0">
                <anchor moveWithCells="1">
                  <from>
                    <xdr:col>7</xdr:col>
                    <xdr:colOff>53340</xdr:colOff>
                    <xdr:row>11</xdr:row>
                    <xdr:rowOff>76200</xdr:rowOff>
                  </from>
                  <to>
                    <xdr:col>17</xdr:col>
                    <xdr:colOff>114300</xdr:colOff>
                    <xdr:row>11</xdr:row>
                    <xdr:rowOff>274320</xdr:rowOff>
                  </to>
                </anchor>
              </controlPr>
            </control>
          </mc:Choice>
        </mc:AlternateContent>
        <mc:AlternateContent xmlns:mc="http://schemas.openxmlformats.org/markup-compatibility/2006">
          <mc:Choice Requires="x14">
            <control shapeId="404482" r:id="rId5" name="Option Button 2">
              <controlPr defaultSize="0" autoFill="0" autoLine="0" autoPict="0">
                <anchor moveWithCells="1">
                  <from>
                    <xdr:col>8</xdr:col>
                    <xdr:colOff>68580</xdr:colOff>
                    <xdr:row>11</xdr:row>
                    <xdr:rowOff>106680</xdr:rowOff>
                  </from>
                  <to>
                    <xdr:col>8</xdr:col>
                    <xdr:colOff>297180</xdr:colOff>
                    <xdr:row>11</xdr:row>
                    <xdr:rowOff>243840</xdr:rowOff>
                  </to>
                </anchor>
              </controlPr>
            </control>
          </mc:Choice>
        </mc:AlternateContent>
        <mc:AlternateContent xmlns:mc="http://schemas.openxmlformats.org/markup-compatibility/2006">
          <mc:Choice Requires="x14">
            <control shapeId="404483" r:id="rId6" name="Option Button 3">
              <controlPr defaultSize="0" autoFill="0" autoLine="0" autoPict="0">
                <anchor moveWithCells="1">
                  <from>
                    <xdr:col>10</xdr:col>
                    <xdr:colOff>68580</xdr:colOff>
                    <xdr:row>11</xdr:row>
                    <xdr:rowOff>106680</xdr:rowOff>
                  </from>
                  <to>
                    <xdr:col>10</xdr:col>
                    <xdr:colOff>297180</xdr:colOff>
                    <xdr:row>11</xdr:row>
                    <xdr:rowOff>243840</xdr:rowOff>
                  </to>
                </anchor>
              </controlPr>
            </control>
          </mc:Choice>
        </mc:AlternateContent>
        <mc:AlternateContent xmlns:mc="http://schemas.openxmlformats.org/markup-compatibility/2006">
          <mc:Choice Requires="x14">
            <control shapeId="404484" r:id="rId7" name="Option Button 4">
              <controlPr defaultSize="0" autoFill="0" autoLine="0" autoPict="0">
                <anchor moveWithCells="1">
                  <from>
                    <xdr:col>12</xdr:col>
                    <xdr:colOff>68580</xdr:colOff>
                    <xdr:row>11</xdr:row>
                    <xdr:rowOff>106680</xdr:rowOff>
                  </from>
                  <to>
                    <xdr:col>12</xdr:col>
                    <xdr:colOff>297180</xdr:colOff>
                    <xdr:row>11</xdr:row>
                    <xdr:rowOff>243840</xdr:rowOff>
                  </to>
                </anchor>
              </controlPr>
            </control>
          </mc:Choice>
        </mc:AlternateContent>
        <mc:AlternateContent xmlns:mc="http://schemas.openxmlformats.org/markup-compatibility/2006">
          <mc:Choice Requires="x14">
            <control shapeId="404485" r:id="rId8" name="Option Button 5">
              <controlPr defaultSize="0" autoFill="0" autoLine="0" autoPict="0">
                <anchor moveWithCells="1">
                  <from>
                    <xdr:col>14</xdr:col>
                    <xdr:colOff>68580</xdr:colOff>
                    <xdr:row>11</xdr:row>
                    <xdr:rowOff>106680</xdr:rowOff>
                  </from>
                  <to>
                    <xdr:col>14</xdr:col>
                    <xdr:colOff>297180</xdr:colOff>
                    <xdr:row>11</xdr:row>
                    <xdr:rowOff>243840</xdr:rowOff>
                  </to>
                </anchor>
              </controlPr>
            </control>
          </mc:Choice>
        </mc:AlternateContent>
        <mc:AlternateContent xmlns:mc="http://schemas.openxmlformats.org/markup-compatibility/2006">
          <mc:Choice Requires="x14">
            <control shapeId="404486" r:id="rId9" name="Option Button 6">
              <controlPr defaultSize="0" autoFill="0" autoLine="0" autoPict="0">
                <anchor moveWithCells="1">
                  <from>
                    <xdr:col>16</xdr:col>
                    <xdr:colOff>68580</xdr:colOff>
                    <xdr:row>11</xdr:row>
                    <xdr:rowOff>106680</xdr:rowOff>
                  </from>
                  <to>
                    <xdr:col>16</xdr:col>
                    <xdr:colOff>297180</xdr:colOff>
                    <xdr:row>11</xdr:row>
                    <xdr:rowOff>243840</xdr:rowOff>
                  </to>
                </anchor>
              </controlPr>
            </control>
          </mc:Choice>
        </mc:AlternateContent>
        <mc:AlternateContent xmlns:mc="http://schemas.openxmlformats.org/markup-compatibility/2006">
          <mc:Choice Requires="x14">
            <control shapeId="404487" r:id="rId10" name="Group Box 7">
              <controlPr defaultSize="0" print="0" autoFill="0" autoPict="0">
                <anchor moveWithCells="1">
                  <from>
                    <xdr:col>7</xdr:col>
                    <xdr:colOff>53340</xdr:colOff>
                    <xdr:row>12</xdr:row>
                    <xdr:rowOff>83820</xdr:rowOff>
                  </from>
                  <to>
                    <xdr:col>17</xdr:col>
                    <xdr:colOff>114300</xdr:colOff>
                    <xdr:row>12</xdr:row>
                    <xdr:rowOff>281940</xdr:rowOff>
                  </to>
                </anchor>
              </controlPr>
            </control>
          </mc:Choice>
        </mc:AlternateContent>
        <mc:AlternateContent xmlns:mc="http://schemas.openxmlformats.org/markup-compatibility/2006">
          <mc:Choice Requires="x14">
            <control shapeId="404488" r:id="rId11" name="Option Button 8">
              <controlPr defaultSize="0" autoFill="0" autoLine="0" autoPict="0">
                <anchor moveWithCells="1">
                  <from>
                    <xdr:col>8</xdr:col>
                    <xdr:colOff>68580</xdr:colOff>
                    <xdr:row>12</xdr:row>
                    <xdr:rowOff>114300</xdr:rowOff>
                  </from>
                  <to>
                    <xdr:col>8</xdr:col>
                    <xdr:colOff>297180</xdr:colOff>
                    <xdr:row>12</xdr:row>
                    <xdr:rowOff>251460</xdr:rowOff>
                  </to>
                </anchor>
              </controlPr>
            </control>
          </mc:Choice>
        </mc:AlternateContent>
        <mc:AlternateContent xmlns:mc="http://schemas.openxmlformats.org/markup-compatibility/2006">
          <mc:Choice Requires="x14">
            <control shapeId="404489" r:id="rId12" name="Option Button 9">
              <controlPr defaultSize="0" autoFill="0" autoLine="0" autoPict="0">
                <anchor moveWithCells="1">
                  <from>
                    <xdr:col>10</xdr:col>
                    <xdr:colOff>68580</xdr:colOff>
                    <xdr:row>12</xdr:row>
                    <xdr:rowOff>114300</xdr:rowOff>
                  </from>
                  <to>
                    <xdr:col>10</xdr:col>
                    <xdr:colOff>297180</xdr:colOff>
                    <xdr:row>12</xdr:row>
                    <xdr:rowOff>251460</xdr:rowOff>
                  </to>
                </anchor>
              </controlPr>
            </control>
          </mc:Choice>
        </mc:AlternateContent>
        <mc:AlternateContent xmlns:mc="http://schemas.openxmlformats.org/markup-compatibility/2006">
          <mc:Choice Requires="x14">
            <control shapeId="404490" r:id="rId13" name="Option Button 10">
              <controlPr defaultSize="0" autoFill="0" autoLine="0" autoPict="0">
                <anchor moveWithCells="1">
                  <from>
                    <xdr:col>12</xdr:col>
                    <xdr:colOff>68580</xdr:colOff>
                    <xdr:row>12</xdr:row>
                    <xdr:rowOff>114300</xdr:rowOff>
                  </from>
                  <to>
                    <xdr:col>12</xdr:col>
                    <xdr:colOff>297180</xdr:colOff>
                    <xdr:row>12</xdr:row>
                    <xdr:rowOff>251460</xdr:rowOff>
                  </to>
                </anchor>
              </controlPr>
            </control>
          </mc:Choice>
        </mc:AlternateContent>
        <mc:AlternateContent xmlns:mc="http://schemas.openxmlformats.org/markup-compatibility/2006">
          <mc:Choice Requires="x14">
            <control shapeId="404491" r:id="rId14" name="Option Button 11">
              <controlPr defaultSize="0" autoFill="0" autoLine="0" autoPict="0">
                <anchor moveWithCells="1">
                  <from>
                    <xdr:col>14</xdr:col>
                    <xdr:colOff>68580</xdr:colOff>
                    <xdr:row>12</xdr:row>
                    <xdr:rowOff>114300</xdr:rowOff>
                  </from>
                  <to>
                    <xdr:col>14</xdr:col>
                    <xdr:colOff>297180</xdr:colOff>
                    <xdr:row>12</xdr:row>
                    <xdr:rowOff>251460</xdr:rowOff>
                  </to>
                </anchor>
              </controlPr>
            </control>
          </mc:Choice>
        </mc:AlternateContent>
        <mc:AlternateContent xmlns:mc="http://schemas.openxmlformats.org/markup-compatibility/2006">
          <mc:Choice Requires="x14">
            <control shapeId="404492" r:id="rId15" name="Option Button 12">
              <controlPr defaultSize="0" autoFill="0" autoLine="0" autoPict="0">
                <anchor moveWithCells="1">
                  <from>
                    <xdr:col>16</xdr:col>
                    <xdr:colOff>68580</xdr:colOff>
                    <xdr:row>12</xdr:row>
                    <xdr:rowOff>114300</xdr:rowOff>
                  </from>
                  <to>
                    <xdr:col>16</xdr:col>
                    <xdr:colOff>297180</xdr:colOff>
                    <xdr:row>12</xdr:row>
                    <xdr:rowOff>251460</xdr:rowOff>
                  </to>
                </anchor>
              </controlPr>
            </control>
          </mc:Choice>
        </mc:AlternateContent>
        <mc:AlternateContent xmlns:mc="http://schemas.openxmlformats.org/markup-compatibility/2006">
          <mc:Choice Requires="x14">
            <control shapeId="404493" r:id="rId16" name="Group Box 13">
              <controlPr defaultSize="0" print="0" autoFill="0" autoPict="0">
                <anchor moveWithCells="1">
                  <from>
                    <xdr:col>7</xdr:col>
                    <xdr:colOff>53340</xdr:colOff>
                    <xdr:row>13</xdr:row>
                    <xdr:rowOff>83820</xdr:rowOff>
                  </from>
                  <to>
                    <xdr:col>17</xdr:col>
                    <xdr:colOff>114300</xdr:colOff>
                    <xdr:row>13</xdr:row>
                    <xdr:rowOff>281940</xdr:rowOff>
                  </to>
                </anchor>
              </controlPr>
            </control>
          </mc:Choice>
        </mc:AlternateContent>
        <mc:AlternateContent xmlns:mc="http://schemas.openxmlformats.org/markup-compatibility/2006">
          <mc:Choice Requires="x14">
            <control shapeId="404494" r:id="rId17" name="Option Button 14">
              <controlPr defaultSize="0" autoFill="0" autoLine="0" autoPict="0">
                <anchor moveWithCells="1">
                  <from>
                    <xdr:col>8</xdr:col>
                    <xdr:colOff>68580</xdr:colOff>
                    <xdr:row>13</xdr:row>
                    <xdr:rowOff>121920</xdr:rowOff>
                  </from>
                  <to>
                    <xdr:col>8</xdr:col>
                    <xdr:colOff>297180</xdr:colOff>
                    <xdr:row>13</xdr:row>
                    <xdr:rowOff>243840</xdr:rowOff>
                  </to>
                </anchor>
              </controlPr>
            </control>
          </mc:Choice>
        </mc:AlternateContent>
        <mc:AlternateContent xmlns:mc="http://schemas.openxmlformats.org/markup-compatibility/2006">
          <mc:Choice Requires="x14">
            <control shapeId="404495" r:id="rId18" name="Option Button 15">
              <controlPr defaultSize="0" autoFill="0" autoLine="0" autoPict="0">
                <anchor moveWithCells="1">
                  <from>
                    <xdr:col>10</xdr:col>
                    <xdr:colOff>68580</xdr:colOff>
                    <xdr:row>13</xdr:row>
                    <xdr:rowOff>121920</xdr:rowOff>
                  </from>
                  <to>
                    <xdr:col>10</xdr:col>
                    <xdr:colOff>297180</xdr:colOff>
                    <xdr:row>13</xdr:row>
                    <xdr:rowOff>243840</xdr:rowOff>
                  </to>
                </anchor>
              </controlPr>
            </control>
          </mc:Choice>
        </mc:AlternateContent>
        <mc:AlternateContent xmlns:mc="http://schemas.openxmlformats.org/markup-compatibility/2006">
          <mc:Choice Requires="x14">
            <control shapeId="404496" r:id="rId19" name="Option Button 16">
              <controlPr defaultSize="0" autoFill="0" autoLine="0" autoPict="0">
                <anchor moveWithCells="1">
                  <from>
                    <xdr:col>12</xdr:col>
                    <xdr:colOff>68580</xdr:colOff>
                    <xdr:row>13</xdr:row>
                    <xdr:rowOff>121920</xdr:rowOff>
                  </from>
                  <to>
                    <xdr:col>12</xdr:col>
                    <xdr:colOff>297180</xdr:colOff>
                    <xdr:row>13</xdr:row>
                    <xdr:rowOff>243840</xdr:rowOff>
                  </to>
                </anchor>
              </controlPr>
            </control>
          </mc:Choice>
        </mc:AlternateContent>
        <mc:AlternateContent xmlns:mc="http://schemas.openxmlformats.org/markup-compatibility/2006">
          <mc:Choice Requires="x14">
            <control shapeId="404497" r:id="rId20" name="Option Button 17">
              <controlPr defaultSize="0" autoFill="0" autoLine="0" autoPict="0">
                <anchor moveWithCells="1">
                  <from>
                    <xdr:col>14</xdr:col>
                    <xdr:colOff>68580</xdr:colOff>
                    <xdr:row>13</xdr:row>
                    <xdr:rowOff>121920</xdr:rowOff>
                  </from>
                  <to>
                    <xdr:col>14</xdr:col>
                    <xdr:colOff>297180</xdr:colOff>
                    <xdr:row>13</xdr:row>
                    <xdr:rowOff>243840</xdr:rowOff>
                  </to>
                </anchor>
              </controlPr>
            </control>
          </mc:Choice>
        </mc:AlternateContent>
        <mc:AlternateContent xmlns:mc="http://schemas.openxmlformats.org/markup-compatibility/2006">
          <mc:Choice Requires="x14">
            <control shapeId="404498" r:id="rId21" name="Option Button 18">
              <controlPr defaultSize="0" autoFill="0" autoLine="0" autoPict="0">
                <anchor moveWithCells="1">
                  <from>
                    <xdr:col>16</xdr:col>
                    <xdr:colOff>68580</xdr:colOff>
                    <xdr:row>13</xdr:row>
                    <xdr:rowOff>121920</xdr:rowOff>
                  </from>
                  <to>
                    <xdr:col>16</xdr:col>
                    <xdr:colOff>297180</xdr:colOff>
                    <xdr:row>13</xdr:row>
                    <xdr:rowOff>243840</xdr:rowOff>
                  </to>
                </anchor>
              </controlPr>
            </control>
          </mc:Choice>
        </mc:AlternateContent>
        <mc:AlternateContent xmlns:mc="http://schemas.openxmlformats.org/markup-compatibility/2006">
          <mc:Choice Requires="x14">
            <control shapeId="404541" r:id="rId22" name="Group Box 61">
              <controlPr defaultSize="0" print="0" autoFill="0" autoPict="0">
                <anchor moveWithCells="1">
                  <from>
                    <xdr:col>7</xdr:col>
                    <xdr:colOff>45720</xdr:colOff>
                    <xdr:row>10</xdr:row>
                    <xdr:rowOff>68580</xdr:rowOff>
                  </from>
                  <to>
                    <xdr:col>17</xdr:col>
                    <xdr:colOff>114300</xdr:colOff>
                    <xdr:row>10</xdr:row>
                    <xdr:rowOff>266700</xdr:rowOff>
                  </to>
                </anchor>
              </controlPr>
            </control>
          </mc:Choice>
        </mc:AlternateContent>
        <mc:AlternateContent xmlns:mc="http://schemas.openxmlformats.org/markup-compatibility/2006">
          <mc:Choice Requires="x14">
            <control shapeId="404542" r:id="rId23" name="Option Button 62">
              <controlPr defaultSize="0" autoFill="0" autoLine="0" autoPict="0">
                <anchor moveWithCells="1">
                  <from>
                    <xdr:col>8</xdr:col>
                    <xdr:colOff>60960</xdr:colOff>
                    <xdr:row>10</xdr:row>
                    <xdr:rowOff>99060</xdr:rowOff>
                  </from>
                  <to>
                    <xdr:col>8</xdr:col>
                    <xdr:colOff>289560</xdr:colOff>
                    <xdr:row>10</xdr:row>
                    <xdr:rowOff>236220</xdr:rowOff>
                  </to>
                </anchor>
              </controlPr>
            </control>
          </mc:Choice>
        </mc:AlternateContent>
        <mc:AlternateContent xmlns:mc="http://schemas.openxmlformats.org/markup-compatibility/2006">
          <mc:Choice Requires="x14">
            <control shapeId="404543" r:id="rId24" name="Option Button 63">
              <controlPr defaultSize="0" autoFill="0" autoLine="0" autoPict="0">
                <anchor moveWithCells="1">
                  <from>
                    <xdr:col>10</xdr:col>
                    <xdr:colOff>60960</xdr:colOff>
                    <xdr:row>10</xdr:row>
                    <xdr:rowOff>99060</xdr:rowOff>
                  </from>
                  <to>
                    <xdr:col>10</xdr:col>
                    <xdr:colOff>289560</xdr:colOff>
                    <xdr:row>10</xdr:row>
                    <xdr:rowOff>236220</xdr:rowOff>
                  </to>
                </anchor>
              </controlPr>
            </control>
          </mc:Choice>
        </mc:AlternateContent>
        <mc:AlternateContent xmlns:mc="http://schemas.openxmlformats.org/markup-compatibility/2006">
          <mc:Choice Requires="x14">
            <control shapeId="404544" r:id="rId25" name="Option Button 64">
              <controlPr defaultSize="0" autoFill="0" autoLine="0" autoPict="0">
                <anchor moveWithCells="1">
                  <from>
                    <xdr:col>12</xdr:col>
                    <xdr:colOff>68580</xdr:colOff>
                    <xdr:row>10</xdr:row>
                    <xdr:rowOff>99060</xdr:rowOff>
                  </from>
                  <to>
                    <xdr:col>12</xdr:col>
                    <xdr:colOff>289560</xdr:colOff>
                    <xdr:row>10</xdr:row>
                    <xdr:rowOff>236220</xdr:rowOff>
                  </to>
                </anchor>
              </controlPr>
            </control>
          </mc:Choice>
        </mc:AlternateContent>
        <mc:AlternateContent xmlns:mc="http://schemas.openxmlformats.org/markup-compatibility/2006">
          <mc:Choice Requires="x14">
            <control shapeId="404545" r:id="rId26" name="Option Button 65">
              <controlPr defaultSize="0" autoFill="0" autoLine="0" autoPict="0">
                <anchor moveWithCells="1">
                  <from>
                    <xdr:col>14</xdr:col>
                    <xdr:colOff>68580</xdr:colOff>
                    <xdr:row>10</xdr:row>
                    <xdr:rowOff>99060</xdr:rowOff>
                  </from>
                  <to>
                    <xdr:col>14</xdr:col>
                    <xdr:colOff>289560</xdr:colOff>
                    <xdr:row>10</xdr:row>
                    <xdr:rowOff>236220</xdr:rowOff>
                  </to>
                </anchor>
              </controlPr>
            </control>
          </mc:Choice>
        </mc:AlternateContent>
        <mc:AlternateContent xmlns:mc="http://schemas.openxmlformats.org/markup-compatibility/2006">
          <mc:Choice Requires="x14">
            <control shapeId="404546" r:id="rId27" name="Option Button 66">
              <controlPr defaultSize="0" autoFill="0" autoLine="0" autoPict="0">
                <anchor moveWithCells="1">
                  <from>
                    <xdr:col>16</xdr:col>
                    <xdr:colOff>68580</xdr:colOff>
                    <xdr:row>10</xdr:row>
                    <xdr:rowOff>99060</xdr:rowOff>
                  </from>
                  <to>
                    <xdr:col>16</xdr:col>
                    <xdr:colOff>289560</xdr:colOff>
                    <xdr:row>10</xdr:row>
                    <xdr:rowOff>236220</xdr:rowOff>
                  </to>
                </anchor>
              </controlPr>
            </control>
          </mc:Choice>
        </mc:AlternateContent>
        <mc:AlternateContent xmlns:mc="http://schemas.openxmlformats.org/markup-compatibility/2006">
          <mc:Choice Requires="x14">
            <control shapeId="404716" r:id="rId28" name="Group Box 236">
              <controlPr defaultSize="0" print="0" autoFill="0" autoPict="0">
                <anchor moveWithCells="1">
                  <from>
                    <xdr:col>22</xdr:col>
                    <xdr:colOff>327660</xdr:colOff>
                    <xdr:row>10</xdr:row>
                    <xdr:rowOff>228600</xdr:rowOff>
                  </from>
                  <to>
                    <xdr:col>27</xdr:col>
                    <xdr:colOff>220980</xdr:colOff>
                    <xdr:row>11</xdr:row>
                    <xdr:rowOff>114300</xdr:rowOff>
                  </to>
                </anchor>
              </controlPr>
            </control>
          </mc:Choice>
        </mc:AlternateContent>
        <mc:AlternateContent xmlns:mc="http://schemas.openxmlformats.org/markup-compatibility/2006">
          <mc:Choice Requires="x14">
            <control shapeId="404718" r:id="rId29" name="Group Box 238">
              <controlPr defaultSize="0" print="0" autoFill="0" autoPict="0">
                <anchor moveWithCells="1">
                  <from>
                    <xdr:col>7</xdr:col>
                    <xdr:colOff>53340</xdr:colOff>
                    <xdr:row>14</xdr:row>
                    <xdr:rowOff>83820</xdr:rowOff>
                  </from>
                  <to>
                    <xdr:col>17</xdr:col>
                    <xdr:colOff>114300</xdr:colOff>
                    <xdr:row>14</xdr:row>
                    <xdr:rowOff>281940</xdr:rowOff>
                  </to>
                </anchor>
              </controlPr>
            </control>
          </mc:Choice>
        </mc:AlternateContent>
        <mc:AlternateContent xmlns:mc="http://schemas.openxmlformats.org/markup-compatibility/2006">
          <mc:Choice Requires="x14">
            <control shapeId="404719" r:id="rId30" name="Option Button 239">
              <controlPr defaultSize="0" autoFill="0" autoLine="0" autoPict="0">
                <anchor moveWithCells="1">
                  <from>
                    <xdr:col>8</xdr:col>
                    <xdr:colOff>68580</xdr:colOff>
                    <xdr:row>14</xdr:row>
                    <xdr:rowOff>121920</xdr:rowOff>
                  </from>
                  <to>
                    <xdr:col>8</xdr:col>
                    <xdr:colOff>297180</xdr:colOff>
                    <xdr:row>14</xdr:row>
                    <xdr:rowOff>243840</xdr:rowOff>
                  </to>
                </anchor>
              </controlPr>
            </control>
          </mc:Choice>
        </mc:AlternateContent>
        <mc:AlternateContent xmlns:mc="http://schemas.openxmlformats.org/markup-compatibility/2006">
          <mc:Choice Requires="x14">
            <control shapeId="404720" r:id="rId31" name="Option Button 240">
              <controlPr defaultSize="0" autoFill="0" autoLine="0" autoPict="0">
                <anchor moveWithCells="1">
                  <from>
                    <xdr:col>10</xdr:col>
                    <xdr:colOff>68580</xdr:colOff>
                    <xdr:row>14</xdr:row>
                    <xdr:rowOff>121920</xdr:rowOff>
                  </from>
                  <to>
                    <xdr:col>10</xdr:col>
                    <xdr:colOff>297180</xdr:colOff>
                    <xdr:row>14</xdr:row>
                    <xdr:rowOff>243840</xdr:rowOff>
                  </to>
                </anchor>
              </controlPr>
            </control>
          </mc:Choice>
        </mc:AlternateContent>
        <mc:AlternateContent xmlns:mc="http://schemas.openxmlformats.org/markup-compatibility/2006">
          <mc:Choice Requires="x14">
            <control shapeId="404721" r:id="rId32" name="Option Button 241">
              <controlPr defaultSize="0" autoFill="0" autoLine="0" autoPict="0">
                <anchor moveWithCells="1">
                  <from>
                    <xdr:col>12</xdr:col>
                    <xdr:colOff>68580</xdr:colOff>
                    <xdr:row>14</xdr:row>
                    <xdr:rowOff>121920</xdr:rowOff>
                  </from>
                  <to>
                    <xdr:col>12</xdr:col>
                    <xdr:colOff>297180</xdr:colOff>
                    <xdr:row>14</xdr:row>
                    <xdr:rowOff>243840</xdr:rowOff>
                  </to>
                </anchor>
              </controlPr>
            </control>
          </mc:Choice>
        </mc:AlternateContent>
        <mc:AlternateContent xmlns:mc="http://schemas.openxmlformats.org/markup-compatibility/2006">
          <mc:Choice Requires="x14">
            <control shapeId="404722" r:id="rId33" name="Option Button 242">
              <controlPr defaultSize="0" autoFill="0" autoLine="0" autoPict="0">
                <anchor moveWithCells="1">
                  <from>
                    <xdr:col>14</xdr:col>
                    <xdr:colOff>68580</xdr:colOff>
                    <xdr:row>14</xdr:row>
                    <xdr:rowOff>121920</xdr:rowOff>
                  </from>
                  <to>
                    <xdr:col>14</xdr:col>
                    <xdr:colOff>297180</xdr:colOff>
                    <xdr:row>14</xdr:row>
                    <xdr:rowOff>243840</xdr:rowOff>
                  </to>
                </anchor>
              </controlPr>
            </control>
          </mc:Choice>
        </mc:AlternateContent>
        <mc:AlternateContent xmlns:mc="http://schemas.openxmlformats.org/markup-compatibility/2006">
          <mc:Choice Requires="x14">
            <control shapeId="404723" r:id="rId34" name="Option Button 243">
              <controlPr defaultSize="0" autoFill="0" autoLine="0" autoPict="0">
                <anchor moveWithCells="1">
                  <from>
                    <xdr:col>16</xdr:col>
                    <xdr:colOff>68580</xdr:colOff>
                    <xdr:row>14</xdr:row>
                    <xdr:rowOff>121920</xdr:rowOff>
                  </from>
                  <to>
                    <xdr:col>16</xdr:col>
                    <xdr:colOff>297180</xdr:colOff>
                    <xdr:row>14</xdr:row>
                    <xdr:rowOff>243840</xdr:rowOff>
                  </to>
                </anchor>
              </controlPr>
            </control>
          </mc:Choice>
        </mc:AlternateContent>
        <mc:AlternateContent xmlns:mc="http://schemas.openxmlformats.org/markup-compatibility/2006">
          <mc:Choice Requires="x14">
            <control shapeId="404724" r:id="rId35" name="Group Box 244">
              <controlPr defaultSize="0" print="0" autoFill="0" autoPict="0">
                <anchor moveWithCells="1">
                  <from>
                    <xdr:col>7</xdr:col>
                    <xdr:colOff>53340</xdr:colOff>
                    <xdr:row>15</xdr:row>
                    <xdr:rowOff>83820</xdr:rowOff>
                  </from>
                  <to>
                    <xdr:col>17</xdr:col>
                    <xdr:colOff>114300</xdr:colOff>
                    <xdr:row>15</xdr:row>
                    <xdr:rowOff>274320</xdr:rowOff>
                  </to>
                </anchor>
              </controlPr>
            </control>
          </mc:Choice>
        </mc:AlternateContent>
        <mc:AlternateContent xmlns:mc="http://schemas.openxmlformats.org/markup-compatibility/2006">
          <mc:Choice Requires="x14">
            <control shapeId="404725" r:id="rId36" name="Option Button 245">
              <controlPr defaultSize="0" autoFill="0" autoLine="0" autoPict="0">
                <anchor moveWithCells="1">
                  <from>
                    <xdr:col>8</xdr:col>
                    <xdr:colOff>68580</xdr:colOff>
                    <xdr:row>15</xdr:row>
                    <xdr:rowOff>114300</xdr:rowOff>
                  </from>
                  <to>
                    <xdr:col>8</xdr:col>
                    <xdr:colOff>297180</xdr:colOff>
                    <xdr:row>15</xdr:row>
                    <xdr:rowOff>243840</xdr:rowOff>
                  </to>
                </anchor>
              </controlPr>
            </control>
          </mc:Choice>
        </mc:AlternateContent>
        <mc:AlternateContent xmlns:mc="http://schemas.openxmlformats.org/markup-compatibility/2006">
          <mc:Choice Requires="x14">
            <control shapeId="404726" r:id="rId37" name="Option Button 246">
              <controlPr defaultSize="0" autoFill="0" autoLine="0" autoPict="0">
                <anchor moveWithCells="1">
                  <from>
                    <xdr:col>10</xdr:col>
                    <xdr:colOff>68580</xdr:colOff>
                    <xdr:row>15</xdr:row>
                    <xdr:rowOff>114300</xdr:rowOff>
                  </from>
                  <to>
                    <xdr:col>10</xdr:col>
                    <xdr:colOff>297180</xdr:colOff>
                    <xdr:row>15</xdr:row>
                    <xdr:rowOff>243840</xdr:rowOff>
                  </to>
                </anchor>
              </controlPr>
            </control>
          </mc:Choice>
        </mc:AlternateContent>
        <mc:AlternateContent xmlns:mc="http://schemas.openxmlformats.org/markup-compatibility/2006">
          <mc:Choice Requires="x14">
            <control shapeId="404727" r:id="rId38" name="Option Button 247">
              <controlPr defaultSize="0" autoFill="0" autoLine="0" autoPict="0">
                <anchor moveWithCells="1">
                  <from>
                    <xdr:col>12</xdr:col>
                    <xdr:colOff>68580</xdr:colOff>
                    <xdr:row>15</xdr:row>
                    <xdr:rowOff>114300</xdr:rowOff>
                  </from>
                  <to>
                    <xdr:col>12</xdr:col>
                    <xdr:colOff>297180</xdr:colOff>
                    <xdr:row>15</xdr:row>
                    <xdr:rowOff>243840</xdr:rowOff>
                  </to>
                </anchor>
              </controlPr>
            </control>
          </mc:Choice>
        </mc:AlternateContent>
        <mc:AlternateContent xmlns:mc="http://schemas.openxmlformats.org/markup-compatibility/2006">
          <mc:Choice Requires="x14">
            <control shapeId="404728" r:id="rId39" name="Option Button 248">
              <controlPr defaultSize="0" autoFill="0" autoLine="0" autoPict="0">
                <anchor moveWithCells="1">
                  <from>
                    <xdr:col>14</xdr:col>
                    <xdr:colOff>68580</xdr:colOff>
                    <xdr:row>15</xdr:row>
                    <xdr:rowOff>114300</xdr:rowOff>
                  </from>
                  <to>
                    <xdr:col>14</xdr:col>
                    <xdr:colOff>297180</xdr:colOff>
                    <xdr:row>15</xdr:row>
                    <xdr:rowOff>243840</xdr:rowOff>
                  </to>
                </anchor>
              </controlPr>
            </control>
          </mc:Choice>
        </mc:AlternateContent>
        <mc:AlternateContent xmlns:mc="http://schemas.openxmlformats.org/markup-compatibility/2006">
          <mc:Choice Requires="x14">
            <control shapeId="404729" r:id="rId40" name="Option Button 249">
              <controlPr defaultSize="0" autoFill="0" autoLine="0" autoPict="0">
                <anchor moveWithCells="1">
                  <from>
                    <xdr:col>16</xdr:col>
                    <xdr:colOff>68580</xdr:colOff>
                    <xdr:row>15</xdr:row>
                    <xdr:rowOff>114300</xdr:rowOff>
                  </from>
                  <to>
                    <xdr:col>16</xdr:col>
                    <xdr:colOff>297180</xdr:colOff>
                    <xdr:row>15</xdr:row>
                    <xdr:rowOff>243840</xdr:rowOff>
                  </to>
                </anchor>
              </controlPr>
            </control>
          </mc:Choice>
        </mc:AlternateContent>
        <mc:AlternateContent xmlns:mc="http://schemas.openxmlformats.org/markup-compatibility/2006">
          <mc:Choice Requires="x14">
            <control shapeId="404730" r:id="rId41" name="Group Box 250">
              <controlPr defaultSize="0" print="0" autoFill="0" autoPict="0">
                <anchor moveWithCells="1">
                  <from>
                    <xdr:col>7</xdr:col>
                    <xdr:colOff>53340</xdr:colOff>
                    <xdr:row>16</xdr:row>
                    <xdr:rowOff>76200</xdr:rowOff>
                  </from>
                  <to>
                    <xdr:col>17</xdr:col>
                    <xdr:colOff>114300</xdr:colOff>
                    <xdr:row>16</xdr:row>
                    <xdr:rowOff>274320</xdr:rowOff>
                  </to>
                </anchor>
              </controlPr>
            </control>
          </mc:Choice>
        </mc:AlternateContent>
        <mc:AlternateContent xmlns:mc="http://schemas.openxmlformats.org/markup-compatibility/2006">
          <mc:Choice Requires="x14">
            <control shapeId="404731" r:id="rId42" name="Option Button 251">
              <controlPr defaultSize="0" autoFill="0" autoLine="0" autoPict="0">
                <anchor moveWithCells="1">
                  <from>
                    <xdr:col>8</xdr:col>
                    <xdr:colOff>68580</xdr:colOff>
                    <xdr:row>16</xdr:row>
                    <xdr:rowOff>114300</xdr:rowOff>
                  </from>
                  <to>
                    <xdr:col>8</xdr:col>
                    <xdr:colOff>297180</xdr:colOff>
                    <xdr:row>16</xdr:row>
                    <xdr:rowOff>236220</xdr:rowOff>
                  </to>
                </anchor>
              </controlPr>
            </control>
          </mc:Choice>
        </mc:AlternateContent>
        <mc:AlternateContent xmlns:mc="http://schemas.openxmlformats.org/markup-compatibility/2006">
          <mc:Choice Requires="x14">
            <control shapeId="404732" r:id="rId43" name="Option Button 252">
              <controlPr defaultSize="0" autoFill="0" autoLine="0" autoPict="0">
                <anchor moveWithCells="1">
                  <from>
                    <xdr:col>10</xdr:col>
                    <xdr:colOff>68580</xdr:colOff>
                    <xdr:row>16</xdr:row>
                    <xdr:rowOff>114300</xdr:rowOff>
                  </from>
                  <to>
                    <xdr:col>10</xdr:col>
                    <xdr:colOff>297180</xdr:colOff>
                    <xdr:row>16</xdr:row>
                    <xdr:rowOff>236220</xdr:rowOff>
                  </to>
                </anchor>
              </controlPr>
            </control>
          </mc:Choice>
        </mc:AlternateContent>
        <mc:AlternateContent xmlns:mc="http://schemas.openxmlformats.org/markup-compatibility/2006">
          <mc:Choice Requires="x14">
            <control shapeId="404733" r:id="rId44" name="Option Button 253">
              <controlPr defaultSize="0" autoFill="0" autoLine="0" autoPict="0">
                <anchor moveWithCells="1">
                  <from>
                    <xdr:col>12</xdr:col>
                    <xdr:colOff>68580</xdr:colOff>
                    <xdr:row>16</xdr:row>
                    <xdr:rowOff>114300</xdr:rowOff>
                  </from>
                  <to>
                    <xdr:col>12</xdr:col>
                    <xdr:colOff>297180</xdr:colOff>
                    <xdr:row>16</xdr:row>
                    <xdr:rowOff>236220</xdr:rowOff>
                  </to>
                </anchor>
              </controlPr>
            </control>
          </mc:Choice>
        </mc:AlternateContent>
        <mc:AlternateContent xmlns:mc="http://schemas.openxmlformats.org/markup-compatibility/2006">
          <mc:Choice Requires="x14">
            <control shapeId="404734" r:id="rId45" name="Option Button 254">
              <controlPr defaultSize="0" autoFill="0" autoLine="0" autoPict="0">
                <anchor moveWithCells="1">
                  <from>
                    <xdr:col>14</xdr:col>
                    <xdr:colOff>68580</xdr:colOff>
                    <xdr:row>16</xdr:row>
                    <xdr:rowOff>114300</xdr:rowOff>
                  </from>
                  <to>
                    <xdr:col>14</xdr:col>
                    <xdr:colOff>297180</xdr:colOff>
                    <xdr:row>16</xdr:row>
                    <xdr:rowOff>236220</xdr:rowOff>
                  </to>
                </anchor>
              </controlPr>
            </control>
          </mc:Choice>
        </mc:AlternateContent>
        <mc:AlternateContent xmlns:mc="http://schemas.openxmlformats.org/markup-compatibility/2006">
          <mc:Choice Requires="x14">
            <control shapeId="404735" r:id="rId46" name="Option Button 255">
              <controlPr defaultSize="0" autoFill="0" autoLine="0" autoPict="0">
                <anchor moveWithCells="1">
                  <from>
                    <xdr:col>16</xdr:col>
                    <xdr:colOff>68580</xdr:colOff>
                    <xdr:row>16</xdr:row>
                    <xdr:rowOff>114300</xdr:rowOff>
                  </from>
                  <to>
                    <xdr:col>16</xdr:col>
                    <xdr:colOff>297180</xdr:colOff>
                    <xdr:row>16</xdr:row>
                    <xdr:rowOff>236220</xdr:rowOff>
                  </to>
                </anchor>
              </controlPr>
            </control>
          </mc:Choice>
        </mc:AlternateContent>
        <mc:AlternateContent xmlns:mc="http://schemas.openxmlformats.org/markup-compatibility/2006">
          <mc:Choice Requires="x14">
            <control shapeId="404736" r:id="rId47" name="Group Box 256">
              <controlPr defaultSize="0" print="0" autoFill="0" autoPict="0">
                <anchor moveWithCells="1">
                  <from>
                    <xdr:col>7</xdr:col>
                    <xdr:colOff>53340</xdr:colOff>
                    <xdr:row>17</xdr:row>
                    <xdr:rowOff>76200</xdr:rowOff>
                  </from>
                  <to>
                    <xdr:col>17</xdr:col>
                    <xdr:colOff>114300</xdr:colOff>
                    <xdr:row>17</xdr:row>
                    <xdr:rowOff>274320</xdr:rowOff>
                  </to>
                </anchor>
              </controlPr>
            </control>
          </mc:Choice>
        </mc:AlternateContent>
        <mc:AlternateContent xmlns:mc="http://schemas.openxmlformats.org/markup-compatibility/2006">
          <mc:Choice Requires="x14">
            <control shapeId="404737" r:id="rId48" name="Option Button 257">
              <controlPr defaultSize="0" autoFill="0" autoLine="0" autoPict="0">
                <anchor moveWithCells="1">
                  <from>
                    <xdr:col>8</xdr:col>
                    <xdr:colOff>68580</xdr:colOff>
                    <xdr:row>17</xdr:row>
                    <xdr:rowOff>114300</xdr:rowOff>
                  </from>
                  <to>
                    <xdr:col>8</xdr:col>
                    <xdr:colOff>297180</xdr:colOff>
                    <xdr:row>17</xdr:row>
                    <xdr:rowOff>236220</xdr:rowOff>
                  </to>
                </anchor>
              </controlPr>
            </control>
          </mc:Choice>
        </mc:AlternateContent>
        <mc:AlternateContent xmlns:mc="http://schemas.openxmlformats.org/markup-compatibility/2006">
          <mc:Choice Requires="x14">
            <control shapeId="404738" r:id="rId49" name="Option Button 258">
              <controlPr defaultSize="0" autoFill="0" autoLine="0" autoPict="0">
                <anchor moveWithCells="1">
                  <from>
                    <xdr:col>10</xdr:col>
                    <xdr:colOff>68580</xdr:colOff>
                    <xdr:row>17</xdr:row>
                    <xdr:rowOff>114300</xdr:rowOff>
                  </from>
                  <to>
                    <xdr:col>10</xdr:col>
                    <xdr:colOff>297180</xdr:colOff>
                    <xdr:row>17</xdr:row>
                    <xdr:rowOff>236220</xdr:rowOff>
                  </to>
                </anchor>
              </controlPr>
            </control>
          </mc:Choice>
        </mc:AlternateContent>
        <mc:AlternateContent xmlns:mc="http://schemas.openxmlformats.org/markup-compatibility/2006">
          <mc:Choice Requires="x14">
            <control shapeId="404739" r:id="rId50" name="Option Button 259">
              <controlPr defaultSize="0" autoFill="0" autoLine="0" autoPict="0">
                <anchor moveWithCells="1">
                  <from>
                    <xdr:col>12</xdr:col>
                    <xdr:colOff>68580</xdr:colOff>
                    <xdr:row>17</xdr:row>
                    <xdr:rowOff>114300</xdr:rowOff>
                  </from>
                  <to>
                    <xdr:col>12</xdr:col>
                    <xdr:colOff>297180</xdr:colOff>
                    <xdr:row>17</xdr:row>
                    <xdr:rowOff>236220</xdr:rowOff>
                  </to>
                </anchor>
              </controlPr>
            </control>
          </mc:Choice>
        </mc:AlternateContent>
        <mc:AlternateContent xmlns:mc="http://schemas.openxmlformats.org/markup-compatibility/2006">
          <mc:Choice Requires="x14">
            <control shapeId="404740" r:id="rId51" name="Option Button 260">
              <controlPr defaultSize="0" autoFill="0" autoLine="0" autoPict="0">
                <anchor moveWithCells="1">
                  <from>
                    <xdr:col>14</xdr:col>
                    <xdr:colOff>68580</xdr:colOff>
                    <xdr:row>17</xdr:row>
                    <xdr:rowOff>114300</xdr:rowOff>
                  </from>
                  <to>
                    <xdr:col>14</xdr:col>
                    <xdr:colOff>297180</xdr:colOff>
                    <xdr:row>17</xdr:row>
                    <xdr:rowOff>236220</xdr:rowOff>
                  </to>
                </anchor>
              </controlPr>
            </control>
          </mc:Choice>
        </mc:AlternateContent>
        <mc:AlternateContent xmlns:mc="http://schemas.openxmlformats.org/markup-compatibility/2006">
          <mc:Choice Requires="x14">
            <control shapeId="404741" r:id="rId52" name="Option Button 261">
              <controlPr defaultSize="0" autoFill="0" autoLine="0" autoPict="0">
                <anchor moveWithCells="1">
                  <from>
                    <xdr:col>16</xdr:col>
                    <xdr:colOff>68580</xdr:colOff>
                    <xdr:row>17</xdr:row>
                    <xdr:rowOff>114300</xdr:rowOff>
                  </from>
                  <to>
                    <xdr:col>16</xdr:col>
                    <xdr:colOff>297180</xdr:colOff>
                    <xdr:row>17</xdr:row>
                    <xdr:rowOff>236220</xdr:rowOff>
                  </to>
                </anchor>
              </controlPr>
            </control>
          </mc:Choice>
        </mc:AlternateContent>
        <mc:AlternateContent xmlns:mc="http://schemas.openxmlformats.org/markup-compatibility/2006">
          <mc:Choice Requires="x14">
            <control shapeId="404742" r:id="rId53" name="Group Box 262">
              <controlPr defaultSize="0" print="0" autoFill="0" autoPict="0">
                <anchor moveWithCells="1">
                  <from>
                    <xdr:col>7</xdr:col>
                    <xdr:colOff>53340</xdr:colOff>
                    <xdr:row>18</xdr:row>
                    <xdr:rowOff>76200</xdr:rowOff>
                  </from>
                  <to>
                    <xdr:col>17</xdr:col>
                    <xdr:colOff>114300</xdr:colOff>
                    <xdr:row>18</xdr:row>
                    <xdr:rowOff>266700</xdr:rowOff>
                  </to>
                </anchor>
              </controlPr>
            </control>
          </mc:Choice>
        </mc:AlternateContent>
        <mc:AlternateContent xmlns:mc="http://schemas.openxmlformats.org/markup-compatibility/2006">
          <mc:Choice Requires="x14">
            <control shapeId="404743" r:id="rId54" name="Option Button 263">
              <controlPr defaultSize="0" autoFill="0" autoLine="0" autoPict="0">
                <anchor moveWithCells="1">
                  <from>
                    <xdr:col>8</xdr:col>
                    <xdr:colOff>68580</xdr:colOff>
                    <xdr:row>18</xdr:row>
                    <xdr:rowOff>106680</xdr:rowOff>
                  </from>
                  <to>
                    <xdr:col>8</xdr:col>
                    <xdr:colOff>297180</xdr:colOff>
                    <xdr:row>18</xdr:row>
                    <xdr:rowOff>236220</xdr:rowOff>
                  </to>
                </anchor>
              </controlPr>
            </control>
          </mc:Choice>
        </mc:AlternateContent>
        <mc:AlternateContent xmlns:mc="http://schemas.openxmlformats.org/markup-compatibility/2006">
          <mc:Choice Requires="x14">
            <control shapeId="404744" r:id="rId55" name="Option Button 264">
              <controlPr defaultSize="0" autoFill="0" autoLine="0" autoPict="0">
                <anchor moveWithCells="1">
                  <from>
                    <xdr:col>10</xdr:col>
                    <xdr:colOff>68580</xdr:colOff>
                    <xdr:row>18</xdr:row>
                    <xdr:rowOff>106680</xdr:rowOff>
                  </from>
                  <to>
                    <xdr:col>10</xdr:col>
                    <xdr:colOff>297180</xdr:colOff>
                    <xdr:row>18</xdr:row>
                    <xdr:rowOff>236220</xdr:rowOff>
                  </to>
                </anchor>
              </controlPr>
            </control>
          </mc:Choice>
        </mc:AlternateContent>
        <mc:AlternateContent xmlns:mc="http://schemas.openxmlformats.org/markup-compatibility/2006">
          <mc:Choice Requires="x14">
            <control shapeId="404745" r:id="rId56" name="Option Button 265">
              <controlPr defaultSize="0" autoFill="0" autoLine="0" autoPict="0">
                <anchor moveWithCells="1">
                  <from>
                    <xdr:col>12</xdr:col>
                    <xdr:colOff>68580</xdr:colOff>
                    <xdr:row>18</xdr:row>
                    <xdr:rowOff>106680</xdr:rowOff>
                  </from>
                  <to>
                    <xdr:col>12</xdr:col>
                    <xdr:colOff>297180</xdr:colOff>
                    <xdr:row>18</xdr:row>
                    <xdr:rowOff>236220</xdr:rowOff>
                  </to>
                </anchor>
              </controlPr>
            </control>
          </mc:Choice>
        </mc:AlternateContent>
        <mc:AlternateContent xmlns:mc="http://schemas.openxmlformats.org/markup-compatibility/2006">
          <mc:Choice Requires="x14">
            <control shapeId="404746" r:id="rId57" name="Option Button 266">
              <controlPr defaultSize="0" autoFill="0" autoLine="0" autoPict="0">
                <anchor moveWithCells="1">
                  <from>
                    <xdr:col>14</xdr:col>
                    <xdr:colOff>68580</xdr:colOff>
                    <xdr:row>18</xdr:row>
                    <xdr:rowOff>106680</xdr:rowOff>
                  </from>
                  <to>
                    <xdr:col>14</xdr:col>
                    <xdr:colOff>297180</xdr:colOff>
                    <xdr:row>18</xdr:row>
                    <xdr:rowOff>236220</xdr:rowOff>
                  </to>
                </anchor>
              </controlPr>
            </control>
          </mc:Choice>
        </mc:AlternateContent>
        <mc:AlternateContent xmlns:mc="http://schemas.openxmlformats.org/markup-compatibility/2006">
          <mc:Choice Requires="x14">
            <control shapeId="404747" r:id="rId58" name="Option Button 267">
              <controlPr defaultSize="0" autoFill="0" autoLine="0" autoPict="0">
                <anchor moveWithCells="1">
                  <from>
                    <xdr:col>16</xdr:col>
                    <xdr:colOff>68580</xdr:colOff>
                    <xdr:row>18</xdr:row>
                    <xdr:rowOff>106680</xdr:rowOff>
                  </from>
                  <to>
                    <xdr:col>16</xdr:col>
                    <xdr:colOff>297180</xdr:colOff>
                    <xdr:row>18</xdr:row>
                    <xdr:rowOff>236220</xdr:rowOff>
                  </to>
                </anchor>
              </controlPr>
            </control>
          </mc:Choice>
        </mc:AlternateContent>
        <mc:AlternateContent xmlns:mc="http://schemas.openxmlformats.org/markup-compatibility/2006">
          <mc:Choice Requires="x14">
            <control shapeId="404748" r:id="rId59" name="Group Box 268">
              <controlPr defaultSize="0" print="0" autoFill="0" autoPict="0">
                <anchor moveWithCells="1">
                  <from>
                    <xdr:col>7</xdr:col>
                    <xdr:colOff>53340</xdr:colOff>
                    <xdr:row>19</xdr:row>
                    <xdr:rowOff>76200</xdr:rowOff>
                  </from>
                  <to>
                    <xdr:col>17</xdr:col>
                    <xdr:colOff>114300</xdr:colOff>
                    <xdr:row>19</xdr:row>
                    <xdr:rowOff>266700</xdr:rowOff>
                  </to>
                </anchor>
              </controlPr>
            </control>
          </mc:Choice>
        </mc:AlternateContent>
        <mc:AlternateContent xmlns:mc="http://schemas.openxmlformats.org/markup-compatibility/2006">
          <mc:Choice Requires="x14">
            <control shapeId="404749" r:id="rId60" name="Option Button 269">
              <controlPr defaultSize="0" autoFill="0" autoLine="0" autoPict="0">
                <anchor moveWithCells="1">
                  <from>
                    <xdr:col>8</xdr:col>
                    <xdr:colOff>68580</xdr:colOff>
                    <xdr:row>19</xdr:row>
                    <xdr:rowOff>106680</xdr:rowOff>
                  </from>
                  <to>
                    <xdr:col>8</xdr:col>
                    <xdr:colOff>297180</xdr:colOff>
                    <xdr:row>19</xdr:row>
                    <xdr:rowOff>228600</xdr:rowOff>
                  </to>
                </anchor>
              </controlPr>
            </control>
          </mc:Choice>
        </mc:AlternateContent>
        <mc:AlternateContent xmlns:mc="http://schemas.openxmlformats.org/markup-compatibility/2006">
          <mc:Choice Requires="x14">
            <control shapeId="404750" r:id="rId61" name="Option Button 270">
              <controlPr defaultSize="0" autoFill="0" autoLine="0" autoPict="0">
                <anchor moveWithCells="1">
                  <from>
                    <xdr:col>10</xdr:col>
                    <xdr:colOff>68580</xdr:colOff>
                    <xdr:row>19</xdr:row>
                    <xdr:rowOff>106680</xdr:rowOff>
                  </from>
                  <to>
                    <xdr:col>10</xdr:col>
                    <xdr:colOff>297180</xdr:colOff>
                    <xdr:row>19</xdr:row>
                    <xdr:rowOff>228600</xdr:rowOff>
                  </to>
                </anchor>
              </controlPr>
            </control>
          </mc:Choice>
        </mc:AlternateContent>
        <mc:AlternateContent xmlns:mc="http://schemas.openxmlformats.org/markup-compatibility/2006">
          <mc:Choice Requires="x14">
            <control shapeId="404751" r:id="rId62" name="Option Button 271">
              <controlPr defaultSize="0" autoFill="0" autoLine="0" autoPict="0">
                <anchor moveWithCells="1">
                  <from>
                    <xdr:col>12</xdr:col>
                    <xdr:colOff>68580</xdr:colOff>
                    <xdr:row>19</xdr:row>
                    <xdr:rowOff>106680</xdr:rowOff>
                  </from>
                  <to>
                    <xdr:col>12</xdr:col>
                    <xdr:colOff>297180</xdr:colOff>
                    <xdr:row>19</xdr:row>
                    <xdr:rowOff>228600</xdr:rowOff>
                  </to>
                </anchor>
              </controlPr>
            </control>
          </mc:Choice>
        </mc:AlternateContent>
        <mc:AlternateContent xmlns:mc="http://schemas.openxmlformats.org/markup-compatibility/2006">
          <mc:Choice Requires="x14">
            <control shapeId="404752" r:id="rId63" name="Option Button 272">
              <controlPr defaultSize="0" autoFill="0" autoLine="0" autoPict="0">
                <anchor moveWithCells="1">
                  <from>
                    <xdr:col>14</xdr:col>
                    <xdr:colOff>68580</xdr:colOff>
                    <xdr:row>19</xdr:row>
                    <xdr:rowOff>106680</xdr:rowOff>
                  </from>
                  <to>
                    <xdr:col>14</xdr:col>
                    <xdr:colOff>297180</xdr:colOff>
                    <xdr:row>19</xdr:row>
                    <xdr:rowOff>228600</xdr:rowOff>
                  </to>
                </anchor>
              </controlPr>
            </control>
          </mc:Choice>
        </mc:AlternateContent>
        <mc:AlternateContent xmlns:mc="http://schemas.openxmlformats.org/markup-compatibility/2006">
          <mc:Choice Requires="x14">
            <control shapeId="404753" r:id="rId64" name="Option Button 273">
              <controlPr defaultSize="0" autoFill="0" autoLine="0" autoPict="0">
                <anchor moveWithCells="1">
                  <from>
                    <xdr:col>16</xdr:col>
                    <xdr:colOff>68580</xdr:colOff>
                    <xdr:row>19</xdr:row>
                    <xdr:rowOff>106680</xdr:rowOff>
                  </from>
                  <to>
                    <xdr:col>16</xdr:col>
                    <xdr:colOff>297180</xdr:colOff>
                    <xdr:row>19</xdr:row>
                    <xdr:rowOff>228600</xdr:rowOff>
                  </to>
                </anchor>
              </controlPr>
            </control>
          </mc:Choice>
        </mc:AlternateContent>
        <mc:AlternateContent xmlns:mc="http://schemas.openxmlformats.org/markup-compatibility/2006">
          <mc:Choice Requires="x14">
            <control shapeId="404754" r:id="rId65" name="Group Box 274">
              <controlPr defaultSize="0" print="0" autoFill="0" autoPict="0">
                <anchor moveWithCells="1">
                  <from>
                    <xdr:col>7</xdr:col>
                    <xdr:colOff>53340</xdr:colOff>
                    <xdr:row>20</xdr:row>
                    <xdr:rowOff>68580</xdr:rowOff>
                  </from>
                  <to>
                    <xdr:col>17</xdr:col>
                    <xdr:colOff>114300</xdr:colOff>
                    <xdr:row>20</xdr:row>
                    <xdr:rowOff>266700</xdr:rowOff>
                  </to>
                </anchor>
              </controlPr>
            </control>
          </mc:Choice>
        </mc:AlternateContent>
        <mc:AlternateContent xmlns:mc="http://schemas.openxmlformats.org/markup-compatibility/2006">
          <mc:Choice Requires="x14">
            <control shapeId="404755" r:id="rId66" name="Option Button 275">
              <controlPr defaultSize="0" autoFill="0" autoLine="0" autoPict="0">
                <anchor moveWithCells="1">
                  <from>
                    <xdr:col>8</xdr:col>
                    <xdr:colOff>68580</xdr:colOff>
                    <xdr:row>20</xdr:row>
                    <xdr:rowOff>106680</xdr:rowOff>
                  </from>
                  <to>
                    <xdr:col>8</xdr:col>
                    <xdr:colOff>297180</xdr:colOff>
                    <xdr:row>20</xdr:row>
                    <xdr:rowOff>228600</xdr:rowOff>
                  </to>
                </anchor>
              </controlPr>
            </control>
          </mc:Choice>
        </mc:AlternateContent>
        <mc:AlternateContent xmlns:mc="http://schemas.openxmlformats.org/markup-compatibility/2006">
          <mc:Choice Requires="x14">
            <control shapeId="404756" r:id="rId67" name="Option Button 276">
              <controlPr defaultSize="0" autoFill="0" autoLine="0" autoPict="0">
                <anchor moveWithCells="1">
                  <from>
                    <xdr:col>10</xdr:col>
                    <xdr:colOff>68580</xdr:colOff>
                    <xdr:row>20</xdr:row>
                    <xdr:rowOff>106680</xdr:rowOff>
                  </from>
                  <to>
                    <xdr:col>10</xdr:col>
                    <xdr:colOff>297180</xdr:colOff>
                    <xdr:row>20</xdr:row>
                    <xdr:rowOff>228600</xdr:rowOff>
                  </to>
                </anchor>
              </controlPr>
            </control>
          </mc:Choice>
        </mc:AlternateContent>
        <mc:AlternateContent xmlns:mc="http://schemas.openxmlformats.org/markup-compatibility/2006">
          <mc:Choice Requires="x14">
            <control shapeId="404757" r:id="rId68" name="Option Button 277">
              <controlPr defaultSize="0" autoFill="0" autoLine="0" autoPict="0">
                <anchor moveWithCells="1">
                  <from>
                    <xdr:col>12</xdr:col>
                    <xdr:colOff>68580</xdr:colOff>
                    <xdr:row>20</xdr:row>
                    <xdr:rowOff>106680</xdr:rowOff>
                  </from>
                  <to>
                    <xdr:col>12</xdr:col>
                    <xdr:colOff>297180</xdr:colOff>
                    <xdr:row>20</xdr:row>
                    <xdr:rowOff>228600</xdr:rowOff>
                  </to>
                </anchor>
              </controlPr>
            </control>
          </mc:Choice>
        </mc:AlternateContent>
        <mc:AlternateContent xmlns:mc="http://schemas.openxmlformats.org/markup-compatibility/2006">
          <mc:Choice Requires="x14">
            <control shapeId="404758" r:id="rId69" name="Option Button 278">
              <controlPr defaultSize="0" autoFill="0" autoLine="0" autoPict="0">
                <anchor moveWithCells="1">
                  <from>
                    <xdr:col>14</xdr:col>
                    <xdr:colOff>68580</xdr:colOff>
                    <xdr:row>20</xdr:row>
                    <xdr:rowOff>106680</xdr:rowOff>
                  </from>
                  <to>
                    <xdr:col>14</xdr:col>
                    <xdr:colOff>297180</xdr:colOff>
                    <xdr:row>20</xdr:row>
                    <xdr:rowOff>228600</xdr:rowOff>
                  </to>
                </anchor>
              </controlPr>
            </control>
          </mc:Choice>
        </mc:AlternateContent>
        <mc:AlternateContent xmlns:mc="http://schemas.openxmlformats.org/markup-compatibility/2006">
          <mc:Choice Requires="x14">
            <control shapeId="404759" r:id="rId70" name="Option Button 279">
              <controlPr defaultSize="0" autoFill="0" autoLine="0" autoPict="0">
                <anchor moveWithCells="1">
                  <from>
                    <xdr:col>16</xdr:col>
                    <xdr:colOff>68580</xdr:colOff>
                    <xdr:row>20</xdr:row>
                    <xdr:rowOff>106680</xdr:rowOff>
                  </from>
                  <to>
                    <xdr:col>16</xdr:col>
                    <xdr:colOff>297180</xdr:colOff>
                    <xdr:row>20</xdr:row>
                    <xdr:rowOff>228600</xdr:rowOff>
                  </to>
                </anchor>
              </controlPr>
            </control>
          </mc:Choice>
        </mc:AlternateContent>
        <mc:AlternateContent xmlns:mc="http://schemas.openxmlformats.org/markup-compatibility/2006">
          <mc:Choice Requires="x14">
            <control shapeId="404760" r:id="rId71" name="Group Box 280">
              <controlPr defaultSize="0" print="0" autoFill="0" autoPict="0">
                <anchor moveWithCells="1">
                  <from>
                    <xdr:col>7</xdr:col>
                    <xdr:colOff>53340</xdr:colOff>
                    <xdr:row>21</xdr:row>
                    <xdr:rowOff>68580</xdr:rowOff>
                  </from>
                  <to>
                    <xdr:col>17</xdr:col>
                    <xdr:colOff>114300</xdr:colOff>
                    <xdr:row>21</xdr:row>
                    <xdr:rowOff>259080</xdr:rowOff>
                  </to>
                </anchor>
              </controlPr>
            </control>
          </mc:Choice>
        </mc:AlternateContent>
        <mc:AlternateContent xmlns:mc="http://schemas.openxmlformats.org/markup-compatibility/2006">
          <mc:Choice Requires="x14">
            <control shapeId="404761" r:id="rId72" name="Option Button 281">
              <controlPr defaultSize="0" autoFill="0" autoLine="0" autoPict="0">
                <anchor moveWithCells="1">
                  <from>
                    <xdr:col>8</xdr:col>
                    <xdr:colOff>68580</xdr:colOff>
                    <xdr:row>21</xdr:row>
                    <xdr:rowOff>99060</xdr:rowOff>
                  </from>
                  <to>
                    <xdr:col>8</xdr:col>
                    <xdr:colOff>297180</xdr:colOff>
                    <xdr:row>21</xdr:row>
                    <xdr:rowOff>228600</xdr:rowOff>
                  </to>
                </anchor>
              </controlPr>
            </control>
          </mc:Choice>
        </mc:AlternateContent>
        <mc:AlternateContent xmlns:mc="http://schemas.openxmlformats.org/markup-compatibility/2006">
          <mc:Choice Requires="x14">
            <control shapeId="404762" r:id="rId73" name="Option Button 282">
              <controlPr defaultSize="0" autoFill="0" autoLine="0" autoPict="0">
                <anchor moveWithCells="1">
                  <from>
                    <xdr:col>10</xdr:col>
                    <xdr:colOff>68580</xdr:colOff>
                    <xdr:row>21</xdr:row>
                    <xdr:rowOff>99060</xdr:rowOff>
                  </from>
                  <to>
                    <xdr:col>10</xdr:col>
                    <xdr:colOff>297180</xdr:colOff>
                    <xdr:row>21</xdr:row>
                    <xdr:rowOff>228600</xdr:rowOff>
                  </to>
                </anchor>
              </controlPr>
            </control>
          </mc:Choice>
        </mc:AlternateContent>
        <mc:AlternateContent xmlns:mc="http://schemas.openxmlformats.org/markup-compatibility/2006">
          <mc:Choice Requires="x14">
            <control shapeId="404763" r:id="rId74" name="Option Button 283">
              <controlPr defaultSize="0" autoFill="0" autoLine="0" autoPict="0">
                <anchor moveWithCells="1">
                  <from>
                    <xdr:col>12</xdr:col>
                    <xdr:colOff>68580</xdr:colOff>
                    <xdr:row>21</xdr:row>
                    <xdr:rowOff>99060</xdr:rowOff>
                  </from>
                  <to>
                    <xdr:col>12</xdr:col>
                    <xdr:colOff>297180</xdr:colOff>
                    <xdr:row>21</xdr:row>
                    <xdr:rowOff>228600</xdr:rowOff>
                  </to>
                </anchor>
              </controlPr>
            </control>
          </mc:Choice>
        </mc:AlternateContent>
        <mc:AlternateContent xmlns:mc="http://schemas.openxmlformats.org/markup-compatibility/2006">
          <mc:Choice Requires="x14">
            <control shapeId="404764" r:id="rId75" name="Option Button 284">
              <controlPr defaultSize="0" autoFill="0" autoLine="0" autoPict="0">
                <anchor moveWithCells="1">
                  <from>
                    <xdr:col>14</xdr:col>
                    <xdr:colOff>68580</xdr:colOff>
                    <xdr:row>21</xdr:row>
                    <xdr:rowOff>99060</xdr:rowOff>
                  </from>
                  <to>
                    <xdr:col>14</xdr:col>
                    <xdr:colOff>297180</xdr:colOff>
                    <xdr:row>21</xdr:row>
                    <xdr:rowOff>228600</xdr:rowOff>
                  </to>
                </anchor>
              </controlPr>
            </control>
          </mc:Choice>
        </mc:AlternateContent>
        <mc:AlternateContent xmlns:mc="http://schemas.openxmlformats.org/markup-compatibility/2006">
          <mc:Choice Requires="x14">
            <control shapeId="404765" r:id="rId76" name="Option Button 285">
              <controlPr defaultSize="0" autoFill="0" autoLine="0" autoPict="0">
                <anchor moveWithCells="1">
                  <from>
                    <xdr:col>16</xdr:col>
                    <xdr:colOff>68580</xdr:colOff>
                    <xdr:row>21</xdr:row>
                    <xdr:rowOff>99060</xdr:rowOff>
                  </from>
                  <to>
                    <xdr:col>16</xdr:col>
                    <xdr:colOff>297180</xdr:colOff>
                    <xdr:row>21</xdr:row>
                    <xdr:rowOff>228600</xdr:rowOff>
                  </to>
                </anchor>
              </controlPr>
            </control>
          </mc:Choice>
        </mc:AlternateContent>
        <mc:AlternateContent xmlns:mc="http://schemas.openxmlformats.org/markup-compatibility/2006">
          <mc:Choice Requires="x14">
            <control shapeId="404766" r:id="rId77" name="Group Box 286">
              <controlPr defaultSize="0" print="0" autoFill="0" autoPict="0">
                <anchor moveWithCells="1">
                  <from>
                    <xdr:col>7</xdr:col>
                    <xdr:colOff>53340</xdr:colOff>
                    <xdr:row>22</xdr:row>
                    <xdr:rowOff>68580</xdr:rowOff>
                  </from>
                  <to>
                    <xdr:col>17</xdr:col>
                    <xdr:colOff>114300</xdr:colOff>
                    <xdr:row>22</xdr:row>
                    <xdr:rowOff>259080</xdr:rowOff>
                  </to>
                </anchor>
              </controlPr>
            </control>
          </mc:Choice>
        </mc:AlternateContent>
        <mc:AlternateContent xmlns:mc="http://schemas.openxmlformats.org/markup-compatibility/2006">
          <mc:Choice Requires="x14">
            <control shapeId="404767" r:id="rId78" name="Option Button 287">
              <controlPr defaultSize="0" autoFill="0" autoLine="0" autoPict="0">
                <anchor moveWithCells="1">
                  <from>
                    <xdr:col>8</xdr:col>
                    <xdr:colOff>68580</xdr:colOff>
                    <xdr:row>22</xdr:row>
                    <xdr:rowOff>99060</xdr:rowOff>
                  </from>
                  <to>
                    <xdr:col>8</xdr:col>
                    <xdr:colOff>297180</xdr:colOff>
                    <xdr:row>22</xdr:row>
                    <xdr:rowOff>220980</xdr:rowOff>
                  </to>
                </anchor>
              </controlPr>
            </control>
          </mc:Choice>
        </mc:AlternateContent>
        <mc:AlternateContent xmlns:mc="http://schemas.openxmlformats.org/markup-compatibility/2006">
          <mc:Choice Requires="x14">
            <control shapeId="404768" r:id="rId79" name="Option Button 288">
              <controlPr defaultSize="0" autoFill="0" autoLine="0" autoPict="0">
                <anchor moveWithCells="1">
                  <from>
                    <xdr:col>10</xdr:col>
                    <xdr:colOff>68580</xdr:colOff>
                    <xdr:row>22</xdr:row>
                    <xdr:rowOff>99060</xdr:rowOff>
                  </from>
                  <to>
                    <xdr:col>10</xdr:col>
                    <xdr:colOff>297180</xdr:colOff>
                    <xdr:row>22</xdr:row>
                    <xdr:rowOff>220980</xdr:rowOff>
                  </to>
                </anchor>
              </controlPr>
            </control>
          </mc:Choice>
        </mc:AlternateContent>
        <mc:AlternateContent xmlns:mc="http://schemas.openxmlformats.org/markup-compatibility/2006">
          <mc:Choice Requires="x14">
            <control shapeId="404769" r:id="rId80" name="Option Button 289">
              <controlPr defaultSize="0" autoFill="0" autoLine="0" autoPict="0">
                <anchor moveWithCells="1">
                  <from>
                    <xdr:col>12</xdr:col>
                    <xdr:colOff>68580</xdr:colOff>
                    <xdr:row>22</xdr:row>
                    <xdr:rowOff>99060</xdr:rowOff>
                  </from>
                  <to>
                    <xdr:col>12</xdr:col>
                    <xdr:colOff>297180</xdr:colOff>
                    <xdr:row>22</xdr:row>
                    <xdr:rowOff>220980</xdr:rowOff>
                  </to>
                </anchor>
              </controlPr>
            </control>
          </mc:Choice>
        </mc:AlternateContent>
        <mc:AlternateContent xmlns:mc="http://schemas.openxmlformats.org/markup-compatibility/2006">
          <mc:Choice Requires="x14">
            <control shapeId="404770" r:id="rId81" name="Option Button 290">
              <controlPr defaultSize="0" autoFill="0" autoLine="0" autoPict="0">
                <anchor moveWithCells="1">
                  <from>
                    <xdr:col>14</xdr:col>
                    <xdr:colOff>68580</xdr:colOff>
                    <xdr:row>22</xdr:row>
                    <xdr:rowOff>99060</xdr:rowOff>
                  </from>
                  <to>
                    <xdr:col>14</xdr:col>
                    <xdr:colOff>297180</xdr:colOff>
                    <xdr:row>22</xdr:row>
                    <xdr:rowOff>220980</xdr:rowOff>
                  </to>
                </anchor>
              </controlPr>
            </control>
          </mc:Choice>
        </mc:AlternateContent>
        <mc:AlternateContent xmlns:mc="http://schemas.openxmlformats.org/markup-compatibility/2006">
          <mc:Choice Requires="x14">
            <control shapeId="404771" r:id="rId82" name="Option Button 291">
              <controlPr defaultSize="0" autoFill="0" autoLine="0" autoPict="0">
                <anchor moveWithCells="1">
                  <from>
                    <xdr:col>16</xdr:col>
                    <xdr:colOff>68580</xdr:colOff>
                    <xdr:row>22</xdr:row>
                    <xdr:rowOff>99060</xdr:rowOff>
                  </from>
                  <to>
                    <xdr:col>16</xdr:col>
                    <xdr:colOff>297180</xdr:colOff>
                    <xdr:row>22</xdr:row>
                    <xdr:rowOff>220980</xdr:rowOff>
                  </to>
                </anchor>
              </controlPr>
            </control>
          </mc:Choice>
        </mc:AlternateContent>
        <mc:AlternateContent xmlns:mc="http://schemas.openxmlformats.org/markup-compatibility/2006">
          <mc:Choice Requires="x14">
            <control shapeId="404772" r:id="rId83" name="Group Box 292">
              <controlPr defaultSize="0" print="0" autoFill="0" autoPict="0">
                <anchor moveWithCells="1">
                  <from>
                    <xdr:col>7</xdr:col>
                    <xdr:colOff>53340</xdr:colOff>
                    <xdr:row>23</xdr:row>
                    <xdr:rowOff>60960</xdr:rowOff>
                  </from>
                  <to>
                    <xdr:col>17</xdr:col>
                    <xdr:colOff>114300</xdr:colOff>
                    <xdr:row>23</xdr:row>
                    <xdr:rowOff>259080</xdr:rowOff>
                  </to>
                </anchor>
              </controlPr>
            </control>
          </mc:Choice>
        </mc:AlternateContent>
        <mc:AlternateContent xmlns:mc="http://schemas.openxmlformats.org/markup-compatibility/2006">
          <mc:Choice Requires="x14">
            <control shapeId="404773" r:id="rId84" name="Option Button 293">
              <controlPr defaultSize="0" autoFill="0" autoLine="0" autoPict="0">
                <anchor moveWithCells="1">
                  <from>
                    <xdr:col>8</xdr:col>
                    <xdr:colOff>68580</xdr:colOff>
                    <xdr:row>23</xdr:row>
                    <xdr:rowOff>99060</xdr:rowOff>
                  </from>
                  <to>
                    <xdr:col>8</xdr:col>
                    <xdr:colOff>297180</xdr:colOff>
                    <xdr:row>23</xdr:row>
                    <xdr:rowOff>220980</xdr:rowOff>
                  </to>
                </anchor>
              </controlPr>
            </control>
          </mc:Choice>
        </mc:AlternateContent>
        <mc:AlternateContent xmlns:mc="http://schemas.openxmlformats.org/markup-compatibility/2006">
          <mc:Choice Requires="x14">
            <control shapeId="404774" r:id="rId85" name="Option Button 294">
              <controlPr defaultSize="0" autoFill="0" autoLine="0" autoPict="0">
                <anchor moveWithCells="1">
                  <from>
                    <xdr:col>10</xdr:col>
                    <xdr:colOff>68580</xdr:colOff>
                    <xdr:row>23</xdr:row>
                    <xdr:rowOff>99060</xdr:rowOff>
                  </from>
                  <to>
                    <xdr:col>10</xdr:col>
                    <xdr:colOff>297180</xdr:colOff>
                    <xdr:row>23</xdr:row>
                    <xdr:rowOff>220980</xdr:rowOff>
                  </to>
                </anchor>
              </controlPr>
            </control>
          </mc:Choice>
        </mc:AlternateContent>
        <mc:AlternateContent xmlns:mc="http://schemas.openxmlformats.org/markup-compatibility/2006">
          <mc:Choice Requires="x14">
            <control shapeId="404775" r:id="rId86" name="Option Button 295">
              <controlPr defaultSize="0" autoFill="0" autoLine="0" autoPict="0">
                <anchor moveWithCells="1">
                  <from>
                    <xdr:col>12</xdr:col>
                    <xdr:colOff>68580</xdr:colOff>
                    <xdr:row>23</xdr:row>
                    <xdr:rowOff>99060</xdr:rowOff>
                  </from>
                  <to>
                    <xdr:col>12</xdr:col>
                    <xdr:colOff>297180</xdr:colOff>
                    <xdr:row>23</xdr:row>
                    <xdr:rowOff>220980</xdr:rowOff>
                  </to>
                </anchor>
              </controlPr>
            </control>
          </mc:Choice>
        </mc:AlternateContent>
        <mc:AlternateContent xmlns:mc="http://schemas.openxmlformats.org/markup-compatibility/2006">
          <mc:Choice Requires="x14">
            <control shapeId="404776" r:id="rId87" name="Option Button 296">
              <controlPr defaultSize="0" autoFill="0" autoLine="0" autoPict="0">
                <anchor moveWithCells="1">
                  <from>
                    <xdr:col>14</xdr:col>
                    <xdr:colOff>68580</xdr:colOff>
                    <xdr:row>23</xdr:row>
                    <xdr:rowOff>99060</xdr:rowOff>
                  </from>
                  <to>
                    <xdr:col>14</xdr:col>
                    <xdr:colOff>297180</xdr:colOff>
                    <xdr:row>23</xdr:row>
                    <xdr:rowOff>220980</xdr:rowOff>
                  </to>
                </anchor>
              </controlPr>
            </control>
          </mc:Choice>
        </mc:AlternateContent>
        <mc:AlternateContent xmlns:mc="http://schemas.openxmlformats.org/markup-compatibility/2006">
          <mc:Choice Requires="x14">
            <control shapeId="404777" r:id="rId88" name="Option Button 297">
              <controlPr defaultSize="0" autoFill="0" autoLine="0" autoPict="0">
                <anchor moveWithCells="1">
                  <from>
                    <xdr:col>16</xdr:col>
                    <xdr:colOff>68580</xdr:colOff>
                    <xdr:row>23</xdr:row>
                    <xdr:rowOff>99060</xdr:rowOff>
                  </from>
                  <to>
                    <xdr:col>16</xdr:col>
                    <xdr:colOff>297180</xdr:colOff>
                    <xdr:row>23</xdr:row>
                    <xdr:rowOff>220980</xdr:rowOff>
                  </to>
                </anchor>
              </controlPr>
            </control>
          </mc:Choice>
        </mc:AlternateContent>
        <mc:AlternateContent xmlns:mc="http://schemas.openxmlformats.org/markup-compatibility/2006">
          <mc:Choice Requires="x14">
            <control shapeId="404778" r:id="rId89" name="Group Box 298">
              <controlPr defaultSize="0" print="0" autoFill="0" autoPict="0">
                <anchor moveWithCells="1">
                  <from>
                    <xdr:col>7</xdr:col>
                    <xdr:colOff>53340</xdr:colOff>
                    <xdr:row>24</xdr:row>
                    <xdr:rowOff>60960</xdr:rowOff>
                  </from>
                  <to>
                    <xdr:col>17</xdr:col>
                    <xdr:colOff>114300</xdr:colOff>
                    <xdr:row>24</xdr:row>
                    <xdr:rowOff>251460</xdr:rowOff>
                  </to>
                </anchor>
              </controlPr>
            </control>
          </mc:Choice>
        </mc:AlternateContent>
        <mc:AlternateContent xmlns:mc="http://schemas.openxmlformats.org/markup-compatibility/2006">
          <mc:Choice Requires="x14">
            <control shapeId="404779" r:id="rId90" name="Option Button 299">
              <controlPr defaultSize="0" autoFill="0" autoLine="0" autoPict="0">
                <anchor moveWithCells="1">
                  <from>
                    <xdr:col>8</xdr:col>
                    <xdr:colOff>68580</xdr:colOff>
                    <xdr:row>24</xdr:row>
                    <xdr:rowOff>91440</xdr:rowOff>
                  </from>
                  <to>
                    <xdr:col>8</xdr:col>
                    <xdr:colOff>297180</xdr:colOff>
                    <xdr:row>24</xdr:row>
                    <xdr:rowOff>220980</xdr:rowOff>
                  </to>
                </anchor>
              </controlPr>
            </control>
          </mc:Choice>
        </mc:AlternateContent>
        <mc:AlternateContent xmlns:mc="http://schemas.openxmlformats.org/markup-compatibility/2006">
          <mc:Choice Requires="x14">
            <control shapeId="404780" r:id="rId91" name="Option Button 300">
              <controlPr defaultSize="0" autoFill="0" autoLine="0" autoPict="0">
                <anchor moveWithCells="1">
                  <from>
                    <xdr:col>10</xdr:col>
                    <xdr:colOff>68580</xdr:colOff>
                    <xdr:row>24</xdr:row>
                    <xdr:rowOff>91440</xdr:rowOff>
                  </from>
                  <to>
                    <xdr:col>10</xdr:col>
                    <xdr:colOff>297180</xdr:colOff>
                    <xdr:row>24</xdr:row>
                    <xdr:rowOff>220980</xdr:rowOff>
                  </to>
                </anchor>
              </controlPr>
            </control>
          </mc:Choice>
        </mc:AlternateContent>
        <mc:AlternateContent xmlns:mc="http://schemas.openxmlformats.org/markup-compatibility/2006">
          <mc:Choice Requires="x14">
            <control shapeId="404781" r:id="rId92" name="Option Button 301">
              <controlPr defaultSize="0" autoFill="0" autoLine="0" autoPict="0">
                <anchor moveWithCells="1">
                  <from>
                    <xdr:col>12</xdr:col>
                    <xdr:colOff>68580</xdr:colOff>
                    <xdr:row>24</xdr:row>
                    <xdr:rowOff>91440</xdr:rowOff>
                  </from>
                  <to>
                    <xdr:col>12</xdr:col>
                    <xdr:colOff>297180</xdr:colOff>
                    <xdr:row>24</xdr:row>
                    <xdr:rowOff>220980</xdr:rowOff>
                  </to>
                </anchor>
              </controlPr>
            </control>
          </mc:Choice>
        </mc:AlternateContent>
        <mc:AlternateContent xmlns:mc="http://schemas.openxmlformats.org/markup-compatibility/2006">
          <mc:Choice Requires="x14">
            <control shapeId="404782" r:id="rId93" name="Option Button 302">
              <controlPr defaultSize="0" autoFill="0" autoLine="0" autoPict="0">
                <anchor moveWithCells="1">
                  <from>
                    <xdr:col>14</xdr:col>
                    <xdr:colOff>68580</xdr:colOff>
                    <xdr:row>24</xdr:row>
                    <xdr:rowOff>91440</xdr:rowOff>
                  </from>
                  <to>
                    <xdr:col>14</xdr:col>
                    <xdr:colOff>297180</xdr:colOff>
                    <xdr:row>24</xdr:row>
                    <xdr:rowOff>220980</xdr:rowOff>
                  </to>
                </anchor>
              </controlPr>
            </control>
          </mc:Choice>
        </mc:AlternateContent>
        <mc:AlternateContent xmlns:mc="http://schemas.openxmlformats.org/markup-compatibility/2006">
          <mc:Choice Requires="x14">
            <control shapeId="404783" r:id="rId94" name="Option Button 303">
              <controlPr defaultSize="0" autoFill="0" autoLine="0" autoPict="0">
                <anchor moveWithCells="1">
                  <from>
                    <xdr:col>16</xdr:col>
                    <xdr:colOff>68580</xdr:colOff>
                    <xdr:row>24</xdr:row>
                    <xdr:rowOff>91440</xdr:rowOff>
                  </from>
                  <to>
                    <xdr:col>16</xdr:col>
                    <xdr:colOff>297180</xdr:colOff>
                    <xdr:row>24</xdr:row>
                    <xdr:rowOff>220980</xdr:rowOff>
                  </to>
                </anchor>
              </controlPr>
            </control>
          </mc:Choice>
        </mc:AlternateContent>
        <mc:AlternateContent xmlns:mc="http://schemas.openxmlformats.org/markup-compatibility/2006">
          <mc:Choice Requires="x14">
            <control shapeId="404784" r:id="rId95" name="Group Box 304">
              <controlPr defaultSize="0" print="0" autoFill="0" autoPict="0">
                <anchor moveWithCells="1">
                  <from>
                    <xdr:col>7</xdr:col>
                    <xdr:colOff>53340</xdr:colOff>
                    <xdr:row>25</xdr:row>
                    <xdr:rowOff>60960</xdr:rowOff>
                  </from>
                  <to>
                    <xdr:col>17</xdr:col>
                    <xdr:colOff>114300</xdr:colOff>
                    <xdr:row>25</xdr:row>
                    <xdr:rowOff>251460</xdr:rowOff>
                  </to>
                </anchor>
              </controlPr>
            </control>
          </mc:Choice>
        </mc:AlternateContent>
        <mc:AlternateContent xmlns:mc="http://schemas.openxmlformats.org/markup-compatibility/2006">
          <mc:Choice Requires="x14">
            <control shapeId="404785" r:id="rId96" name="Option Button 305">
              <controlPr defaultSize="0" autoFill="0" autoLine="0" autoPict="0">
                <anchor moveWithCells="1">
                  <from>
                    <xdr:col>8</xdr:col>
                    <xdr:colOff>68580</xdr:colOff>
                    <xdr:row>25</xdr:row>
                    <xdr:rowOff>91440</xdr:rowOff>
                  </from>
                  <to>
                    <xdr:col>8</xdr:col>
                    <xdr:colOff>297180</xdr:colOff>
                    <xdr:row>25</xdr:row>
                    <xdr:rowOff>213360</xdr:rowOff>
                  </to>
                </anchor>
              </controlPr>
            </control>
          </mc:Choice>
        </mc:AlternateContent>
        <mc:AlternateContent xmlns:mc="http://schemas.openxmlformats.org/markup-compatibility/2006">
          <mc:Choice Requires="x14">
            <control shapeId="404786" r:id="rId97" name="Option Button 306">
              <controlPr defaultSize="0" autoFill="0" autoLine="0" autoPict="0">
                <anchor moveWithCells="1">
                  <from>
                    <xdr:col>10</xdr:col>
                    <xdr:colOff>68580</xdr:colOff>
                    <xdr:row>25</xdr:row>
                    <xdr:rowOff>91440</xdr:rowOff>
                  </from>
                  <to>
                    <xdr:col>10</xdr:col>
                    <xdr:colOff>297180</xdr:colOff>
                    <xdr:row>25</xdr:row>
                    <xdr:rowOff>213360</xdr:rowOff>
                  </to>
                </anchor>
              </controlPr>
            </control>
          </mc:Choice>
        </mc:AlternateContent>
        <mc:AlternateContent xmlns:mc="http://schemas.openxmlformats.org/markup-compatibility/2006">
          <mc:Choice Requires="x14">
            <control shapeId="404787" r:id="rId98" name="Option Button 307">
              <controlPr defaultSize="0" autoFill="0" autoLine="0" autoPict="0">
                <anchor moveWithCells="1">
                  <from>
                    <xdr:col>12</xdr:col>
                    <xdr:colOff>68580</xdr:colOff>
                    <xdr:row>25</xdr:row>
                    <xdr:rowOff>91440</xdr:rowOff>
                  </from>
                  <to>
                    <xdr:col>12</xdr:col>
                    <xdr:colOff>297180</xdr:colOff>
                    <xdr:row>25</xdr:row>
                    <xdr:rowOff>213360</xdr:rowOff>
                  </to>
                </anchor>
              </controlPr>
            </control>
          </mc:Choice>
        </mc:AlternateContent>
        <mc:AlternateContent xmlns:mc="http://schemas.openxmlformats.org/markup-compatibility/2006">
          <mc:Choice Requires="x14">
            <control shapeId="404788" r:id="rId99" name="Option Button 308">
              <controlPr defaultSize="0" autoFill="0" autoLine="0" autoPict="0">
                <anchor moveWithCells="1">
                  <from>
                    <xdr:col>14</xdr:col>
                    <xdr:colOff>68580</xdr:colOff>
                    <xdr:row>25</xdr:row>
                    <xdr:rowOff>91440</xdr:rowOff>
                  </from>
                  <to>
                    <xdr:col>14</xdr:col>
                    <xdr:colOff>297180</xdr:colOff>
                    <xdr:row>25</xdr:row>
                    <xdr:rowOff>213360</xdr:rowOff>
                  </to>
                </anchor>
              </controlPr>
            </control>
          </mc:Choice>
        </mc:AlternateContent>
        <mc:AlternateContent xmlns:mc="http://schemas.openxmlformats.org/markup-compatibility/2006">
          <mc:Choice Requires="x14">
            <control shapeId="404789" r:id="rId100" name="Option Button 309">
              <controlPr defaultSize="0" autoFill="0" autoLine="0" autoPict="0">
                <anchor moveWithCells="1">
                  <from>
                    <xdr:col>16</xdr:col>
                    <xdr:colOff>68580</xdr:colOff>
                    <xdr:row>25</xdr:row>
                    <xdr:rowOff>91440</xdr:rowOff>
                  </from>
                  <to>
                    <xdr:col>16</xdr:col>
                    <xdr:colOff>297180</xdr:colOff>
                    <xdr:row>25</xdr:row>
                    <xdr:rowOff>213360</xdr:rowOff>
                  </to>
                </anchor>
              </controlPr>
            </control>
          </mc:Choice>
        </mc:AlternateContent>
        <mc:AlternateContent xmlns:mc="http://schemas.openxmlformats.org/markup-compatibility/2006">
          <mc:Choice Requires="x14">
            <control shapeId="404887" r:id="rId101" name="Group Box 407">
              <controlPr defaultSize="0" print="0" autoFill="0" autoPict="0">
                <anchor moveWithCells="1">
                  <from>
                    <xdr:col>7</xdr:col>
                    <xdr:colOff>45720</xdr:colOff>
                    <xdr:row>28</xdr:row>
                    <xdr:rowOff>76200</xdr:rowOff>
                  </from>
                  <to>
                    <xdr:col>17</xdr:col>
                    <xdr:colOff>53340</xdr:colOff>
                    <xdr:row>28</xdr:row>
                    <xdr:rowOff>274320</xdr:rowOff>
                  </to>
                </anchor>
              </controlPr>
            </control>
          </mc:Choice>
        </mc:AlternateContent>
        <mc:AlternateContent xmlns:mc="http://schemas.openxmlformats.org/markup-compatibility/2006">
          <mc:Choice Requires="x14">
            <control shapeId="404888" r:id="rId102" name="Option Button 408">
              <controlPr defaultSize="0" autoFill="0" autoLine="0" autoPict="0">
                <anchor moveWithCells="1">
                  <from>
                    <xdr:col>8</xdr:col>
                    <xdr:colOff>60960</xdr:colOff>
                    <xdr:row>28</xdr:row>
                    <xdr:rowOff>106680</xdr:rowOff>
                  </from>
                  <to>
                    <xdr:col>8</xdr:col>
                    <xdr:colOff>281940</xdr:colOff>
                    <xdr:row>28</xdr:row>
                    <xdr:rowOff>243840</xdr:rowOff>
                  </to>
                </anchor>
              </controlPr>
            </control>
          </mc:Choice>
        </mc:AlternateContent>
        <mc:AlternateContent xmlns:mc="http://schemas.openxmlformats.org/markup-compatibility/2006">
          <mc:Choice Requires="x14">
            <control shapeId="404889" r:id="rId103" name="Option Button 409">
              <controlPr defaultSize="0" autoFill="0" autoLine="0" autoPict="0">
                <anchor moveWithCells="1">
                  <from>
                    <xdr:col>10</xdr:col>
                    <xdr:colOff>45720</xdr:colOff>
                    <xdr:row>28</xdr:row>
                    <xdr:rowOff>106680</xdr:rowOff>
                  </from>
                  <to>
                    <xdr:col>10</xdr:col>
                    <xdr:colOff>266700</xdr:colOff>
                    <xdr:row>28</xdr:row>
                    <xdr:rowOff>243840</xdr:rowOff>
                  </to>
                </anchor>
              </controlPr>
            </control>
          </mc:Choice>
        </mc:AlternateContent>
        <mc:AlternateContent xmlns:mc="http://schemas.openxmlformats.org/markup-compatibility/2006">
          <mc:Choice Requires="x14">
            <control shapeId="404890" r:id="rId104" name="Option Button 410">
              <controlPr defaultSize="0" autoFill="0" autoLine="0" autoPict="0">
                <anchor moveWithCells="1">
                  <from>
                    <xdr:col>12</xdr:col>
                    <xdr:colOff>38100</xdr:colOff>
                    <xdr:row>28</xdr:row>
                    <xdr:rowOff>106680</xdr:rowOff>
                  </from>
                  <to>
                    <xdr:col>12</xdr:col>
                    <xdr:colOff>259080</xdr:colOff>
                    <xdr:row>28</xdr:row>
                    <xdr:rowOff>243840</xdr:rowOff>
                  </to>
                </anchor>
              </controlPr>
            </control>
          </mc:Choice>
        </mc:AlternateContent>
        <mc:AlternateContent xmlns:mc="http://schemas.openxmlformats.org/markup-compatibility/2006">
          <mc:Choice Requires="x14">
            <control shapeId="404891" r:id="rId105" name="Option Button 411">
              <controlPr defaultSize="0" autoFill="0" autoLine="0" autoPict="0">
                <anchor moveWithCells="1">
                  <from>
                    <xdr:col>14</xdr:col>
                    <xdr:colOff>30480</xdr:colOff>
                    <xdr:row>28</xdr:row>
                    <xdr:rowOff>106680</xdr:rowOff>
                  </from>
                  <to>
                    <xdr:col>14</xdr:col>
                    <xdr:colOff>251460</xdr:colOff>
                    <xdr:row>28</xdr:row>
                    <xdr:rowOff>243840</xdr:rowOff>
                  </to>
                </anchor>
              </controlPr>
            </control>
          </mc:Choice>
        </mc:AlternateContent>
        <mc:AlternateContent xmlns:mc="http://schemas.openxmlformats.org/markup-compatibility/2006">
          <mc:Choice Requires="x14">
            <control shapeId="404892" r:id="rId106" name="Option Button 412">
              <controlPr defaultSize="0" autoFill="0" autoLine="0" autoPict="0">
                <anchor moveWithCells="1">
                  <from>
                    <xdr:col>16</xdr:col>
                    <xdr:colOff>22860</xdr:colOff>
                    <xdr:row>28</xdr:row>
                    <xdr:rowOff>106680</xdr:rowOff>
                  </from>
                  <to>
                    <xdr:col>16</xdr:col>
                    <xdr:colOff>236220</xdr:colOff>
                    <xdr:row>28</xdr:row>
                    <xdr:rowOff>243840</xdr:rowOff>
                  </to>
                </anchor>
              </controlPr>
            </control>
          </mc:Choice>
        </mc:AlternateContent>
        <mc:AlternateContent xmlns:mc="http://schemas.openxmlformats.org/markup-compatibility/2006">
          <mc:Choice Requires="x14">
            <control shapeId="404893" r:id="rId107" name="Group Box 413">
              <controlPr defaultSize="0" print="0" autoFill="0" autoPict="0">
                <anchor moveWithCells="1">
                  <from>
                    <xdr:col>7</xdr:col>
                    <xdr:colOff>45720</xdr:colOff>
                    <xdr:row>29</xdr:row>
                    <xdr:rowOff>83820</xdr:rowOff>
                  </from>
                  <to>
                    <xdr:col>17</xdr:col>
                    <xdr:colOff>53340</xdr:colOff>
                    <xdr:row>29</xdr:row>
                    <xdr:rowOff>281940</xdr:rowOff>
                  </to>
                </anchor>
              </controlPr>
            </control>
          </mc:Choice>
        </mc:AlternateContent>
        <mc:AlternateContent xmlns:mc="http://schemas.openxmlformats.org/markup-compatibility/2006">
          <mc:Choice Requires="x14">
            <control shapeId="404894" r:id="rId108" name="Option Button 414">
              <controlPr defaultSize="0" autoFill="0" autoLine="0" autoPict="0">
                <anchor moveWithCells="1">
                  <from>
                    <xdr:col>8</xdr:col>
                    <xdr:colOff>60960</xdr:colOff>
                    <xdr:row>29</xdr:row>
                    <xdr:rowOff>114300</xdr:rowOff>
                  </from>
                  <to>
                    <xdr:col>8</xdr:col>
                    <xdr:colOff>281940</xdr:colOff>
                    <xdr:row>29</xdr:row>
                    <xdr:rowOff>251460</xdr:rowOff>
                  </to>
                </anchor>
              </controlPr>
            </control>
          </mc:Choice>
        </mc:AlternateContent>
        <mc:AlternateContent xmlns:mc="http://schemas.openxmlformats.org/markup-compatibility/2006">
          <mc:Choice Requires="x14">
            <control shapeId="404895" r:id="rId109" name="Option Button 415">
              <controlPr defaultSize="0" autoFill="0" autoLine="0" autoPict="0">
                <anchor moveWithCells="1">
                  <from>
                    <xdr:col>10</xdr:col>
                    <xdr:colOff>45720</xdr:colOff>
                    <xdr:row>29</xdr:row>
                    <xdr:rowOff>114300</xdr:rowOff>
                  </from>
                  <to>
                    <xdr:col>10</xdr:col>
                    <xdr:colOff>266700</xdr:colOff>
                    <xdr:row>29</xdr:row>
                    <xdr:rowOff>251460</xdr:rowOff>
                  </to>
                </anchor>
              </controlPr>
            </control>
          </mc:Choice>
        </mc:AlternateContent>
        <mc:AlternateContent xmlns:mc="http://schemas.openxmlformats.org/markup-compatibility/2006">
          <mc:Choice Requires="x14">
            <control shapeId="404896" r:id="rId110" name="Option Button 416">
              <controlPr defaultSize="0" autoFill="0" autoLine="0" autoPict="0">
                <anchor moveWithCells="1">
                  <from>
                    <xdr:col>12</xdr:col>
                    <xdr:colOff>38100</xdr:colOff>
                    <xdr:row>29</xdr:row>
                    <xdr:rowOff>114300</xdr:rowOff>
                  </from>
                  <to>
                    <xdr:col>12</xdr:col>
                    <xdr:colOff>259080</xdr:colOff>
                    <xdr:row>29</xdr:row>
                    <xdr:rowOff>251460</xdr:rowOff>
                  </to>
                </anchor>
              </controlPr>
            </control>
          </mc:Choice>
        </mc:AlternateContent>
        <mc:AlternateContent xmlns:mc="http://schemas.openxmlformats.org/markup-compatibility/2006">
          <mc:Choice Requires="x14">
            <control shapeId="404897" r:id="rId111" name="Option Button 417">
              <controlPr defaultSize="0" autoFill="0" autoLine="0" autoPict="0">
                <anchor moveWithCells="1">
                  <from>
                    <xdr:col>14</xdr:col>
                    <xdr:colOff>30480</xdr:colOff>
                    <xdr:row>29</xdr:row>
                    <xdr:rowOff>114300</xdr:rowOff>
                  </from>
                  <to>
                    <xdr:col>14</xdr:col>
                    <xdr:colOff>251460</xdr:colOff>
                    <xdr:row>29</xdr:row>
                    <xdr:rowOff>251460</xdr:rowOff>
                  </to>
                </anchor>
              </controlPr>
            </control>
          </mc:Choice>
        </mc:AlternateContent>
        <mc:AlternateContent xmlns:mc="http://schemas.openxmlformats.org/markup-compatibility/2006">
          <mc:Choice Requires="x14">
            <control shapeId="404898" r:id="rId112" name="Option Button 418">
              <controlPr defaultSize="0" autoFill="0" autoLine="0" autoPict="0">
                <anchor moveWithCells="1">
                  <from>
                    <xdr:col>16</xdr:col>
                    <xdr:colOff>22860</xdr:colOff>
                    <xdr:row>29</xdr:row>
                    <xdr:rowOff>114300</xdr:rowOff>
                  </from>
                  <to>
                    <xdr:col>16</xdr:col>
                    <xdr:colOff>236220</xdr:colOff>
                    <xdr:row>29</xdr:row>
                    <xdr:rowOff>251460</xdr:rowOff>
                  </to>
                </anchor>
              </controlPr>
            </control>
          </mc:Choice>
        </mc:AlternateContent>
        <mc:AlternateContent xmlns:mc="http://schemas.openxmlformats.org/markup-compatibility/2006">
          <mc:Choice Requires="x14">
            <control shapeId="404899" r:id="rId113" name="Group Box 419">
              <controlPr defaultSize="0" print="0" autoFill="0" autoPict="0">
                <anchor moveWithCells="1">
                  <from>
                    <xdr:col>7</xdr:col>
                    <xdr:colOff>45720</xdr:colOff>
                    <xdr:row>30</xdr:row>
                    <xdr:rowOff>91440</xdr:rowOff>
                  </from>
                  <to>
                    <xdr:col>17</xdr:col>
                    <xdr:colOff>53340</xdr:colOff>
                    <xdr:row>30</xdr:row>
                    <xdr:rowOff>281940</xdr:rowOff>
                  </to>
                </anchor>
              </controlPr>
            </control>
          </mc:Choice>
        </mc:AlternateContent>
        <mc:AlternateContent xmlns:mc="http://schemas.openxmlformats.org/markup-compatibility/2006">
          <mc:Choice Requires="x14">
            <control shapeId="404900" r:id="rId114" name="Option Button 420">
              <controlPr defaultSize="0" autoFill="0" autoLine="0" autoPict="0">
                <anchor moveWithCells="1">
                  <from>
                    <xdr:col>8</xdr:col>
                    <xdr:colOff>60960</xdr:colOff>
                    <xdr:row>30</xdr:row>
                    <xdr:rowOff>121920</xdr:rowOff>
                  </from>
                  <to>
                    <xdr:col>8</xdr:col>
                    <xdr:colOff>281940</xdr:colOff>
                    <xdr:row>30</xdr:row>
                    <xdr:rowOff>251460</xdr:rowOff>
                  </to>
                </anchor>
              </controlPr>
            </control>
          </mc:Choice>
        </mc:AlternateContent>
        <mc:AlternateContent xmlns:mc="http://schemas.openxmlformats.org/markup-compatibility/2006">
          <mc:Choice Requires="x14">
            <control shapeId="404901" r:id="rId115" name="Option Button 421">
              <controlPr defaultSize="0" autoFill="0" autoLine="0" autoPict="0">
                <anchor moveWithCells="1">
                  <from>
                    <xdr:col>10</xdr:col>
                    <xdr:colOff>45720</xdr:colOff>
                    <xdr:row>30</xdr:row>
                    <xdr:rowOff>121920</xdr:rowOff>
                  </from>
                  <to>
                    <xdr:col>10</xdr:col>
                    <xdr:colOff>266700</xdr:colOff>
                    <xdr:row>30</xdr:row>
                    <xdr:rowOff>251460</xdr:rowOff>
                  </to>
                </anchor>
              </controlPr>
            </control>
          </mc:Choice>
        </mc:AlternateContent>
        <mc:AlternateContent xmlns:mc="http://schemas.openxmlformats.org/markup-compatibility/2006">
          <mc:Choice Requires="x14">
            <control shapeId="404902" r:id="rId116" name="Option Button 422">
              <controlPr defaultSize="0" autoFill="0" autoLine="0" autoPict="0">
                <anchor moveWithCells="1">
                  <from>
                    <xdr:col>12</xdr:col>
                    <xdr:colOff>38100</xdr:colOff>
                    <xdr:row>30</xdr:row>
                    <xdr:rowOff>121920</xdr:rowOff>
                  </from>
                  <to>
                    <xdr:col>12</xdr:col>
                    <xdr:colOff>259080</xdr:colOff>
                    <xdr:row>30</xdr:row>
                    <xdr:rowOff>251460</xdr:rowOff>
                  </to>
                </anchor>
              </controlPr>
            </control>
          </mc:Choice>
        </mc:AlternateContent>
        <mc:AlternateContent xmlns:mc="http://schemas.openxmlformats.org/markup-compatibility/2006">
          <mc:Choice Requires="x14">
            <control shapeId="404903" r:id="rId117" name="Option Button 423">
              <controlPr defaultSize="0" autoFill="0" autoLine="0" autoPict="0">
                <anchor moveWithCells="1">
                  <from>
                    <xdr:col>14</xdr:col>
                    <xdr:colOff>30480</xdr:colOff>
                    <xdr:row>30</xdr:row>
                    <xdr:rowOff>121920</xdr:rowOff>
                  </from>
                  <to>
                    <xdr:col>14</xdr:col>
                    <xdr:colOff>251460</xdr:colOff>
                    <xdr:row>30</xdr:row>
                    <xdr:rowOff>251460</xdr:rowOff>
                  </to>
                </anchor>
              </controlPr>
            </control>
          </mc:Choice>
        </mc:AlternateContent>
        <mc:AlternateContent xmlns:mc="http://schemas.openxmlformats.org/markup-compatibility/2006">
          <mc:Choice Requires="x14">
            <control shapeId="404904" r:id="rId118" name="Option Button 424">
              <controlPr defaultSize="0" autoFill="0" autoLine="0" autoPict="0">
                <anchor moveWithCells="1">
                  <from>
                    <xdr:col>16</xdr:col>
                    <xdr:colOff>22860</xdr:colOff>
                    <xdr:row>30</xdr:row>
                    <xdr:rowOff>121920</xdr:rowOff>
                  </from>
                  <to>
                    <xdr:col>16</xdr:col>
                    <xdr:colOff>236220</xdr:colOff>
                    <xdr:row>30</xdr:row>
                    <xdr:rowOff>251460</xdr:rowOff>
                  </to>
                </anchor>
              </controlPr>
            </control>
          </mc:Choice>
        </mc:AlternateContent>
        <mc:AlternateContent xmlns:mc="http://schemas.openxmlformats.org/markup-compatibility/2006">
          <mc:Choice Requires="x14">
            <control shapeId="404905" r:id="rId119" name="Group Box 425">
              <controlPr defaultSize="0" print="0" autoFill="0" autoPict="0">
                <anchor moveWithCells="1">
                  <from>
                    <xdr:col>7</xdr:col>
                    <xdr:colOff>45720</xdr:colOff>
                    <xdr:row>27</xdr:row>
                    <xdr:rowOff>68580</xdr:rowOff>
                  </from>
                  <to>
                    <xdr:col>17</xdr:col>
                    <xdr:colOff>68580</xdr:colOff>
                    <xdr:row>27</xdr:row>
                    <xdr:rowOff>266700</xdr:rowOff>
                  </to>
                </anchor>
              </controlPr>
            </control>
          </mc:Choice>
        </mc:AlternateContent>
        <mc:AlternateContent xmlns:mc="http://schemas.openxmlformats.org/markup-compatibility/2006">
          <mc:Choice Requires="x14">
            <control shapeId="404906" r:id="rId120" name="Option Button 426">
              <controlPr defaultSize="0" autoFill="0" autoLine="0" autoPict="0">
                <anchor moveWithCells="1">
                  <from>
                    <xdr:col>8</xdr:col>
                    <xdr:colOff>60960</xdr:colOff>
                    <xdr:row>27</xdr:row>
                    <xdr:rowOff>99060</xdr:rowOff>
                  </from>
                  <to>
                    <xdr:col>8</xdr:col>
                    <xdr:colOff>281940</xdr:colOff>
                    <xdr:row>27</xdr:row>
                    <xdr:rowOff>236220</xdr:rowOff>
                  </to>
                </anchor>
              </controlPr>
            </control>
          </mc:Choice>
        </mc:AlternateContent>
        <mc:AlternateContent xmlns:mc="http://schemas.openxmlformats.org/markup-compatibility/2006">
          <mc:Choice Requires="x14">
            <control shapeId="404907" r:id="rId121" name="Option Button 427">
              <controlPr defaultSize="0" autoFill="0" autoLine="0" autoPict="0">
                <anchor moveWithCells="1">
                  <from>
                    <xdr:col>10</xdr:col>
                    <xdr:colOff>53340</xdr:colOff>
                    <xdr:row>27</xdr:row>
                    <xdr:rowOff>99060</xdr:rowOff>
                  </from>
                  <to>
                    <xdr:col>10</xdr:col>
                    <xdr:colOff>274320</xdr:colOff>
                    <xdr:row>27</xdr:row>
                    <xdr:rowOff>236220</xdr:rowOff>
                  </to>
                </anchor>
              </controlPr>
            </control>
          </mc:Choice>
        </mc:AlternateContent>
        <mc:AlternateContent xmlns:mc="http://schemas.openxmlformats.org/markup-compatibility/2006">
          <mc:Choice Requires="x14">
            <control shapeId="404908" r:id="rId122" name="Option Button 428">
              <controlPr defaultSize="0" autoFill="0" autoLine="0" autoPict="0">
                <anchor moveWithCells="1">
                  <from>
                    <xdr:col>12</xdr:col>
                    <xdr:colOff>45720</xdr:colOff>
                    <xdr:row>27</xdr:row>
                    <xdr:rowOff>99060</xdr:rowOff>
                  </from>
                  <to>
                    <xdr:col>12</xdr:col>
                    <xdr:colOff>266700</xdr:colOff>
                    <xdr:row>27</xdr:row>
                    <xdr:rowOff>236220</xdr:rowOff>
                  </to>
                </anchor>
              </controlPr>
            </control>
          </mc:Choice>
        </mc:AlternateContent>
        <mc:AlternateContent xmlns:mc="http://schemas.openxmlformats.org/markup-compatibility/2006">
          <mc:Choice Requires="x14">
            <control shapeId="404909" r:id="rId123" name="Option Button 429">
              <controlPr defaultSize="0" autoFill="0" autoLine="0" autoPict="0">
                <anchor moveWithCells="1">
                  <from>
                    <xdr:col>14</xdr:col>
                    <xdr:colOff>38100</xdr:colOff>
                    <xdr:row>27</xdr:row>
                    <xdr:rowOff>99060</xdr:rowOff>
                  </from>
                  <to>
                    <xdr:col>14</xdr:col>
                    <xdr:colOff>259080</xdr:colOff>
                    <xdr:row>27</xdr:row>
                    <xdr:rowOff>236220</xdr:rowOff>
                  </to>
                </anchor>
              </controlPr>
            </control>
          </mc:Choice>
        </mc:AlternateContent>
        <mc:AlternateContent xmlns:mc="http://schemas.openxmlformats.org/markup-compatibility/2006">
          <mc:Choice Requires="x14">
            <control shapeId="404910" r:id="rId124" name="Option Button 430">
              <controlPr defaultSize="0" autoFill="0" autoLine="0" autoPict="0">
                <anchor moveWithCells="1">
                  <from>
                    <xdr:col>16</xdr:col>
                    <xdr:colOff>30480</xdr:colOff>
                    <xdr:row>27</xdr:row>
                    <xdr:rowOff>99060</xdr:rowOff>
                  </from>
                  <to>
                    <xdr:col>16</xdr:col>
                    <xdr:colOff>251460</xdr:colOff>
                    <xdr:row>27</xdr:row>
                    <xdr:rowOff>236220</xdr:rowOff>
                  </to>
                </anchor>
              </controlPr>
            </control>
          </mc:Choice>
        </mc:AlternateContent>
        <mc:AlternateContent xmlns:mc="http://schemas.openxmlformats.org/markup-compatibility/2006">
          <mc:Choice Requires="x14">
            <control shapeId="404911" r:id="rId125" name="Group Box 431">
              <controlPr defaultSize="0" print="0" autoFill="0" autoPict="0">
                <anchor moveWithCells="1">
                  <from>
                    <xdr:col>7</xdr:col>
                    <xdr:colOff>45720</xdr:colOff>
                    <xdr:row>31</xdr:row>
                    <xdr:rowOff>83820</xdr:rowOff>
                  </from>
                  <to>
                    <xdr:col>17</xdr:col>
                    <xdr:colOff>53340</xdr:colOff>
                    <xdr:row>31</xdr:row>
                    <xdr:rowOff>281940</xdr:rowOff>
                  </to>
                </anchor>
              </controlPr>
            </control>
          </mc:Choice>
        </mc:AlternateContent>
        <mc:AlternateContent xmlns:mc="http://schemas.openxmlformats.org/markup-compatibility/2006">
          <mc:Choice Requires="x14">
            <control shapeId="404912" r:id="rId126" name="Option Button 432">
              <controlPr defaultSize="0" autoFill="0" autoLine="0" autoPict="0">
                <anchor moveWithCells="1">
                  <from>
                    <xdr:col>8</xdr:col>
                    <xdr:colOff>60960</xdr:colOff>
                    <xdr:row>31</xdr:row>
                    <xdr:rowOff>121920</xdr:rowOff>
                  </from>
                  <to>
                    <xdr:col>8</xdr:col>
                    <xdr:colOff>281940</xdr:colOff>
                    <xdr:row>31</xdr:row>
                    <xdr:rowOff>243840</xdr:rowOff>
                  </to>
                </anchor>
              </controlPr>
            </control>
          </mc:Choice>
        </mc:AlternateContent>
        <mc:AlternateContent xmlns:mc="http://schemas.openxmlformats.org/markup-compatibility/2006">
          <mc:Choice Requires="x14">
            <control shapeId="404913" r:id="rId127" name="Option Button 433">
              <controlPr defaultSize="0" autoFill="0" autoLine="0" autoPict="0">
                <anchor moveWithCells="1">
                  <from>
                    <xdr:col>10</xdr:col>
                    <xdr:colOff>45720</xdr:colOff>
                    <xdr:row>31</xdr:row>
                    <xdr:rowOff>121920</xdr:rowOff>
                  </from>
                  <to>
                    <xdr:col>10</xdr:col>
                    <xdr:colOff>266700</xdr:colOff>
                    <xdr:row>31</xdr:row>
                    <xdr:rowOff>243840</xdr:rowOff>
                  </to>
                </anchor>
              </controlPr>
            </control>
          </mc:Choice>
        </mc:AlternateContent>
        <mc:AlternateContent xmlns:mc="http://schemas.openxmlformats.org/markup-compatibility/2006">
          <mc:Choice Requires="x14">
            <control shapeId="404914" r:id="rId128" name="Option Button 434">
              <controlPr defaultSize="0" autoFill="0" autoLine="0" autoPict="0">
                <anchor moveWithCells="1">
                  <from>
                    <xdr:col>12</xdr:col>
                    <xdr:colOff>38100</xdr:colOff>
                    <xdr:row>31</xdr:row>
                    <xdr:rowOff>121920</xdr:rowOff>
                  </from>
                  <to>
                    <xdr:col>12</xdr:col>
                    <xdr:colOff>259080</xdr:colOff>
                    <xdr:row>31</xdr:row>
                    <xdr:rowOff>243840</xdr:rowOff>
                  </to>
                </anchor>
              </controlPr>
            </control>
          </mc:Choice>
        </mc:AlternateContent>
        <mc:AlternateContent xmlns:mc="http://schemas.openxmlformats.org/markup-compatibility/2006">
          <mc:Choice Requires="x14">
            <control shapeId="404915" r:id="rId129" name="Option Button 435">
              <controlPr defaultSize="0" autoFill="0" autoLine="0" autoPict="0">
                <anchor moveWithCells="1">
                  <from>
                    <xdr:col>14</xdr:col>
                    <xdr:colOff>30480</xdr:colOff>
                    <xdr:row>31</xdr:row>
                    <xdr:rowOff>121920</xdr:rowOff>
                  </from>
                  <to>
                    <xdr:col>14</xdr:col>
                    <xdr:colOff>251460</xdr:colOff>
                    <xdr:row>31</xdr:row>
                    <xdr:rowOff>243840</xdr:rowOff>
                  </to>
                </anchor>
              </controlPr>
            </control>
          </mc:Choice>
        </mc:AlternateContent>
        <mc:AlternateContent xmlns:mc="http://schemas.openxmlformats.org/markup-compatibility/2006">
          <mc:Choice Requires="x14">
            <control shapeId="404916" r:id="rId130" name="Option Button 436">
              <controlPr defaultSize="0" autoFill="0" autoLine="0" autoPict="0">
                <anchor moveWithCells="1">
                  <from>
                    <xdr:col>16</xdr:col>
                    <xdr:colOff>22860</xdr:colOff>
                    <xdr:row>31</xdr:row>
                    <xdr:rowOff>121920</xdr:rowOff>
                  </from>
                  <to>
                    <xdr:col>16</xdr:col>
                    <xdr:colOff>236220</xdr:colOff>
                    <xdr:row>31</xdr:row>
                    <xdr:rowOff>243840</xdr:rowOff>
                  </to>
                </anchor>
              </controlPr>
            </control>
          </mc:Choice>
        </mc:AlternateContent>
        <mc:AlternateContent xmlns:mc="http://schemas.openxmlformats.org/markup-compatibility/2006">
          <mc:Choice Requires="x14">
            <control shapeId="404917" r:id="rId131" name="Group Box 437">
              <controlPr defaultSize="0" print="0" autoFill="0" autoPict="0">
                <anchor moveWithCells="1">
                  <from>
                    <xdr:col>7</xdr:col>
                    <xdr:colOff>45720</xdr:colOff>
                    <xdr:row>32</xdr:row>
                    <xdr:rowOff>83820</xdr:rowOff>
                  </from>
                  <to>
                    <xdr:col>17</xdr:col>
                    <xdr:colOff>53340</xdr:colOff>
                    <xdr:row>32</xdr:row>
                    <xdr:rowOff>281940</xdr:rowOff>
                  </to>
                </anchor>
              </controlPr>
            </control>
          </mc:Choice>
        </mc:AlternateContent>
        <mc:AlternateContent xmlns:mc="http://schemas.openxmlformats.org/markup-compatibility/2006">
          <mc:Choice Requires="x14">
            <control shapeId="404918" r:id="rId132" name="Option Button 438">
              <controlPr defaultSize="0" autoFill="0" autoLine="0" autoPict="0">
                <anchor moveWithCells="1">
                  <from>
                    <xdr:col>8</xdr:col>
                    <xdr:colOff>60960</xdr:colOff>
                    <xdr:row>32</xdr:row>
                    <xdr:rowOff>121920</xdr:rowOff>
                  </from>
                  <to>
                    <xdr:col>8</xdr:col>
                    <xdr:colOff>281940</xdr:colOff>
                    <xdr:row>32</xdr:row>
                    <xdr:rowOff>243840</xdr:rowOff>
                  </to>
                </anchor>
              </controlPr>
            </control>
          </mc:Choice>
        </mc:AlternateContent>
        <mc:AlternateContent xmlns:mc="http://schemas.openxmlformats.org/markup-compatibility/2006">
          <mc:Choice Requires="x14">
            <control shapeId="404919" r:id="rId133" name="Option Button 439">
              <controlPr defaultSize="0" autoFill="0" autoLine="0" autoPict="0">
                <anchor moveWithCells="1">
                  <from>
                    <xdr:col>10</xdr:col>
                    <xdr:colOff>45720</xdr:colOff>
                    <xdr:row>32</xdr:row>
                    <xdr:rowOff>121920</xdr:rowOff>
                  </from>
                  <to>
                    <xdr:col>10</xdr:col>
                    <xdr:colOff>266700</xdr:colOff>
                    <xdr:row>32</xdr:row>
                    <xdr:rowOff>243840</xdr:rowOff>
                  </to>
                </anchor>
              </controlPr>
            </control>
          </mc:Choice>
        </mc:AlternateContent>
        <mc:AlternateContent xmlns:mc="http://schemas.openxmlformats.org/markup-compatibility/2006">
          <mc:Choice Requires="x14">
            <control shapeId="404920" r:id="rId134" name="Option Button 440">
              <controlPr defaultSize="0" autoFill="0" autoLine="0" autoPict="0">
                <anchor moveWithCells="1">
                  <from>
                    <xdr:col>12</xdr:col>
                    <xdr:colOff>38100</xdr:colOff>
                    <xdr:row>32</xdr:row>
                    <xdr:rowOff>121920</xdr:rowOff>
                  </from>
                  <to>
                    <xdr:col>12</xdr:col>
                    <xdr:colOff>259080</xdr:colOff>
                    <xdr:row>32</xdr:row>
                    <xdr:rowOff>243840</xdr:rowOff>
                  </to>
                </anchor>
              </controlPr>
            </control>
          </mc:Choice>
        </mc:AlternateContent>
        <mc:AlternateContent xmlns:mc="http://schemas.openxmlformats.org/markup-compatibility/2006">
          <mc:Choice Requires="x14">
            <control shapeId="404921" r:id="rId135" name="Option Button 441">
              <controlPr defaultSize="0" autoFill="0" autoLine="0" autoPict="0">
                <anchor moveWithCells="1">
                  <from>
                    <xdr:col>14</xdr:col>
                    <xdr:colOff>30480</xdr:colOff>
                    <xdr:row>32</xdr:row>
                    <xdr:rowOff>121920</xdr:rowOff>
                  </from>
                  <to>
                    <xdr:col>14</xdr:col>
                    <xdr:colOff>251460</xdr:colOff>
                    <xdr:row>32</xdr:row>
                    <xdr:rowOff>243840</xdr:rowOff>
                  </to>
                </anchor>
              </controlPr>
            </control>
          </mc:Choice>
        </mc:AlternateContent>
        <mc:AlternateContent xmlns:mc="http://schemas.openxmlformats.org/markup-compatibility/2006">
          <mc:Choice Requires="x14">
            <control shapeId="404922" r:id="rId136" name="Option Button 442">
              <controlPr defaultSize="0" autoFill="0" autoLine="0" autoPict="0">
                <anchor moveWithCells="1">
                  <from>
                    <xdr:col>16</xdr:col>
                    <xdr:colOff>22860</xdr:colOff>
                    <xdr:row>32</xdr:row>
                    <xdr:rowOff>121920</xdr:rowOff>
                  </from>
                  <to>
                    <xdr:col>16</xdr:col>
                    <xdr:colOff>236220</xdr:colOff>
                    <xdr:row>32</xdr:row>
                    <xdr:rowOff>243840</xdr:rowOff>
                  </to>
                </anchor>
              </controlPr>
            </control>
          </mc:Choice>
        </mc:AlternateContent>
        <mc:AlternateContent xmlns:mc="http://schemas.openxmlformats.org/markup-compatibility/2006">
          <mc:Choice Requires="x14">
            <control shapeId="404923" r:id="rId137" name="Group Box 443">
              <controlPr defaultSize="0" print="0" autoFill="0" autoPict="0">
                <anchor moveWithCells="1">
                  <from>
                    <xdr:col>7</xdr:col>
                    <xdr:colOff>45720</xdr:colOff>
                    <xdr:row>33</xdr:row>
                    <xdr:rowOff>83820</xdr:rowOff>
                  </from>
                  <to>
                    <xdr:col>17</xdr:col>
                    <xdr:colOff>53340</xdr:colOff>
                    <xdr:row>33</xdr:row>
                    <xdr:rowOff>274320</xdr:rowOff>
                  </to>
                </anchor>
              </controlPr>
            </control>
          </mc:Choice>
        </mc:AlternateContent>
        <mc:AlternateContent xmlns:mc="http://schemas.openxmlformats.org/markup-compatibility/2006">
          <mc:Choice Requires="x14">
            <control shapeId="404924" r:id="rId138" name="Option Button 444">
              <controlPr defaultSize="0" autoFill="0" autoLine="0" autoPict="0">
                <anchor moveWithCells="1">
                  <from>
                    <xdr:col>8</xdr:col>
                    <xdr:colOff>60960</xdr:colOff>
                    <xdr:row>33</xdr:row>
                    <xdr:rowOff>114300</xdr:rowOff>
                  </from>
                  <to>
                    <xdr:col>8</xdr:col>
                    <xdr:colOff>281940</xdr:colOff>
                    <xdr:row>33</xdr:row>
                    <xdr:rowOff>243840</xdr:rowOff>
                  </to>
                </anchor>
              </controlPr>
            </control>
          </mc:Choice>
        </mc:AlternateContent>
        <mc:AlternateContent xmlns:mc="http://schemas.openxmlformats.org/markup-compatibility/2006">
          <mc:Choice Requires="x14">
            <control shapeId="404925" r:id="rId139" name="Option Button 445">
              <controlPr defaultSize="0" autoFill="0" autoLine="0" autoPict="0">
                <anchor moveWithCells="1">
                  <from>
                    <xdr:col>10</xdr:col>
                    <xdr:colOff>45720</xdr:colOff>
                    <xdr:row>33</xdr:row>
                    <xdr:rowOff>114300</xdr:rowOff>
                  </from>
                  <to>
                    <xdr:col>10</xdr:col>
                    <xdr:colOff>266700</xdr:colOff>
                    <xdr:row>33</xdr:row>
                    <xdr:rowOff>243840</xdr:rowOff>
                  </to>
                </anchor>
              </controlPr>
            </control>
          </mc:Choice>
        </mc:AlternateContent>
        <mc:AlternateContent xmlns:mc="http://schemas.openxmlformats.org/markup-compatibility/2006">
          <mc:Choice Requires="x14">
            <control shapeId="404926" r:id="rId140" name="Option Button 446">
              <controlPr defaultSize="0" autoFill="0" autoLine="0" autoPict="0">
                <anchor moveWithCells="1">
                  <from>
                    <xdr:col>12</xdr:col>
                    <xdr:colOff>38100</xdr:colOff>
                    <xdr:row>33</xdr:row>
                    <xdr:rowOff>114300</xdr:rowOff>
                  </from>
                  <to>
                    <xdr:col>12</xdr:col>
                    <xdr:colOff>259080</xdr:colOff>
                    <xdr:row>33</xdr:row>
                    <xdr:rowOff>243840</xdr:rowOff>
                  </to>
                </anchor>
              </controlPr>
            </control>
          </mc:Choice>
        </mc:AlternateContent>
        <mc:AlternateContent xmlns:mc="http://schemas.openxmlformats.org/markup-compatibility/2006">
          <mc:Choice Requires="x14">
            <control shapeId="404927" r:id="rId141" name="Option Button 447">
              <controlPr defaultSize="0" autoFill="0" autoLine="0" autoPict="0">
                <anchor moveWithCells="1">
                  <from>
                    <xdr:col>14</xdr:col>
                    <xdr:colOff>30480</xdr:colOff>
                    <xdr:row>33</xdr:row>
                    <xdr:rowOff>114300</xdr:rowOff>
                  </from>
                  <to>
                    <xdr:col>14</xdr:col>
                    <xdr:colOff>251460</xdr:colOff>
                    <xdr:row>33</xdr:row>
                    <xdr:rowOff>243840</xdr:rowOff>
                  </to>
                </anchor>
              </controlPr>
            </control>
          </mc:Choice>
        </mc:AlternateContent>
        <mc:AlternateContent xmlns:mc="http://schemas.openxmlformats.org/markup-compatibility/2006">
          <mc:Choice Requires="x14">
            <control shapeId="404928" r:id="rId142" name="Option Button 448">
              <controlPr defaultSize="0" autoFill="0" autoLine="0" autoPict="0">
                <anchor moveWithCells="1">
                  <from>
                    <xdr:col>16</xdr:col>
                    <xdr:colOff>22860</xdr:colOff>
                    <xdr:row>33</xdr:row>
                    <xdr:rowOff>114300</xdr:rowOff>
                  </from>
                  <to>
                    <xdr:col>16</xdr:col>
                    <xdr:colOff>236220</xdr:colOff>
                    <xdr:row>33</xdr:row>
                    <xdr:rowOff>243840</xdr:rowOff>
                  </to>
                </anchor>
              </controlPr>
            </control>
          </mc:Choice>
        </mc:AlternateContent>
        <mc:AlternateContent xmlns:mc="http://schemas.openxmlformats.org/markup-compatibility/2006">
          <mc:Choice Requires="x14">
            <control shapeId="404929" r:id="rId143" name="Group Box 449">
              <controlPr defaultSize="0" print="0" autoFill="0" autoPict="0">
                <anchor moveWithCells="1">
                  <from>
                    <xdr:col>7</xdr:col>
                    <xdr:colOff>45720</xdr:colOff>
                    <xdr:row>34</xdr:row>
                    <xdr:rowOff>83820</xdr:rowOff>
                  </from>
                  <to>
                    <xdr:col>17</xdr:col>
                    <xdr:colOff>53340</xdr:colOff>
                    <xdr:row>34</xdr:row>
                    <xdr:rowOff>274320</xdr:rowOff>
                  </to>
                </anchor>
              </controlPr>
            </control>
          </mc:Choice>
        </mc:AlternateContent>
        <mc:AlternateContent xmlns:mc="http://schemas.openxmlformats.org/markup-compatibility/2006">
          <mc:Choice Requires="x14">
            <control shapeId="404930" r:id="rId144" name="Option Button 450">
              <controlPr defaultSize="0" autoFill="0" autoLine="0" autoPict="0">
                <anchor moveWithCells="1">
                  <from>
                    <xdr:col>8</xdr:col>
                    <xdr:colOff>60960</xdr:colOff>
                    <xdr:row>34</xdr:row>
                    <xdr:rowOff>114300</xdr:rowOff>
                  </from>
                  <to>
                    <xdr:col>8</xdr:col>
                    <xdr:colOff>281940</xdr:colOff>
                    <xdr:row>34</xdr:row>
                    <xdr:rowOff>243840</xdr:rowOff>
                  </to>
                </anchor>
              </controlPr>
            </control>
          </mc:Choice>
        </mc:AlternateContent>
        <mc:AlternateContent xmlns:mc="http://schemas.openxmlformats.org/markup-compatibility/2006">
          <mc:Choice Requires="x14">
            <control shapeId="404931" r:id="rId145" name="Option Button 451">
              <controlPr defaultSize="0" autoFill="0" autoLine="0" autoPict="0">
                <anchor moveWithCells="1">
                  <from>
                    <xdr:col>10</xdr:col>
                    <xdr:colOff>45720</xdr:colOff>
                    <xdr:row>34</xdr:row>
                    <xdr:rowOff>114300</xdr:rowOff>
                  </from>
                  <to>
                    <xdr:col>10</xdr:col>
                    <xdr:colOff>266700</xdr:colOff>
                    <xdr:row>34</xdr:row>
                    <xdr:rowOff>243840</xdr:rowOff>
                  </to>
                </anchor>
              </controlPr>
            </control>
          </mc:Choice>
        </mc:AlternateContent>
        <mc:AlternateContent xmlns:mc="http://schemas.openxmlformats.org/markup-compatibility/2006">
          <mc:Choice Requires="x14">
            <control shapeId="404932" r:id="rId146" name="Option Button 452">
              <controlPr defaultSize="0" autoFill="0" autoLine="0" autoPict="0">
                <anchor moveWithCells="1">
                  <from>
                    <xdr:col>12</xdr:col>
                    <xdr:colOff>38100</xdr:colOff>
                    <xdr:row>34</xdr:row>
                    <xdr:rowOff>114300</xdr:rowOff>
                  </from>
                  <to>
                    <xdr:col>12</xdr:col>
                    <xdr:colOff>259080</xdr:colOff>
                    <xdr:row>34</xdr:row>
                    <xdr:rowOff>243840</xdr:rowOff>
                  </to>
                </anchor>
              </controlPr>
            </control>
          </mc:Choice>
        </mc:AlternateContent>
        <mc:AlternateContent xmlns:mc="http://schemas.openxmlformats.org/markup-compatibility/2006">
          <mc:Choice Requires="x14">
            <control shapeId="404933" r:id="rId147" name="Option Button 453">
              <controlPr defaultSize="0" autoFill="0" autoLine="0" autoPict="0">
                <anchor moveWithCells="1">
                  <from>
                    <xdr:col>14</xdr:col>
                    <xdr:colOff>30480</xdr:colOff>
                    <xdr:row>34</xdr:row>
                    <xdr:rowOff>114300</xdr:rowOff>
                  </from>
                  <to>
                    <xdr:col>14</xdr:col>
                    <xdr:colOff>251460</xdr:colOff>
                    <xdr:row>34</xdr:row>
                    <xdr:rowOff>243840</xdr:rowOff>
                  </to>
                </anchor>
              </controlPr>
            </control>
          </mc:Choice>
        </mc:AlternateContent>
        <mc:AlternateContent xmlns:mc="http://schemas.openxmlformats.org/markup-compatibility/2006">
          <mc:Choice Requires="x14">
            <control shapeId="404934" r:id="rId148" name="Option Button 454">
              <controlPr defaultSize="0" autoFill="0" autoLine="0" autoPict="0">
                <anchor moveWithCells="1">
                  <from>
                    <xdr:col>16</xdr:col>
                    <xdr:colOff>22860</xdr:colOff>
                    <xdr:row>34</xdr:row>
                    <xdr:rowOff>114300</xdr:rowOff>
                  </from>
                  <to>
                    <xdr:col>16</xdr:col>
                    <xdr:colOff>236220</xdr:colOff>
                    <xdr:row>34</xdr:row>
                    <xdr:rowOff>243840</xdr:rowOff>
                  </to>
                </anchor>
              </controlPr>
            </control>
          </mc:Choice>
        </mc:AlternateContent>
        <mc:AlternateContent xmlns:mc="http://schemas.openxmlformats.org/markup-compatibility/2006">
          <mc:Choice Requires="x14">
            <control shapeId="404935" r:id="rId149" name="Group Box 455">
              <controlPr defaultSize="0" print="0" autoFill="0" autoPict="0">
                <anchor moveWithCells="1">
                  <from>
                    <xdr:col>7</xdr:col>
                    <xdr:colOff>45720</xdr:colOff>
                    <xdr:row>35</xdr:row>
                    <xdr:rowOff>76200</xdr:rowOff>
                  </from>
                  <to>
                    <xdr:col>17</xdr:col>
                    <xdr:colOff>53340</xdr:colOff>
                    <xdr:row>35</xdr:row>
                    <xdr:rowOff>274320</xdr:rowOff>
                  </to>
                </anchor>
              </controlPr>
            </control>
          </mc:Choice>
        </mc:AlternateContent>
        <mc:AlternateContent xmlns:mc="http://schemas.openxmlformats.org/markup-compatibility/2006">
          <mc:Choice Requires="x14">
            <control shapeId="404936" r:id="rId150" name="Option Button 456">
              <controlPr defaultSize="0" autoFill="0" autoLine="0" autoPict="0">
                <anchor moveWithCells="1">
                  <from>
                    <xdr:col>8</xdr:col>
                    <xdr:colOff>60960</xdr:colOff>
                    <xdr:row>35</xdr:row>
                    <xdr:rowOff>114300</xdr:rowOff>
                  </from>
                  <to>
                    <xdr:col>8</xdr:col>
                    <xdr:colOff>281940</xdr:colOff>
                    <xdr:row>35</xdr:row>
                    <xdr:rowOff>236220</xdr:rowOff>
                  </to>
                </anchor>
              </controlPr>
            </control>
          </mc:Choice>
        </mc:AlternateContent>
        <mc:AlternateContent xmlns:mc="http://schemas.openxmlformats.org/markup-compatibility/2006">
          <mc:Choice Requires="x14">
            <control shapeId="404937" r:id="rId151" name="Option Button 457">
              <controlPr defaultSize="0" autoFill="0" autoLine="0" autoPict="0">
                <anchor moveWithCells="1">
                  <from>
                    <xdr:col>10</xdr:col>
                    <xdr:colOff>45720</xdr:colOff>
                    <xdr:row>35</xdr:row>
                    <xdr:rowOff>114300</xdr:rowOff>
                  </from>
                  <to>
                    <xdr:col>10</xdr:col>
                    <xdr:colOff>266700</xdr:colOff>
                    <xdr:row>35</xdr:row>
                    <xdr:rowOff>236220</xdr:rowOff>
                  </to>
                </anchor>
              </controlPr>
            </control>
          </mc:Choice>
        </mc:AlternateContent>
        <mc:AlternateContent xmlns:mc="http://schemas.openxmlformats.org/markup-compatibility/2006">
          <mc:Choice Requires="x14">
            <control shapeId="404938" r:id="rId152" name="Option Button 458">
              <controlPr defaultSize="0" autoFill="0" autoLine="0" autoPict="0">
                <anchor moveWithCells="1">
                  <from>
                    <xdr:col>12</xdr:col>
                    <xdr:colOff>38100</xdr:colOff>
                    <xdr:row>35</xdr:row>
                    <xdr:rowOff>114300</xdr:rowOff>
                  </from>
                  <to>
                    <xdr:col>12</xdr:col>
                    <xdr:colOff>259080</xdr:colOff>
                    <xdr:row>35</xdr:row>
                    <xdr:rowOff>236220</xdr:rowOff>
                  </to>
                </anchor>
              </controlPr>
            </control>
          </mc:Choice>
        </mc:AlternateContent>
        <mc:AlternateContent xmlns:mc="http://schemas.openxmlformats.org/markup-compatibility/2006">
          <mc:Choice Requires="x14">
            <control shapeId="404939" r:id="rId153" name="Option Button 459">
              <controlPr defaultSize="0" autoFill="0" autoLine="0" autoPict="0">
                <anchor moveWithCells="1">
                  <from>
                    <xdr:col>14</xdr:col>
                    <xdr:colOff>30480</xdr:colOff>
                    <xdr:row>35</xdr:row>
                    <xdr:rowOff>114300</xdr:rowOff>
                  </from>
                  <to>
                    <xdr:col>14</xdr:col>
                    <xdr:colOff>251460</xdr:colOff>
                    <xdr:row>35</xdr:row>
                    <xdr:rowOff>236220</xdr:rowOff>
                  </to>
                </anchor>
              </controlPr>
            </control>
          </mc:Choice>
        </mc:AlternateContent>
        <mc:AlternateContent xmlns:mc="http://schemas.openxmlformats.org/markup-compatibility/2006">
          <mc:Choice Requires="x14">
            <control shapeId="404940" r:id="rId154" name="Option Button 460">
              <controlPr defaultSize="0" autoFill="0" autoLine="0" autoPict="0">
                <anchor moveWithCells="1">
                  <from>
                    <xdr:col>16</xdr:col>
                    <xdr:colOff>22860</xdr:colOff>
                    <xdr:row>35</xdr:row>
                    <xdr:rowOff>114300</xdr:rowOff>
                  </from>
                  <to>
                    <xdr:col>16</xdr:col>
                    <xdr:colOff>236220</xdr:colOff>
                    <xdr:row>35</xdr:row>
                    <xdr:rowOff>236220</xdr:rowOff>
                  </to>
                </anchor>
              </controlPr>
            </control>
          </mc:Choice>
        </mc:AlternateContent>
        <mc:AlternateContent xmlns:mc="http://schemas.openxmlformats.org/markup-compatibility/2006">
          <mc:Choice Requires="x14">
            <control shapeId="404941" r:id="rId155" name="Group Box 461">
              <controlPr defaultSize="0" print="0" autoFill="0" autoPict="0">
                <anchor moveWithCells="1">
                  <from>
                    <xdr:col>7</xdr:col>
                    <xdr:colOff>45720</xdr:colOff>
                    <xdr:row>36</xdr:row>
                    <xdr:rowOff>76200</xdr:rowOff>
                  </from>
                  <to>
                    <xdr:col>17</xdr:col>
                    <xdr:colOff>53340</xdr:colOff>
                    <xdr:row>36</xdr:row>
                    <xdr:rowOff>274320</xdr:rowOff>
                  </to>
                </anchor>
              </controlPr>
            </control>
          </mc:Choice>
        </mc:AlternateContent>
        <mc:AlternateContent xmlns:mc="http://schemas.openxmlformats.org/markup-compatibility/2006">
          <mc:Choice Requires="x14">
            <control shapeId="404942" r:id="rId156" name="Option Button 462">
              <controlPr defaultSize="0" autoFill="0" autoLine="0" autoPict="0">
                <anchor moveWithCells="1">
                  <from>
                    <xdr:col>8</xdr:col>
                    <xdr:colOff>60960</xdr:colOff>
                    <xdr:row>36</xdr:row>
                    <xdr:rowOff>114300</xdr:rowOff>
                  </from>
                  <to>
                    <xdr:col>8</xdr:col>
                    <xdr:colOff>281940</xdr:colOff>
                    <xdr:row>36</xdr:row>
                    <xdr:rowOff>236220</xdr:rowOff>
                  </to>
                </anchor>
              </controlPr>
            </control>
          </mc:Choice>
        </mc:AlternateContent>
        <mc:AlternateContent xmlns:mc="http://schemas.openxmlformats.org/markup-compatibility/2006">
          <mc:Choice Requires="x14">
            <control shapeId="404943" r:id="rId157" name="Option Button 463">
              <controlPr defaultSize="0" autoFill="0" autoLine="0" autoPict="0">
                <anchor moveWithCells="1">
                  <from>
                    <xdr:col>10</xdr:col>
                    <xdr:colOff>45720</xdr:colOff>
                    <xdr:row>36</xdr:row>
                    <xdr:rowOff>114300</xdr:rowOff>
                  </from>
                  <to>
                    <xdr:col>10</xdr:col>
                    <xdr:colOff>266700</xdr:colOff>
                    <xdr:row>36</xdr:row>
                    <xdr:rowOff>236220</xdr:rowOff>
                  </to>
                </anchor>
              </controlPr>
            </control>
          </mc:Choice>
        </mc:AlternateContent>
        <mc:AlternateContent xmlns:mc="http://schemas.openxmlformats.org/markup-compatibility/2006">
          <mc:Choice Requires="x14">
            <control shapeId="404944" r:id="rId158" name="Option Button 464">
              <controlPr defaultSize="0" autoFill="0" autoLine="0" autoPict="0">
                <anchor moveWithCells="1">
                  <from>
                    <xdr:col>12</xdr:col>
                    <xdr:colOff>38100</xdr:colOff>
                    <xdr:row>36</xdr:row>
                    <xdr:rowOff>114300</xdr:rowOff>
                  </from>
                  <to>
                    <xdr:col>12</xdr:col>
                    <xdr:colOff>259080</xdr:colOff>
                    <xdr:row>36</xdr:row>
                    <xdr:rowOff>236220</xdr:rowOff>
                  </to>
                </anchor>
              </controlPr>
            </control>
          </mc:Choice>
        </mc:AlternateContent>
        <mc:AlternateContent xmlns:mc="http://schemas.openxmlformats.org/markup-compatibility/2006">
          <mc:Choice Requires="x14">
            <control shapeId="404945" r:id="rId159" name="Option Button 465">
              <controlPr defaultSize="0" autoFill="0" autoLine="0" autoPict="0">
                <anchor moveWithCells="1">
                  <from>
                    <xdr:col>14</xdr:col>
                    <xdr:colOff>30480</xdr:colOff>
                    <xdr:row>36</xdr:row>
                    <xdr:rowOff>114300</xdr:rowOff>
                  </from>
                  <to>
                    <xdr:col>14</xdr:col>
                    <xdr:colOff>251460</xdr:colOff>
                    <xdr:row>36</xdr:row>
                    <xdr:rowOff>236220</xdr:rowOff>
                  </to>
                </anchor>
              </controlPr>
            </control>
          </mc:Choice>
        </mc:AlternateContent>
        <mc:AlternateContent xmlns:mc="http://schemas.openxmlformats.org/markup-compatibility/2006">
          <mc:Choice Requires="x14">
            <control shapeId="404946" r:id="rId160" name="Option Button 466">
              <controlPr defaultSize="0" autoFill="0" autoLine="0" autoPict="0">
                <anchor moveWithCells="1">
                  <from>
                    <xdr:col>16</xdr:col>
                    <xdr:colOff>22860</xdr:colOff>
                    <xdr:row>36</xdr:row>
                    <xdr:rowOff>114300</xdr:rowOff>
                  </from>
                  <to>
                    <xdr:col>16</xdr:col>
                    <xdr:colOff>236220</xdr:colOff>
                    <xdr:row>36</xdr:row>
                    <xdr:rowOff>236220</xdr:rowOff>
                  </to>
                </anchor>
              </controlPr>
            </control>
          </mc:Choice>
        </mc:AlternateContent>
        <mc:AlternateContent xmlns:mc="http://schemas.openxmlformats.org/markup-compatibility/2006">
          <mc:Choice Requires="x14">
            <control shapeId="404947" r:id="rId161" name="Group Box 467">
              <controlPr defaultSize="0" print="0" autoFill="0" autoPict="0">
                <anchor moveWithCells="1">
                  <from>
                    <xdr:col>7</xdr:col>
                    <xdr:colOff>45720</xdr:colOff>
                    <xdr:row>37</xdr:row>
                    <xdr:rowOff>76200</xdr:rowOff>
                  </from>
                  <to>
                    <xdr:col>17</xdr:col>
                    <xdr:colOff>53340</xdr:colOff>
                    <xdr:row>37</xdr:row>
                    <xdr:rowOff>266700</xdr:rowOff>
                  </to>
                </anchor>
              </controlPr>
            </control>
          </mc:Choice>
        </mc:AlternateContent>
        <mc:AlternateContent xmlns:mc="http://schemas.openxmlformats.org/markup-compatibility/2006">
          <mc:Choice Requires="x14">
            <control shapeId="404948" r:id="rId162" name="Option Button 468">
              <controlPr defaultSize="0" autoFill="0" autoLine="0" autoPict="0">
                <anchor moveWithCells="1">
                  <from>
                    <xdr:col>8</xdr:col>
                    <xdr:colOff>60960</xdr:colOff>
                    <xdr:row>37</xdr:row>
                    <xdr:rowOff>106680</xdr:rowOff>
                  </from>
                  <to>
                    <xdr:col>8</xdr:col>
                    <xdr:colOff>281940</xdr:colOff>
                    <xdr:row>37</xdr:row>
                    <xdr:rowOff>236220</xdr:rowOff>
                  </to>
                </anchor>
              </controlPr>
            </control>
          </mc:Choice>
        </mc:AlternateContent>
        <mc:AlternateContent xmlns:mc="http://schemas.openxmlformats.org/markup-compatibility/2006">
          <mc:Choice Requires="x14">
            <control shapeId="404949" r:id="rId163" name="Option Button 469">
              <controlPr defaultSize="0" autoFill="0" autoLine="0" autoPict="0">
                <anchor moveWithCells="1">
                  <from>
                    <xdr:col>10</xdr:col>
                    <xdr:colOff>45720</xdr:colOff>
                    <xdr:row>37</xdr:row>
                    <xdr:rowOff>106680</xdr:rowOff>
                  </from>
                  <to>
                    <xdr:col>10</xdr:col>
                    <xdr:colOff>266700</xdr:colOff>
                    <xdr:row>37</xdr:row>
                    <xdr:rowOff>236220</xdr:rowOff>
                  </to>
                </anchor>
              </controlPr>
            </control>
          </mc:Choice>
        </mc:AlternateContent>
        <mc:AlternateContent xmlns:mc="http://schemas.openxmlformats.org/markup-compatibility/2006">
          <mc:Choice Requires="x14">
            <control shapeId="404950" r:id="rId164" name="Option Button 470">
              <controlPr defaultSize="0" autoFill="0" autoLine="0" autoPict="0">
                <anchor moveWithCells="1">
                  <from>
                    <xdr:col>12</xdr:col>
                    <xdr:colOff>38100</xdr:colOff>
                    <xdr:row>37</xdr:row>
                    <xdr:rowOff>106680</xdr:rowOff>
                  </from>
                  <to>
                    <xdr:col>12</xdr:col>
                    <xdr:colOff>259080</xdr:colOff>
                    <xdr:row>37</xdr:row>
                    <xdr:rowOff>236220</xdr:rowOff>
                  </to>
                </anchor>
              </controlPr>
            </control>
          </mc:Choice>
        </mc:AlternateContent>
        <mc:AlternateContent xmlns:mc="http://schemas.openxmlformats.org/markup-compatibility/2006">
          <mc:Choice Requires="x14">
            <control shapeId="404951" r:id="rId165" name="Option Button 471">
              <controlPr defaultSize="0" autoFill="0" autoLine="0" autoPict="0">
                <anchor moveWithCells="1">
                  <from>
                    <xdr:col>14</xdr:col>
                    <xdr:colOff>30480</xdr:colOff>
                    <xdr:row>37</xdr:row>
                    <xdr:rowOff>106680</xdr:rowOff>
                  </from>
                  <to>
                    <xdr:col>14</xdr:col>
                    <xdr:colOff>251460</xdr:colOff>
                    <xdr:row>37</xdr:row>
                    <xdr:rowOff>236220</xdr:rowOff>
                  </to>
                </anchor>
              </controlPr>
            </control>
          </mc:Choice>
        </mc:AlternateContent>
        <mc:AlternateContent xmlns:mc="http://schemas.openxmlformats.org/markup-compatibility/2006">
          <mc:Choice Requires="x14">
            <control shapeId="404952" r:id="rId166" name="Option Button 472">
              <controlPr defaultSize="0" autoFill="0" autoLine="0" autoPict="0">
                <anchor moveWithCells="1">
                  <from>
                    <xdr:col>16</xdr:col>
                    <xdr:colOff>22860</xdr:colOff>
                    <xdr:row>37</xdr:row>
                    <xdr:rowOff>106680</xdr:rowOff>
                  </from>
                  <to>
                    <xdr:col>16</xdr:col>
                    <xdr:colOff>236220</xdr:colOff>
                    <xdr:row>37</xdr:row>
                    <xdr:rowOff>236220</xdr:rowOff>
                  </to>
                </anchor>
              </controlPr>
            </control>
          </mc:Choice>
        </mc:AlternateContent>
        <mc:AlternateContent xmlns:mc="http://schemas.openxmlformats.org/markup-compatibility/2006">
          <mc:Choice Requires="x14">
            <control shapeId="404953" r:id="rId167" name="Group Box 473">
              <controlPr defaultSize="0" print="0" autoFill="0" autoPict="0">
                <anchor moveWithCells="1">
                  <from>
                    <xdr:col>7</xdr:col>
                    <xdr:colOff>45720</xdr:colOff>
                    <xdr:row>38</xdr:row>
                    <xdr:rowOff>76200</xdr:rowOff>
                  </from>
                  <to>
                    <xdr:col>17</xdr:col>
                    <xdr:colOff>53340</xdr:colOff>
                    <xdr:row>38</xdr:row>
                    <xdr:rowOff>266700</xdr:rowOff>
                  </to>
                </anchor>
              </controlPr>
            </control>
          </mc:Choice>
        </mc:AlternateContent>
        <mc:AlternateContent xmlns:mc="http://schemas.openxmlformats.org/markup-compatibility/2006">
          <mc:Choice Requires="x14">
            <control shapeId="404954" r:id="rId168" name="Option Button 474">
              <controlPr defaultSize="0" autoFill="0" autoLine="0" autoPict="0">
                <anchor moveWithCells="1">
                  <from>
                    <xdr:col>8</xdr:col>
                    <xdr:colOff>60960</xdr:colOff>
                    <xdr:row>38</xdr:row>
                    <xdr:rowOff>106680</xdr:rowOff>
                  </from>
                  <to>
                    <xdr:col>8</xdr:col>
                    <xdr:colOff>281940</xdr:colOff>
                    <xdr:row>38</xdr:row>
                    <xdr:rowOff>236220</xdr:rowOff>
                  </to>
                </anchor>
              </controlPr>
            </control>
          </mc:Choice>
        </mc:AlternateContent>
        <mc:AlternateContent xmlns:mc="http://schemas.openxmlformats.org/markup-compatibility/2006">
          <mc:Choice Requires="x14">
            <control shapeId="404955" r:id="rId169" name="Option Button 475">
              <controlPr defaultSize="0" autoFill="0" autoLine="0" autoPict="0">
                <anchor moveWithCells="1">
                  <from>
                    <xdr:col>10</xdr:col>
                    <xdr:colOff>45720</xdr:colOff>
                    <xdr:row>38</xdr:row>
                    <xdr:rowOff>106680</xdr:rowOff>
                  </from>
                  <to>
                    <xdr:col>10</xdr:col>
                    <xdr:colOff>266700</xdr:colOff>
                    <xdr:row>38</xdr:row>
                    <xdr:rowOff>236220</xdr:rowOff>
                  </to>
                </anchor>
              </controlPr>
            </control>
          </mc:Choice>
        </mc:AlternateContent>
        <mc:AlternateContent xmlns:mc="http://schemas.openxmlformats.org/markup-compatibility/2006">
          <mc:Choice Requires="x14">
            <control shapeId="404956" r:id="rId170" name="Option Button 476">
              <controlPr defaultSize="0" autoFill="0" autoLine="0" autoPict="0">
                <anchor moveWithCells="1">
                  <from>
                    <xdr:col>12</xdr:col>
                    <xdr:colOff>38100</xdr:colOff>
                    <xdr:row>38</xdr:row>
                    <xdr:rowOff>106680</xdr:rowOff>
                  </from>
                  <to>
                    <xdr:col>12</xdr:col>
                    <xdr:colOff>259080</xdr:colOff>
                    <xdr:row>38</xdr:row>
                    <xdr:rowOff>236220</xdr:rowOff>
                  </to>
                </anchor>
              </controlPr>
            </control>
          </mc:Choice>
        </mc:AlternateContent>
        <mc:AlternateContent xmlns:mc="http://schemas.openxmlformats.org/markup-compatibility/2006">
          <mc:Choice Requires="x14">
            <control shapeId="404957" r:id="rId171" name="Option Button 477">
              <controlPr defaultSize="0" autoFill="0" autoLine="0" autoPict="0">
                <anchor moveWithCells="1">
                  <from>
                    <xdr:col>14</xdr:col>
                    <xdr:colOff>30480</xdr:colOff>
                    <xdr:row>38</xdr:row>
                    <xdr:rowOff>106680</xdr:rowOff>
                  </from>
                  <to>
                    <xdr:col>14</xdr:col>
                    <xdr:colOff>251460</xdr:colOff>
                    <xdr:row>38</xdr:row>
                    <xdr:rowOff>236220</xdr:rowOff>
                  </to>
                </anchor>
              </controlPr>
            </control>
          </mc:Choice>
        </mc:AlternateContent>
        <mc:AlternateContent xmlns:mc="http://schemas.openxmlformats.org/markup-compatibility/2006">
          <mc:Choice Requires="x14">
            <control shapeId="404958" r:id="rId172" name="Option Button 478">
              <controlPr defaultSize="0" autoFill="0" autoLine="0" autoPict="0">
                <anchor moveWithCells="1">
                  <from>
                    <xdr:col>16</xdr:col>
                    <xdr:colOff>22860</xdr:colOff>
                    <xdr:row>38</xdr:row>
                    <xdr:rowOff>106680</xdr:rowOff>
                  </from>
                  <to>
                    <xdr:col>16</xdr:col>
                    <xdr:colOff>236220</xdr:colOff>
                    <xdr:row>38</xdr:row>
                    <xdr:rowOff>236220</xdr:rowOff>
                  </to>
                </anchor>
              </controlPr>
            </control>
          </mc:Choice>
        </mc:AlternateContent>
        <mc:AlternateContent xmlns:mc="http://schemas.openxmlformats.org/markup-compatibility/2006">
          <mc:Choice Requires="x14">
            <control shapeId="404959" r:id="rId173" name="Group Box 479">
              <controlPr defaultSize="0" print="0" autoFill="0" autoPict="0">
                <anchor moveWithCells="1">
                  <from>
                    <xdr:col>7</xdr:col>
                    <xdr:colOff>45720</xdr:colOff>
                    <xdr:row>39</xdr:row>
                    <xdr:rowOff>76200</xdr:rowOff>
                  </from>
                  <to>
                    <xdr:col>17</xdr:col>
                    <xdr:colOff>53340</xdr:colOff>
                    <xdr:row>39</xdr:row>
                    <xdr:rowOff>266700</xdr:rowOff>
                  </to>
                </anchor>
              </controlPr>
            </control>
          </mc:Choice>
        </mc:AlternateContent>
        <mc:AlternateContent xmlns:mc="http://schemas.openxmlformats.org/markup-compatibility/2006">
          <mc:Choice Requires="x14">
            <control shapeId="404960" r:id="rId174" name="Option Button 480">
              <controlPr defaultSize="0" autoFill="0" autoLine="0" autoPict="0">
                <anchor moveWithCells="1">
                  <from>
                    <xdr:col>8</xdr:col>
                    <xdr:colOff>60960</xdr:colOff>
                    <xdr:row>39</xdr:row>
                    <xdr:rowOff>106680</xdr:rowOff>
                  </from>
                  <to>
                    <xdr:col>8</xdr:col>
                    <xdr:colOff>281940</xdr:colOff>
                    <xdr:row>39</xdr:row>
                    <xdr:rowOff>228600</xdr:rowOff>
                  </to>
                </anchor>
              </controlPr>
            </control>
          </mc:Choice>
        </mc:AlternateContent>
        <mc:AlternateContent xmlns:mc="http://schemas.openxmlformats.org/markup-compatibility/2006">
          <mc:Choice Requires="x14">
            <control shapeId="404961" r:id="rId175" name="Option Button 481">
              <controlPr defaultSize="0" autoFill="0" autoLine="0" autoPict="0">
                <anchor moveWithCells="1">
                  <from>
                    <xdr:col>10</xdr:col>
                    <xdr:colOff>45720</xdr:colOff>
                    <xdr:row>39</xdr:row>
                    <xdr:rowOff>106680</xdr:rowOff>
                  </from>
                  <to>
                    <xdr:col>10</xdr:col>
                    <xdr:colOff>266700</xdr:colOff>
                    <xdr:row>39</xdr:row>
                    <xdr:rowOff>228600</xdr:rowOff>
                  </to>
                </anchor>
              </controlPr>
            </control>
          </mc:Choice>
        </mc:AlternateContent>
        <mc:AlternateContent xmlns:mc="http://schemas.openxmlformats.org/markup-compatibility/2006">
          <mc:Choice Requires="x14">
            <control shapeId="404962" r:id="rId176" name="Option Button 482">
              <controlPr defaultSize="0" autoFill="0" autoLine="0" autoPict="0">
                <anchor moveWithCells="1">
                  <from>
                    <xdr:col>12</xdr:col>
                    <xdr:colOff>38100</xdr:colOff>
                    <xdr:row>39</xdr:row>
                    <xdr:rowOff>106680</xdr:rowOff>
                  </from>
                  <to>
                    <xdr:col>12</xdr:col>
                    <xdr:colOff>259080</xdr:colOff>
                    <xdr:row>39</xdr:row>
                    <xdr:rowOff>228600</xdr:rowOff>
                  </to>
                </anchor>
              </controlPr>
            </control>
          </mc:Choice>
        </mc:AlternateContent>
        <mc:AlternateContent xmlns:mc="http://schemas.openxmlformats.org/markup-compatibility/2006">
          <mc:Choice Requires="x14">
            <control shapeId="404963" r:id="rId177" name="Option Button 483">
              <controlPr defaultSize="0" autoFill="0" autoLine="0" autoPict="0">
                <anchor moveWithCells="1">
                  <from>
                    <xdr:col>14</xdr:col>
                    <xdr:colOff>30480</xdr:colOff>
                    <xdr:row>39</xdr:row>
                    <xdr:rowOff>106680</xdr:rowOff>
                  </from>
                  <to>
                    <xdr:col>14</xdr:col>
                    <xdr:colOff>251460</xdr:colOff>
                    <xdr:row>39</xdr:row>
                    <xdr:rowOff>228600</xdr:rowOff>
                  </to>
                </anchor>
              </controlPr>
            </control>
          </mc:Choice>
        </mc:AlternateContent>
        <mc:AlternateContent xmlns:mc="http://schemas.openxmlformats.org/markup-compatibility/2006">
          <mc:Choice Requires="x14">
            <control shapeId="404964" r:id="rId178" name="Option Button 484">
              <controlPr defaultSize="0" autoFill="0" autoLine="0" autoPict="0">
                <anchor moveWithCells="1">
                  <from>
                    <xdr:col>16</xdr:col>
                    <xdr:colOff>22860</xdr:colOff>
                    <xdr:row>39</xdr:row>
                    <xdr:rowOff>106680</xdr:rowOff>
                  </from>
                  <to>
                    <xdr:col>16</xdr:col>
                    <xdr:colOff>236220</xdr:colOff>
                    <xdr:row>39</xdr:row>
                    <xdr:rowOff>228600</xdr:rowOff>
                  </to>
                </anchor>
              </controlPr>
            </control>
          </mc:Choice>
        </mc:AlternateContent>
        <mc:AlternateContent xmlns:mc="http://schemas.openxmlformats.org/markup-compatibility/2006">
          <mc:Choice Requires="x14">
            <control shapeId="404965" r:id="rId179" name="Group Box 485">
              <controlPr defaultSize="0" print="0" autoFill="0" autoPict="0">
                <anchor moveWithCells="1">
                  <from>
                    <xdr:col>7</xdr:col>
                    <xdr:colOff>45720</xdr:colOff>
                    <xdr:row>40</xdr:row>
                    <xdr:rowOff>68580</xdr:rowOff>
                  </from>
                  <to>
                    <xdr:col>17</xdr:col>
                    <xdr:colOff>53340</xdr:colOff>
                    <xdr:row>40</xdr:row>
                    <xdr:rowOff>266700</xdr:rowOff>
                  </to>
                </anchor>
              </controlPr>
            </control>
          </mc:Choice>
        </mc:AlternateContent>
        <mc:AlternateContent xmlns:mc="http://schemas.openxmlformats.org/markup-compatibility/2006">
          <mc:Choice Requires="x14">
            <control shapeId="404966" r:id="rId180" name="Option Button 486">
              <controlPr defaultSize="0" autoFill="0" autoLine="0" autoPict="0">
                <anchor moveWithCells="1">
                  <from>
                    <xdr:col>8</xdr:col>
                    <xdr:colOff>60960</xdr:colOff>
                    <xdr:row>40</xdr:row>
                    <xdr:rowOff>106680</xdr:rowOff>
                  </from>
                  <to>
                    <xdr:col>8</xdr:col>
                    <xdr:colOff>281940</xdr:colOff>
                    <xdr:row>40</xdr:row>
                    <xdr:rowOff>228600</xdr:rowOff>
                  </to>
                </anchor>
              </controlPr>
            </control>
          </mc:Choice>
        </mc:AlternateContent>
        <mc:AlternateContent xmlns:mc="http://schemas.openxmlformats.org/markup-compatibility/2006">
          <mc:Choice Requires="x14">
            <control shapeId="404967" r:id="rId181" name="Option Button 487">
              <controlPr defaultSize="0" autoFill="0" autoLine="0" autoPict="0">
                <anchor moveWithCells="1">
                  <from>
                    <xdr:col>10</xdr:col>
                    <xdr:colOff>45720</xdr:colOff>
                    <xdr:row>40</xdr:row>
                    <xdr:rowOff>106680</xdr:rowOff>
                  </from>
                  <to>
                    <xdr:col>10</xdr:col>
                    <xdr:colOff>266700</xdr:colOff>
                    <xdr:row>40</xdr:row>
                    <xdr:rowOff>228600</xdr:rowOff>
                  </to>
                </anchor>
              </controlPr>
            </control>
          </mc:Choice>
        </mc:AlternateContent>
        <mc:AlternateContent xmlns:mc="http://schemas.openxmlformats.org/markup-compatibility/2006">
          <mc:Choice Requires="x14">
            <control shapeId="404968" r:id="rId182" name="Option Button 488">
              <controlPr defaultSize="0" autoFill="0" autoLine="0" autoPict="0">
                <anchor moveWithCells="1">
                  <from>
                    <xdr:col>12</xdr:col>
                    <xdr:colOff>38100</xdr:colOff>
                    <xdr:row>40</xdr:row>
                    <xdr:rowOff>106680</xdr:rowOff>
                  </from>
                  <to>
                    <xdr:col>12</xdr:col>
                    <xdr:colOff>259080</xdr:colOff>
                    <xdr:row>40</xdr:row>
                    <xdr:rowOff>228600</xdr:rowOff>
                  </to>
                </anchor>
              </controlPr>
            </control>
          </mc:Choice>
        </mc:AlternateContent>
        <mc:AlternateContent xmlns:mc="http://schemas.openxmlformats.org/markup-compatibility/2006">
          <mc:Choice Requires="x14">
            <control shapeId="404969" r:id="rId183" name="Option Button 489">
              <controlPr defaultSize="0" autoFill="0" autoLine="0" autoPict="0">
                <anchor moveWithCells="1">
                  <from>
                    <xdr:col>14</xdr:col>
                    <xdr:colOff>30480</xdr:colOff>
                    <xdr:row>40</xdr:row>
                    <xdr:rowOff>106680</xdr:rowOff>
                  </from>
                  <to>
                    <xdr:col>14</xdr:col>
                    <xdr:colOff>251460</xdr:colOff>
                    <xdr:row>40</xdr:row>
                    <xdr:rowOff>228600</xdr:rowOff>
                  </to>
                </anchor>
              </controlPr>
            </control>
          </mc:Choice>
        </mc:AlternateContent>
        <mc:AlternateContent xmlns:mc="http://schemas.openxmlformats.org/markup-compatibility/2006">
          <mc:Choice Requires="x14">
            <control shapeId="404970" r:id="rId184" name="Option Button 490">
              <controlPr defaultSize="0" autoFill="0" autoLine="0" autoPict="0">
                <anchor moveWithCells="1">
                  <from>
                    <xdr:col>16</xdr:col>
                    <xdr:colOff>22860</xdr:colOff>
                    <xdr:row>40</xdr:row>
                    <xdr:rowOff>106680</xdr:rowOff>
                  </from>
                  <to>
                    <xdr:col>16</xdr:col>
                    <xdr:colOff>236220</xdr:colOff>
                    <xdr:row>40</xdr:row>
                    <xdr:rowOff>228600</xdr:rowOff>
                  </to>
                </anchor>
              </controlPr>
            </control>
          </mc:Choice>
        </mc:AlternateContent>
        <mc:AlternateContent xmlns:mc="http://schemas.openxmlformats.org/markup-compatibility/2006">
          <mc:Choice Requires="x14">
            <control shapeId="404971" r:id="rId185" name="Group Box 491">
              <controlPr defaultSize="0" print="0" autoFill="0" autoPict="0">
                <anchor moveWithCells="1">
                  <from>
                    <xdr:col>7</xdr:col>
                    <xdr:colOff>45720</xdr:colOff>
                    <xdr:row>41</xdr:row>
                    <xdr:rowOff>68580</xdr:rowOff>
                  </from>
                  <to>
                    <xdr:col>17</xdr:col>
                    <xdr:colOff>53340</xdr:colOff>
                    <xdr:row>41</xdr:row>
                    <xdr:rowOff>259080</xdr:rowOff>
                  </to>
                </anchor>
              </controlPr>
            </control>
          </mc:Choice>
        </mc:AlternateContent>
        <mc:AlternateContent xmlns:mc="http://schemas.openxmlformats.org/markup-compatibility/2006">
          <mc:Choice Requires="x14">
            <control shapeId="404972" r:id="rId186" name="Option Button 492">
              <controlPr defaultSize="0" autoFill="0" autoLine="0" autoPict="0">
                <anchor moveWithCells="1">
                  <from>
                    <xdr:col>8</xdr:col>
                    <xdr:colOff>60960</xdr:colOff>
                    <xdr:row>41</xdr:row>
                    <xdr:rowOff>99060</xdr:rowOff>
                  </from>
                  <to>
                    <xdr:col>8</xdr:col>
                    <xdr:colOff>281940</xdr:colOff>
                    <xdr:row>41</xdr:row>
                    <xdr:rowOff>228600</xdr:rowOff>
                  </to>
                </anchor>
              </controlPr>
            </control>
          </mc:Choice>
        </mc:AlternateContent>
        <mc:AlternateContent xmlns:mc="http://schemas.openxmlformats.org/markup-compatibility/2006">
          <mc:Choice Requires="x14">
            <control shapeId="404973" r:id="rId187" name="Option Button 493">
              <controlPr defaultSize="0" autoFill="0" autoLine="0" autoPict="0">
                <anchor moveWithCells="1">
                  <from>
                    <xdr:col>10</xdr:col>
                    <xdr:colOff>45720</xdr:colOff>
                    <xdr:row>41</xdr:row>
                    <xdr:rowOff>99060</xdr:rowOff>
                  </from>
                  <to>
                    <xdr:col>10</xdr:col>
                    <xdr:colOff>266700</xdr:colOff>
                    <xdr:row>41</xdr:row>
                    <xdr:rowOff>228600</xdr:rowOff>
                  </to>
                </anchor>
              </controlPr>
            </control>
          </mc:Choice>
        </mc:AlternateContent>
        <mc:AlternateContent xmlns:mc="http://schemas.openxmlformats.org/markup-compatibility/2006">
          <mc:Choice Requires="x14">
            <control shapeId="404974" r:id="rId188" name="Option Button 494">
              <controlPr defaultSize="0" autoFill="0" autoLine="0" autoPict="0">
                <anchor moveWithCells="1">
                  <from>
                    <xdr:col>12</xdr:col>
                    <xdr:colOff>38100</xdr:colOff>
                    <xdr:row>41</xdr:row>
                    <xdr:rowOff>99060</xdr:rowOff>
                  </from>
                  <to>
                    <xdr:col>12</xdr:col>
                    <xdr:colOff>259080</xdr:colOff>
                    <xdr:row>41</xdr:row>
                    <xdr:rowOff>228600</xdr:rowOff>
                  </to>
                </anchor>
              </controlPr>
            </control>
          </mc:Choice>
        </mc:AlternateContent>
        <mc:AlternateContent xmlns:mc="http://schemas.openxmlformats.org/markup-compatibility/2006">
          <mc:Choice Requires="x14">
            <control shapeId="404975" r:id="rId189" name="Option Button 495">
              <controlPr defaultSize="0" autoFill="0" autoLine="0" autoPict="0">
                <anchor moveWithCells="1">
                  <from>
                    <xdr:col>14</xdr:col>
                    <xdr:colOff>30480</xdr:colOff>
                    <xdr:row>41</xdr:row>
                    <xdr:rowOff>99060</xdr:rowOff>
                  </from>
                  <to>
                    <xdr:col>14</xdr:col>
                    <xdr:colOff>251460</xdr:colOff>
                    <xdr:row>41</xdr:row>
                    <xdr:rowOff>228600</xdr:rowOff>
                  </to>
                </anchor>
              </controlPr>
            </control>
          </mc:Choice>
        </mc:AlternateContent>
        <mc:AlternateContent xmlns:mc="http://schemas.openxmlformats.org/markup-compatibility/2006">
          <mc:Choice Requires="x14">
            <control shapeId="404976" r:id="rId190" name="Option Button 496">
              <controlPr defaultSize="0" autoFill="0" autoLine="0" autoPict="0">
                <anchor moveWithCells="1">
                  <from>
                    <xdr:col>16</xdr:col>
                    <xdr:colOff>22860</xdr:colOff>
                    <xdr:row>41</xdr:row>
                    <xdr:rowOff>99060</xdr:rowOff>
                  </from>
                  <to>
                    <xdr:col>16</xdr:col>
                    <xdr:colOff>236220</xdr:colOff>
                    <xdr:row>41</xdr:row>
                    <xdr:rowOff>228600</xdr:rowOff>
                  </to>
                </anchor>
              </controlPr>
            </control>
          </mc:Choice>
        </mc:AlternateContent>
        <mc:AlternateContent xmlns:mc="http://schemas.openxmlformats.org/markup-compatibility/2006">
          <mc:Choice Requires="x14">
            <control shapeId="404977" r:id="rId191" name="Group Box 497">
              <controlPr defaultSize="0" print="0" autoFill="0" autoPict="0">
                <anchor moveWithCells="1">
                  <from>
                    <xdr:col>7</xdr:col>
                    <xdr:colOff>45720</xdr:colOff>
                    <xdr:row>42</xdr:row>
                    <xdr:rowOff>68580</xdr:rowOff>
                  </from>
                  <to>
                    <xdr:col>17</xdr:col>
                    <xdr:colOff>53340</xdr:colOff>
                    <xdr:row>42</xdr:row>
                    <xdr:rowOff>259080</xdr:rowOff>
                  </to>
                </anchor>
              </controlPr>
            </control>
          </mc:Choice>
        </mc:AlternateContent>
        <mc:AlternateContent xmlns:mc="http://schemas.openxmlformats.org/markup-compatibility/2006">
          <mc:Choice Requires="x14">
            <control shapeId="404978" r:id="rId192" name="Option Button 498">
              <controlPr defaultSize="0" autoFill="0" autoLine="0" autoPict="0">
                <anchor moveWithCells="1">
                  <from>
                    <xdr:col>8</xdr:col>
                    <xdr:colOff>60960</xdr:colOff>
                    <xdr:row>42</xdr:row>
                    <xdr:rowOff>99060</xdr:rowOff>
                  </from>
                  <to>
                    <xdr:col>8</xdr:col>
                    <xdr:colOff>281940</xdr:colOff>
                    <xdr:row>42</xdr:row>
                    <xdr:rowOff>228600</xdr:rowOff>
                  </to>
                </anchor>
              </controlPr>
            </control>
          </mc:Choice>
        </mc:AlternateContent>
        <mc:AlternateContent xmlns:mc="http://schemas.openxmlformats.org/markup-compatibility/2006">
          <mc:Choice Requires="x14">
            <control shapeId="404979" r:id="rId193" name="Option Button 499">
              <controlPr defaultSize="0" autoFill="0" autoLine="0" autoPict="0">
                <anchor moveWithCells="1">
                  <from>
                    <xdr:col>10</xdr:col>
                    <xdr:colOff>45720</xdr:colOff>
                    <xdr:row>42</xdr:row>
                    <xdr:rowOff>99060</xdr:rowOff>
                  </from>
                  <to>
                    <xdr:col>10</xdr:col>
                    <xdr:colOff>266700</xdr:colOff>
                    <xdr:row>42</xdr:row>
                    <xdr:rowOff>228600</xdr:rowOff>
                  </to>
                </anchor>
              </controlPr>
            </control>
          </mc:Choice>
        </mc:AlternateContent>
        <mc:AlternateContent xmlns:mc="http://schemas.openxmlformats.org/markup-compatibility/2006">
          <mc:Choice Requires="x14">
            <control shapeId="404980" r:id="rId194" name="Option Button 500">
              <controlPr defaultSize="0" autoFill="0" autoLine="0" autoPict="0">
                <anchor moveWithCells="1">
                  <from>
                    <xdr:col>12</xdr:col>
                    <xdr:colOff>38100</xdr:colOff>
                    <xdr:row>42</xdr:row>
                    <xdr:rowOff>99060</xdr:rowOff>
                  </from>
                  <to>
                    <xdr:col>12</xdr:col>
                    <xdr:colOff>259080</xdr:colOff>
                    <xdr:row>42</xdr:row>
                    <xdr:rowOff>228600</xdr:rowOff>
                  </to>
                </anchor>
              </controlPr>
            </control>
          </mc:Choice>
        </mc:AlternateContent>
        <mc:AlternateContent xmlns:mc="http://schemas.openxmlformats.org/markup-compatibility/2006">
          <mc:Choice Requires="x14">
            <control shapeId="404981" r:id="rId195" name="Option Button 501">
              <controlPr defaultSize="0" autoFill="0" autoLine="0" autoPict="0">
                <anchor moveWithCells="1">
                  <from>
                    <xdr:col>14</xdr:col>
                    <xdr:colOff>30480</xdr:colOff>
                    <xdr:row>42</xdr:row>
                    <xdr:rowOff>99060</xdr:rowOff>
                  </from>
                  <to>
                    <xdr:col>14</xdr:col>
                    <xdr:colOff>251460</xdr:colOff>
                    <xdr:row>42</xdr:row>
                    <xdr:rowOff>228600</xdr:rowOff>
                  </to>
                </anchor>
              </controlPr>
            </control>
          </mc:Choice>
        </mc:AlternateContent>
        <mc:AlternateContent xmlns:mc="http://schemas.openxmlformats.org/markup-compatibility/2006">
          <mc:Choice Requires="x14">
            <control shapeId="404982" r:id="rId196" name="Option Button 502">
              <controlPr defaultSize="0" autoFill="0" autoLine="0" autoPict="0">
                <anchor moveWithCells="1">
                  <from>
                    <xdr:col>16</xdr:col>
                    <xdr:colOff>22860</xdr:colOff>
                    <xdr:row>42</xdr:row>
                    <xdr:rowOff>99060</xdr:rowOff>
                  </from>
                  <to>
                    <xdr:col>16</xdr:col>
                    <xdr:colOff>236220</xdr:colOff>
                    <xdr:row>42</xdr:row>
                    <xdr:rowOff>228600</xdr:rowOff>
                  </to>
                </anchor>
              </controlPr>
            </control>
          </mc:Choice>
        </mc:AlternateContent>
        <mc:AlternateContent xmlns:mc="http://schemas.openxmlformats.org/markup-compatibility/2006">
          <mc:Choice Requires="x14">
            <control shapeId="404983" r:id="rId197" name="Group Box 503">
              <controlPr defaultSize="0" print="0" autoFill="0" autoPict="0">
                <anchor moveWithCells="1">
                  <from>
                    <xdr:col>7</xdr:col>
                    <xdr:colOff>45720</xdr:colOff>
                    <xdr:row>45</xdr:row>
                    <xdr:rowOff>114300</xdr:rowOff>
                  </from>
                  <to>
                    <xdr:col>17</xdr:col>
                    <xdr:colOff>53340</xdr:colOff>
                    <xdr:row>46</xdr:row>
                    <xdr:rowOff>0</xdr:rowOff>
                  </to>
                </anchor>
              </controlPr>
            </control>
          </mc:Choice>
        </mc:AlternateContent>
        <mc:AlternateContent xmlns:mc="http://schemas.openxmlformats.org/markup-compatibility/2006">
          <mc:Choice Requires="x14">
            <control shapeId="404984" r:id="rId198" name="Option Button 504">
              <controlPr defaultSize="0" autoFill="0" autoLine="0" autoPict="0">
                <anchor moveWithCells="1">
                  <from>
                    <xdr:col>8</xdr:col>
                    <xdr:colOff>60960</xdr:colOff>
                    <xdr:row>45</xdr:row>
                    <xdr:rowOff>144780</xdr:rowOff>
                  </from>
                  <to>
                    <xdr:col>8</xdr:col>
                    <xdr:colOff>281940</xdr:colOff>
                    <xdr:row>45</xdr:row>
                    <xdr:rowOff>281940</xdr:rowOff>
                  </to>
                </anchor>
              </controlPr>
            </control>
          </mc:Choice>
        </mc:AlternateContent>
        <mc:AlternateContent xmlns:mc="http://schemas.openxmlformats.org/markup-compatibility/2006">
          <mc:Choice Requires="x14">
            <control shapeId="404985" r:id="rId199" name="Option Button 505">
              <controlPr defaultSize="0" autoFill="0" autoLine="0" autoPict="0">
                <anchor moveWithCells="1">
                  <from>
                    <xdr:col>10</xdr:col>
                    <xdr:colOff>45720</xdr:colOff>
                    <xdr:row>45</xdr:row>
                    <xdr:rowOff>144780</xdr:rowOff>
                  </from>
                  <to>
                    <xdr:col>10</xdr:col>
                    <xdr:colOff>266700</xdr:colOff>
                    <xdr:row>45</xdr:row>
                    <xdr:rowOff>281940</xdr:rowOff>
                  </to>
                </anchor>
              </controlPr>
            </control>
          </mc:Choice>
        </mc:AlternateContent>
        <mc:AlternateContent xmlns:mc="http://schemas.openxmlformats.org/markup-compatibility/2006">
          <mc:Choice Requires="x14">
            <control shapeId="404986" r:id="rId200" name="Option Button 506">
              <controlPr defaultSize="0" autoFill="0" autoLine="0" autoPict="0">
                <anchor moveWithCells="1">
                  <from>
                    <xdr:col>12</xdr:col>
                    <xdr:colOff>38100</xdr:colOff>
                    <xdr:row>45</xdr:row>
                    <xdr:rowOff>144780</xdr:rowOff>
                  </from>
                  <to>
                    <xdr:col>12</xdr:col>
                    <xdr:colOff>259080</xdr:colOff>
                    <xdr:row>45</xdr:row>
                    <xdr:rowOff>281940</xdr:rowOff>
                  </to>
                </anchor>
              </controlPr>
            </control>
          </mc:Choice>
        </mc:AlternateContent>
        <mc:AlternateContent xmlns:mc="http://schemas.openxmlformats.org/markup-compatibility/2006">
          <mc:Choice Requires="x14">
            <control shapeId="404987" r:id="rId201" name="Option Button 507">
              <controlPr defaultSize="0" autoFill="0" autoLine="0" autoPict="0">
                <anchor moveWithCells="1">
                  <from>
                    <xdr:col>14</xdr:col>
                    <xdr:colOff>30480</xdr:colOff>
                    <xdr:row>45</xdr:row>
                    <xdr:rowOff>144780</xdr:rowOff>
                  </from>
                  <to>
                    <xdr:col>14</xdr:col>
                    <xdr:colOff>251460</xdr:colOff>
                    <xdr:row>45</xdr:row>
                    <xdr:rowOff>281940</xdr:rowOff>
                  </to>
                </anchor>
              </controlPr>
            </control>
          </mc:Choice>
        </mc:AlternateContent>
        <mc:AlternateContent xmlns:mc="http://schemas.openxmlformats.org/markup-compatibility/2006">
          <mc:Choice Requires="x14">
            <control shapeId="404988" r:id="rId202" name="Option Button 508">
              <controlPr defaultSize="0" autoFill="0" autoLine="0" autoPict="0">
                <anchor moveWithCells="1">
                  <from>
                    <xdr:col>16</xdr:col>
                    <xdr:colOff>22860</xdr:colOff>
                    <xdr:row>45</xdr:row>
                    <xdr:rowOff>144780</xdr:rowOff>
                  </from>
                  <to>
                    <xdr:col>16</xdr:col>
                    <xdr:colOff>236220</xdr:colOff>
                    <xdr:row>45</xdr:row>
                    <xdr:rowOff>281940</xdr:rowOff>
                  </to>
                </anchor>
              </controlPr>
            </control>
          </mc:Choice>
        </mc:AlternateContent>
        <mc:AlternateContent xmlns:mc="http://schemas.openxmlformats.org/markup-compatibility/2006">
          <mc:Choice Requires="x14">
            <control shapeId="404989" r:id="rId203" name="Group Box 509">
              <controlPr defaultSize="0" print="0" autoFill="0" autoPict="0">
                <anchor moveWithCells="1">
                  <from>
                    <xdr:col>7</xdr:col>
                    <xdr:colOff>45720</xdr:colOff>
                    <xdr:row>46</xdr:row>
                    <xdr:rowOff>121920</xdr:rowOff>
                  </from>
                  <to>
                    <xdr:col>17</xdr:col>
                    <xdr:colOff>53340</xdr:colOff>
                    <xdr:row>47</xdr:row>
                    <xdr:rowOff>7620</xdr:rowOff>
                  </to>
                </anchor>
              </controlPr>
            </control>
          </mc:Choice>
        </mc:AlternateContent>
        <mc:AlternateContent xmlns:mc="http://schemas.openxmlformats.org/markup-compatibility/2006">
          <mc:Choice Requires="x14">
            <control shapeId="404990" r:id="rId204" name="Option Button 510">
              <controlPr defaultSize="0" autoFill="0" autoLine="0" autoPict="0">
                <anchor moveWithCells="1">
                  <from>
                    <xdr:col>8</xdr:col>
                    <xdr:colOff>60960</xdr:colOff>
                    <xdr:row>46</xdr:row>
                    <xdr:rowOff>152400</xdr:rowOff>
                  </from>
                  <to>
                    <xdr:col>8</xdr:col>
                    <xdr:colOff>281940</xdr:colOff>
                    <xdr:row>46</xdr:row>
                    <xdr:rowOff>289560</xdr:rowOff>
                  </to>
                </anchor>
              </controlPr>
            </control>
          </mc:Choice>
        </mc:AlternateContent>
        <mc:AlternateContent xmlns:mc="http://schemas.openxmlformats.org/markup-compatibility/2006">
          <mc:Choice Requires="x14">
            <control shapeId="404991" r:id="rId205" name="Option Button 511">
              <controlPr defaultSize="0" autoFill="0" autoLine="0" autoPict="0">
                <anchor moveWithCells="1">
                  <from>
                    <xdr:col>10</xdr:col>
                    <xdr:colOff>45720</xdr:colOff>
                    <xdr:row>46</xdr:row>
                    <xdr:rowOff>152400</xdr:rowOff>
                  </from>
                  <to>
                    <xdr:col>10</xdr:col>
                    <xdr:colOff>266700</xdr:colOff>
                    <xdr:row>46</xdr:row>
                    <xdr:rowOff>289560</xdr:rowOff>
                  </to>
                </anchor>
              </controlPr>
            </control>
          </mc:Choice>
        </mc:AlternateContent>
        <mc:AlternateContent xmlns:mc="http://schemas.openxmlformats.org/markup-compatibility/2006">
          <mc:Choice Requires="x14">
            <control shapeId="404992" r:id="rId206" name="Option Button 512">
              <controlPr defaultSize="0" autoFill="0" autoLine="0" autoPict="0">
                <anchor moveWithCells="1">
                  <from>
                    <xdr:col>12</xdr:col>
                    <xdr:colOff>38100</xdr:colOff>
                    <xdr:row>46</xdr:row>
                    <xdr:rowOff>152400</xdr:rowOff>
                  </from>
                  <to>
                    <xdr:col>12</xdr:col>
                    <xdr:colOff>259080</xdr:colOff>
                    <xdr:row>46</xdr:row>
                    <xdr:rowOff>289560</xdr:rowOff>
                  </to>
                </anchor>
              </controlPr>
            </control>
          </mc:Choice>
        </mc:AlternateContent>
        <mc:AlternateContent xmlns:mc="http://schemas.openxmlformats.org/markup-compatibility/2006">
          <mc:Choice Requires="x14">
            <control shapeId="404993" r:id="rId207" name="Option Button 513">
              <controlPr defaultSize="0" autoFill="0" autoLine="0" autoPict="0">
                <anchor moveWithCells="1">
                  <from>
                    <xdr:col>14</xdr:col>
                    <xdr:colOff>30480</xdr:colOff>
                    <xdr:row>46</xdr:row>
                    <xdr:rowOff>152400</xdr:rowOff>
                  </from>
                  <to>
                    <xdr:col>14</xdr:col>
                    <xdr:colOff>251460</xdr:colOff>
                    <xdr:row>46</xdr:row>
                    <xdr:rowOff>289560</xdr:rowOff>
                  </to>
                </anchor>
              </controlPr>
            </control>
          </mc:Choice>
        </mc:AlternateContent>
        <mc:AlternateContent xmlns:mc="http://schemas.openxmlformats.org/markup-compatibility/2006">
          <mc:Choice Requires="x14">
            <control shapeId="404994" r:id="rId208" name="Option Button 514">
              <controlPr defaultSize="0" autoFill="0" autoLine="0" autoPict="0">
                <anchor moveWithCells="1">
                  <from>
                    <xdr:col>16</xdr:col>
                    <xdr:colOff>22860</xdr:colOff>
                    <xdr:row>46</xdr:row>
                    <xdr:rowOff>152400</xdr:rowOff>
                  </from>
                  <to>
                    <xdr:col>16</xdr:col>
                    <xdr:colOff>236220</xdr:colOff>
                    <xdr:row>46</xdr:row>
                    <xdr:rowOff>289560</xdr:rowOff>
                  </to>
                </anchor>
              </controlPr>
            </control>
          </mc:Choice>
        </mc:AlternateContent>
        <mc:AlternateContent xmlns:mc="http://schemas.openxmlformats.org/markup-compatibility/2006">
          <mc:Choice Requires="x14">
            <control shapeId="404995" r:id="rId209" name="Group Box 515">
              <controlPr defaultSize="0" print="0" autoFill="0" autoPict="0">
                <anchor moveWithCells="1">
                  <from>
                    <xdr:col>7</xdr:col>
                    <xdr:colOff>45720</xdr:colOff>
                    <xdr:row>47</xdr:row>
                    <xdr:rowOff>129540</xdr:rowOff>
                  </from>
                  <to>
                    <xdr:col>17</xdr:col>
                    <xdr:colOff>53340</xdr:colOff>
                    <xdr:row>48</xdr:row>
                    <xdr:rowOff>7620</xdr:rowOff>
                  </to>
                </anchor>
              </controlPr>
            </control>
          </mc:Choice>
        </mc:AlternateContent>
        <mc:AlternateContent xmlns:mc="http://schemas.openxmlformats.org/markup-compatibility/2006">
          <mc:Choice Requires="x14">
            <control shapeId="404996" r:id="rId210" name="Option Button 516">
              <controlPr defaultSize="0" autoFill="0" autoLine="0" autoPict="0">
                <anchor moveWithCells="1">
                  <from>
                    <xdr:col>8</xdr:col>
                    <xdr:colOff>60960</xdr:colOff>
                    <xdr:row>47</xdr:row>
                    <xdr:rowOff>160020</xdr:rowOff>
                  </from>
                  <to>
                    <xdr:col>8</xdr:col>
                    <xdr:colOff>281940</xdr:colOff>
                    <xdr:row>47</xdr:row>
                    <xdr:rowOff>289560</xdr:rowOff>
                  </to>
                </anchor>
              </controlPr>
            </control>
          </mc:Choice>
        </mc:AlternateContent>
        <mc:AlternateContent xmlns:mc="http://schemas.openxmlformats.org/markup-compatibility/2006">
          <mc:Choice Requires="x14">
            <control shapeId="404997" r:id="rId211" name="Option Button 517">
              <controlPr defaultSize="0" autoFill="0" autoLine="0" autoPict="0">
                <anchor moveWithCells="1">
                  <from>
                    <xdr:col>10</xdr:col>
                    <xdr:colOff>45720</xdr:colOff>
                    <xdr:row>47</xdr:row>
                    <xdr:rowOff>160020</xdr:rowOff>
                  </from>
                  <to>
                    <xdr:col>10</xdr:col>
                    <xdr:colOff>266700</xdr:colOff>
                    <xdr:row>47</xdr:row>
                    <xdr:rowOff>289560</xdr:rowOff>
                  </to>
                </anchor>
              </controlPr>
            </control>
          </mc:Choice>
        </mc:AlternateContent>
        <mc:AlternateContent xmlns:mc="http://schemas.openxmlformats.org/markup-compatibility/2006">
          <mc:Choice Requires="x14">
            <control shapeId="404998" r:id="rId212" name="Option Button 518">
              <controlPr defaultSize="0" autoFill="0" autoLine="0" autoPict="0">
                <anchor moveWithCells="1">
                  <from>
                    <xdr:col>12</xdr:col>
                    <xdr:colOff>38100</xdr:colOff>
                    <xdr:row>47</xdr:row>
                    <xdr:rowOff>160020</xdr:rowOff>
                  </from>
                  <to>
                    <xdr:col>12</xdr:col>
                    <xdr:colOff>259080</xdr:colOff>
                    <xdr:row>47</xdr:row>
                    <xdr:rowOff>289560</xdr:rowOff>
                  </to>
                </anchor>
              </controlPr>
            </control>
          </mc:Choice>
        </mc:AlternateContent>
        <mc:AlternateContent xmlns:mc="http://schemas.openxmlformats.org/markup-compatibility/2006">
          <mc:Choice Requires="x14">
            <control shapeId="404999" r:id="rId213" name="Option Button 519">
              <controlPr defaultSize="0" autoFill="0" autoLine="0" autoPict="0">
                <anchor moveWithCells="1">
                  <from>
                    <xdr:col>14</xdr:col>
                    <xdr:colOff>30480</xdr:colOff>
                    <xdr:row>47</xdr:row>
                    <xdr:rowOff>160020</xdr:rowOff>
                  </from>
                  <to>
                    <xdr:col>14</xdr:col>
                    <xdr:colOff>251460</xdr:colOff>
                    <xdr:row>47</xdr:row>
                    <xdr:rowOff>289560</xdr:rowOff>
                  </to>
                </anchor>
              </controlPr>
            </control>
          </mc:Choice>
        </mc:AlternateContent>
        <mc:AlternateContent xmlns:mc="http://schemas.openxmlformats.org/markup-compatibility/2006">
          <mc:Choice Requires="x14">
            <control shapeId="405000" r:id="rId214" name="Option Button 520">
              <controlPr defaultSize="0" autoFill="0" autoLine="0" autoPict="0">
                <anchor moveWithCells="1">
                  <from>
                    <xdr:col>16</xdr:col>
                    <xdr:colOff>22860</xdr:colOff>
                    <xdr:row>47</xdr:row>
                    <xdr:rowOff>160020</xdr:rowOff>
                  </from>
                  <to>
                    <xdr:col>16</xdr:col>
                    <xdr:colOff>236220</xdr:colOff>
                    <xdr:row>47</xdr:row>
                    <xdr:rowOff>289560</xdr:rowOff>
                  </to>
                </anchor>
              </controlPr>
            </control>
          </mc:Choice>
        </mc:AlternateContent>
        <mc:AlternateContent xmlns:mc="http://schemas.openxmlformats.org/markup-compatibility/2006">
          <mc:Choice Requires="x14">
            <control shapeId="405001" r:id="rId215" name="Group Box 521">
              <controlPr defaultSize="0" print="0" autoFill="0" autoPict="0">
                <anchor moveWithCells="1">
                  <from>
                    <xdr:col>7</xdr:col>
                    <xdr:colOff>45720</xdr:colOff>
                    <xdr:row>44</xdr:row>
                    <xdr:rowOff>106680</xdr:rowOff>
                  </from>
                  <to>
                    <xdr:col>17</xdr:col>
                    <xdr:colOff>68580</xdr:colOff>
                    <xdr:row>44</xdr:row>
                    <xdr:rowOff>304800</xdr:rowOff>
                  </to>
                </anchor>
              </controlPr>
            </control>
          </mc:Choice>
        </mc:AlternateContent>
        <mc:AlternateContent xmlns:mc="http://schemas.openxmlformats.org/markup-compatibility/2006">
          <mc:Choice Requires="x14">
            <control shapeId="405002" r:id="rId216" name="Option Button 522">
              <controlPr defaultSize="0" autoFill="0" autoLine="0" autoPict="0">
                <anchor moveWithCells="1">
                  <from>
                    <xdr:col>8</xdr:col>
                    <xdr:colOff>60960</xdr:colOff>
                    <xdr:row>44</xdr:row>
                    <xdr:rowOff>137160</xdr:rowOff>
                  </from>
                  <to>
                    <xdr:col>8</xdr:col>
                    <xdr:colOff>281940</xdr:colOff>
                    <xdr:row>44</xdr:row>
                    <xdr:rowOff>274320</xdr:rowOff>
                  </to>
                </anchor>
              </controlPr>
            </control>
          </mc:Choice>
        </mc:AlternateContent>
        <mc:AlternateContent xmlns:mc="http://schemas.openxmlformats.org/markup-compatibility/2006">
          <mc:Choice Requires="x14">
            <control shapeId="405003" r:id="rId217" name="Option Button 523">
              <controlPr defaultSize="0" autoFill="0" autoLine="0" autoPict="0">
                <anchor moveWithCells="1">
                  <from>
                    <xdr:col>10</xdr:col>
                    <xdr:colOff>53340</xdr:colOff>
                    <xdr:row>44</xdr:row>
                    <xdr:rowOff>137160</xdr:rowOff>
                  </from>
                  <to>
                    <xdr:col>10</xdr:col>
                    <xdr:colOff>274320</xdr:colOff>
                    <xdr:row>44</xdr:row>
                    <xdr:rowOff>274320</xdr:rowOff>
                  </to>
                </anchor>
              </controlPr>
            </control>
          </mc:Choice>
        </mc:AlternateContent>
        <mc:AlternateContent xmlns:mc="http://schemas.openxmlformats.org/markup-compatibility/2006">
          <mc:Choice Requires="x14">
            <control shapeId="405004" r:id="rId218" name="Option Button 524">
              <controlPr defaultSize="0" autoFill="0" autoLine="0" autoPict="0">
                <anchor moveWithCells="1">
                  <from>
                    <xdr:col>12</xdr:col>
                    <xdr:colOff>45720</xdr:colOff>
                    <xdr:row>44</xdr:row>
                    <xdr:rowOff>137160</xdr:rowOff>
                  </from>
                  <to>
                    <xdr:col>12</xdr:col>
                    <xdr:colOff>266700</xdr:colOff>
                    <xdr:row>44</xdr:row>
                    <xdr:rowOff>274320</xdr:rowOff>
                  </to>
                </anchor>
              </controlPr>
            </control>
          </mc:Choice>
        </mc:AlternateContent>
        <mc:AlternateContent xmlns:mc="http://schemas.openxmlformats.org/markup-compatibility/2006">
          <mc:Choice Requires="x14">
            <control shapeId="405005" r:id="rId219" name="Option Button 525">
              <controlPr defaultSize="0" autoFill="0" autoLine="0" autoPict="0">
                <anchor moveWithCells="1">
                  <from>
                    <xdr:col>14</xdr:col>
                    <xdr:colOff>38100</xdr:colOff>
                    <xdr:row>44</xdr:row>
                    <xdr:rowOff>137160</xdr:rowOff>
                  </from>
                  <to>
                    <xdr:col>14</xdr:col>
                    <xdr:colOff>259080</xdr:colOff>
                    <xdr:row>44</xdr:row>
                    <xdr:rowOff>274320</xdr:rowOff>
                  </to>
                </anchor>
              </controlPr>
            </control>
          </mc:Choice>
        </mc:AlternateContent>
        <mc:AlternateContent xmlns:mc="http://schemas.openxmlformats.org/markup-compatibility/2006">
          <mc:Choice Requires="x14">
            <control shapeId="405006" r:id="rId220" name="Option Button 526">
              <controlPr defaultSize="0" autoFill="0" autoLine="0" autoPict="0">
                <anchor moveWithCells="1">
                  <from>
                    <xdr:col>16</xdr:col>
                    <xdr:colOff>30480</xdr:colOff>
                    <xdr:row>44</xdr:row>
                    <xdr:rowOff>137160</xdr:rowOff>
                  </from>
                  <to>
                    <xdr:col>16</xdr:col>
                    <xdr:colOff>251460</xdr:colOff>
                    <xdr:row>44</xdr:row>
                    <xdr:rowOff>274320</xdr:rowOff>
                  </to>
                </anchor>
              </controlPr>
            </control>
          </mc:Choice>
        </mc:AlternateContent>
        <mc:AlternateContent xmlns:mc="http://schemas.openxmlformats.org/markup-compatibility/2006">
          <mc:Choice Requires="x14">
            <control shapeId="405007" r:id="rId221" name="Group Box 527">
              <controlPr defaultSize="0" print="0" autoFill="0" autoPict="0">
                <anchor moveWithCells="1">
                  <from>
                    <xdr:col>7</xdr:col>
                    <xdr:colOff>45720</xdr:colOff>
                    <xdr:row>48</xdr:row>
                    <xdr:rowOff>121920</xdr:rowOff>
                  </from>
                  <to>
                    <xdr:col>17</xdr:col>
                    <xdr:colOff>53340</xdr:colOff>
                    <xdr:row>49</xdr:row>
                    <xdr:rowOff>7620</xdr:rowOff>
                  </to>
                </anchor>
              </controlPr>
            </control>
          </mc:Choice>
        </mc:AlternateContent>
        <mc:AlternateContent xmlns:mc="http://schemas.openxmlformats.org/markup-compatibility/2006">
          <mc:Choice Requires="x14">
            <control shapeId="405008" r:id="rId222" name="Option Button 528">
              <controlPr defaultSize="0" autoFill="0" autoLine="0" autoPict="0">
                <anchor moveWithCells="1">
                  <from>
                    <xdr:col>8</xdr:col>
                    <xdr:colOff>60960</xdr:colOff>
                    <xdr:row>48</xdr:row>
                    <xdr:rowOff>160020</xdr:rowOff>
                  </from>
                  <to>
                    <xdr:col>8</xdr:col>
                    <xdr:colOff>281940</xdr:colOff>
                    <xdr:row>48</xdr:row>
                    <xdr:rowOff>281940</xdr:rowOff>
                  </to>
                </anchor>
              </controlPr>
            </control>
          </mc:Choice>
        </mc:AlternateContent>
        <mc:AlternateContent xmlns:mc="http://schemas.openxmlformats.org/markup-compatibility/2006">
          <mc:Choice Requires="x14">
            <control shapeId="405009" r:id="rId223" name="Option Button 529">
              <controlPr defaultSize="0" autoFill="0" autoLine="0" autoPict="0">
                <anchor moveWithCells="1">
                  <from>
                    <xdr:col>10</xdr:col>
                    <xdr:colOff>45720</xdr:colOff>
                    <xdr:row>48</xdr:row>
                    <xdr:rowOff>160020</xdr:rowOff>
                  </from>
                  <to>
                    <xdr:col>10</xdr:col>
                    <xdr:colOff>266700</xdr:colOff>
                    <xdr:row>48</xdr:row>
                    <xdr:rowOff>281940</xdr:rowOff>
                  </to>
                </anchor>
              </controlPr>
            </control>
          </mc:Choice>
        </mc:AlternateContent>
        <mc:AlternateContent xmlns:mc="http://schemas.openxmlformats.org/markup-compatibility/2006">
          <mc:Choice Requires="x14">
            <control shapeId="405010" r:id="rId224" name="Option Button 530">
              <controlPr defaultSize="0" autoFill="0" autoLine="0" autoPict="0">
                <anchor moveWithCells="1">
                  <from>
                    <xdr:col>12</xdr:col>
                    <xdr:colOff>38100</xdr:colOff>
                    <xdr:row>48</xdr:row>
                    <xdr:rowOff>160020</xdr:rowOff>
                  </from>
                  <to>
                    <xdr:col>12</xdr:col>
                    <xdr:colOff>259080</xdr:colOff>
                    <xdr:row>48</xdr:row>
                    <xdr:rowOff>281940</xdr:rowOff>
                  </to>
                </anchor>
              </controlPr>
            </control>
          </mc:Choice>
        </mc:AlternateContent>
        <mc:AlternateContent xmlns:mc="http://schemas.openxmlformats.org/markup-compatibility/2006">
          <mc:Choice Requires="x14">
            <control shapeId="405011" r:id="rId225" name="Option Button 531">
              <controlPr defaultSize="0" autoFill="0" autoLine="0" autoPict="0">
                <anchor moveWithCells="1">
                  <from>
                    <xdr:col>14</xdr:col>
                    <xdr:colOff>30480</xdr:colOff>
                    <xdr:row>48</xdr:row>
                    <xdr:rowOff>160020</xdr:rowOff>
                  </from>
                  <to>
                    <xdr:col>14</xdr:col>
                    <xdr:colOff>251460</xdr:colOff>
                    <xdr:row>48</xdr:row>
                    <xdr:rowOff>281940</xdr:rowOff>
                  </to>
                </anchor>
              </controlPr>
            </control>
          </mc:Choice>
        </mc:AlternateContent>
        <mc:AlternateContent xmlns:mc="http://schemas.openxmlformats.org/markup-compatibility/2006">
          <mc:Choice Requires="x14">
            <control shapeId="405012" r:id="rId226" name="Option Button 532">
              <controlPr defaultSize="0" autoFill="0" autoLine="0" autoPict="0">
                <anchor moveWithCells="1">
                  <from>
                    <xdr:col>16</xdr:col>
                    <xdr:colOff>22860</xdr:colOff>
                    <xdr:row>48</xdr:row>
                    <xdr:rowOff>160020</xdr:rowOff>
                  </from>
                  <to>
                    <xdr:col>16</xdr:col>
                    <xdr:colOff>236220</xdr:colOff>
                    <xdr:row>48</xdr:row>
                    <xdr:rowOff>281940</xdr:rowOff>
                  </to>
                </anchor>
              </controlPr>
            </control>
          </mc:Choice>
        </mc:AlternateContent>
        <mc:AlternateContent xmlns:mc="http://schemas.openxmlformats.org/markup-compatibility/2006">
          <mc:Choice Requires="x14">
            <control shapeId="405013" r:id="rId227" name="Group Box 533">
              <controlPr defaultSize="0" print="0" autoFill="0" autoPict="0">
                <anchor moveWithCells="1">
                  <from>
                    <xdr:col>7</xdr:col>
                    <xdr:colOff>45720</xdr:colOff>
                    <xdr:row>49</xdr:row>
                    <xdr:rowOff>121920</xdr:rowOff>
                  </from>
                  <to>
                    <xdr:col>17</xdr:col>
                    <xdr:colOff>53340</xdr:colOff>
                    <xdr:row>50</xdr:row>
                    <xdr:rowOff>7620</xdr:rowOff>
                  </to>
                </anchor>
              </controlPr>
            </control>
          </mc:Choice>
        </mc:AlternateContent>
        <mc:AlternateContent xmlns:mc="http://schemas.openxmlformats.org/markup-compatibility/2006">
          <mc:Choice Requires="x14">
            <control shapeId="405014" r:id="rId228" name="Option Button 534">
              <controlPr defaultSize="0" autoFill="0" autoLine="0" autoPict="0">
                <anchor moveWithCells="1">
                  <from>
                    <xdr:col>8</xdr:col>
                    <xdr:colOff>60960</xdr:colOff>
                    <xdr:row>49</xdr:row>
                    <xdr:rowOff>160020</xdr:rowOff>
                  </from>
                  <to>
                    <xdr:col>8</xdr:col>
                    <xdr:colOff>281940</xdr:colOff>
                    <xdr:row>49</xdr:row>
                    <xdr:rowOff>281940</xdr:rowOff>
                  </to>
                </anchor>
              </controlPr>
            </control>
          </mc:Choice>
        </mc:AlternateContent>
        <mc:AlternateContent xmlns:mc="http://schemas.openxmlformats.org/markup-compatibility/2006">
          <mc:Choice Requires="x14">
            <control shapeId="405015" r:id="rId229" name="Option Button 535">
              <controlPr defaultSize="0" autoFill="0" autoLine="0" autoPict="0">
                <anchor moveWithCells="1">
                  <from>
                    <xdr:col>10</xdr:col>
                    <xdr:colOff>45720</xdr:colOff>
                    <xdr:row>49</xdr:row>
                    <xdr:rowOff>160020</xdr:rowOff>
                  </from>
                  <to>
                    <xdr:col>10</xdr:col>
                    <xdr:colOff>266700</xdr:colOff>
                    <xdr:row>49</xdr:row>
                    <xdr:rowOff>281940</xdr:rowOff>
                  </to>
                </anchor>
              </controlPr>
            </control>
          </mc:Choice>
        </mc:AlternateContent>
        <mc:AlternateContent xmlns:mc="http://schemas.openxmlformats.org/markup-compatibility/2006">
          <mc:Choice Requires="x14">
            <control shapeId="405016" r:id="rId230" name="Option Button 536">
              <controlPr defaultSize="0" autoFill="0" autoLine="0" autoPict="0">
                <anchor moveWithCells="1">
                  <from>
                    <xdr:col>12</xdr:col>
                    <xdr:colOff>38100</xdr:colOff>
                    <xdr:row>49</xdr:row>
                    <xdr:rowOff>160020</xdr:rowOff>
                  </from>
                  <to>
                    <xdr:col>12</xdr:col>
                    <xdr:colOff>259080</xdr:colOff>
                    <xdr:row>49</xdr:row>
                    <xdr:rowOff>281940</xdr:rowOff>
                  </to>
                </anchor>
              </controlPr>
            </control>
          </mc:Choice>
        </mc:AlternateContent>
        <mc:AlternateContent xmlns:mc="http://schemas.openxmlformats.org/markup-compatibility/2006">
          <mc:Choice Requires="x14">
            <control shapeId="405017" r:id="rId231" name="Option Button 537">
              <controlPr defaultSize="0" autoFill="0" autoLine="0" autoPict="0">
                <anchor moveWithCells="1">
                  <from>
                    <xdr:col>14</xdr:col>
                    <xdr:colOff>30480</xdr:colOff>
                    <xdr:row>49</xdr:row>
                    <xdr:rowOff>160020</xdr:rowOff>
                  </from>
                  <to>
                    <xdr:col>14</xdr:col>
                    <xdr:colOff>251460</xdr:colOff>
                    <xdr:row>49</xdr:row>
                    <xdr:rowOff>281940</xdr:rowOff>
                  </to>
                </anchor>
              </controlPr>
            </control>
          </mc:Choice>
        </mc:AlternateContent>
        <mc:AlternateContent xmlns:mc="http://schemas.openxmlformats.org/markup-compatibility/2006">
          <mc:Choice Requires="x14">
            <control shapeId="405018" r:id="rId232" name="Option Button 538">
              <controlPr defaultSize="0" autoFill="0" autoLine="0" autoPict="0">
                <anchor moveWithCells="1">
                  <from>
                    <xdr:col>16</xdr:col>
                    <xdr:colOff>22860</xdr:colOff>
                    <xdr:row>49</xdr:row>
                    <xdr:rowOff>160020</xdr:rowOff>
                  </from>
                  <to>
                    <xdr:col>16</xdr:col>
                    <xdr:colOff>236220</xdr:colOff>
                    <xdr:row>49</xdr:row>
                    <xdr:rowOff>281940</xdr:rowOff>
                  </to>
                </anchor>
              </controlPr>
            </control>
          </mc:Choice>
        </mc:AlternateContent>
        <mc:AlternateContent xmlns:mc="http://schemas.openxmlformats.org/markup-compatibility/2006">
          <mc:Choice Requires="x14">
            <control shapeId="405019" r:id="rId233" name="Group Box 539">
              <controlPr defaultSize="0" print="0" autoFill="0" autoPict="0">
                <anchor moveWithCells="1">
                  <from>
                    <xdr:col>7</xdr:col>
                    <xdr:colOff>45720</xdr:colOff>
                    <xdr:row>50</xdr:row>
                    <xdr:rowOff>121920</xdr:rowOff>
                  </from>
                  <to>
                    <xdr:col>17</xdr:col>
                    <xdr:colOff>53340</xdr:colOff>
                    <xdr:row>51</xdr:row>
                    <xdr:rowOff>0</xdr:rowOff>
                  </to>
                </anchor>
              </controlPr>
            </control>
          </mc:Choice>
        </mc:AlternateContent>
        <mc:AlternateContent xmlns:mc="http://schemas.openxmlformats.org/markup-compatibility/2006">
          <mc:Choice Requires="x14">
            <control shapeId="405020" r:id="rId234" name="Option Button 540">
              <controlPr defaultSize="0" autoFill="0" autoLine="0" autoPict="0">
                <anchor moveWithCells="1">
                  <from>
                    <xdr:col>8</xdr:col>
                    <xdr:colOff>60960</xdr:colOff>
                    <xdr:row>50</xdr:row>
                    <xdr:rowOff>152400</xdr:rowOff>
                  </from>
                  <to>
                    <xdr:col>8</xdr:col>
                    <xdr:colOff>281940</xdr:colOff>
                    <xdr:row>50</xdr:row>
                    <xdr:rowOff>281940</xdr:rowOff>
                  </to>
                </anchor>
              </controlPr>
            </control>
          </mc:Choice>
        </mc:AlternateContent>
        <mc:AlternateContent xmlns:mc="http://schemas.openxmlformats.org/markup-compatibility/2006">
          <mc:Choice Requires="x14">
            <control shapeId="405021" r:id="rId235" name="Option Button 541">
              <controlPr defaultSize="0" autoFill="0" autoLine="0" autoPict="0">
                <anchor moveWithCells="1">
                  <from>
                    <xdr:col>10</xdr:col>
                    <xdr:colOff>45720</xdr:colOff>
                    <xdr:row>50</xdr:row>
                    <xdr:rowOff>152400</xdr:rowOff>
                  </from>
                  <to>
                    <xdr:col>10</xdr:col>
                    <xdr:colOff>266700</xdr:colOff>
                    <xdr:row>50</xdr:row>
                    <xdr:rowOff>281940</xdr:rowOff>
                  </to>
                </anchor>
              </controlPr>
            </control>
          </mc:Choice>
        </mc:AlternateContent>
        <mc:AlternateContent xmlns:mc="http://schemas.openxmlformats.org/markup-compatibility/2006">
          <mc:Choice Requires="x14">
            <control shapeId="405022" r:id="rId236" name="Option Button 542">
              <controlPr defaultSize="0" autoFill="0" autoLine="0" autoPict="0">
                <anchor moveWithCells="1">
                  <from>
                    <xdr:col>12</xdr:col>
                    <xdr:colOff>38100</xdr:colOff>
                    <xdr:row>50</xdr:row>
                    <xdr:rowOff>152400</xdr:rowOff>
                  </from>
                  <to>
                    <xdr:col>12</xdr:col>
                    <xdr:colOff>259080</xdr:colOff>
                    <xdr:row>50</xdr:row>
                    <xdr:rowOff>281940</xdr:rowOff>
                  </to>
                </anchor>
              </controlPr>
            </control>
          </mc:Choice>
        </mc:AlternateContent>
        <mc:AlternateContent xmlns:mc="http://schemas.openxmlformats.org/markup-compatibility/2006">
          <mc:Choice Requires="x14">
            <control shapeId="405023" r:id="rId237" name="Option Button 543">
              <controlPr defaultSize="0" autoFill="0" autoLine="0" autoPict="0">
                <anchor moveWithCells="1">
                  <from>
                    <xdr:col>14</xdr:col>
                    <xdr:colOff>30480</xdr:colOff>
                    <xdr:row>50</xdr:row>
                    <xdr:rowOff>152400</xdr:rowOff>
                  </from>
                  <to>
                    <xdr:col>14</xdr:col>
                    <xdr:colOff>251460</xdr:colOff>
                    <xdr:row>50</xdr:row>
                    <xdr:rowOff>281940</xdr:rowOff>
                  </to>
                </anchor>
              </controlPr>
            </control>
          </mc:Choice>
        </mc:AlternateContent>
        <mc:AlternateContent xmlns:mc="http://schemas.openxmlformats.org/markup-compatibility/2006">
          <mc:Choice Requires="x14">
            <control shapeId="405024" r:id="rId238" name="Option Button 544">
              <controlPr defaultSize="0" autoFill="0" autoLine="0" autoPict="0">
                <anchor moveWithCells="1">
                  <from>
                    <xdr:col>16</xdr:col>
                    <xdr:colOff>22860</xdr:colOff>
                    <xdr:row>50</xdr:row>
                    <xdr:rowOff>152400</xdr:rowOff>
                  </from>
                  <to>
                    <xdr:col>16</xdr:col>
                    <xdr:colOff>236220</xdr:colOff>
                    <xdr:row>50</xdr:row>
                    <xdr:rowOff>281940</xdr:rowOff>
                  </to>
                </anchor>
              </controlPr>
            </control>
          </mc:Choice>
        </mc:AlternateContent>
        <mc:AlternateContent xmlns:mc="http://schemas.openxmlformats.org/markup-compatibility/2006">
          <mc:Choice Requires="x14">
            <control shapeId="405025" r:id="rId239" name="Group Box 545">
              <controlPr defaultSize="0" print="0" autoFill="0" autoPict="0">
                <anchor moveWithCells="1">
                  <from>
                    <xdr:col>7</xdr:col>
                    <xdr:colOff>45720</xdr:colOff>
                    <xdr:row>51</xdr:row>
                    <xdr:rowOff>121920</xdr:rowOff>
                  </from>
                  <to>
                    <xdr:col>17</xdr:col>
                    <xdr:colOff>53340</xdr:colOff>
                    <xdr:row>52</xdr:row>
                    <xdr:rowOff>0</xdr:rowOff>
                  </to>
                </anchor>
              </controlPr>
            </control>
          </mc:Choice>
        </mc:AlternateContent>
        <mc:AlternateContent xmlns:mc="http://schemas.openxmlformats.org/markup-compatibility/2006">
          <mc:Choice Requires="x14">
            <control shapeId="405026" r:id="rId240" name="Option Button 546">
              <controlPr defaultSize="0" autoFill="0" autoLine="0" autoPict="0">
                <anchor moveWithCells="1">
                  <from>
                    <xdr:col>8</xdr:col>
                    <xdr:colOff>60960</xdr:colOff>
                    <xdr:row>51</xdr:row>
                    <xdr:rowOff>152400</xdr:rowOff>
                  </from>
                  <to>
                    <xdr:col>8</xdr:col>
                    <xdr:colOff>281940</xdr:colOff>
                    <xdr:row>51</xdr:row>
                    <xdr:rowOff>281940</xdr:rowOff>
                  </to>
                </anchor>
              </controlPr>
            </control>
          </mc:Choice>
        </mc:AlternateContent>
        <mc:AlternateContent xmlns:mc="http://schemas.openxmlformats.org/markup-compatibility/2006">
          <mc:Choice Requires="x14">
            <control shapeId="405027" r:id="rId241" name="Option Button 547">
              <controlPr defaultSize="0" autoFill="0" autoLine="0" autoPict="0">
                <anchor moveWithCells="1">
                  <from>
                    <xdr:col>10</xdr:col>
                    <xdr:colOff>45720</xdr:colOff>
                    <xdr:row>51</xdr:row>
                    <xdr:rowOff>152400</xdr:rowOff>
                  </from>
                  <to>
                    <xdr:col>10</xdr:col>
                    <xdr:colOff>266700</xdr:colOff>
                    <xdr:row>51</xdr:row>
                    <xdr:rowOff>281940</xdr:rowOff>
                  </to>
                </anchor>
              </controlPr>
            </control>
          </mc:Choice>
        </mc:AlternateContent>
        <mc:AlternateContent xmlns:mc="http://schemas.openxmlformats.org/markup-compatibility/2006">
          <mc:Choice Requires="x14">
            <control shapeId="405028" r:id="rId242" name="Option Button 548">
              <controlPr defaultSize="0" autoFill="0" autoLine="0" autoPict="0">
                <anchor moveWithCells="1">
                  <from>
                    <xdr:col>12</xdr:col>
                    <xdr:colOff>38100</xdr:colOff>
                    <xdr:row>51</xdr:row>
                    <xdr:rowOff>152400</xdr:rowOff>
                  </from>
                  <to>
                    <xdr:col>12</xdr:col>
                    <xdr:colOff>259080</xdr:colOff>
                    <xdr:row>51</xdr:row>
                    <xdr:rowOff>281940</xdr:rowOff>
                  </to>
                </anchor>
              </controlPr>
            </control>
          </mc:Choice>
        </mc:AlternateContent>
        <mc:AlternateContent xmlns:mc="http://schemas.openxmlformats.org/markup-compatibility/2006">
          <mc:Choice Requires="x14">
            <control shapeId="405029" r:id="rId243" name="Option Button 549">
              <controlPr defaultSize="0" autoFill="0" autoLine="0" autoPict="0">
                <anchor moveWithCells="1">
                  <from>
                    <xdr:col>14</xdr:col>
                    <xdr:colOff>30480</xdr:colOff>
                    <xdr:row>51</xdr:row>
                    <xdr:rowOff>152400</xdr:rowOff>
                  </from>
                  <to>
                    <xdr:col>14</xdr:col>
                    <xdr:colOff>251460</xdr:colOff>
                    <xdr:row>51</xdr:row>
                    <xdr:rowOff>281940</xdr:rowOff>
                  </to>
                </anchor>
              </controlPr>
            </control>
          </mc:Choice>
        </mc:AlternateContent>
        <mc:AlternateContent xmlns:mc="http://schemas.openxmlformats.org/markup-compatibility/2006">
          <mc:Choice Requires="x14">
            <control shapeId="405030" r:id="rId244" name="Option Button 550">
              <controlPr defaultSize="0" autoFill="0" autoLine="0" autoPict="0">
                <anchor moveWithCells="1">
                  <from>
                    <xdr:col>16</xdr:col>
                    <xdr:colOff>22860</xdr:colOff>
                    <xdr:row>51</xdr:row>
                    <xdr:rowOff>152400</xdr:rowOff>
                  </from>
                  <to>
                    <xdr:col>16</xdr:col>
                    <xdr:colOff>236220</xdr:colOff>
                    <xdr:row>51</xdr:row>
                    <xdr:rowOff>281940</xdr:rowOff>
                  </to>
                </anchor>
              </controlPr>
            </control>
          </mc:Choice>
        </mc:AlternateContent>
        <mc:AlternateContent xmlns:mc="http://schemas.openxmlformats.org/markup-compatibility/2006">
          <mc:Choice Requires="x14">
            <control shapeId="405031" r:id="rId245" name="Group Box 551">
              <controlPr defaultSize="0" print="0" autoFill="0" autoPict="0">
                <anchor moveWithCells="1">
                  <from>
                    <xdr:col>7</xdr:col>
                    <xdr:colOff>45720</xdr:colOff>
                    <xdr:row>52</xdr:row>
                    <xdr:rowOff>114300</xdr:rowOff>
                  </from>
                  <to>
                    <xdr:col>17</xdr:col>
                    <xdr:colOff>53340</xdr:colOff>
                    <xdr:row>52</xdr:row>
                    <xdr:rowOff>312420</xdr:rowOff>
                  </to>
                </anchor>
              </controlPr>
            </control>
          </mc:Choice>
        </mc:AlternateContent>
        <mc:AlternateContent xmlns:mc="http://schemas.openxmlformats.org/markup-compatibility/2006">
          <mc:Choice Requires="x14">
            <control shapeId="405032" r:id="rId246" name="Option Button 552">
              <controlPr defaultSize="0" autoFill="0" autoLine="0" autoPict="0">
                <anchor moveWithCells="1">
                  <from>
                    <xdr:col>8</xdr:col>
                    <xdr:colOff>60960</xdr:colOff>
                    <xdr:row>52</xdr:row>
                    <xdr:rowOff>152400</xdr:rowOff>
                  </from>
                  <to>
                    <xdr:col>8</xdr:col>
                    <xdr:colOff>281940</xdr:colOff>
                    <xdr:row>52</xdr:row>
                    <xdr:rowOff>274320</xdr:rowOff>
                  </to>
                </anchor>
              </controlPr>
            </control>
          </mc:Choice>
        </mc:AlternateContent>
        <mc:AlternateContent xmlns:mc="http://schemas.openxmlformats.org/markup-compatibility/2006">
          <mc:Choice Requires="x14">
            <control shapeId="405033" r:id="rId247" name="Option Button 553">
              <controlPr defaultSize="0" autoFill="0" autoLine="0" autoPict="0">
                <anchor moveWithCells="1">
                  <from>
                    <xdr:col>10</xdr:col>
                    <xdr:colOff>45720</xdr:colOff>
                    <xdr:row>52</xdr:row>
                    <xdr:rowOff>152400</xdr:rowOff>
                  </from>
                  <to>
                    <xdr:col>10</xdr:col>
                    <xdr:colOff>266700</xdr:colOff>
                    <xdr:row>52</xdr:row>
                    <xdr:rowOff>274320</xdr:rowOff>
                  </to>
                </anchor>
              </controlPr>
            </control>
          </mc:Choice>
        </mc:AlternateContent>
        <mc:AlternateContent xmlns:mc="http://schemas.openxmlformats.org/markup-compatibility/2006">
          <mc:Choice Requires="x14">
            <control shapeId="405034" r:id="rId248" name="Option Button 554">
              <controlPr defaultSize="0" autoFill="0" autoLine="0" autoPict="0">
                <anchor moveWithCells="1">
                  <from>
                    <xdr:col>12</xdr:col>
                    <xdr:colOff>38100</xdr:colOff>
                    <xdr:row>52</xdr:row>
                    <xdr:rowOff>152400</xdr:rowOff>
                  </from>
                  <to>
                    <xdr:col>12</xdr:col>
                    <xdr:colOff>259080</xdr:colOff>
                    <xdr:row>52</xdr:row>
                    <xdr:rowOff>274320</xdr:rowOff>
                  </to>
                </anchor>
              </controlPr>
            </control>
          </mc:Choice>
        </mc:AlternateContent>
        <mc:AlternateContent xmlns:mc="http://schemas.openxmlformats.org/markup-compatibility/2006">
          <mc:Choice Requires="x14">
            <control shapeId="405035" r:id="rId249" name="Option Button 555">
              <controlPr defaultSize="0" autoFill="0" autoLine="0" autoPict="0">
                <anchor moveWithCells="1">
                  <from>
                    <xdr:col>14</xdr:col>
                    <xdr:colOff>30480</xdr:colOff>
                    <xdr:row>52</xdr:row>
                    <xdr:rowOff>152400</xdr:rowOff>
                  </from>
                  <to>
                    <xdr:col>14</xdr:col>
                    <xdr:colOff>251460</xdr:colOff>
                    <xdr:row>52</xdr:row>
                    <xdr:rowOff>274320</xdr:rowOff>
                  </to>
                </anchor>
              </controlPr>
            </control>
          </mc:Choice>
        </mc:AlternateContent>
        <mc:AlternateContent xmlns:mc="http://schemas.openxmlformats.org/markup-compatibility/2006">
          <mc:Choice Requires="x14">
            <control shapeId="405036" r:id="rId250" name="Option Button 556">
              <controlPr defaultSize="0" autoFill="0" autoLine="0" autoPict="0">
                <anchor moveWithCells="1">
                  <from>
                    <xdr:col>16</xdr:col>
                    <xdr:colOff>22860</xdr:colOff>
                    <xdr:row>52</xdr:row>
                    <xdr:rowOff>152400</xdr:rowOff>
                  </from>
                  <to>
                    <xdr:col>16</xdr:col>
                    <xdr:colOff>236220</xdr:colOff>
                    <xdr:row>52</xdr:row>
                    <xdr:rowOff>274320</xdr:rowOff>
                  </to>
                </anchor>
              </controlPr>
            </control>
          </mc:Choice>
        </mc:AlternateContent>
        <mc:AlternateContent xmlns:mc="http://schemas.openxmlformats.org/markup-compatibility/2006">
          <mc:Choice Requires="x14">
            <control shapeId="405037" r:id="rId251" name="Group Box 557">
              <controlPr defaultSize="0" print="0" autoFill="0" autoPict="0">
                <anchor moveWithCells="1">
                  <from>
                    <xdr:col>7</xdr:col>
                    <xdr:colOff>45720</xdr:colOff>
                    <xdr:row>53</xdr:row>
                    <xdr:rowOff>114300</xdr:rowOff>
                  </from>
                  <to>
                    <xdr:col>17</xdr:col>
                    <xdr:colOff>53340</xdr:colOff>
                    <xdr:row>53</xdr:row>
                    <xdr:rowOff>312420</xdr:rowOff>
                  </to>
                </anchor>
              </controlPr>
            </control>
          </mc:Choice>
        </mc:AlternateContent>
        <mc:AlternateContent xmlns:mc="http://schemas.openxmlformats.org/markup-compatibility/2006">
          <mc:Choice Requires="x14">
            <control shapeId="405038" r:id="rId252" name="Option Button 558">
              <controlPr defaultSize="0" autoFill="0" autoLine="0" autoPict="0">
                <anchor moveWithCells="1">
                  <from>
                    <xdr:col>8</xdr:col>
                    <xdr:colOff>60960</xdr:colOff>
                    <xdr:row>53</xdr:row>
                    <xdr:rowOff>152400</xdr:rowOff>
                  </from>
                  <to>
                    <xdr:col>8</xdr:col>
                    <xdr:colOff>281940</xdr:colOff>
                    <xdr:row>53</xdr:row>
                    <xdr:rowOff>274320</xdr:rowOff>
                  </to>
                </anchor>
              </controlPr>
            </control>
          </mc:Choice>
        </mc:AlternateContent>
        <mc:AlternateContent xmlns:mc="http://schemas.openxmlformats.org/markup-compatibility/2006">
          <mc:Choice Requires="x14">
            <control shapeId="405039" r:id="rId253" name="Option Button 559">
              <controlPr defaultSize="0" autoFill="0" autoLine="0" autoPict="0">
                <anchor moveWithCells="1">
                  <from>
                    <xdr:col>10</xdr:col>
                    <xdr:colOff>45720</xdr:colOff>
                    <xdr:row>53</xdr:row>
                    <xdr:rowOff>152400</xdr:rowOff>
                  </from>
                  <to>
                    <xdr:col>10</xdr:col>
                    <xdr:colOff>266700</xdr:colOff>
                    <xdr:row>53</xdr:row>
                    <xdr:rowOff>274320</xdr:rowOff>
                  </to>
                </anchor>
              </controlPr>
            </control>
          </mc:Choice>
        </mc:AlternateContent>
        <mc:AlternateContent xmlns:mc="http://schemas.openxmlformats.org/markup-compatibility/2006">
          <mc:Choice Requires="x14">
            <control shapeId="405040" r:id="rId254" name="Option Button 560">
              <controlPr defaultSize="0" autoFill="0" autoLine="0" autoPict="0">
                <anchor moveWithCells="1">
                  <from>
                    <xdr:col>12</xdr:col>
                    <xdr:colOff>38100</xdr:colOff>
                    <xdr:row>53</xdr:row>
                    <xdr:rowOff>152400</xdr:rowOff>
                  </from>
                  <to>
                    <xdr:col>12</xdr:col>
                    <xdr:colOff>259080</xdr:colOff>
                    <xdr:row>53</xdr:row>
                    <xdr:rowOff>274320</xdr:rowOff>
                  </to>
                </anchor>
              </controlPr>
            </control>
          </mc:Choice>
        </mc:AlternateContent>
        <mc:AlternateContent xmlns:mc="http://schemas.openxmlformats.org/markup-compatibility/2006">
          <mc:Choice Requires="x14">
            <control shapeId="405041" r:id="rId255" name="Option Button 561">
              <controlPr defaultSize="0" autoFill="0" autoLine="0" autoPict="0">
                <anchor moveWithCells="1">
                  <from>
                    <xdr:col>14</xdr:col>
                    <xdr:colOff>30480</xdr:colOff>
                    <xdr:row>53</xdr:row>
                    <xdr:rowOff>152400</xdr:rowOff>
                  </from>
                  <to>
                    <xdr:col>14</xdr:col>
                    <xdr:colOff>251460</xdr:colOff>
                    <xdr:row>53</xdr:row>
                    <xdr:rowOff>274320</xdr:rowOff>
                  </to>
                </anchor>
              </controlPr>
            </control>
          </mc:Choice>
        </mc:AlternateContent>
        <mc:AlternateContent xmlns:mc="http://schemas.openxmlformats.org/markup-compatibility/2006">
          <mc:Choice Requires="x14">
            <control shapeId="405042" r:id="rId256" name="Option Button 562">
              <controlPr defaultSize="0" autoFill="0" autoLine="0" autoPict="0">
                <anchor moveWithCells="1">
                  <from>
                    <xdr:col>16</xdr:col>
                    <xdr:colOff>22860</xdr:colOff>
                    <xdr:row>53</xdr:row>
                    <xdr:rowOff>152400</xdr:rowOff>
                  </from>
                  <to>
                    <xdr:col>16</xdr:col>
                    <xdr:colOff>236220</xdr:colOff>
                    <xdr:row>53</xdr:row>
                    <xdr:rowOff>274320</xdr:rowOff>
                  </to>
                </anchor>
              </controlPr>
            </control>
          </mc:Choice>
        </mc:AlternateContent>
        <mc:AlternateContent xmlns:mc="http://schemas.openxmlformats.org/markup-compatibility/2006">
          <mc:Choice Requires="x14">
            <control shapeId="405043" r:id="rId257" name="Group Box 563">
              <controlPr defaultSize="0" print="0" autoFill="0" autoPict="0">
                <anchor moveWithCells="1">
                  <from>
                    <xdr:col>7</xdr:col>
                    <xdr:colOff>45720</xdr:colOff>
                    <xdr:row>54</xdr:row>
                    <xdr:rowOff>114300</xdr:rowOff>
                  </from>
                  <to>
                    <xdr:col>17</xdr:col>
                    <xdr:colOff>53340</xdr:colOff>
                    <xdr:row>54</xdr:row>
                    <xdr:rowOff>304800</xdr:rowOff>
                  </to>
                </anchor>
              </controlPr>
            </control>
          </mc:Choice>
        </mc:AlternateContent>
        <mc:AlternateContent xmlns:mc="http://schemas.openxmlformats.org/markup-compatibility/2006">
          <mc:Choice Requires="x14">
            <control shapeId="405044" r:id="rId258" name="Option Button 564">
              <controlPr defaultSize="0" autoFill="0" autoLine="0" autoPict="0">
                <anchor moveWithCells="1">
                  <from>
                    <xdr:col>8</xdr:col>
                    <xdr:colOff>60960</xdr:colOff>
                    <xdr:row>54</xdr:row>
                    <xdr:rowOff>144780</xdr:rowOff>
                  </from>
                  <to>
                    <xdr:col>8</xdr:col>
                    <xdr:colOff>281940</xdr:colOff>
                    <xdr:row>54</xdr:row>
                    <xdr:rowOff>274320</xdr:rowOff>
                  </to>
                </anchor>
              </controlPr>
            </control>
          </mc:Choice>
        </mc:AlternateContent>
        <mc:AlternateContent xmlns:mc="http://schemas.openxmlformats.org/markup-compatibility/2006">
          <mc:Choice Requires="x14">
            <control shapeId="405045" r:id="rId259" name="Option Button 565">
              <controlPr defaultSize="0" autoFill="0" autoLine="0" autoPict="0">
                <anchor moveWithCells="1">
                  <from>
                    <xdr:col>10</xdr:col>
                    <xdr:colOff>45720</xdr:colOff>
                    <xdr:row>54</xdr:row>
                    <xdr:rowOff>144780</xdr:rowOff>
                  </from>
                  <to>
                    <xdr:col>10</xdr:col>
                    <xdr:colOff>266700</xdr:colOff>
                    <xdr:row>54</xdr:row>
                    <xdr:rowOff>274320</xdr:rowOff>
                  </to>
                </anchor>
              </controlPr>
            </control>
          </mc:Choice>
        </mc:AlternateContent>
        <mc:AlternateContent xmlns:mc="http://schemas.openxmlformats.org/markup-compatibility/2006">
          <mc:Choice Requires="x14">
            <control shapeId="405046" r:id="rId260" name="Option Button 566">
              <controlPr defaultSize="0" autoFill="0" autoLine="0" autoPict="0">
                <anchor moveWithCells="1">
                  <from>
                    <xdr:col>12</xdr:col>
                    <xdr:colOff>38100</xdr:colOff>
                    <xdr:row>54</xdr:row>
                    <xdr:rowOff>144780</xdr:rowOff>
                  </from>
                  <to>
                    <xdr:col>12</xdr:col>
                    <xdr:colOff>259080</xdr:colOff>
                    <xdr:row>54</xdr:row>
                    <xdr:rowOff>274320</xdr:rowOff>
                  </to>
                </anchor>
              </controlPr>
            </control>
          </mc:Choice>
        </mc:AlternateContent>
        <mc:AlternateContent xmlns:mc="http://schemas.openxmlformats.org/markup-compatibility/2006">
          <mc:Choice Requires="x14">
            <control shapeId="405047" r:id="rId261" name="Option Button 567">
              <controlPr defaultSize="0" autoFill="0" autoLine="0" autoPict="0">
                <anchor moveWithCells="1">
                  <from>
                    <xdr:col>14</xdr:col>
                    <xdr:colOff>30480</xdr:colOff>
                    <xdr:row>54</xdr:row>
                    <xdr:rowOff>144780</xdr:rowOff>
                  </from>
                  <to>
                    <xdr:col>14</xdr:col>
                    <xdr:colOff>251460</xdr:colOff>
                    <xdr:row>54</xdr:row>
                    <xdr:rowOff>274320</xdr:rowOff>
                  </to>
                </anchor>
              </controlPr>
            </control>
          </mc:Choice>
        </mc:AlternateContent>
        <mc:AlternateContent xmlns:mc="http://schemas.openxmlformats.org/markup-compatibility/2006">
          <mc:Choice Requires="x14">
            <control shapeId="405048" r:id="rId262" name="Option Button 568">
              <controlPr defaultSize="0" autoFill="0" autoLine="0" autoPict="0">
                <anchor moveWithCells="1">
                  <from>
                    <xdr:col>16</xdr:col>
                    <xdr:colOff>22860</xdr:colOff>
                    <xdr:row>54</xdr:row>
                    <xdr:rowOff>144780</xdr:rowOff>
                  </from>
                  <to>
                    <xdr:col>16</xdr:col>
                    <xdr:colOff>236220</xdr:colOff>
                    <xdr:row>54</xdr:row>
                    <xdr:rowOff>274320</xdr:rowOff>
                  </to>
                </anchor>
              </controlPr>
            </control>
          </mc:Choice>
        </mc:AlternateContent>
        <mc:AlternateContent xmlns:mc="http://schemas.openxmlformats.org/markup-compatibility/2006">
          <mc:Choice Requires="x14">
            <control shapeId="405049" r:id="rId263" name="Group Box 569">
              <controlPr defaultSize="0" print="0" autoFill="0" autoPict="0">
                <anchor moveWithCells="1">
                  <from>
                    <xdr:col>7</xdr:col>
                    <xdr:colOff>45720</xdr:colOff>
                    <xdr:row>55</xdr:row>
                    <xdr:rowOff>114300</xdr:rowOff>
                  </from>
                  <to>
                    <xdr:col>17</xdr:col>
                    <xdr:colOff>53340</xdr:colOff>
                    <xdr:row>55</xdr:row>
                    <xdr:rowOff>304800</xdr:rowOff>
                  </to>
                </anchor>
              </controlPr>
            </control>
          </mc:Choice>
        </mc:AlternateContent>
        <mc:AlternateContent xmlns:mc="http://schemas.openxmlformats.org/markup-compatibility/2006">
          <mc:Choice Requires="x14">
            <control shapeId="405050" r:id="rId264" name="Option Button 570">
              <controlPr defaultSize="0" autoFill="0" autoLine="0" autoPict="0">
                <anchor moveWithCells="1">
                  <from>
                    <xdr:col>8</xdr:col>
                    <xdr:colOff>60960</xdr:colOff>
                    <xdr:row>55</xdr:row>
                    <xdr:rowOff>144780</xdr:rowOff>
                  </from>
                  <to>
                    <xdr:col>8</xdr:col>
                    <xdr:colOff>281940</xdr:colOff>
                    <xdr:row>55</xdr:row>
                    <xdr:rowOff>274320</xdr:rowOff>
                  </to>
                </anchor>
              </controlPr>
            </control>
          </mc:Choice>
        </mc:AlternateContent>
        <mc:AlternateContent xmlns:mc="http://schemas.openxmlformats.org/markup-compatibility/2006">
          <mc:Choice Requires="x14">
            <control shapeId="405051" r:id="rId265" name="Option Button 571">
              <controlPr defaultSize="0" autoFill="0" autoLine="0" autoPict="0">
                <anchor moveWithCells="1">
                  <from>
                    <xdr:col>10</xdr:col>
                    <xdr:colOff>45720</xdr:colOff>
                    <xdr:row>55</xdr:row>
                    <xdr:rowOff>144780</xdr:rowOff>
                  </from>
                  <to>
                    <xdr:col>10</xdr:col>
                    <xdr:colOff>266700</xdr:colOff>
                    <xdr:row>55</xdr:row>
                    <xdr:rowOff>274320</xdr:rowOff>
                  </to>
                </anchor>
              </controlPr>
            </control>
          </mc:Choice>
        </mc:AlternateContent>
        <mc:AlternateContent xmlns:mc="http://schemas.openxmlformats.org/markup-compatibility/2006">
          <mc:Choice Requires="x14">
            <control shapeId="405052" r:id="rId266" name="Option Button 572">
              <controlPr defaultSize="0" autoFill="0" autoLine="0" autoPict="0">
                <anchor moveWithCells="1">
                  <from>
                    <xdr:col>12</xdr:col>
                    <xdr:colOff>38100</xdr:colOff>
                    <xdr:row>55</xdr:row>
                    <xdr:rowOff>144780</xdr:rowOff>
                  </from>
                  <to>
                    <xdr:col>12</xdr:col>
                    <xdr:colOff>259080</xdr:colOff>
                    <xdr:row>55</xdr:row>
                    <xdr:rowOff>274320</xdr:rowOff>
                  </to>
                </anchor>
              </controlPr>
            </control>
          </mc:Choice>
        </mc:AlternateContent>
        <mc:AlternateContent xmlns:mc="http://schemas.openxmlformats.org/markup-compatibility/2006">
          <mc:Choice Requires="x14">
            <control shapeId="405053" r:id="rId267" name="Option Button 573">
              <controlPr defaultSize="0" autoFill="0" autoLine="0" autoPict="0">
                <anchor moveWithCells="1">
                  <from>
                    <xdr:col>14</xdr:col>
                    <xdr:colOff>30480</xdr:colOff>
                    <xdr:row>55</xdr:row>
                    <xdr:rowOff>144780</xdr:rowOff>
                  </from>
                  <to>
                    <xdr:col>14</xdr:col>
                    <xdr:colOff>251460</xdr:colOff>
                    <xdr:row>55</xdr:row>
                    <xdr:rowOff>274320</xdr:rowOff>
                  </to>
                </anchor>
              </controlPr>
            </control>
          </mc:Choice>
        </mc:AlternateContent>
        <mc:AlternateContent xmlns:mc="http://schemas.openxmlformats.org/markup-compatibility/2006">
          <mc:Choice Requires="x14">
            <control shapeId="405054" r:id="rId268" name="Option Button 574">
              <controlPr defaultSize="0" autoFill="0" autoLine="0" autoPict="0">
                <anchor moveWithCells="1">
                  <from>
                    <xdr:col>16</xdr:col>
                    <xdr:colOff>22860</xdr:colOff>
                    <xdr:row>55</xdr:row>
                    <xdr:rowOff>144780</xdr:rowOff>
                  </from>
                  <to>
                    <xdr:col>16</xdr:col>
                    <xdr:colOff>236220</xdr:colOff>
                    <xdr:row>55</xdr:row>
                    <xdr:rowOff>274320</xdr:rowOff>
                  </to>
                </anchor>
              </controlPr>
            </control>
          </mc:Choice>
        </mc:AlternateContent>
        <mc:AlternateContent xmlns:mc="http://schemas.openxmlformats.org/markup-compatibility/2006">
          <mc:Choice Requires="x14">
            <control shapeId="405055" r:id="rId269" name="Group Box 575">
              <controlPr defaultSize="0" print="0" autoFill="0" autoPict="0">
                <anchor moveWithCells="1">
                  <from>
                    <xdr:col>7</xdr:col>
                    <xdr:colOff>45720</xdr:colOff>
                    <xdr:row>56</xdr:row>
                    <xdr:rowOff>114300</xdr:rowOff>
                  </from>
                  <to>
                    <xdr:col>17</xdr:col>
                    <xdr:colOff>53340</xdr:colOff>
                    <xdr:row>56</xdr:row>
                    <xdr:rowOff>304800</xdr:rowOff>
                  </to>
                </anchor>
              </controlPr>
            </control>
          </mc:Choice>
        </mc:AlternateContent>
        <mc:AlternateContent xmlns:mc="http://schemas.openxmlformats.org/markup-compatibility/2006">
          <mc:Choice Requires="x14">
            <control shapeId="405056" r:id="rId270" name="Option Button 576">
              <controlPr defaultSize="0" autoFill="0" autoLine="0" autoPict="0">
                <anchor moveWithCells="1">
                  <from>
                    <xdr:col>8</xdr:col>
                    <xdr:colOff>60960</xdr:colOff>
                    <xdr:row>56</xdr:row>
                    <xdr:rowOff>144780</xdr:rowOff>
                  </from>
                  <to>
                    <xdr:col>8</xdr:col>
                    <xdr:colOff>281940</xdr:colOff>
                    <xdr:row>56</xdr:row>
                    <xdr:rowOff>266700</xdr:rowOff>
                  </to>
                </anchor>
              </controlPr>
            </control>
          </mc:Choice>
        </mc:AlternateContent>
        <mc:AlternateContent xmlns:mc="http://schemas.openxmlformats.org/markup-compatibility/2006">
          <mc:Choice Requires="x14">
            <control shapeId="405057" r:id="rId271" name="Option Button 577">
              <controlPr defaultSize="0" autoFill="0" autoLine="0" autoPict="0">
                <anchor moveWithCells="1">
                  <from>
                    <xdr:col>10</xdr:col>
                    <xdr:colOff>45720</xdr:colOff>
                    <xdr:row>56</xdr:row>
                    <xdr:rowOff>144780</xdr:rowOff>
                  </from>
                  <to>
                    <xdr:col>10</xdr:col>
                    <xdr:colOff>266700</xdr:colOff>
                    <xdr:row>56</xdr:row>
                    <xdr:rowOff>266700</xdr:rowOff>
                  </to>
                </anchor>
              </controlPr>
            </control>
          </mc:Choice>
        </mc:AlternateContent>
        <mc:AlternateContent xmlns:mc="http://schemas.openxmlformats.org/markup-compatibility/2006">
          <mc:Choice Requires="x14">
            <control shapeId="405058" r:id="rId272" name="Option Button 578">
              <controlPr defaultSize="0" autoFill="0" autoLine="0" autoPict="0">
                <anchor moveWithCells="1">
                  <from>
                    <xdr:col>12</xdr:col>
                    <xdr:colOff>38100</xdr:colOff>
                    <xdr:row>56</xdr:row>
                    <xdr:rowOff>144780</xdr:rowOff>
                  </from>
                  <to>
                    <xdr:col>12</xdr:col>
                    <xdr:colOff>259080</xdr:colOff>
                    <xdr:row>56</xdr:row>
                    <xdr:rowOff>266700</xdr:rowOff>
                  </to>
                </anchor>
              </controlPr>
            </control>
          </mc:Choice>
        </mc:AlternateContent>
        <mc:AlternateContent xmlns:mc="http://schemas.openxmlformats.org/markup-compatibility/2006">
          <mc:Choice Requires="x14">
            <control shapeId="405059" r:id="rId273" name="Option Button 579">
              <controlPr defaultSize="0" autoFill="0" autoLine="0" autoPict="0">
                <anchor moveWithCells="1">
                  <from>
                    <xdr:col>14</xdr:col>
                    <xdr:colOff>30480</xdr:colOff>
                    <xdr:row>56</xdr:row>
                    <xdr:rowOff>144780</xdr:rowOff>
                  </from>
                  <to>
                    <xdr:col>14</xdr:col>
                    <xdr:colOff>251460</xdr:colOff>
                    <xdr:row>56</xdr:row>
                    <xdr:rowOff>266700</xdr:rowOff>
                  </to>
                </anchor>
              </controlPr>
            </control>
          </mc:Choice>
        </mc:AlternateContent>
        <mc:AlternateContent xmlns:mc="http://schemas.openxmlformats.org/markup-compatibility/2006">
          <mc:Choice Requires="x14">
            <control shapeId="405060" r:id="rId274" name="Option Button 580">
              <controlPr defaultSize="0" autoFill="0" autoLine="0" autoPict="0">
                <anchor moveWithCells="1">
                  <from>
                    <xdr:col>16</xdr:col>
                    <xdr:colOff>22860</xdr:colOff>
                    <xdr:row>56</xdr:row>
                    <xdr:rowOff>144780</xdr:rowOff>
                  </from>
                  <to>
                    <xdr:col>16</xdr:col>
                    <xdr:colOff>236220</xdr:colOff>
                    <xdr:row>56</xdr:row>
                    <xdr:rowOff>266700</xdr:rowOff>
                  </to>
                </anchor>
              </controlPr>
            </control>
          </mc:Choice>
        </mc:AlternateContent>
        <mc:AlternateContent xmlns:mc="http://schemas.openxmlformats.org/markup-compatibility/2006">
          <mc:Choice Requires="x14">
            <control shapeId="405061" r:id="rId275" name="Group Box 581">
              <controlPr defaultSize="0" print="0" autoFill="0" autoPict="0">
                <anchor moveWithCells="1">
                  <from>
                    <xdr:col>7</xdr:col>
                    <xdr:colOff>45720</xdr:colOff>
                    <xdr:row>57</xdr:row>
                    <xdr:rowOff>106680</xdr:rowOff>
                  </from>
                  <to>
                    <xdr:col>17</xdr:col>
                    <xdr:colOff>53340</xdr:colOff>
                    <xdr:row>57</xdr:row>
                    <xdr:rowOff>304800</xdr:rowOff>
                  </to>
                </anchor>
              </controlPr>
            </control>
          </mc:Choice>
        </mc:AlternateContent>
        <mc:AlternateContent xmlns:mc="http://schemas.openxmlformats.org/markup-compatibility/2006">
          <mc:Choice Requires="x14">
            <control shapeId="405062" r:id="rId276" name="Option Button 582">
              <controlPr defaultSize="0" autoFill="0" autoLine="0" autoPict="0">
                <anchor moveWithCells="1">
                  <from>
                    <xdr:col>8</xdr:col>
                    <xdr:colOff>60960</xdr:colOff>
                    <xdr:row>57</xdr:row>
                    <xdr:rowOff>144780</xdr:rowOff>
                  </from>
                  <to>
                    <xdr:col>8</xdr:col>
                    <xdr:colOff>281940</xdr:colOff>
                    <xdr:row>57</xdr:row>
                    <xdr:rowOff>266700</xdr:rowOff>
                  </to>
                </anchor>
              </controlPr>
            </control>
          </mc:Choice>
        </mc:AlternateContent>
        <mc:AlternateContent xmlns:mc="http://schemas.openxmlformats.org/markup-compatibility/2006">
          <mc:Choice Requires="x14">
            <control shapeId="405063" r:id="rId277" name="Option Button 583">
              <controlPr defaultSize="0" autoFill="0" autoLine="0" autoPict="0">
                <anchor moveWithCells="1">
                  <from>
                    <xdr:col>10</xdr:col>
                    <xdr:colOff>45720</xdr:colOff>
                    <xdr:row>57</xdr:row>
                    <xdr:rowOff>144780</xdr:rowOff>
                  </from>
                  <to>
                    <xdr:col>10</xdr:col>
                    <xdr:colOff>266700</xdr:colOff>
                    <xdr:row>57</xdr:row>
                    <xdr:rowOff>266700</xdr:rowOff>
                  </to>
                </anchor>
              </controlPr>
            </control>
          </mc:Choice>
        </mc:AlternateContent>
        <mc:AlternateContent xmlns:mc="http://schemas.openxmlformats.org/markup-compatibility/2006">
          <mc:Choice Requires="x14">
            <control shapeId="405064" r:id="rId278" name="Option Button 584">
              <controlPr defaultSize="0" autoFill="0" autoLine="0" autoPict="0">
                <anchor moveWithCells="1">
                  <from>
                    <xdr:col>12</xdr:col>
                    <xdr:colOff>38100</xdr:colOff>
                    <xdr:row>57</xdr:row>
                    <xdr:rowOff>144780</xdr:rowOff>
                  </from>
                  <to>
                    <xdr:col>12</xdr:col>
                    <xdr:colOff>259080</xdr:colOff>
                    <xdr:row>57</xdr:row>
                    <xdr:rowOff>266700</xdr:rowOff>
                  </to>
                </anchor>
              </controlPr>
            </control>
          </mc:Choice>
        </mc:AlternateContent>
        <mc:AlternateContent xmlns:mc="http://schemas.openxmlformats.org/markup-compatibility/2006">
          <mc:Choice Requires="x14">
            <control shapeId="405065" r:id="rId279" name="Option Button 585">
              <controlPr defaultSize="0" autoFill="0" autoLine="0" autoPict="0">
                <anchor moveWithCells="1">
                  <from>
                    <xdr:col>14</xdr:col>
                    <xdr:colOff>30480</xdr:colOff>
                    <xdr:row>57</xdr:row>
                    <xdr:rowOff>144780</xdr:rowOff>
                  </from>
                  <to>
                    <xdr:col>14</xdr:col>
                    <xdr:colOff>251460</xdr:colOff>
                    <xdr:row>57</xdr:row>
                    <xdr:rowOff>266700</xdr:rowOff>
                  </to>
                </anchor>
              </controlPr>
            </control>
          </mc:Choice>
        </mc:AlternateContent>
        <mc:AlternateContent xmlns:mc="http://schemas.openxmlformats.org/markup-compatibility/2006">
          <mc:Choice Requires="x14">
            <control shapeId="405066" r:id="rId280" name="Option Button 586">
              <controlPr defaultSize="0" autoFill="0" autoLine="0" autoPict="0">
                <anchor moveWithCells="1">
                  <from>
                    <xdr:col>16</xdr:col>
                    <xdr:colOff>22860</xdr:colOff>
                    <xdr:row>57</xdr:row>
                    <xdr:rowOff>144780</xdr:rowOff>
                  </from>
                  <to>
                    <xdr:col>16</xdr:col>
                    <xdr:colOff>236220</xdr:colOff>
                    <xdr:row>57</xdr:row>
                    <xdr:rowOff>266700</xdr:rowOff>
                  </to>
                </anchor>
              </controlPr>
            </control>
          </mc:Choice>
        </mc:AlternateContent>
        <mc:AlternateContent xmlns:mc="http://schemas.openxmlformats.org/markup-compatibility/2006">
          <mc:Choice Requires="x14">
            <control shapeId="405067" r:id="rId281" name="Group Box 587">
              <controlPr defaultSize="0" print="0" autoFill="0" autoPict="0">
                <anchor moveWithCells="1">
                  <from>
                    <xdr:col>7</xdr:col>
                    <xdr:colOff>45720</xdr:colOff>
                    <xdr:row>58</xdr:row>
                    <xdr:rowOff>106680</xdr:rowOff>
                  </from>
                  <to>
                    <xdr:col>17</xdr:col>
                    <xdr:colOff>53340</xdr:colOff>
                    <xdr:row>58</xdr:row>
                    <xdr:rowOff>297180</xdr:rowOff>
                  </to>
                </anchor>
              </controlPr>
            </control>
          </mc:Choice>
        </mc:AlternateContent>
        <mc:AlternateContent xmlns:mc="http://schemas.openxmlformats.org/markup-compatibility/2006">
          <mc:Choice Requires="x14">
            <control shapeId="405068" r:id="rId282" name="Option Button 588">
              <controlPr defaultSize="0" autoFill="0" autoLine="0" autoPict="0">
                <anchor moveWithCells="1">
                  <from>
                    <xdr:col>8</xdr:col>
                    <xdr:colOff>60960</xdr:colOff>
                    <xdr:row>58</xdr:row>
                    <xdr:rowOff>137160</xdr:rowOff>
                  </from>
                  <to>
                    <xdr:col>8</xdr:col>
                    <xdr:colOff>281940</xdr:colOff>
                    <xdr:row>58</xdr:row>
                    <xdr:rowOff>266700</xdr:rowOff>
                  </to>
                </anchor>
              </controlPr>
            </control>
          </mc:Choice>
        </mc:AlternateContent>
        <mc:AlternateContent xmlns:mc="http://schemas.openxmlformats.org/markup-compatibility/2006">
          <mc:Choice Requires="x14">
            <control shapeId="405069" r:id="rId283" name="Option Button 589">
              <controlPr defaultSize="0" autoFill="0" autoLine="0" autoPict="0">
                <anchor moveWithCells="1">
                  <from>
                    <xdr:col>10</xdr:col>
                    <xdr:colOff>45720</xdr:colOff>
                    <xdr:row>58</xdr:row>
                    <xdr:rowOff>137160</xdr:rowOff>
                  </from>
                  <to>
                    <xdr:col>10</xdr:col>
                    <xdr:colOff>266700</xdr:colOff>
                    <xdr:row>58</xdr:row>
                    <xdr:rowOff>266700</xdr:rowOff>
                  </to>
                </anchor>
              </controlPr>
            </control>
          </mc:Choice>
        </mc:AlternateContent>
        <mc:AlternateContent xmlns:mc="http://schemas.openxmlformats.org/markup-compatibility/2006">
          <mc:Choice Requires="x14">
            <control shapeId="405070" r:id="rId284" name="Option Button 590">
              <controlPr defaultSize="0" autoFill="0" autoLine="0" autoPict="0">
                <anchor moveWithCells="1">
                  <from>
                    <xdr:col>12</xdr:col>
                    <xdr:colOff>38100</xdr:colOff>
                    <xdr:row>58</xdr:row>
                    <xdr:rowOff>137160</xdr:rowOff>
                  </from>
                  <to>
                    <xdr:col>12</xdr:col>
                    <xdr:colOff>259080</xdr:colOff>
                    <xdr:row>58</xdr:row>
                    <xdr:rowOff>266700</xdr:rowOff>
                  </to>
                </anchor>
              </controlPr>
            </control>
          </mc:Choice>
        </mc:AlternateContent>
        <mc:AlternateContent xmlns:mc="http://schemas.openxmlformats.org/markup-compatibility/2006">
          <mc:Choice Requires="x14">
            <control shapeId="405071" r:id="rId285" name="Option Button 591">
              <controlPr defaultSize="0" autoFill="0" autoLine="0" autoPict="0">
                <anchor moveWithCells="1">
                  <from>
                    <xdr:col>14</xdr:col>
                    <xdr:colOff>30480</xdr:colOff>
                    <xdr:row>58</xdr:row>
                    <xdr:rowOff>137160</xdr:rowOff>
                  </from>
                  <to>
                    <xdr:col>14</xdr:col>
                    <xdr:colOff>251460</xdr:colOff>
                    <xdr:row>58</xdr:row>
                    <xdr:rowOff>266700</xdr:rowOff>
                  </to>
                </anchor>
              </controlPr>
            </control>
          </mc:Choice>
        </mc:AlternateContent>
        <mc:AlternateContent xmlns:mc="http://schemas.openxmlformats.org/markup-compatibility/2006">
          <mc:Choice Requires="x14">
            <control shapeId="405072" r:id="rId286" name="Option Button 592">
              <controlPr defaultSize="0" autoFill="0" autoLine="0" autoPict="0">
                <anchor moveWithCells="1">
                  <from>
                    <xdr:col>16</xdr:col>
                    <xdr:colOff>22860</xdr:colOff>
                    <xdr:row>58</xdr:row>
                    <xdr:rowOff>137160</xdr:rowOff>
                  </from>
                  <to>
                    <xdr:col>16</xdr:col>
                    <xdr:colOff>236220</xdr:colOff>
                    <xdr:row>58</xdr:row>
                    <xdr:rowOff>266700</xdr:rowOff>
                  </to>
                </anchor>
              </controlPr>
            </control>
          </mc:Choice>
        </mc:AlternateContent>
        <mc:AlternateContent xmlns:mc="http://schemas.openxmlformats.org/markup-compatibility/2006">
          <mc:Choice Requires="x14">
            <control shapeId="405073" r:id="rId287" name="Group Box 593">
              <controlPr defaultSize="0" print="0" autoFill="0" autoPict="0">
                <anchor moveWithCells="1">
                  <from>
                    <xdr:col>7</xdr:col>
                    <xdr:colOff>45720</xdr:colOff>
                    <xdr:row>59</xdr:row>
                    <xdr:rowOff>106680</xdr:rowOff>
                  </from>
                  <to>
                    <xdr:col>17</xdr:col>
                    <xdr:colOff>53340</xdr:colOff>
                    <xdr:row>59</xdr:row>
                    <xdr:rowOff>297180</xdr:rowOff>
                  </to>
                </anchor>
              </controlPr>
            </control>
          </mc:Choice>
        </mc:AlternateContent>
        <mc:AlternateContent xmlns:mc="http://schemas.openxmlformats.org/markup-compatibility/2006">
          <mc:Choice Requires="x14">
            <control shapeId="405074" r:id="rId288" name="Option Button 594">
              <controlPr defaultSize="0" autoFill="0" autoLine="0" autoPict="0">
                <anchor moveWithCells="1">
                  <from>
                    <xdr:col>8</xdr:col>
                    <xdr:colOff>60960</xdr:colOff>
                    <xdr:row>59</xdr:row>
                    <xdr:rowOff>137160</xdr:rowOff>
                  </from>
                  <to>
                    <xdr:col>8</xdr:col>
                    <xdr:colOff>281940</xdr:colOff>
                    <xdr:row>59</xdr:row>
                    <xdr:rowOff>266700</xdr:rowOff>
                  </to>
                </anchor>
              </controlPr>
            </control>
          </mc:Choice>
        </mc:AlternateContent>
        <mc:AlternateContent xmlns:mc="http://schemas.openxmlformats.org/markup-compatibility/2006">
          <mc:Choice Requires="x14">
            <control shapeId="405075" r:id="rId289" name="Option Button 595">
              <controlPr defaultSize="0" autoFill="0" autoLine="0" autoPict="0">
                <anchor moveWithCells="1">
                  <from>
                    <xdr:col>10</xdr:col>
                    <xdr:colOff>45720</xdr:colOff>
                    <xdr:row>59</xdr:row>
                    <xdr:rowOff>137160</xdr:rowOff>
                  </from>
                  <to>
                    <xdr:col>10</xdr:col>
                    <xdr:colOff>266700</xdr:colOff>
                    <xdr:row>59</xdr:row>
                    <xdr:rowOff>266700</xdr:rowOff>
                  </to>
                </anchor>
              </controlPr>
            </control>
          </mc:Choice>
        </mc:AlternateContent>
        <mc:AlternateContent xmlns:mc="http://schemas.openxmlformats.org/markup-compatibility/2006">
          <mc:Choice Requires="x14">
            <control shapeId="405076" r:id="rId290" name="Option Button 596">
              <controlPr defaultSize="0" autoFill="0" autoLine="0" autoPict="0">
                <anchor moveWithCells="1">
                  <from>
                    <xdr:col>12</xdr:col>
                    <xdr:colOff>38100</xdr:colOff>
                    <xdr:row>59</xdr:row>
                    <xdr:rowOff>137160</xdr:rowOff>
                  </from>
                  <to>
                    <xdr:col>12</xdr:col>
                    <xdr:colOff>259080</xdr:colOff>
                    <xdr:row>59</xdr:row>
                    <xdr:rowOff>266700</xdr:rowOff>
                  </to>
                </anchor>
              </controlPr>
            </control>
          </mc:Choice>
        </mc:AlternateContent>
        <mc:AlternateContent xmlns:mc="http://schemas.openxmlformats.org/markup-compatibility/2006">
          <mc:Choice Requires="x14">
            <control shapeId="405077" r:id="rId291" name="Option Button 597">
              <controlPr defaultSize="0" autoFill="0" autoLine="0" autoPict="0">
                <anchor moveWithCells="1">
                  <from>
                    <xdr:col>14</xdr:col>
                    <xdr:colOff>30480</xdr:colOff>
                    <xdr:row>59</xdr:row>
                    <xdr:rowOff>137160</xdr:rowOff>
                  </from>
                  <to>
                    <xdr:col>14</xdr:col>
                    <xdr:colOff>251460</xdr:colOff>
                    <xdr:row>59</xdr:row>
                    <xdr:rowOff>266700</xdr:rowOff>
                  </to>
                </anchor>
              </controlPr>
            </control>
          </mc:Choice>
        </mc:AlternateContent>
        <mc:AlternateContent xmlns:mc="http://schemas.openxmlformats.org/markup-compatibility/2006">
          <mc:Choice Requires="x14">
            <control shapeId="405078" r:id="rId292" name="Option Button 598">
              <controlPr defaultSize="0" autoFill="0" autoLine="0" autoPict="0">
                <anchor moveWithCells="1">
                  <from>
                    <xdr:col>16</xdr:col>
                    <xdr:colOff>22860</xdr:colOff>
                    <xdr:row>59</xdr:row>
                    <xdr:rowOff>137160</xdr:rowOff>
                  </from>
                  <to>
                    <xdr:col>16</xdr:col>
                    <xdr:colOff>236220</xdr:colOff>
                    <xdr:row>59</xdr:row>
                    <xdr:rowOff>266700</xdr:rowOff>
                  </to>
                </anchor>
              </controlPr>
            </control>
          </mc:Choice>
        </mc:AlternateContent>
        <mc:AlternateContent xmlns:mc="http://schemas.openxmlformats.org/markup-compatibility/2006">
          <mc:Choice Requires="x14">
            <control shapeId="405079" r:id="rId293" name="Group Box 599">
              <controlPr defaultSize="0" print="0" autoFill="0" autoPict="0">
                <anchor moveWithCells="1">
                  <from>
                    <xdr:col>7</xdr:col>
                    <xdr:colOff>45720</xdr:colOff>
                    <xdr:row>62</xdr:row>
                    <xdr:rowOff>114300</xdr:rowOff>
                  </from>
                  <to>
                    <xdr:col>17</xdr:col>
                    <xdr:colOff>53340</xdr:colOff>
                    <xdr:row>63</xdr:row>
                    <xdr:rowOff>0</xdr:rowOff>
                  </to>
                </anchor>
              </controlPr>
            </control>
          </mc:Choice>
        </mc:AlternateContent>
        <mc:AlternateContent xmlns:mc="http://schemas.openxmlformats.org/markup-compatibility/2006">
          <mc:Choice Requires="x14">
            <control shapeId="405080" r:id="rId294" name="Option Button 600">
              <controlPr defaultSize="0" autoFill="0" autoLine="0" autoPict="0">
                <anchor moveWithCells="1">
                  <from>
                    <xdr:col>8</xdr:col>
                    <xdr:colOff>60960</xdr:colOff>
                    <xdr:row>62</xdr:row>
                    <xdr:rowOff>144780</xdr:rowOff>
                  </from>
                  <to>
                    <xdr:col>8</xdr:col>
                    <xdr:colOff>281940</xdr:colOff>
                    <xdr:row>62</xdr:row>
                    <xdr:rowOff>281940</xdr:rowOff>
                  </to>
                </anchor>
              </controlPr>
            </control>
          </mc:Choice>
        </mc:AlternateContent>
        <mc:AlternateContent xmlns:mc="http://schemas.openxmlformats.org/markup-compatibility/2006">
          <mc:Choice Requires="x14">
            <control shapeId="405081" r:id="rId295" name="Option Button 601">
              <controlPr defaultSize="0" autoFill="0" autoLine="0" autoPict="0">
                <anchor moveWithCells="1">
                  <from>
                    <xdr:col>10</xdr:col>
                    <xdr:colOff>45720</xdr:colOff>
                    <xdr:row>62</xdr:row>
                    <xdr:rowOff>144780</xdr:rowOff>
                  </from>
                  <to>
                    <xdr:col>10</xdr:col>
                    <xdr:colOff>266700</xdr:colOff>
                    <xdr:row>62</xdr:row>
                    <xdr:rowOff>281940</xdr:rowOff>
                  </to>
                </anchor>
              </controlPr>
            </control>
          </mc:Choice>
        </mc:AlternateContent>
        <mc:AlternateContent xmlns:mc="http://schemas.openxmlformats.org/markup-compatibility/2006">
          <mc:Choice Requires="x14">
            <control shapeId="405082" r:id="rId296" name="Option Button 602">
              <controlPr defaultSize="0" autoFill="0" autoLine="0" autoPict="0">
                <anchor moveWithCells="1">
                  <from>
                    <xdr:col>12</xdr:col>
                    <xdr:colOff>38100</xdr:colOff>
                    <xdr:row>62</xdr:row>
                    <xdr:rowOff>144780</xdr:rowOff>
                  </from>
                  <to>
                    <xdr:col>12</xdr:col>
                    <xdr:colOff>259080</xdr:colOff>
                    <xdr:row>62</xdr:row>
                    <xdr:rowOff>281940</xdr:rowOff>
                  </to>
                </anchor>
              </controlPr>
            </control>
          </mc:Choice>
        </mc:AlternateContent>
        <mc:AlternateContent xmlns:mc="http://schemas.openxmlformats.org/markup-compatibility/2006">
          <mc:Choice Requires="x14">
            <control shapeId="405083" r:id="rId297" name="Option Button 603">
              <controlPr defaultSize="0" autoFill="0" autoLine="0" autoPict="0">
                <anchor moveWithCells="1">
                  <from>
                    <xdr:col>14</xdr:col>
                    <xdr:colOff>30480</xdr:colOff>
                    <xdr:row>62</xdr:row>
                    <xdr:rowOff>144780</xdr:rowOff>
                  </from>
                  <to>
                    <xdr:col>14</xdr:col>
                    <xdr:colOff>251460</xdr:colOff>
                    <xdr:row>62</xdr:row>
                    <xdr:rowOff>281940</xdr:rowOff>
                  </to>
                </anchor>
              </controlPr>
            </control>
          </mc:Choice>
        </mc:AlternateContent>
        <mc:AlternateContent xmlns:mc="http://schemas.openxmlformats.org/markup-compatibility/2006">
          <mc:Choice Requires="x14">
            <control shapeId="405084" r:id="rId298" name="Option Button 604">
              <controlPr defaultSize="0" autoFill="0" autoLine="0" autoPict="0">
                <anchor moveWithCells="1">
                  <from>
                    <xdr:col>16</xdr:col>
                    <xdr:colOff>22860</xdr:colOff>
                    <xdr:row>62</xdr:row>
                    <xdr:rowOff>144780</xdr:rowOff>
                  </from>
                  <to>
                    <xdr:col>16</xdr:col>
                    <xdr:colOff>236220</xdr:colOff>
                    <xdr:row>62</xdr:row>
                    <xdr:rowOff>281940</xdr:rowOff>
                  </to>
                </anchor>
              </controlPr>
            </control>
          </mc:Choice>
        </mc:AlternateContent>
        <mc:AlternateContent xmlns:mc="http://schemas.openxmlformats.org/markup-compatibility/2006">
          <mc:Choice Requires="x14">
            <control shapeId="405085" r:id="rId299" name="Group Box 605">
              <controlPr defaultSize="0" print="0" autoFill="0" autoPict="0">
                <anchor moveWithCells="1">
                  <from>
                    <xdr:col>7</xdr:col>
                    <xdr:colOff>45720</xdr:colOff>
                    <xdr:row>63</xdr:row>
                    <xdr:rowOff>121920</xdr:rowOff>
                  </from>
                  <to>
                    <xdr:col>17</xdr:col>
                    <xdr:colOff>53340</xdr:colOff>
                    <xdr:row>64</xdr:row>
                    <xdr:rowOff>7620</xdr:rowOff>
                  </to>
                </anchor>
              </controlPr>
            </control>
          </mc:Choice>
        </mc:AlternateContent>
        <mc:AlternateContent xmlns:mc="http://schemas.openxmlformats.org/markup-compatibility/2006">
          <mc:Choice Requires="x14">
            <control shapeId="405086" r:id="rId300" name="Option Button 606">
              <controlPr defaultSize="0" autoFill="0" autoLine="0" autoPict="0">
                <anchor moveWithCells="1">
                  <from>
                    <xdr:col>8</xdr:col>
                    <xdr:colOff>60960</xdr:colOff>
                    <xdr:row>63</xdr:row>
                    <xdr:rowOff>152400</xdr:rowOff>
                  </from>
                  <to>
                    <xdr:col>8</xdr:col>
                    <xdr:colOff>281940</xdr:colOff>
                    <xdr:row>63</xdr:row>
                    <xdr:rowOff>289560</xdr:rowOff>
                  </to>
                </anchor>
              </controlPr>
            </control>
          </mc:Choice>
        </mc:AlternateContent>
        <mc:AlternateContent xmlns:mc="http://schemas.openxmlformats.org/markup-compatibility/2006">
          <mc:Choice Requires="x14">
            <control shapeId="405087" r:id="rId301" name="Option Button 607">
              <controlPr defaultSize="0" autoFill="0" autoLine="0" autoPict="0">
                <anchor moveWithCells="1">
                  <from>
                    <xdr:col>10</xdr:col>
                    <xdr:colOff>45720</xdr:colOff>
                    <xdr:row>63</xdr:row>
                    <xdr:rowOff>152400</xdr:rowOff>
                  </from>
                  <to>
                    <xdr:col>10</xdr:col>
                    <xdr:colOff>266700</xdr:colOff>
                    <xdr:row>63</xdr:row>
                    <xdr:rowOff>289560</xdr:rowOff>
                  </to>
                </anchor>
              </controlPr>
            </control>
          </mc:Choice>
        </mc:AlternateContent>
        <mc:AlternateContent xmlns:mc="http://schemas.openxmlformats.org/markup-compatibility/2006">
          <mc:Choice Requires="x14">
            <control shapeId="405088" r:id="rId302" name="Option Button 608">
              <controlPr defaultSize="0" autoFill="0" autoLine="0" autoPict="0">
                <anchor moveWithCells="1">
                  <from>
                    <xdr:col>12</xdr:col>
                    <xdr:colOff>38100</xdr:colOff>
                    <xdr:row>63</xdr:row>
                    <xdr:rowOff>152400</xdr:rowOff>
                  </from>
                  <to>
                    <xdr:col>12</xdr:col>
                    <xdr:colOff>259080</xdr:colOff>
                    <xdr:row>63</xdr:row>
                    <xdr:rowOff>289560</xdr:rowOff>
                  </to>
                </anchor>
              </controlPr>
            </control>
          </mc:Choice>
        </mc:AlternateContent>
        <mc:AlternateContent xmlns:mc="http://schemas.openxmlformats.org/markup-compatibility/2006">
          <mc:Choice Requires="x14">
            <control shapeId="405089" r:id="rId303" name="Option Button 609">
              <controlPr defaultSize="0" autoFill="0" autoLine="0" autoPict="0">
                <anchor moveWithCells="1">
                  <from>
                    <xdr:col>14</xdr:col>
                    <xdr:colOff>30480</xdr:colOff>
                    <xdr:row>63</xdr:row>
                    <xdr:rowOff>152400</xdr:rowOff>
                  </from>
                  <to>
                    <xdr:col>14</xdr:col>
                    <xdr:colOff>251460</xdr:colOff>
                    <xdr:row>63</xdr:row>
                    <xdr:rowOff>289560</xdr:rowOff>
                  </to>
                </anchor>
              </controlPr>
            </control>
          </mc:Choice>
        </mc:AlternateContent>
        <mc:AlternateContent xmlns:mc="http://schemas.openxmlformats.org/markup-compatibility/2006">
          <mc:Choice Requires="x14">
            <control shapeId="405090" r:id="rId304" name="Option Button 610">
              <controlPr defaultSize="0" autoFill="0" autoLine="0" autoPict="0">
                <anchor moveWithCells="1">
                  <from>
                    <xdr:col>16</xdr:col>
                    <xdr:colOff>22860</xdr:colOff>
                    <xdr:row>63</xdr:row>
                    <xdr:rowOff>152400</xdr:rowOff>
                  </from>
                  <to>
                    <xdr:col>16</xdr:col>
                    <xdr:colOff>236220</xdr:colOff>
                    <xdr:row>63</xdr:row>
                    <xdr:rowOff>289560</xdr:rowOff>
                  </to>
                </anchor>
              </controlPr>
            </control>
          </mc:Choice>
        </mc:AlternateContent>
        <mc:AlternateContent xmlns:mc="http://schemas.openxmlformats.org/markup-compatibility/2006">
          <mc:Choice Requires="x14">
            <control shapeId="405091" r:id="rId305" name="Group Box 611">
              <controlPr defaultSize="0" print="0" autoFill="0" autoPict="0">
                <anchor moveWithCells="1">
                  <from>
                    <xdr:col>7</xdr:col>
                    <xdr:colOff>45720</xdr:colOff>
                    <xdr:row>64</xdr:row>
                    <xdr:rowOff>129540</xdr:rowOff>
                  </from>
                  <to>
                    <xdr:col>17</xdr:col>
                    <xdr:colOff>53340</xdr:colOff>
                    <xdr:row>65</xdr:row>
                    <xdr:rowOff>7620</xdr:rowOff>
                  </to>
                </anchor>
              </controlPr>
            </control>
          </mc:Choice>
        </mc:AlternateContent>
        <mc:AlternateContent xmlns:mc="http://schemas.openxmlformats.org/markup-compatibility/2006">
          <mc:Choice Requires="x14">
            <control shapeId="405092" r:id="rId306" name="Option Button 612">
              <controlPr defaultSize="0" autoFill="0" autoLine="0" autoPict="0">
                <anchor moveWithCells="1">
                  <from>
                    <xdr:col>8</xdr:col>
                    <xdr:colOff>60960</xdr:colOff>
                    <xdr:row>64</xdr:row>
                    <xdr:rowOff>160020</xdr:rowOff>
                  </from>
                  <to>
                    <xdr:col>8</xdr:col>
                    <xdr:colOff>281940</xdr:colOff>
                    <xdr:row>64</xdr:row>
                    <xdr:rowOff>289560</xdr:rowOff>
                  </to>
                </anchor>
              </controlPr>
            </control>
          </mc:Choice>
        </mc:AlternateContent>
        <mc:AlternateContent xmlns:mc="http://schemas.openxmlformats.org/markup-compatibility/2006">
          <mc:Choice Requires="x14">
            <control shapeId="405093" r:id="rId307" name="Option Button 613">
              <controlPr defaultSize="0" autoFill="0" autoLine="0" autoPict="0">
                <anchor moveWithCells="1">
                  <from>
                    <xdr:col>10</xdr:col>
                    <xdr:colOff>45720</xdr:colOff>
                    <xdr:row>64</xdr:row>
                    <xdr:rowOff>160020</xdr:rowOff>
                  </from>
                  <to>
                    <xdr:col>10</xdr:col>
                    <xdr:colOff>266700</xdr:colOff>
                    <xdr:row>64</xdr:row>
                    <xdr:rowOff>289560</xdr:rowOff>
                  </to>
                </anchor>
              </controlPr>
            </control>
          </mc:Choice>
        </mc:AlternateContent>
        <mc:AlternateContent xmlns:mc="http://schemas.openxmlformats.org/markup-compatibility/2006">
          <mc:Choice Requires="x14">
            <control shapeId="405094" r:id="rId308" name="Option Button 614">
              <controlPr defaultSize="0" autoFill="0" autoLine="0" autoPict="0">
                <anchor moveWithCells="1">
                  <from>
                    <xdr:col>12</xdr:col>
                    <xdr:colOff>38100</xdr:colOff>
                    <xdr:row>64</xdr:row>
                    <xdr:rowOff>160020</xdr:rowOff>
                  </from>
                  <to>
                    <xdr:col>12</xdr:col>
                    <xdr:colOff>259080</xdr:colOff>
                    <xdr:row>64</xdr:row>
                    <xdr:rowOff>289560</xdr:rowOff>
                  </to>
                </anchor>
              </controlPr>
            </control>
          </mc:Choice>
        </mc:AlternateContent>
        <mc:AlternateContent xmlns:mc="http://schemas.openxmlformats.org/markup-compatibility/2006">
          <mc:Choice Requires="x14">
            <control shapeId="405095" r:id="rId309" name="Option Button 615">
              <controlPr defaultSize="0" autoFill="0" autoLine="0" autoPict="0">
                <anchor moveWithCells="1">
                  <from>
                    <xdr:col>14</xdr:col>
                    <xdr:colOff>30480</xdr:colOff>
                    <xdr:row>64</xdr:row>
                    <xdr:rowOff>160020</xdr:rowOff>
                  </from>
                  <to>
                    <xdr:col>14</xdr:col>
                    <xdr:colOff>251460</xdr:colOff>
                    <xdr:row>64</xdr:row>
                    <xdr:rowOff>289560</xdr:rowOff>
                  </to>
                </anchor>
              </controlPr>
            </control>
          </mc:Choice>
        </mc:AlternateContent>
        <mc:AlternateContent xmlns:mc="http://schemas.openxmlformats.org/markup-compatibility/2006">
          <mc:Choice Requires="x14">
            <control shapeId="405096" r:id="rId310" name="Option Button 616">
              <controlPr defaultSize="0" autoFill="0" autoLine="0" autoPict="0">
                <anchor moveWithCells="1">
                  <from>
                    <xdr:col>16</xdr:col>
                    <xdr:colOff>22860</xdr:colOff>
                    <xdr:row>64</xdr:row>
                    <xdr:rowOff>160020</xdr:rowOff>
                  </from>
                  <to>
                    <xdr:col>16</xdr:col>
                    <xdr:colOff>236220</xdr:colOff>
                    <xdr:row>64</xdr:row>
                    <xdr:rowOff>289560</xdr:rowOff>
                  </to>
                </anchor>
              </controlPr>
            </control>
          </mc:Choice>
        </mc:AlternateContent>
        <mc:AlternateContent xmlns:mc="http://schemas.openxmlformats.org/markup-compatibility/2006">
          <mc:Choice Requires="x14">
            <control shapeId="405097" r:id="rId311" name="Group Box 617">
              <controlPr defaultSize="0" print="0" autoFill="0" autoPict="0">
                <anchor moveWithCells="1">
                  <from>
                    <xdr:col>7</xdr:col>
                    <xdr:colOff>45720</xdr:colOff>
                    <xdr:row>61</xdr:row>
                    <xdr:rowOff>106680</xdr:rowOff>
                  </from>
                  <to>
                    <xdr:col>17</xdr:col>
                    <xdr:colOff>68580</xdr:colOff>
                    <xdr:row>61</xdr:row>
                    <xdr:rowOff>304800</xdr:rowOff>
                  </to>
                </anchor>
              </controlPr>
            </control>
          </mc:Choice>
        </mc:AlternateContent>
        <mc:AlternateContent xmlns:mc="http://schemas.openxmlformats.org/markup-compatibility/2006">
          <mc:Choice Requires="x14">
            <control shapeId="405098" r:id="rId312" name="Option Button 618">
              <controlPr defaultSize="0" autoFill="0" autoLine="0" autoPict="0">
                <anchor moveWithCells="1">
                  <from>
                    <xdr:col>8</xdr:col>
                    <xdr:colOff>60960</xdr:colOff>
                    <xdr:row>61</xdr:row>
                    <xdr:rowOff>137160</xdr:rowOff>
                  </from>
                  <to>
                    <xdr:col>8</xdr:col>
                    <xdr:colOff>281940</xdr:colOff>
                    <xdr:row>61</xdr:row>
                    <xdr:rowOff>274320</xdr:rowOff>
                  </to>
                </anchor>
              </controlPr>
            </control>
          </mc:Choice>
        </mc:AlternateContent>
        <mc:AlternateContent xmlns:mc="http://schemas.openxmlformats.org/markup-compatibility/2006">
          <mc:Choice Requires="x14">
            <control shapeId="405099" r:id="rId313" name="Option Button 619">
              <controlPr defaultSize="0" autoFill="0" autoLine="0" autoPict="0">
                <anchor moveWithCells="1">
                  <from>
                    <xdr:col>10</xdr:col>
                    <xdr:colOff>53340</xdr:colOff>
                    <xdr:row>61</xdr:row>
                    <xdr:rowOff>137160</xdr:rowOff>
                  </from>
                  <to>
                    <xdr:col>10</xdr:col>
                    <xdr:colOff>274320</xdr:colOff>
                    <xdr:row>61</xdr:row>
                    <xdr:rowOff>274320</xdr:rowOff>
                  </to>
                </anchor>
              </controlPr>
            </control>
          </mc:Choice>
        </mc:AlternateContent>
        <mc:AlternateContent xmlns:mc="http://schemas.openxmlformats.org/markup-compatibility/2006">
          <mc:Choice Requires="x14">
            <control shapeId="405100" r:id="rId314" name="Option Button 620">
              <controlPr defaultSize="0" autoFill="0" autoLine="0" autoPict="0">
                <anchor moveWithCells="1">
                  <from>
                    <xdr:col>12</xdr:col>
                    <xdr:colOff>45720</xdr:colOff>
                    <xdr:row>61</xdr:row>
                    <xdr:rowOff>137160</xdr:rowOff>
                  </from>
                  <to>
                    <xdr:col>12</xdr:col>
                    <xdr:colOff>266700</xdr:colOff>
                    <xdr:row>61</xdr:row>
                    <xdr:rowOff>274320</xdr:rowOff>
                  </to>
                </anchor>
              </controlPr>
            </control>
          </mc:Choice>
        </mc:AlternateContent>
        <mc:AlternateContent xmlns:mc="http://schemas.openxmlformats.org/markup-compatibility/2006">
          <mc:Choice Requires="x14">
            <control shapeId="405101" r:id="rId315" name="Option Button 621">
              <controlPr defaultSize="0" autoFill="0" autoLine="0" autoPict="0">
                <anchor moveWithCells="1">
                  <from>
                    <xdr:col>14</xdr:col>
                    <xdr:colOff>38100</xdr:colOff>
                    <xdr:row>61</xdr:row>
                    <xdr:rowOff>137160</xdr:rowOff>
                  </from>
                  <to>
                    <xdr:col>14</xdr:col>
                    <xdr:colOff>259080</xdr:colOff>
                    <xdr:row>61</xdr:row>
                    <xdr:rowOff>274320</xdr:rowOff>
                  </to>
                </anchor>
              </controlPr>
            </control>
          </mc:Choice>
        </mc:AlternateContent>
        <mc:AlternateContent xmlns:mc="http://schemas.openxmlformats.org/markup-compatibility/2006">
          <mc:Choice Requires="x14">
            <control shapeId="405102" r:id="rId316" name="Option Button 622">
              <controlPr defaultSize="0" autoFill="0" autoLine="0" autoPict="0">
                <anchor moveWithCells="1">
                  <from>
                    <xdr:col>16</xdr:col>
                    <xdr:colOff>30480</xdr:colOff>
                    <xdr:row>61</xdr:row>
                    <xdr:rowOff>137160</xdr:rowOff>
                  </from>
                  <to>
                    <xdr:col>16</xdr:col>
                    <xdr:colOff>251460</xdr:colOff>
                    <xdr:row>61</xdr:row>
                    <xdr:rowOff>274320</xdr:rowOff>
                  </to>
                </anchor>
              </controlPr>
            </control>
          </mc:Choice>
        </mc:AlternateContent>
        <mc:AlternateContent xmlns:mc="http://schemas.openxmlformats.org/markup-compatibility/2006">
          <mc:Choice Requires="x14">
            <control shapeId="405103" r:id="rId317" name="Group Box 623">
              <controlPr defaultSize="0" print="0" autoFill="0" autoPict="0">
                <anchor moveWithCells="1">
                  <from>
                    <xdr:col>7</xdr:col>
                    <xdr:colOff>45720</xdr:colOff>
                    <xdr:row>65</xdr:row>
                    <xdr:rowOff>121920</xdr:rowOff>
                  </from>
                  <to>
                    <xdr:col>17</xdr:col>
                    <xdr:colOff>53340</xdr:colOff>
                    <xdr:row>66</xdr:row>
                    <xdr:rowOff>7620</xdr:rowOff>
                  </to>
                </anchor>
              </controlPr>
            </control>
          </mc:Choice>
        </mc:AlternateContent>
        <mc:AlternateContent xmlns:mc="http://schemas.openxmlformats.org/markup-compatibility/2006">
          <mc:Choice Requires="x14">
            <control shapeId="405104" r:id="rId318" name="Option Button 624">
              <controlPr defaultSize="0" autoFill="0" autoLine="0" autoPict="0">
                <anchor moveWithCells="1">
                  <from>
                    <xdr:col>8</xdr:col>
                    <xdr:colOff>60960</xdr:colOff>
                    <xdr:row>65</xdr:row>
                    <xdr:rowOff>160020</xdr:rowOff>
                  </from>
                  <to>
                    <xdr:col>8</xdr:col>
                    <xdr:colOff>281940</xdr:colOff>
                    <xdr:row>65</xdr:row>
                    <xdr:rowOff>281940</xdr:rowOff>
                  </to>
                </anchor>
              </controlPr>
            </control>
          </mc:Choice>
        </mc:AlternateContent>
        <mc:AlternateContent xmlns:mc="http://schemas.openxmlformats.org/markup-compatibility/2006">
          <mc:Choice Requires="x14">
            <control shapeId="405105" r:id="rId319" name="Option Button 625">
              <controlPr defaultSize="0" autoFill="0" autoLine="0" autoPict="0">
                <anchor moveWithCells="1">
                  <from>
                    <xdr:col>10</xdr:col>
                    <xdr:colOff>45720</xdr:colOff>
                    <xdr:row>65</xdr:row>
                    <xdr:rowOff>160020</xdr:rowOff>
                  </from>
                  <to>
                    <xdr:col>10</xdr:col>
                    <xdr:colOff>266700</xdr:colOff>
                    <xdr:row>65</xdr:row>
                    <xdr:rowOff>281940</xdr:rowOff>
                  </to>
                </anchor>
              </controlPr>
            </control>
          </mc:Choice>
        </mc:AlternateContent>
        <mc:AlternateContent xmlns:mc="http://schemas.openxmlformats.org/markup-compatibility/2006">
          <mc:Choice Requires="x14">
            <control shapeId="405106" r:id="rId320" name="Option Button 626">
              <controlPr defaultSize="0" autoFill="0" autoLine="0" autoPict="0">
                <anchor moveWithCells="1">
                  <from>
                    <xdr:col>12</xdr:col>
                    <xdr:colOff>38100</xdr:colOff>
                    <xdr:row>65</xdr:row>
                    <xdr:rowOff>160020</xdr:rowOff>
                  </from>
                  <to>
                    <xdr:col>12</xdr:col>
                    <xdr:colOff>259080</xdr:colOff>
                    <xdr:row>65</xdr:row>
                    <xdr:rowOff>281940</xdr:rowOff>
                  </to>
                </anchor>
              </controlPr>
            </control>
          </mc:Choice>
        </mc:AlternateContent>
        <mc:AlternateContent xmlns:mc="http://schemas.openxmlformats.org/markup-compatibility/2006">
          <mc:Choice Requires="x14">
            <control shapeId="405107" r:id="rId321" name="Option Button 627">
              <controlPr defaultSize="0" autoFill="0" autoLine="0" autoPict="0">
                <anchor moveWithCells="1">
                  <from>
                    <xdr:col>14</xdr:col>
                    <xdr:colOff>30480</xdr:colOff>
                    <xdr:row>65</xdr:row>
                    <xdr:rowOff>160020</xdr:rowOff>
                  </from>
                  <to>
                    <xdr:col>14</xdr:col>
                    <xdr:colOff>251460</xdr:colOff>
                    <xdr:row>65</xdr:row>
                    <xdr:rowOff>281940</xdr:rowOff>
                  </to>
                </anchor>
              </controlPr>
            </control>
          </mc:Choice>
        </mc:AlternateContent>
        <mc:AlternateContent xmlns:mc="http://schemas.openxmlformats.org/markup-compatibility/2006">
          <mc:Choice Requires="x14">
            <control shapeId="405108" r:id="rId322" name="Option Button 628">
              <controlPr defaultSize="0" autoFill="0" autoLine="0" autoPict="0">
                <anchor moveWithCells="1">
                  <from>
                    <xdr:col>16</xdr:col>
                    <xdr:colOff>22860</xdr:colOff>
                    <xdr:row>65</xdr:row>
                    <xdr:rowOff>160020</xdr:rowOff>
                  </from>
                  <to>
                    <xdr:col>16</xdr:col>
                    <xdr:colOff>236220</xdr:colOff>
                    <xdr:row>65</xdr:row>
                    <xdr:rowOff>281940</xdr:rowOff>
                  </to>
                </anchor>
              </controlPr>
            </control>
          </mc:Choice>
        </mc:AlternateContent>
        <mc:AlternateContent xmlns:mc="http://schemas.openxmlformats.org/markup-compatibility/2006">
          <mc:Choice Requires="x14">
            <control shapeId="405109" r:id="rId323" name="Group Box 629">
              <controlPr defaultSize="0" print="0" autoFill="0" autoPict="0">
                <anchor moveWithCells="1">
                  <from>
                    <xdr:col>7</xdr:col>
                    <xdr:colOff>45720</xdr:colOff>
                    <xdr:row>66</xdr:row>
                    <xdr:rowOff>121920</xdr:rowOff>
                  </from>
                  <to>
                    <xdr:col>17</xdr:col>
                    <xdr:colOff>53340</xdr:colOff>
                    <xdr:row>67</xdr:row>
                    <xdr:rowOff>7620</xdr:rowOff>
                  </to>
                </anchor>
              </controlPr>
            </control>
          </mc:Choice>
        </mc:AlternateContent>
        <mc:AlternateContent xmlns:mc="http://schemas.openxmlformats.org/markup-compatibility/2006">
          <mc:Choice Requires="x14">
            <control shapeId="405110" r:id="rId324" name="Option Button 630">
              <controlPr defaultSize="0" autoFill="0" autoLine="0" autoPict="0">
                <anchor moveWithCells="1">
                  <from>
                    <xdr:col>8</xdr:col>
                    <xdr:colOff>60960</xdr:colOff>
                    <xdr:row>66</xdr:row>
                    <xdr:rowOff>160020</xdr:rowOff>
                  </from>
                  <to>
                    <xdr:col>8</xdr:col>
                    <xdr:colOff>281940</xdr:colOff>
                    <xdr:row>66</xdr:row>
                    <xdr:rowOff>281940</xdr:rowOff>
                  </to>
                </anchor>
              </controlPr>
            </control>
          </mc:Choice>
        </mc:AlternateContent>
        <mc:AlternateContent xmlns:mc="http://schemas.openxmlformats.org/markup-compatibility/2006">
          <mc:Choice Requires="x14">
            <control shapeId="405111" r:id="rId325" name="Option Button 631">
              <controlPr defaultSize="0" autoFill="0" autoLine="0" autoPict="0">
                <anchor moveWithCells="1">
                  <from>
                    <xdr:col>10</xdr:col>
                    <xdr:colOff>45720</xdr:colOff>
                    <xdr:row>66</xdr:row>
                    <xdr:rowOff>160020</xdr:rowOff>
                  </from>
                  <to>
                    <xdr:col>10</xdr:col>
                    <xdr:colOff>266700</xdr:colOff>
                    <xdr:row>66</xdr:row>
                    <xdr:rowOff>281940</xdr:rowOff>
                  </to>
                </anchor>
              </controlPr>
            </control>
          </mc:Choice>
        </mc:AlternateContent>
        <mc:AlternateContent xmlns:mc="http://schemas.openxmlformats.org/markup-compatibility/2006">
          <mc:Choice Requires="x14">
            <control shapeId="405112" r:id="rId326" name="Option Button 632">
              <controlPr defaultSize="0" autoFill="0" autoLine="0" autoPict="0">
                <anchor moveWithCells="1">
                  <from>
                    <xdr:col>12</xdr:col>
                    <xdr:colOff>38100</xdr:colOff>
                    <xdr:row>66</xdr:row>
                    <xdr:rowOff>160020</xdr:rowOff>
                  </from>
                  <to>
                    <xdr:col>12</xdr:col>
                    <xdr:colOff>259080</xdr:colOff>
                    <xdr:row>66</xdr:row>
                    <xdr:rowOff>281940</xdr:rowOff>
                  </to>
                </anchor>
              </controlPr>
            </control>
          </mc:Choice>
        </mc:AlternateContent>
        <mc:AlternateContent xmlns:mc="http://schemas.openxmlformats.org/markup-compatibility/2006">
          <mc:Choice Requires="x14">
            <control shapeId="405113" r:id="rId327" name="Option Button 633">
              <controlPr defaultSize="0" autoFill="0" autoLine="0" autoPict="0">
                <anchor moveWithCells="1">
                  <from>
                    <xdr:col>14</xdr:col>
                    <xdr:colOff>30480</xdr:colOff>
                    <xdr:row>66</xdr:row>
                    <xdr:rowOff>160020</xdr:rowOff>
                  </from>
                  <to>
                    <xdr:col>14</xdr:col>
                    <xdr:colOff>251460</xdr:colOff>
                    <xdr:row>66</xdr:row>
                    <xdr:rowOff>281940</xdr:rowOff>
                  </to>
                </anchor>
              </controlPr>
            </control>
          </mc:Choice>
        </mc:AlternateContent>
        <mc:AlternateContent xmlns:mc="http://schemas.openxmlformats.org/markup-compatibility/2006">
          <mc:Choice Requires="x14">
            <control shapeId="405114" r:id="rId328" name="Option Button 634">
              <controlPr defaultSize="0" autoFill="0" autoLine="0" autoPict="0">
                <anchor moveWithCells="1">
                  <from>
                    <xdr:col>16</xdr:col>
                    <xdr:colOff>22860</xdr:colOff>
                    <xdr:row>66</xdr:row>
                    <xdr:rowOff>160020</xdr:rowOff>
                  </from>
                  <to>
                    <xdr:col>16</xdr:col>
                    <xdr:colOff>236220</xdr:colOff>
                    <xdr:row>66</xdr:row>
                    <xdr:rowOff>281940</xdr:rowOff>
                  </to>
                </anchor>
              </controlPr>
            </control>
          </mc:Choice>
        </mc:AlternateContent>
        <mc:AlternateContent xmlns:mc="http://schemas.openxmlformats.org/markup-compatibility/2006">
          <mc:Choice Requires="x14">
            <control shapeId="405115" r:id="rId329" name="Group Box 635">
              <controlPr defaultSize="0" print="0" autoFill="0" autoPict="0">
                <anchor moveWithCells="1">
                  <from>
                    <xdr:col>7</xdr:col>
                    <xdr:colOff>45720</xdr:colOff>
                    <xdr:row>67</xdr:row>
                    <xdr:rowOff>121920</xdr:rowOff>
                  </from>
                  <to>
                    <xdr:col>17</xdr:col>
                    <xdr:colOff>53340</xdr:colOff>
                    <xdr:row>68</xdr:row>
                    <xdr:rowOff>0</xdr:rowOff>
                  </to>
                </anchor>
              </controlPr>
            </control>
          </mc:Choice>
        </mc:AlternateContent>
        <mc:AlternateContent xmlns:mc="http://schemas.openxmlformats.org/markup-compatibility/2006">
          <mc:Choice Requires="x14">
            <control shapeId="405116" r:id="rId330" name="Option Button 636">
              <controlPr defaultSize="0" autoFill="0" autoLine="0" autoPict="0">
                <anchor moveWithCells="1">
                  <from>
                    <xdr:col>8</xdr:col>
                    <xdr:colOff>60960</xdr:colOff>
                    <xdr:row>67</xdr:row>
                    <xdr:rowOff>152400</xdr:rowOff>
                  </from>
                  <to>
                    <xdr:col>8</xdr:col>
                    <xdr:colOff>281940</xdr:colOff>
                    <xdr:row>67</xdr:row>
                    <xdr:rowOff>281940</xdr:rowOff>
                  </to>
                </anchor>
              </controlPr>
            </control>
          </mc:Choice>
        </mc:AlternateContent>
        <mc:AlternateContent xmlns:mc="http://schemas.openxmlformats.org/markup-compatibility/2006">
          <mc:Choice Requires="x14">
            <control shapeId="405117" r:id="rId331" name="Option Button 637">
              <controlPr defaultSize="0" autoFill="0" autoLine="0" autoPict="0">
                <anchor moveWithCells="1">
                  <from>
                    <xdr:col>10</xdr:col>
                    <xdr:colOff>45720</xdr:colOff>
                    <xdr:row>67</xdr:row>
                    <xdr:rowOff>152400</xdr:rowOff>
                  </from>
                  <to>
                    <xdr:col>10</xdr:col>
                    <xdr:colOff>266700</xdr:colOff>
                    <xdr:row>67</xdr:row>
                    <xdr:rowOff>281940</xdr:rowOff>
                  </to>
                </anchor>
              </controlPr>
            </control>
          </mc:Choice>
        </mc:AlternateContent>
        <mc:AlternateContent xmlns:mc="http://schemas.openxmlformats.org/markup-compatibility/2006">
          <mc:Choice Requires="x14">
            <control shapeId="405118" r:id="rId332" name="Option Button 638">
              <controlPr defaultSize="0" autoFill="0" autoLine="0" autoPict="0">
                <anchor moveWithCells="1">
                  <from>
                    <xdr:col>12</xdr:col>
                    <xdr:colOff>38100</xdr:colOff>
                    <xdr:row>67</xdr:row>
                    <xdr:rowOff>152400</xdr:rowOff>
                  </from>
                  <to>
                    <xdr:col>12</xdr:col>
                    <xdr:colOff>259080</xdr:colOff>
                    <xdr:row>67</xdr:row>
                    <xdr:rowOff>281940</xdr:rowOff>
                  </to>
                </anchor>
              </controlPr>
            </control>
          </mc:Choice>
        </mc:AlternateContent>
        <mc:AlternateContent xmlns:mc="http://schemas.openxmlformats.org/markup-compatibility/2006">
          <mc:Choice Requires="x14">
            <control shapeId="405119" r:id="rId333" name="Option Button 639">
              <controlPr defaultSize="0" autoFill="0" autoLine="0" autoPict="0">
                <anchor moveWithCells="1">
                  <from>
                    <xdr:col>14</xdr:col>
                    <xdr:colOff>30480</xdr:colOff>
                    <xdr:row>67</xdr:row>
                    <xdr:rowOff>152400</xdr:rowOff>
                  </from>
                  <to>
                    <xdr:col>14</xdr:col>
                    <xdr:colOff>251460</xdr:colOff>
                    <xdr:row>67</xdr:row>
                    <xdr:rowOff>281940</xdr:rowOff>
                  </to>
                </anchor>
              </controlPr>
            </control>
          </mc:Choice>
        </mc:AlternateContent>
        <mc:AlternateContent xmlns:mc="http://schemas.openxmlformats.org/markup-compatibility/2006">
          <mc:Choice Requires="x14">
            <control shapeId="405120" r:id="rId334" name="Option Button 640">
              <controlPr defaultSize="0" autoFill="0" autoLine="0" autoPict="0">
                <anchor moveWithCells="1">
                  <from>
                    <xdr:col>16</xdr:col>
                    <xdr:colOff>22860</xdr:colOff>
                    <xdr:row>67</xdr:row>
                    <xdr:rowOff>152400</xdr:rowOff>
                  </from>
                  <to>
                    <xdr:col>16</xdr:col>
                    <xdr:colOff>236220</xdr:colOff>
                    <xdr:row>67</xdr:row>
                    <xdr:rowOff>281940</xdr:rowOff>
                  </to>
                </anchor>
              </controlPr>
            </control>
          </mc:Choice>
        </mc:AlternateContent>
        <mc:AlternateContent xmlns:mc="http://schemas.openxmlformats.org/markup-compatibility/2006">
          <mc:Choice Requires="x14">
            <control shapeId="405121" r:id="rId335" name="Group Box 641">
              <controlPr defaultSize="0" print="0" autoFill="0" autoPict="0">
                <anchor moveWithCells="1">
                  <from>
                    <xdr:col>7</xdr:col>
                    <xdr:colOff>45720</xdr:colOff>
                    <xdr:row>68</xdr:row>
                    <xdr:rowOff>121920</xdr:rowOff>
                  </from>
                  <to>
                    <xdr:col>17</xdr:col>
                    <xdr:colOff>53340</xdr:colOff>
                    <xdr:row>69</xdr:row>
                    <xdr:rowOff>0</xdr:rowOff>
                  </to>
                </anchor>
              </controlPr>
            </control>
          </mc:Choice>
        </mc:AlternateContent>
        <mc:AlternateContent xmlns:mc="http://schemas.openxmlformats.org/markup-compatibility/2006">
          <mc:Choice Requires="x14">
            <control shapeId="405122" r:id="rId336" name="Option Button 642">
              <controlPr defaultSize="0" autoFill="0" autoLine="0" autoPict="0">
                <anchor moveWithCells="1">
                  <from>
                    <xdr:col>8</xdr:col>
                    <xdr:colOff>60960</xdr:colOff>
                    <xdr:row>68</xdr:row>
                    <xdr:rowOff>152400</xdr:rowOff>
                  </from>
                  <to>
                    <xdr:col>8</xdr:col>
                    <xdr:colOff>281940</xdr:colOff>
                    <xdr:row>68</xdr:row>
                    <xdr:rowOff>281940</xdr:rowOff>
                  </to>
                </anchor>
              </controlPr>
            </control>
          </mc:Choice>
        </mc:AlternateContent>
        <mc:AlternateContent xmlns:mc="http://schemas.openxmlformats.org/markup-compatibility/2006">
          <mc:Choice Requires="x14">
            <control shapeId="405123" r:id="rId337" name="Option Button 643">
              <controlPr defaultSize="0" autoFill="0" autoLine="0" autoPict="0">
                <anchor moveWithCells="1">
                  <from>
                    <xdr:col>10</xdr:col>
                    <xdr:colOff>45720</xdr:colOff>
                    <xdr:row>68</xdr:row>
                    <xdr:rowOff>152400</xdr:rowOff>
                  </from>
                  <to>
                    <xdr:col>10</xdr:col>
                    <xdr:colOff>266700</xdr:colOff>
                    <xdr:row>68</xdr:row>
                    <xdr:rowOff>281940</xdr:rowOff>
                  </to>
                </anchor>
              </controlPr>
            </control>
          </mc:Choice>
        </mc:AlternateContent>
        <mc:AlternateContent xmlns:mc="http://schemas.openxmlformats.org/markup-compatibility/2006">
          <mc:Choice Requires="x14">
            <control shapeId="405124" r:id="rId338" name="Option Button 644">
              <controlPr defaultSize="0" autoFill="0" autoLine="0" autoPict="0">
                <anchor moveWithCells="1">
                  <from>
                    <xdr:col>12</xdr:col>
                    <xdr:colOff>38100</xdr:colOff>
                    <xdr:row>68</xdr:row>
                    <xdr:rowOff>152400</xdr:rowOff>
                  </from>
                  <to>
                    <xdr:col>12</xdr:col>
                    <xdr:colOff>259080</xdr:colOff>
                    <xdr:row>68</xdr:row>
                    <xdr:rowOff>281940</xdr:rowOff>
                  </to>
                </anchor>
              </controlPr>
            </control>
          </mc:Choice>
        </mc:AlternateContent>
        <mc:AlternateContent xmlns:mc="http://schemas.openxmlformats.org/markup-compatibility/2006">
          <mc:Choice Requires="x14">
            <control shapeId="405125" r:id="rId339" name="Option Button 645">
              <controlPr defaultSize="0" autoFill="0" autoLine="0" autoPict="0">
                <anchor moveWithCells="1">
                  <from>
                    <xdr:col>14</xdr:col>
                    <xdr:colOff>30480</xdr:colOff>
                    <xdr:row>68</xdr:row>
                    <xdr:rowOff>152400</xdr:rowOff>
                  </from>
                  <to>
                    <xdr:col>14</xdr:col>
                    <xdr:colOff>251460</xdr:colOff>
                    <xdr:row>68</xdr:row>
                    <xdr:rowOff>281940</xdr:rowOff>
                  </to>
                </anchor>
              </controlPr>
            </control>
          </mc:Choice>
        </mc:AlternateContent>
        <mc:AlternateContent xmlns:mc="http://schemas.openxmlformats.org/markup-compatibility/2006">
          <mc:Choice Requires="x14">
            <control shapeId="405126" r:id="rId340" name="Option Button 646">
              <controlPr defaultSize="0" autoFill="0" autoLine="0" autoPict="0">
                <anchor moveWithCells="1">
                  <from>
                    <xdr:col>16</xdr:col>
                    <xdr:colOff>22860</xdr:colOff>
                    <xdr:row>68</xdr:row>
                    <xdr:rowOff>152400</xdr:rowOff>
                  </from>
                  <to>
                    <xdr:col>16</xdr:col>
                    <xdr:colOff>236220</xdr:colOff>
                    <xdr:row>68</xdr:row>
                    <xdr:rowOff>281940</xdr:rowOff>
                  </to>
                </anchor>
              </controlPr>
            </control>
          </mc:Choice>
        </mc:AlternateContent>
        <mc:AlternateContent xmlns:mc="http://schemas.openxmlformats.org/markup-compatibility/2006">
          <mc:Choice Requires="x14">
            <control shapeId="405127" r:id="rId341" name="Group Box 647">
              <controlPr defaultSize="0" print="0" autoFill="0" autoPict="0">
                <anchor moveWithCells="1">
                  <from>
                    <xdr:col>7</xdr:col>
                    <xdr:colOff>45720</xdr:colOff>
                    <xdr:row>69</xdr:row>
                    <xdr:rowOff>114300</xdr:rowOff>
                  </from>
                  <to>
                    <xdr:col>17</xdr:col>
                    <xdr:colOff>53340</xdr:colOff>
                    <xdr:row>69</xdr:row>
                    <xdr:rowOff>312420</xdr:rowOff>
                  </to>
                </anchor>
              </controlPr>
            </control>
          </mc:Choice>
        </mc:AlternateContent>
        <mc:AlternateContent xmlns:mc="http://schemas.openxmlformats.org/markup-compatibility/2006">
          <mc:Choice Requires="x14">
            <control shapeId="405128" r:id="rId342" name="Option Button 648">
              <controlPr defaultSize="0" autoFill="0" autoLine="0" autoPict="0">
                <anchor moveWithCells="1">
                  <from>
                    <xdr:col>8</xdr:col>
                    <xdr:colOff>60960</xdr:colOff>
                    <xdr:row>69</xdr:row>
                    <xdr:rowOff>152400</xdr:rowOff>
                  </from>
                  <to>
                    <xdr:col>8</xdr:col>
                    <xdr:colOff>281940</xdr:colOff>
                    <xdr:row>69</xdr:row>
                    <xdr:rowOff>274320</xdr:rowOff>
                  </to>
                </anchor>
              </controlPr>
            </control>
          </mc:Choice>
        </mc:AlternateContent>
        <mc:AlternateContent xmlns:mc="http://schemas.openxmlformats.org/markup-compatibility/2006">
          <mc:Choice Requires="x14">
            <control shapeId="405129" r:id="rId343" name="Option Button 649">
              <controlPr defaultSize="0" autoFill="0" autoLine="0" autoPict="0">
                <anchor moveWithCells="1">
                  <from>
                    <xdr:col>10</xdr:col>
                    <xdr:colOff>45720</xdr:colOff>
                    <xdr:row>69</xdr:row>
                    <xdr:rowOff>152400</xdr:rowOff>
                  </from>
                  <to>
                    <xdr:col>10</xdr:col>
                    <xdr:colOff>266700</xdr:colOff>
                    <xdr:row>69</xdr:row>
                    <xdr:rowOff>274320</xdr:rowOff>
                  </to>
                </anchor>
              </controlPr>
            </control>
          </mc:Choice>
        </mc:AlternateContent>
        <mc:AlternateContent xmlns:mc="http://schemas.openxmlformats.org/markup-compatibility/2006">
          <mc:Choice Requires="x14">
            <control shapeId="405130" r:id="rId344" name="Option Button 650">
              <controlPr defaultSize="0" autoFill="0" autoLine="0" autoPict="0">
                <anchor moveWithCells="1">
                  <from>
                    <xdr:col>12</xdr:col>
                    <xdr:colOff>38100</xdr:colOff>
                    <xdr:row>69</xdr:row>
                    <xdr:rowOff>152400</xdr:rowOff>
                  </from>
                  <to>
                    <xdr:col>12</xdr:col>
                    <xdr:colOff>259080</xdr:colOff>
                    <xdr:row>69</xdr:row>
                    <xdr:rowOff>274320</xdr:rowOff>
                  </to>
                </anchor>
              </controlPr>
            </control>
          </mc:Choice>
        </mc:AlternateContent>
        <mc:AlternateContent xmlns:mc="http://schemas.openxmlformats.org/markup-compatibility/2006">
          <mc:Choice Requires="x14">
            <control shapeId="405131" r:id="rId345" name="Option Button 651">
              <controlPr defaultSize="0" autoFill="0" autoLine="0" autoPict="0">
                <anchor moveWithCells="1">
                  <from>
                    <xdr:col>14</xdr:col>
                    <xdr:colOff>30480</xdr:colOff>
                    <xdr:row>69</xdr:row>
                    <xdr:rowOff>152400</xdr:rowOff>
                  </from>
                  <to>
                    <xdr:col>14</xdr:col>
                    <xdr:colOff>251460</xdr:colOff>
                    <xdr:row>69</xdr:row>
                    <xdr:rowOff>274320</xdr:rowOff>
                  </to>
                </anchor>
              </controlPr>
            </control>
          </mc:Choice>
        </mc:AlternateContent>
        <mc:AlternateContent xmlns:mc="http://schemas.openxmlformats.org/markup-compatibility/2006">
          <mc:Choice Requires="x14">
            <control shapeId="405132" r:id="rId346" name="Option Button 652">
              <controlPr defaultSize="0" autoFill="0" autoLine="0" autoPict="0">
                <anchor moveWithCells="1">
                  <from>
                    <xdr:col>16</xdr:col>
                    <xdr:colOff>22860</xdr:colOff>
                    <xdr:row>69</xdr:row>
                    <xdr:rowOff>152400</xdr:rowOff>
                  </from>
                  <to>
                    <xdr:col>16</xdr:col>
                    <xdr:colOff>236220</xdr:colOff>
                    <xdr:row>69</xdr:row>
                    <xdr:rowOff>274320</xdr:rowOff>
                  </to>
                </anchor>
              </controlPr>
            </control>
          </mc:Choice>
        </mc:AlternateContent>
        <mc:AlternateContent xmlns:mc="http://schemas.openxmlformats.org/markup-compatibility/2006">
          <mc:Choice Requires="x14">
            <control shapeId="405133" r:id="rId347" name="Group Box 653">
              <controlPr defaultSize="0" print="0" autoFill="0" autoPict="0">
                <anchor moveWithCells="1">
                  <from>
                    <xdr:col>7</xdr:col>
                    <xdr:colOff>45720</xdr:colOff>
                    <xdr:row>70</xdr:row>
                    <xdr:rowOff>114300</xdr:rowOff>
                  </from>
                  <to>
                    <xdr:col>17</xdr:col>
                    <xdr:colOff>53340</xdr:colOff>
                    <xdr:row>70</xdr:row>
                    <xdr:rowOff>312420</xdr:rowOff>
                  </to>
                </anchor>
              </controlPr>
            </control>
          </mc:Choice>
        </mc:AlternateContent>
        <mc:AlternateContent xmlns:mc="http://schemas.openxmlformats.org/markup-compatibility/2006">
          <mc:Choice Requires="x14">
            <control shapeId="405134" r:id="rId348" name="Option Button 654">
              <controlPr defaultSize="0" autoFill="0" autoLine="0" autoPict="0">
                <anchor moveWithCells="1">
                  <from>
                    <xdr:col>8</xdr:col>
                    <xdr:colOff>60960</xdr:colOff>
                    <xdr:row>70</xdr:row>
                    <xdr:rowOff>152400</xdr:rowOff>
                  </from>
                  <to>
                    <xdr:col>8</xdr:col>
                    <xdr:colOff>281940</xdr:colOff>
                    <xdr:row>70</xdr:row>
                    <xdr:rowOff>274320</xdr:rowOff>
                  </to>
                </anchor>
              </controlPr>
            </control>
          </mc:Choice>
        </mc:AlternateContent>
        <mc:AlternateContent xmlns:mc="http://schemas.openxmlformats.org/markup-compatibility/2006">
          <mc:Choice Requires="x14">
            <control shapeId="405135" r:id="rId349" name="Option Button 655">
              <controlPr defaultSize="0" autoFill="0" autoLine="0" autoPict="0">
                <anchor moveWithCells="1">
                  <from>
                    <xdr:col>10</xdr:col>
                    <xdr:colOff>45720</xdr:colOff>
                    <xdr:row>70</xdr:row>
                    <xdr:rowOff>152400</xdr:rowOff>
                  </from>
                  <to>
                    <xdr:col>10</xdr:col>
                    <xdr:colOff>266700</xdr:colOff>
                    <xdr:row>70</xdr:row>
                    <xdr:rowOff>274320</xdr:rowOff>
                  </to>
                </anchor>
              </controlPr>
            </control>
          </mc:Choice>
        </mc:AlternateContent>
        <mc:AlternateContent xmlns:mc="http://schemas.openxmlformats.org/markup-compatibility/2006">
          <mc:Choice Requires="x14">
            <control shapeId="405136" r:id="rId350" name="Option Button 656">
              <controlPr defaultSize="0" autoFill="0" autoLine="0" autoPict="0">
                <anchor moveWithCells="1">
                  <from>
                    <xdr:col>12</xdr:col>
                    <xdr:colOff>38100</xdr:colOff>
                    <xdr:row>70</xdr:row>
                    <xdr:rowOff>152400</xdr:rowOff>
                  </from>
                  <to>
                    <xdr:col>12</xdr:col>
                    <xdr:colOff>259080</xdr:colOff>
                    <xdr:row>70</xdr:row>
                    <xdr:rowOff>274320</xdr:rowOff>
                  </to>
                </anchor>
              </controlPr>
            </control>
          </mc:Choice>
        </mc:AlternateContent>
        <mc:AlternateContent xmlns:mc="http://schemas.openxmlformats.org/markup-compatibility/2006">
          <mc:Choice Requires="x14">
            <control shapeId="405137" r:id="rId351" name="Option Button 657">
              <controlPr defaultSize="0" autoFill="0" autoLine="0" autoPict="0">
                <anchor moveWithCells="1">
                  <from>
                    <xdr:col>14</xdr:col>
                    <xdr:colOff>30480</xdr:colOff>
                    <xdr:row>70</xdr:row>
                    <xdr:rowOff>152400</xdr:rowOff>
                  </from>
                  <to>
                    <xdr:col>14</xdr:col>
                    <xdr:colOff>251460</xdr:colOff>
                    <xdr:row>70</xdr:row>
                    <xdr:rowOff>274320</xdr:rowOff>
                  </to>
                </anchor>
              </controlPr>
            </control>
          </mc:Choice>
        </mc:AlternateContent>
        <mc:AlternateContent xmlns:mc="http://schemas.openxmlformats.org/markup-compatibility/2006">
          <mc:Choice Requires="x14">
            <control shapeId="405138" r:id="rId352" name="Option Button 658">
              <controlPr defaultSize="0" autoFill="0" autoLine="0" autoPict="0">
                <anchor moveWithCells="1">
                  <from>
                    <xdr:col>16</xdr:col>
                    <xdr:colOff>22860</xdr:colOff>
                    <xdr:row>70</xdr:row>
                    <xdr:rowOff>152400</xdr:rowOff>
                  </from>
                  <to>
                    <xdr:col>16</xdr:col>
                    <xdr:colOff>236220</xdr:colOff>
                    <xdr:row>70</xdr:row>
                    <xdr:rowOff>274320</xdr:rowOff>
                  </to>
                </anchor>
              </controlPr>
            </control>
          </mc:Choice>
        </mc:AlternateContent>
        <mc:AlternateContent xmlns:mc="http://schemas.openxmlformats.org/markup-compatibility/2006">
          <mc:Choice Requires="x14">
            <control shapeId="405139" r:id="rId353" name="Group Box 659">
              <controlPr defaultSize="0" print="0" autoFill="0" autoPict="0">
                <anchor moveWithCells="1">
                  <from>
                    <xdr:col>7</xdr:col>
                    <xdr:colOff>45720</xdr:colOff>
                    <xdr:row>71</xdr:row>
                    <xdr:rowOff>114300</xdr:rowOff>
                  </from>
                  <to>
                    <xdr:col>17</xdr:col>
                    <xdr:colOff>53340</xdr:colOff>
                    <xdr:row>71</xdr:row>
                    <xdr:rowOff>304800</xdr:rowOff>
                  </to>
                </anchor>
              </controlPr>
            </control>
          </mc:Choice>
        </mc:AlternateContent>
        <mc:AlternateContent xmlns:mc="http://schemas.openxmlformats.org/markup-compatibility/2006">
          <mc:Choice Requires="x14">
            <control shapeId="405140" r:id="rId354" name="Option Button 660">
              <controlPr defaultSize="0" autoFill="0" autoLine="0" autoPict="0">
                <anchor moveWithCells="1">
                  <from>
                    <xdr:col>8</xdr:col>
                    <xdr:colOff>60960</xdr:colOff>
                    <xdr:row>71</xdr:row>
                    <xdr:rowOff>144780</xdr:rowOff>
                  </from>
                  <to>
                    <xdr:col>8</xdr:col>
                    <xdr:colOff>281940</xdr:colOff>
                    <xdr:row>71</xdr:row>
                    <xdr:rowOff>274320</xdr:rowOff>
                  </to>
                </anchor>
              </controlPr>
            </control>
          </mc:Choice>
        </mc:AlternateContent>
        <mc:AlternateContent xmlns:mc="http://schemas.openxmlformats.org/markup-compatibility/2006">
          <mc:Choice Requires="x14">
            <control shapeId="405141" r:id="rId355" name="Option Button 661">
              <controlPr defaultSize="0" autoFill="0" autoLine="0" autoPict="0">
                <anchor moveWithCells="1">
                  <from>
                    <xdr:col>10</xdr:col>
                    <xdr:colOff>45720</xdr:colOff>
                    <xdr:row>71</xdr:row>
                    <xdr:rowOff>144780</xdr:rowOff>
                  </from>
                  <to>
                    <xdr:col>10</xdr:col>
                    <xdr:colOff>266700</xdr:colOff>
                    <xdr:row>71</xdr:row>
                    <xdr:rowOff>274320</xdr:rowOff>
                  </to>
                </anchor>
              </controlPr>
            </control>
          </mc:Choice>
        </mc:AlternateContent>
        <mc:AlternateContent xmlns:mc="http://schemas.openxmlformats.org/markup-compatibility/2006">
          <mc:Choice Requires="x14">
            <control shapeId="405142" r:id="rId356" name="Option Button 662">
              <controlPr defaultSize="0" autoFill="0" autoLine="0" autoPict="0">
                <anchor moveWithCells="1">
                  <from>
                    <xdr:col>12</xdr:col>
                    <xdr:colOff>38100</xdr:colOff>
                    <xdr:row>71</xdr:row>
                    <xdr:rowOff>144780</xdr:rowOff>
                  </from>
                  <to>
                    <xdr:col>12</xdr:col>
                    <xdr:colOff>259080</xdr:colOff>
                    <xdr:row>71</xdr:row>
                    <xdr:rowOff>274320</xdr:rowOff>
                  </to>
                </anchor>
              </controlPr>
            </control>
          </mc:Choice>
        </mc:AlternateContent>
        <mc:AlternateContent xmlns:mc="http://schemas.openxmlformats.org/markup-compatibility/2006">
          <mc:Choice Requires="x14">
            <control shapeId="405143" r:id="rId357" name="Option Button 663">
              <controlPr defaultSize="0" autoFill="0" autoLine="0" autoPict="0">
                <anchor moveWithCells="1">
                  <from>
                    <xdr:col>14</xdr:col>
                    <xdr:colOff>30480</xdr:colOff>
                    <xdr:row>71</xdr:row>
                    <xdr:rowOff>144780</xdr:rowOff>
                  </from>
                  <to>
                    <xdr:col>14</xdr:col>
                    <xdr:colOff>251460</xdr:colOff>
                    <xdr:row>71</xdr:row>
                    <xdr:rowOff>274320</xdr:rowOff>
                  </to>
                </anchor>
              </controlPr>
            </control>
          </mc:Choice>
        </mc:AlternateContent>
        <mc:AlternateContent xmlns:mc="http://schemas.openxmlformats.org/markup-compatibility/2006">
          <mc:Choice Requires="x14">
            <control shapeId="405144" r:id="rId358" name="Option Button 664">
              <controlPr defaultSize="0" autoFill="0" autoLine="0" autoPict="0">
                <anchor moveWithCells="1">
                  <from>
                    <xdr:col>16</xdr:col>
                    <xdr:colOff>22860</xdr:colOff>
                    <xdr:row>71</xdr:row>
                    <xdr:rowOff>144780</xdr:rowOff>
                  </from>
                  <to>
                    <xdr:col>16</xdr:col>
                    <xdr:colOff>236220</xdr:colOff>
                    <xdr:row>71</xdr:row>
                    <xdr:rowOff>274320</xdr:rowOff>
                  </to>
                </anchor>
              </controlPr>
            </control>
          </mc:Choice>
        </mc:AlternateContent>
        <mc:AlternateContent xmlns:mc="http://schemas.openxmlformats.org/markup-compatibility/2006">
          <mc:Choice Requires="x14">
            <control shapeId="405145" r:id="rId359" name="Group Box 665">
              <controlPr defaultSize="0" print="0" autoFill="0" autoPict="0">
                <anchor moveWithCells="1">
                  <from>
                    <xdr:col>7</xdr:col>
                    <xdr:colOff>45720</xdr:colOff>
                    <xdr:row>72</xdr:row>
                    <xdr:rowOff>114300</xdr:rowOff>
                  </from>
                  <to>
                    <xdr:col>17</xdr:col>
                    <xdr:colOff>53340</xdr:colOff>
                    <xdr:row>72</xdr:row>
                    <xdr:rowOff>304800</xdr:rowOff>
                  </to>
                </anchor>
              </controlPr>
            </control>
          </mc:Choice>
        </mc:AlternateContent>
        <mc:AlternateContent xmlns:mc="http://schemas.openxmlformats.org/markup-compatibility/2006">
          <mc:Choice Requires="x14">
            <control shapeId="405146" r:id="rId360" name="Option Button 666">
              <controlPr defaultSize="0" autoFill="0" autoLine="0" autoPict="0">
                <anchor moveWithCells="1">
                  <from>
                    <xdr:col>8</xdr:col>
                    <xdr:colOff>60960</xdr:colOff>
                    <xdr:row>72</xdr:row>
                    <xdr:rowOff>144780</xdr:rowOff>
                  </from>
                  <to>
                    <xdr:col>8</xdr:col>
                    <xdr:colOff>281940</xdr:colOff>
                    <xdr:row>72</xdr:row>
                    <xdr:rowOff>274320</xdr:rowOff>
                  </to>
                </anchor>
              </controlPr>
            </control>
          </mc:Choice>
        </mc:AlternateContent>
        <mc:AlternateContent xmlns:mc="http://schemas.openxmlformats.org/markup-compatibility/2006">
          <mc:Choice Requires="x14">
            <control shapeId="405147" r:id="rId361" name="Option Button 667">
              <controlPr defaultSize="0" autoFill="0" autoLine="0" autoPict="0">
                <anchor moveWithCells="1">
                  <from>
                    <xdr:col>10</xdr:col>
                    <xdr:colOff>45720</xdr:colOff>
                    <xdr:row>72</xdr:row>
                    <xdr:rowOff>144780</xdr:rowOff>
                  </from>
                  <to>
                    <xdr:col>10</xdr:col>
                    <xdr:colOff>266700</xdr:colOff>
                    <xdr:row>72</xdr:row>
                    <xdr:rowOff>274320</xdr:rowOff>
                  </to>
                </anchor>
              </controlPr>
            </control>
          </mc:Choice>
        </mc:AlternateContent>
        <mc:AlternateContent xmlns:mc="http://schemas.openxmlformats.org/markup-compatibility/2006">
          <mc:Choice Requires="x14">
            <control shapeId="405148" r:id="rId362" name="Option Button 668">
              <controlPr defaultSize="0" autoFill="0" autoLine="0" autoPict="0">
                <anchor moveWithCells="1">
                  <from>
                    <xdr:col>12</xdr:col>
                    <xdr:colOff>38100</xdr:colOff>
                    <xdr:row>72</xdr:row>
                    <xdr:rowOff>144780</xdr:rowOff>
                  </from>
                  <to>
                    <xdr:col>12</xdr:col>
                    <xdr:colOff>259080</xdr:colOff>
                    <xdr:row>72</xdr:row>
                    <xdr:rowOff>274320</xdr:rowOff>
                  </to>
                </anchor>
              </controlPr>
            </control>
          </mc:Choice>
        </mc:AlternateContent>
        <mc:AlternateContent xmlns:mc="http://schemas.openxmlformats.org/markup-compatibility/2006">
          <mc:Choice Requires="x14">
            <control shapeId="405149" r:id="rId363" name="Option Button 669">
              <controlPr defaultSize="0" autoFill="0" autoLine="0" autoPict="0">
                <anchor moveWithCells="1">
                  <from>
                    <xdr:col>14</xdr:col>
                    <xdr:colOff>30480</xdr:colOff>
                    <xdr:row>72</xdr:row>
                    <xdr:rowOff>144780</xdr:rowOff>
                  </from>
                  <to>
                    <xdr:col>14</xdr:col>
                    <xdr:colOff>251460</xdr:colOff>
                    <xdr:row>72</xdr:row>
                    <xdr:rowOff>274320</xdr:rowOff>
                  </to>
                </anchor>
              </controlPr>
            </control>
          </mc:Choice>
        </mc:AlternateContent>
        <mc:AlternateContent xmlns:mc="http://schemas.openxmlformats.org/markup-compatibility/2006">
          <mc:Choice Requires="x14">
            <control shapeId="405150" r:id="rId364" name="Option Button 670">
              <controlPr defaultSize="0" autoFill="0" autoLine="0" autoPict="0">
                <anchor moveWithCells="1">
                  <from>
                    <xdr:col>16</xdr:col>
                    <xdr:colOff>22860</xdr:colOff>
                    <xdr:row>72</xdr:row>
                    <xdr:rowOff>144780</xdr:rowOff>
                  </from>
                  <to>
                    <xdr:col>16</xdr:col>
                    <xdr:colOff>236220</xdr:colOff>
                    <xdr:row>72</xdr:row>
                    <xdr:rowOff>274320</xdr:rowOff>
                  </to>
                </anchor>
              </controlPr>
            </control>
          </mc:Choice>
        </mc:AlternateContent>
        <mc:AlternateContent xmlns:mc="http://schemas.openxmlformats.org/markup-compatibility/2006">
          <mc:Choice Requires="x14">
            <control shapeId="405151" r:id="rId365" name="Group Box 671">
              <controlPr defaultSize="0" print="0" autoFill="0" autoPict="0">
                <anchor moveWithCells="1">
                  <from>
                    <xdr:col>7</xdr:col>
                    <xdr:colOff>45720</xdr:colOff>
                    <xdr:row>73</xdr:row>
                    <xdr:rowOff>114300</xdr:rowOff>
                  </from>
                  <to>
                    <xdr:col>17</xdr:col>
                    <xdr:colOff>53340</xdr:colOff>
                    <xdr:row>73</xdr:row>
                    <xdr:rowOff>304800</xdr:rowOff>
                  </to>
                </anchor>
              </controlPr>
            </control>
          </mc:Choice>
        </mc:AlternateContent>
        <mc:AlternateContent xmlns:mc="http://schemas.openxmlformats.org/markup-compatibility/2006">
          <mc:Choice Requires="x14">
            <control shapeId="405152" r:id="rId366" name="Option Button 672">
              <controlPr defaultSize="0" autoFill="0" autoLine="0" autoPict="0">
                <anchor moveWithCells="1">
                  <from>
                    <xdr:col>8</xdr:col>
                    <xdr:colOff>60960</xdr:colOff>
                    <xdr:row>73</xdr:row>
                    <xdr:rowOff>144780</xdr:rowOff>
                  </from>
                  <to>
                    <xdr:col>8</xdr:col>
                    <xdr:colOff>281940</xdr:colOff>
                    <xdr:row>73</xdr:row>
                    <xdr:rowOff>266700</xdr:rowOff>
                  </to>
                </anchor>
              </controlPr>
            </control>
          </mc:Choice>
        </mc:AlternateContent>
        <mc:AlternateContent xmlns:mc="http://schemas.openxmlformats.org/markup-compatibility/2006">
          <mc:Choice Requires="x14">
            <control shapeId="405153" r:id="rId367" name="Option Button 673">
              <controlPr defaultSize="0" autoFill="0" autoLine="0" autoPict="0">
                <anchor moveWithCells="1">
                  <from>
                    <xdr:col>10</xdr:col>
                    <xdr:colOff>45720</xdr:colOff>
                    <xdr:row>73</xdr:row>
                    <xdr:rowOff>144780</xdr:rowOff>
                  </from>
                  <to>
                    <xdr:col>10</xdr:col>
                    <xdr:colOff>266700</xdr:colOff>
                    <xdr:row>73</xdr:row>
                    <xdr:rowOff>266700</xdr:rowOff>
                  </to>
                </anchor>
              </controlPr>
            </control>
          </mc:Choice>
        </mc:AlternateContent>
        <mc:AlternateContent xmlns:mc="http://schemas.openxmlformats.org/markup-compatibility/2006">
          <mc:Choice Requires="x14">
            <control shapeId="405154" r:id="rId368" name="Option Button 674">
              <controlPr defaultSize="0" autoFill="0" autoLine="0" autoPict="0">
                <anchor moveWithCells="1">
                  <from>
                    <xdr:col>12</xdr:col>
                    <xdr:colOff>38100</xdr:colOff>
                    <xdr:row>73</xdr:row>
                    <xdr:rowOff>144780</xdr:rowOff>
                  </from>
                  <to>
                    <xdr:col>12</xdr:col>
                    <xdr:colOff>259080</xdr:colOff>
                    <xdr:row>73</xdr:row>
                    <xdr:rowOff>266700</xdr:rowOff>
                  </to>
                </anchor>
              </controlPr>
            </control>
          </mc:Choice>
        </mc:AlternateContent>
        <mc:AlternateContent xmlns:mc="http://schemas.openxmlformats.org/markup-compatibility/2006">
          <mc:Choice Requires="x14">
            <control shapeId="405155" r:id="rId369" name="Option Button 675">
              <controlPr defaultSize="0" autoFill="0" autoLine="0" autoPict="0">
                <anchor moveWithCells="1">
                  <from>
                    <xdr:col>14</xdr:col>
                    <xdr:colOff>30480</xdr:colOff>
                    <xdr:row>73</xdr:row>
                    <xdr:rowOff>144780</xdr:rowOff>
                  </from>
                  <to>
                    <xdr:col>14</xdr:col>
                    <xdr:colOff>251460</xdr:colOff>
                    <xdr:row>73</xdr:row>
                    <xdr:rowOff>266700</xdr:rowOff>
                  </to>
                </anchor>
              </controlPr>
            </control>
          </mc:Choice>
        </mc:AlternateContent>
        <mc:AlternateContent xmlns:mc="http://schemas.openxmlformats.org/markup-compatibility/2006">
          <mc:Choice Requires="x14">
            <control shapeId="405156" r:id="rId370" name="Option Button 676">
              <controlPr defaultSize="0" autoFill="0" autoLine="0" autoPict="0">
                <anchor moveWithCells="1">
                  <from>
                    <xdr:col>16</xdr:col>
                    <xdr:colOff>22860</xdr:colOff>
                    <xdr:row>73</xdr:row>
                    <xdr:rowOff>144780</xdr:rowOff>
                  </from>
                  <to>
                    <xdr:col>16</xdr:col>
                    <xdr:colOff>236220</xdr:colOff>
                    <xdr:row>73</xdr:row>
                    <xdr:rowOff>266700</xdr:rowOff>
                  </to>
                </anchor>
              </controlPr>
            </control>
          </mc:Choice>
        </mc:AlternateContent>
        <mc:AlternateContent xmlns:mc="http://schemas.openxmlformats.org/markup-compatibility/2006">
          <mc:Choice Requires="x14">
            <control shapeId="405157" r:id="rId371" name="Group Box 677">
              <controlPr defaultSize="0" print="0" autoFill="0" autoPict="0">
                <anchor moveWithCells="1">
                  <from>
                    <xdr:col>7</xdr:col>
                    <xdr:colOff>45720</xdr:colOff>
                    <xdr:row>74</xdr:row>
                    <xdr:rowOff>106680</xdr:rowOff>
                  </from>
                  <to>
                    <xdr:col>17</xdr:col>
                    <xdr:colOff>53340</xdr:colOff>
                    <xdr:row>74</xdr:row>
                    <xdr:rowOff>304800</xdr:rowOff>
                  </to>
                </anchor>
              </controlPr>
            </control>
          </mc:Choice>
        </mc:AlternateContent>
        <mc:AlternateContent xmlns:mc="http://schemas.openxmlformats.org/markup-compatibility/2006">
          <mc:Choice Requires="x14">
            <control shapeId="405158" r:id="rId372" name="Option Button 678">
              <controlPr defaultSize="0" autoFill="0" autoLine="0" autoPict="0">
                <anchor moveWithCells="1">
                  <from>
                    <xdr:col>8</xdr:col>
                    <xdr:colOff>60960</xdr:colOff>
                    <xdr:row>74</xdr:row>
                    <xdr:rowOff>144780</xdr:rowOff>
                  </from>
                  <to>
                    <xdr:col>8</xdr:col>
                    <xdr:colOff>281940</xdr:colOff>
                    <xdr:row>74</xdr:row>
                    <xdr:rowOff>266700</xdr:rowOff>
                  </to>
                </anchor>
              </controlPr>
            </control>
          </mc:Choice>
        </mc:AlternateContent>
        <mc:AlternateContent xmlns:mc="http://schemas.openxmlformats.org/markup-compatibility/2006">
          <mc:Choice Requires="x14">
            <control shapeId="405159" r:id="rId373" name="Option Button 679">
              <controlPr defaultSize="0" autoFill="0" autoLine="0" autoPict="0">
                <anchor moveWithCells="1">
                  <from>
                    <xdr:col>10</xdr:col>
                    <xdr:colOff>45720</xdr:colOff>
                    <xdr:row>74</xdr:row>
                    <xdr:rowOff>144780</xdr:rowOff>
                  </from>
                  <to>
                    <xdr:col>10</xdr:col>
                    <xdr:colOff>266700</xdr:colOff>
                    <xdr:row>74</xdr:row>
                    <xdr:rowOff>266700</xdr:rowOff>
                  </to>
                </anchor>
              </controlPr>
            </control>
          </mc:Choice>
        </mc:AlternateContent>
        <mc:AlternateContent xmlns:mc="http://schemas.openxmlformats.org/markup-compatibility/2006">
          <mc:Choice Requires="x14">
            <control shapeId="405160" r:id="rId374" name="Option Button 680">
              <controlPr defaultSize="0" autoFill="0" autoLine="0" autoPict="0">
                <anchor moveWithCells="1">
                  <from>
                    <xdr:col>12</xdr:col>
                    <xdr:colOff>38100</xdr:colOff>
                    <xdr:row>74</xdr:row>
                    <xdr:rowOff>144780</xdr:rowOff>
                  </from>
                  <to>
                    <xdr:col>12</xdr:col>
                    <xdr:colOff>259080</xdr:colOff>
                    <xdr:row>74</xdr:row>
                    <xdr:rowOff>266700</xdr:rowOff>
                  </to>
                </anchor>
              </controlPr>
            </control>
          </mc:Choice>
        </mc:AlternateContent>
        <mc:AlternateContent xmlns:mc="http://schemas.openxmlformats.org/markup-compatibility/2006">
          <mc:Choice Requires="x14">
            <control shapeId="405161" r:id="rId375" name="Option Button 681">
              <controlPr defaultSize="0" autoFill="0" autoLine="0" autoPict="0">
                <anchor moveWithCells="1">
                  <from>
                    <xdr:col>14</xdr:col>
                    <xdr:colOff>30480</xdr:colOff>
                    <xdr:row>74</xdr:row>
                    <xdr:rowOff>144780</xdr:rowOff>
                  </from>
                  <to>
                    <xdr:col>14</xdr:col>
                    <xdr:colOff>251460</xdr:colOff>
                    <xdr:row>74</xdr:row>
                    <xdr:rowOff>266700</xdr:rowOff>
                  </to>
                </anchor>
              </controlPr>
            </control>
          </mc:Choice>
        </mc:AlternateContent>
        <mc:AlternateContent xmlns:mc="http://schemas.openxmlformats.org/markup-compatibility/2006">
          <mc:Choice Requires="x14">
            <control shapeId="405162" r:id="rId376" name="Option Button 682">
              <controlPr defaultSize="0" autoFill="0" autoLine="0" autoPict="0">
                <anchor moveWithCells="1">
                  <from>
                    <xdr:col>16</xdr:col>
                    <xdr:colOff>22860</xdr:colOff>
                    <xdr:row>74</xdr:row>
                    <xdr:rowOff>144780</xdr:rowOff>
                  </from>
                  <to>
                    <xdr:col>16</xdr:col>
                    <xdr:colOff>236220</xdr:colOff>
                    <xdr:row>74</xdr:row>
                    <xdr:rowOff>266700</xdr:rowOff>
                  </to>
                </anchor>
              </controlPr>
            </control>
          </mc:Choice>
        </mc:AlternateContent>
        <mc:AlternateContent xmlns:mc="http://schemas.openxmlformats.org/markup-compatibility/2006">
          <mc:Choice Requires="x14">
            <control shapeId="405163" r:id="rId377" name="Group Box 683">
              <controlPr defaultSize="0" print="0" autoFill="0" autoPict="0">
                <anchor moveWithCells="1">
                  <from>
                    <xdr:col>7</xdr:col>
                    <xdr:colOff>45720</xdr:colOff>
                    <xdr:row>75</xdr:row>
                    <xdr:rowOff>106680</xdr:rowOff>
                  </from>
                  <to>
                    <xdr:col>17</xdr:col>
                    <xdr:colOff>53340</xdr:colOff>
                    <xdr:row>75</xdr:row>
                    <xdr:rowOff>297180</xdr:rowOff>
                  </to>
                </anchor>
              </controlPr>
            </control>
          </mc:Choice>
        </mc:AlternateContent>
        <mc:AlternateContent xmlns:mc="http://schemas.openxmlformats.org/markup-compatibility/2006">
          <mc:Choice Requires="x14">
            <control shapeId="405164" r:id="rId378" name="Option Button 684">
              <controlPr defaultSize="0" autoFill="0" autoLine="0" autoPict="0">
                <anchor moveWithCells="1">
                  <from>
                    <xdr:col>8</xdr:col>
                    <xdr:colOff>60960</xdr:colOff>
                    <xdr:row>75</xdr:row>
                    <xdr:rowOff>137160</xdr:rowOff>
                  </from>
                  <to>
                    <xdr:col>8</xdr:col>
                    <xdr:colOff>281940</xdr:colOff>
                    <xdr:row>75</xdr:row>
                    <xdr:rowOff>266700</xdr:rowOff>
                  </to>
                </anchor>
              </controlPr>
            </control>
          </mc:Choice>
        </mc:AlternateContent>
        <mc:AlternateContent xmlns:mc="http://schemas.openxmlformats.org/markup-compatibility/2006">
          <mc:Choice Requires="x14">
            <control shapeId="405165" r:id="rId379" name="Option Button 685">
              <controlPr defaultSize="0" autoFill="0" autoLine="0" autoPict="0">
                <anchor moveWithCells="1">
                  <from>
                    <xdr:col>10</xdr:col>
                    <xdr:colOff>45720</xdr:colOff>
                    <xdr:row>75</xdr:row>
                    <xdr:rowOff>137160</xdr:rowOff>
                  </from>
                  <to>
                    <xdr:col>10</xdr:col>
                    <xdr:colOff>266700</xdr:colOff>
                    <xdr:row>75</xdr:row>
                    <xdr:rowOff>266700</xdr:rowOff>
                  </to>
                </anchor>
              </controlPr>
            </control>
          </mc:Choice>
        </mc:AlternateContent>
        <mc:AlternateContent xmlns:mc="http://schemas.openxmlformats.org/markup-compatibility/2006">
          <mc:Choice Requires="x14">
            <control shapeId="405166" r:id="rId380" name="Option Button 686">
              <controlPr defaultSize="0" autoFill="0" autoLine="0" autoPict="0">
                <anchor moveWithCells="1">
                  <from>
                    <xdr:col>12</xdr:col>
                    <xdr:colOff>38100</xdr:colOff>
                    <xdr:row>75</xdr:row>
                    <xdr:rowOff>137160</xdr:rowOff>
                  </from>
                  <to>
                    <xdr:col>12</xdr:col>
                    <xdr:colOff>259080</xdr:colOff>
                    <xdr:row>75</xdr:row>
                    <xdr:rowOff>266700</xdr:rowOff>
                  </to>
                </anchor>
              </controlPr>
            </control>
          </mc:Choice>
        </mc:AlternateContent>
        <mc:AlternateContent xmlns:mc="http://schemas.openxmlformats.org/markup-compatibility/2006">
          <mc:Choice Requires="x14">
            <control shapeId="405167" r:id="rId381" name="Option Button 687">
              <controlPr defaultSize="0" autoFill="0" autoLine="0" autoPict="0">
                <anchor moveWithCells="1">
                  <from>
                    <xdr:col>14</xdr:col>
                    <xdr:colOff>30480</xdr:colOff>
                    <xdr:row>75</xdr:row>
                    <xdr:rowOff>137160</xdr:rowOff>
                  </from>
                  <to>
                    <xdr:col>14</xdr:col>
                    <xdr:colOff>251460</xdr:colOff>
                    <xdr:row>75</xdr:row>
                    <xdr:rowOff>266700</xdr:rowOff>
                  </to>
                </anchor>
              </controlPr>
            </control>
          </mc:Choice>
        </mc:AlternateContent>
        <mc:AlternateContent xmlns:mc="http://schemas.openxmlformats.org/markup-compatibility/2006">
          <mc:Choice Requires="x14">
            <control shapeId="405168" r:id="rId382" name="Option Button 688">
              <controlPr defaultSize="0" autoFill="0" autoLine="0" autoPict="0">
                <anchor moveWithCells="1">
                  <from>
                    <xdr:col>16</xdr:col>
                    <xdr:colOff>22860</xdr:colOff>
                    <xdr:row>75</xdr:row>
                    <xdr:rowOff>137160</xdr:rowOff>
                  </from>
                  <to>
                    <xdr:col>16</xdr:col>
                    <xdr:colOff>236220</xdr:colOff>
                    <xdr:row>75</xdr:row>
                    <xdr:rowOff>266700</xdr:rowOff>
                  </to>
                </anchor>
              </controlPr>
            </control>
          </mc:Choice>
        </mc:AlternateContent>
        <mc:AlternateContent xmlns:mc="http://schemas.openxmlformats.org/markup-compatibility/2006">
          <mc:Choice Requires="x14">
            <control shapeId="405169" r:id="rId383" name="Group Box 689">
              <controlPr defaultSize="0" print="0" autoFill="0" autoPict="0">
                <anchor moveWithCells="1">
                  <from>
                    <xdr:col>7</xdr:col>
                    <xdr:colOff>45720</xdr:colOff>
                    <xdr:row>76</xdr:row>
                    <xdr:rowOff>106680</xdr:rowOff>
                  </from>
                  <to>
                    <xdr:col>17</xdr:col>
                    <xdr:colOff>53340</xdr:colOff>
                    <xdr:row>76</xdr:row>
                    <xdr:rowOff>297180</xdr:rowOff>
                  </to>
                </anchor>
              </controlPr>
            </control>
          </mc:Choice>
        </mc:AlternateContent>
        <mc:AlternateContent xmlns:mc="http://schemas.openxmlformats.org/markup-compatibility/2006">
          <mc:Choice Requires="x14">
            <control shapeId="405170" r:id="rId384" name="Option Button 690">
              <controlPr defaultSize="0" autoFill="0" autoLine="0" autoPict="0">
                <anchor moveWithCells="1">
                  <from>
                    <xdr:col>8</xdr:col>
                    <xdr:colOff>60960</xdr:colOff>
                    <xdr:row>76</xdr:row>
                    <xdr:rowOff>137160</xdr:rowOff>
                  </from>
                  <to>
                    <xdr:col>8</xdr:col>
                    <xdr:colOff>281940</xdr:colOff>
                    <xdr:row>76</xdr:row>
                    <xdr:rowOff>266700</xdr:rowOff>
                  </to>
                </anchor>
              </controlPr>
            </control>
          </mc:Choice>
        </mc:AlternateContent>
        <mc:AlternateContent xmlns:mc="http://schemas.openxmlformats.org/markup-compatibility/2006">
          <mc:Choice Requires="x14">
            <control shapeId="405171" r:id="rId385" name="Option Button 691">
              <controlPr defaultSize="0" autoFill="0" autoLine="0" autoPict="0">
                <anchor moveWithCells="1">
                  <from>
                    <xdr:col>10</xdr:col>
                    <xdr:colOff>45720</xdr:colOff>
                    <xdr:row>76</xdr:row>
                    <xdr:rowOff>137160</xdr:rowOff>
                  </from>
                  <to>
                    <xdr:col>10</xdr:col>
                    <xdr:colOff>266700</xdr:colOff>
                    <xdr:row>76</xdr:row>
                    <xdr:rowOff>266700</xdr:rowOff>
                  </to>
                </anchor>
              </controlPr>
            </control>
          </mc:Choice>
        </mc:AlternateContent>
        <mc:AlternateContent xmlns:mc="http://schemas.openxmlformats.org/markup-compatibility/2006">
          <mc:Choice Requires="x14">
            <control shapeId="405172" r:id="rId386" name="Option Button 692">
              <controlPr defaultSize="0" autoFill="0" autoLine="0" autoPict="0">
                <anchor moveWithCells="1">
                  <from>
                    <xdr:col>12</xdr:col>
                    <xdr:colOff>38100</xdr:colOff>
                    <xdr:row>76</xdr:row>
                    <xdr:rowOff>137160</xdr:rowOff>
                  </from>
                  <to>
                    <xdr:col>12</xdr:col>
                    <xdr:colOff>259080</xdr:colOff>
                    <xdr:row>76</xdr:row>
                    <xdr:rowOff>266700</xdr:rowOff>
                  </to>
                </anchor>
              </controlPr>
            </control>
          </mc:Choice>
        </mc:AlternateContent>
        <mc:AlternateContent xmlns:mc="http://schemas.openxmlformats.org/markup-compatibility/2006">
          <mc:Choice Requires="x14">
            <control shapeId="405173" r:id="rId387" name="Option Button 693">
              <controlPr defaultSize="0" autoFill="0" autoLine="0" autoPict="0">
                <anchor moveWithCells="1">
                  <from>
                    <xdr:col>14</xdr:col>
                    <xdr:colOff>30480</xdr:colOff>
                    <xdr:row>76</xdr:row>
                    <xdr:rowOff>137160</xdr:rowOff>
                  </from>
                  <to>
                    <xdr:col>14</xdr:col>
                    <xdr:colOff>251460</xdr:colOff>
                    <xdr:row>76</xdr:row>
                    <xdr:rowOff>266700</xdr:rowOff>
                  </to>
                </anchor>
              </controlPr>
            </control>
          </mc:Choice>
        </mc:AlternateContent>
        <mc:AlternateContent xmlns:mc="http://schemas.openxmlformats.org/markup-compatibility/2006">
          <mc:Choice Requires="x14">
            <control shapeId="405174" r:id="rId388" name="Option Button 694">
              <controlPr defaultSize="0" autoFill="0" autoLine="0" autoPict="0">
                <anchor moveWithCells="1">
                  <from>
                    <xdr:col>16</xdr:col>
                    <xdr:colOff>22860</xdr:colOff>
                    <xdr:row>76</xdr:row>
                    <xdr:rowOff>137160</xdr:rowOff>
                  </from>
                  <to>
                    <xdr:col>16</xdr:col>
                    <xdr:colOff>236220</xdr:colOff>
                    <xdr:row>76</xdr:row>
                    <xdr:rowOff>266700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2" id="{23A989DF-6A9E-4FD8-9F1E-90E645DB731D}">
            <x14:iconSet iconSet="5Boxes">
              <x14:cfvo type="percent">
                <xm:f>0</xm:f>
              </x14:cfvo>
              <x14:cfvo type="num">
                <xm:f>3</xm:f>
              </x14:cfvo>
              <x14:cfvo type="num">
                <xm:f>6</xm:f>
              </x14:cfvo>
              <x14:cfvo type="num">
                <xm:f>9</xm:f>
              </x14:cfvo>
              <x14:cfvo type="num">
                <xm:f>10</xm:f>
              </x14:cfvo>
            </x14:iconSet>
          </x14:cfRule>
          <xm:sqref>X79:X81</xm:sqref>
        </x14:conditionalFormatting>
        <x14:conditionalFormatting xmlns:xm="http://schemas.microsoft.com/office/excel/2006/main">
          <x14:cfRule type="iconSet" priority="29" id="{450C6B48-6E5F-4A8E-92B0-861945671669}">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Z4</xm:sqref>
        </x14:conditionalFormatting>
        <x14:conditionalFormatting xmlns:xm="http://schemas.microsoft.com/office/excel/2006/main">
          <x14:cfRule type="iconSet" priority="28" id="{614E87D2-6E64-44C2-ABD7-0802BE1CE7BC}">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Z5</xm:sqref>
        </x14:conditionalFormatting>
      </x14:conditionalFormatting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Tabelle15">
    <tabColor theme="6" tint="0.39997558519241921"/>
  </sheetPr>
  <dimension ref="A1:AA230"/>
  <sheetViews>
    <sheetView showGridLines="0" zoomScaleNormal="100" workbookViewId="0">
      <pane ySplit="7" topLeftCell="A13" activePane="bottomLeft" state="frozen"/>
      <selection activeCell="G1" sqref="G1"/>
      <selection pane="bottomLeft" activeCell="A8" sqref="A8"/>
    </sheetView>
  </sheetViews>
  <sheetFormatPr baseColWidth="10" defaultColWidth="12.5546875" defaultRowHeight="14.4" x14ac:dyDescent="0.3"/>
  <cols>
    <col min="1" max="1" width="7" style="793" customWidth="1"/>
    <col min="2" max="2" width="4" style="324" customWidth="1"/>
    <col min="3" max="3" width="0.33203125" style="321" customWidth="1"/>
    <col min="4" max="4" width="15.33203125" style="324" customWidth="1"/>
    <col min="5" max="5" width="13.6640625" style="324" customWidth="1"/>
    <col min="6" max="6" width="0.5546875" style="321" customWidth="1"/>
    <col min="7" max="7" width="1.6640625" style="324" customWidth="1"/>
    <col min="8" max="8" width="5" style="324" customWidth="1"/>
    <col min="9" max="9" width="1.6640625" style="324" customWidth="1"/>
    <col min="10" max="10" width="5" style="324" customWidth="1"/>
    <col min="11" max="11" width="1.6640625" style="324" customWidth="1"/>
    <col min="12" max="12" width="5" style="324" customWidth="1"/>
    <col min="13" max="13" width="1.6640625" style="324" customWidth="1"/>
    <col min="14" max="14" width="5" style="324" customWidth="1"/>
    <col min="15" max="15" width="1.6640625" style="324" customWidth="1"/>
    <col min="16" max="16" width="5" style="324" customWidth="1"/>
    <col min="17" max="17" width="3.88671875" style="324" customWidth="1"/>
    <col min="18" max="18" width="4.44140625" style="324" customWidth="1"/>
    <col min="19" max="19" width="0.6640625" style="321" customWidth="1"/>
    <col min="20" max="20" width="25.109375" style="321" customWidth="1"/>
    <col min="21" max="21" width="34.6640625" style="321" customWidth="1"/>
    <col min="22" max="22" width="12.5546875" style="324"/>
    <col min="23" max="23" width="3" style="819" customWidth="1"/>
    <col min="24" max="24" width="5" style="820" customWidth="1"/>
    <col min="25" max="25" width="3" style="321" customWidth="1"/>
    <col min="26" max="26" width="12.5546875" style="793"/>
    <col min="27" max="48" width="12.5546875" style="324"/>
    <col min="49" max="49" width="30.6640625" style="324" customWidth="1"/>
    <col min="50" max="50" width="2.109375" style="324" customWidth="1"/>
    <col min="51" max="51" width="12.5546875" style="324"/>
    <col min="52" max="52" width="8.88671875" style="324" customWidth="1"/>
    <col min="53" max="53" width="9.33203125" style="324" customWidth="1"/>
    <col min="54" max="54" width="8" style="324" customWidth="1"/>
    <col min="55" max="55" width="9.109375" style="324" customWidth="1"/>
    <col min="56" max="56" width="6.88671875" style="324" customWidth="1"/>
    <col min="57" max="58" width="12.5546875" style="324"/>
    <col min="59" max="59" width="3.6640625" style="324" customWidth="1"/>
    <col min="60" max="16384" width="12.5546875" style="324"/>
  </cols>
  <sheetData>
    <row r="1" spans="1:27" s="320" customFormat="1" ht="44.25" customHeight="1" x14ac:dyDescent="0.3">
      <c r="A1" s="790"/>
      <c r="B1" s="318" t="str">
        <f ca="1">' '!A844</f>
        <v>C O M P E T E N C E S - C L E S</v>
      </c>
      <c r="C1" s="546"/>
      <c r="D1" s="546"/>
      <c r="E1" s="546"/>
      <c r="F1" s="546"/>
      <c r="G1" s="546"/>
      <c r="H1" s="546"/>
      <c r="I1" s="546"/>
      <c r="J1" s="546"/>
      <c r="K1" s="546"/>
      <c r="L1" s="546"/>
      <c r="M1" s="546"/>
      <c r="N1" s="546"/>
      <c r="O1" s="546"/>
      <c r="P1" s="546"/>
      <c r="Q1" s="546"/>
      <c r="R1" s="546"/>
      <c r="S1" s="546"/>
      <c r="T1" s="997" t="str">
        <f ca="1">' '!A916</f>
        <v>Image des autres</v>
      </c>
      <c r="U1" s="233"/>
      <c r="W1" s="791"/>
      <c r="X1" s="792"/>
      <c r="Z1" s="790"/>
    </row>
    <row r="2" spans="1:27" s="320" customFormat="1" ht="22.5" customHeight="1" x14ac:dyDescent="0.3">
      <c r="A2" s="790"/>
      <c r="B2" s="322"/>
      <c r="C2" s="319"/>
      <c r="D2" s="317"/>
      <c r="E2" s="317"/>
      <c r="G2" s="319"/>
      <c r="H2" s="319"/>
      <c r="I2" s="319"/>
      <c r="J2" s="319"/>
      <c r="K2" s="319"/>
      <c r="L2" s="319"/>
      <c r="M2" s="319"/>
      <c r="N2" s="319"/>
      <c r="O2" s="319"/>
      <c r="P2" s="319"/>
      <c r="Q2" s="319"/>
      <c r="R2" s="319"/>
      <c r="W2" s="791"/>
      <c r="X2" s="792"/>
      <c r="Z2" s="790"/>
    </row>
    <row r="3" spans="1:27" ht="17.25" customHeight="1" x14ac:dyDescent="0.3">
      <c r="B3" s="794"/>
      <c r="C3" s="795"/>
      <c r="D3" s="796"/>
      <c r="E3" s="952">
        <v>320</v>
      </c>
      <c r="G3" s="1715"/>
      <c r="H3" s="1716" t="str">
        <f ca="1">' '!A927</f>
        <v xml:space="preserve">ne correspond pas du tout </v>
      </c>
      <c r="I3" s="797"/>
      <c r="J3" s="1716" t="str">
        <f ca="1">' '!A926</f>
        <v>correspond peu</v>
      </c>
      <c r="K3" s="797"/>
      <c r="L3" s="1716" t="str">
        <f ca="1">' '!A925</f>
        <v xml:space="preserve">correspond partiellement </v>
      </c>
      <c r="M3" s="797"/>
      <c r="N3" s="1716" t="str">
        <f ca="1">' '!A924</f>
        <v xml:space="preserve">correspond plutôt </v>
      </c>
      <c r="O3" s="797"/>
      <c r="P3" s="1716" t="str">
        <f ca="1">' '!A923</f>
        <v xml:space="preserve">correspond tout à fait </v>
      </c>
      <c r="Q3" s="797"/>
      <c r="R3" s="1719" t="str">
        <f ca="1">' '!A921</f>
        <v>Points</v>
      </c>
      <c r="S3" s="798"/>
      <c r="T3" s="1720"/>
      <c r="U3" s="954"/>
      <c r="W3" s="800"/>
      <c r="X3" s="1712"/>
      <c r="Y3" s="801"/>
    </row>
    <row r="4" spans="1:27" ht="17.25" customHeight="1" x14ac:dyDescent="0.3">
      <c r="B4" s="794"/>
      <c r="C4" s="795"/>
      <c r="D4" s="802"/>
      <c r="E4" s="952">
        <f>(N10+N27+N44+N61)</f>
        <v>0</v>
      </c>
      <c r="G4" s="1715"/>
      <c r="H4" s="1716"/>
      <c r="I4" s="797"/>
      <c r="J4" s="1716"/>
      <c r="K4" s="797"/>
      <c r="L4" s="1716"/>
      <c r="M4" s="797"/>
      <c r="N4" s="1716"/>
      <c r="O4" s="797"/>
      <c r="P4" s="1716"/>
      <c r="Q4" s="797"/>
      <c r="R4" s="1719"/>
      <c r="S4" s="798"/>
      <c r="T4" s="1720"/>
      <c r="U4" s="998" t="str">
        <f ca="1">Selbst!V4</f>
        <v>Nom</v>
      </c>
      <c r="W4" s="800"/>
      <c r="X4" s="1712"/>
      <c r="Y4" s="804"/>
    </row>
    <row r="5" spans="1:27" ht="17.25" customHeight="1" x14ac:dyDescent="0.3">
      <c r="B5" s="794"/>
      <c r="C5" s="795"/>
      <c r="D5" s="802"/>
      <c r="E5" s="955"/>
      <c r="G5" s="1715"/>
      <c r="H5" s="1716"/>
      <c r="I5" s="797"/>
      <c r="J5" s="1716"/>
      <c r="K5" s="797"/>
      <c r="L5" s="1716"/>
      <c r="M5" s="797"/>
      <c r="N5" s="1716"/>
      <c r="O5" s="797"/>
      <c r="P5" s="1716"/>
      <c r="Q5" s="797"/>
      <c r="R5" s="1719"/>
      <c r="S5" s="798"/>
      <c r="T5" s="956"/>
      <c r="U5" s="805" t="str">
        <f ca="1">Selbst!V5</f>
        <v>Date</v>
      </c>
      <c r="W5" s="800"/>
      <c r="X5" s="1712"/>
      <c r="Y5" s="806"/>
    </row>
    <row r="6" spans="1:27" ht="24.75" customHeight="1" x14ac:dyDescent="0.3">
      <c r="B6" s="794"/>
      <c r="C6" s="796"/>
      <c r="D6" s="807"/>
      <c r="E6" s="958"/>
      <c r="G6" s="1715"/>
      <c r="H6" s="1716"/>
      <c r="I6" s="797"/>
      <c r="J6" s="1716"/>
      <c r="K6" s="797"/>
      <c r="L6" s="1716"/>
      <c r="M6" s="797"/>
      <c r="N6" s="1716"/>
      <c r="O6" s="797"/>
      <c r="P6" s="1716"/>
      <c r="Q6" s="797"/>
      <c r="R6" s="1719"/>
      <c r="S6" s="798"/>
      <c r="T6" s="959"/>
      <c r="U6" s="808" t="str">
        <f ca="1">CONCATENATE(' '!A920,"  ",E4," / ",E3)</f>
        <v>Total image des autres :  0 / 320</v>
      </c>
      <c r="V6" s="344"/>
      <c r="W6" s="809"/>
      <c r="X6" s="809"/>
      <c r="Y6" s="809"/>
      <c r="Z6" s="810"/>
      <c r="AA6" s="344"/>
    </row>
    <row r="7" spans="1:27" s="321" customFormat="1" ht="13.5" customHeight="1" x14ac:dyDescent="0.4">
      <c r="A7" s="405"/>
      <c r="D7" s="811"/>
      <c r="E7" s="811"/>
      <c r="G7" s="809"/>
      <c r="H7" s="812">
        <f>(COUNTIF(R11:R77,1)/64)</f>
        <v>0</v>
      </c>
      <c r="I7" s="813"/>
      <c r="J7" s="812">
        <f>(COUNTIF(R11:R77,2)/64)</f>
        <v>0</v>
      </c>
      <c r="K7" s="813"/>
      <c r="L7" s="812">
        <f>(COUNTIF(R11:R77,3)/64)</f>
        <v>0</v>
      </c>
      <c r="M7" s="813"/>
      <c r="N7" s="812">
        <f>(COUNTIF(R11:R77,4)/64)</f>
        <v>0</v>
      </c>
      <c r="O7" s="813"/>
      <c r="P7" s="812">
        <f>(COUNTIF(R11:R77,5)/64)</f>
        <v>0</v>
      </c>
      <c r="Q7" s="809"/>
      <c r="R7" s="814">
        <f>IF(E3&lt;&gt;0,E4/E3,0)</f>
        <v>0</v>
      </c>
      <c r="Z7" s="405"/>
    </row>
    <row r="8" spans="1:27" ht="0.9" customHeight="1" x14ac:dyDescent="0.4">
      <c r="A8" s="815"/>
      <c r="D8" s="816"/>
      <c r="E8" s="816"/>
      <c r="G8" s="817"/>
      <c r="H8" s="817"/>
      <c r="I8" s="818"/>
      <c r="J8" s="817"/>
      <c r="K8" s="818"/>
      <c r="L8" s="817"/>
      <c r="M8" s="818"/>
      <c r="N8" s="817"/>
      <c r="O8" s="818"/>
      <c r="P8" s="817"/>
    </row>
    <row r="9" spans="1:27" ht="5.25" customHeight="1" x14ac:dyDescent="0.4">
      <c r="A9" s="815"/>
      <c r="D9" s="816"/>
      <c r="E9" s="816"/>
      <c r="G9" s="817"/>
      <c r="H9" s="817"/>
      <c r="I9" s="818"/>
      <c r="J9" s="817"/>
      <c r="K9" s="818"/>
      <c r="L9" s="817"/>
      <c r="M9" s="818"/>
      <c r="N9" s="817"/>
      <c r="O9" s="818"/>
      <c r="P9" s="817"/>
    </row>
    <row r="10" spans="1:27" ht="30.75" customHeight="1" x14ac:dyDescent="0.3">
      <c r="B10" s="963">
        <v>1</v>
      </c>
      <c r="C10" s="822"/>
      <c r="D10" s="1713" t="str">
        <f ca="1">' '!A846</f>
        <v>COMPETENCES PERSONNELLES</v>
      </c>
      <c r="E10" s="1713"/>
      <c r="F10" s="1713"/>
      <c r="G10" s="1713">
        <f>SUM(B167:B170)</f>
        <v>0</v>
      </c>
      <c r="H10" s="1713"/>
      <c r="I10" s="1713"/>
      <c r="J10" s="824"/>
      <c r="K10" s="824"/>
      <c r="L10" s="1714"/>
      <c r="M10" s="1714"/>
      <c r="N10" s="964">
        <f>SUM(R11:R26)</f>
        <v>0</v>
      </c>
      <c r="O10" s="965" t="s">
        <v>220</v>
      </c>
      <c r="P10" s="964">
        <v>80</v>
      </c>
      <c r="Q10" s="823"/>
      <c r="R10" s="966"/>
      <c r="S10" s="828"/>
      <c r="T10" s="828"/>
      <c r="U10" s="968" t="str">
        <f ca="1">' '!A914</f>
        <v>Remarques</v>
      </c>
      <c r="W10" s="324"/>
      <c r="X10" s="324"/>
      <c r="Y10" s="830"/>
      <c r="Z10" s="831"/>
    </row>
    <row r="11" spans="1:27" ht="24.9" customHeight="1" x14ac:dyDescent="0.3">
      <c r="A11" s="969" t="e">
        <f>ABS(R11-#REF!)</f>
        <v>#REF!</v>
      </c>
      <c r="B11" s="833">
        <v>1.1000000000000001</v>
      </c>
      <c r="C11" s="980"/>
      <c r="D11" s="999" t="str">
        <f ca="1">' '!A847</f>
        <v>Loyauté</v>
      </c>
      <c r="E11" s="999"/>
      <c r="F11" s="1000"/>
      <c r="G11" s="1001"/>
      <c r="H11" s="1001"/>
      <c r="I11" s="1001"/>
      <c r="J11" s="1001"/>
      <c r="K11" s="1001"/>
      <c r="L11" s="1001"/>
      <c r="M11" s="1001"/>
      <c r="N11" s="1001"/>
      <c r="O11" s="1001"/>
      <c r="P11" s="1001"/>
      <c r="Q11" s="1001"/>
      <c r="R11" s="974"/>
      <c r="S11" s="976"/>
      <c r="T11" s="976"/>
      <c r="U11" s="1718"/>
      <c r="W11" s="324"/>
      <c r="X11" s="324"/>
      <c r="Y11" s="976"/>
      <c r="Z11" s="324"/>
    </row>
    <row r="12" spans="1:27" ht="24.9" customHeight="1" x14ac:dyDescent="0.3">
      <c r="A12" s="969" t="e">
        <f>ABS(R12-#REF!)</f>
        <v>#REF!</v>
      </c>
      <c r="B12" s="841">
        <v>1.2</v>
      </c>
      <c r="C12" s="842"/>
      <c r="D12" s="1002" t="str">
        <f ca="1">' '!A848</f>
        <v>Attitude éthique</v>
      </c>
      <c r="E12" s="1002"/>
      <c r="F12" s="795"/>
      <c r="G12" s="1003"/>
      <c r="H12" s="1003"/>
      <c r="I12" s="1003"/>
      <c r="J12" s="1003"/>
      <c r="K12" s="1003"/>
      <c r="L12" s="1003"/>
      <c r="M12" s="1003"/>
      <c r="N12" s="1003"/>
      <c r="O12" s="1003"/>
      <c r="P12" s="1003"/>
      <c r="Q12" s="1003"/>
      <c r="R12" s="978"/>
      <c r="S12" s="976"/>
      <c r="T12" s="976"/>
      <c r="U12" s="1718"/>
      <c r="W12" s="324"/>
      <c r="X12" s="324"/>
      <c r="Y12" s="976"/>
      <c r="Z12" s="324"/>
    </row>
    <row r="13" spans="1:27" ht="24.9" customHeight="1" x14ac:dyDescent="0.3">
      <c r="A13" s="969" t="e">
        <f>ABS(R13-#REF!)</f>
        <v>#REF!</v>
      </c>
      <c r="B13" s="833">
        <v>1.3</v>
      </c>
      <c r="C13" s="980"/>
      <c r="D13" s="999" t="str">
        <f ca="1">' '!A849</f>
        <v>Crédibilité</v>
      </c>
      <c r="E13" s="999"/>
      <c r="F13" s="1000"/>
      <c r="G13" s="1001"/>
      <c r="H13" s="1001"/>
      <c r="I13" s="1001"/>
      <c r="J13" s="1001"/>
      <c r="K13" s="1001"/>
      <c r="L13" s="1001"/>
      <c r="M13" s="1001"/>
      <c r="N13" s="1001"/>
      <c r="O13" s="1001"/>
      <c r="P13" s="1001"/>
      <c r="Q13" s="1001"/>
      <c r="R13" s="974"/>
      <c r="S13" s="976"/>
      <c r="T13" s="976"/>
      <c r="U13" s="1718"/>
      <c r="W13" s="324"/>
      <c r="X13" s="324"/>
      <c r="Y13" s="976"/>
      <c r="Z13" s="324"/>
    </row>
    <row r="14" spans="1:27" ht="24.9" customHeight="1" x14ac:dyDescent="0.3">
      <c r="A14" s="969" t="e">
        <f>ABS(R14-#REF!)</f>
        <v>#REF!</v>
      </c>
      <c r="B14" s="841">
        <v>1.4</v>
      </c>
      <c r="C14" s="842"/>
      <c r="D14" s="1002" t="str">
        <f ca="1">' '!A850</f>
        <v>Responsabilité personnelle</v>
      </c>
      <c r="E14" s="1002"/>
      <c r="F14" s="795"/>
      <c r="G14" s="1003"/>
      <c r="H14" s="1003"/>
      <c r="I14" s="1003"/>
      <c r="J14" s="1003"/>
      <c r="K14" s="1003"/>
      <c r="L14" s="1003"/>
      <c r="M14" s="1003"/>
      <c r="N14" s="1003"/>
      <c r="O14" s="1003"/>
      <c r="P14" s="1003"/>
      <c r="Q14" s="1003"/>
      <c r="R14" s="978"/>
      <c r="S14" s="976"/>
      <c r="T14" s="976"/>
      <c r="U14" s="1718"/>
      <c r="W14" s="324"/>
      <c r="X14" s="324"/>
      <c r="Y14" s="976"/>
      <c r="Z14" s="324"/>
    </row>
    <row r="15" spans="1:27" ht="24.9" customHeight="1" x14ac:dyDescent="0.3">
      <c r="A15" s="969" t="e">
        <f>ABS(R15-#REF!)</f>
        <v>#REF!</v>
      </c>
      <c r="B15" s="833">
        <v>1.5</v>
      </c>
      <c r="C15" s="980"/>
      <c r="D15" s="999" t="str">
        <f ca="1">' '!A851</f>
        <v>Dévouement à la tâche</v>
      </c>
      <c r="E15" s="999"/>
      <c r="F15" s="1000"/>
      <c r="G15" s="1001"/>
      <c r="H15" s="1001"/>
      <c r="I15" s="1001"/>
      <c r="J15" s="1001"/>
      <c r="K15" s="1001"/>
      <c r="L15" s="1001"/>
      <c r="M15" s="1001"/>
      <c r="N15" s="1001"/>
      <c r="O15" s="1001"/>
      <c r="P15" s="1001"/>
      <c r="Q15" s="1001"/>
      <c r="R15" s="974"/>
      <c r="S15" s="976"/>
      <c r="T15" s="976"/>
      <c r="U15" s="1718"/>
      <c r="W15" s="324"/>
      <c r="X15" s="324"/>
      <c r="Y15" s="976"/>
      <c r="Z15" s="324"/>
    </row>
    <row r="16" spans="1:27" ht="24.9" customHeight="1" x14ac:dyDescent="0.3">
      <c r="A16" s="969" t="e">
        <f>ABS(R16-#REF!)</f>
        <v>#REF!</v>
      </c>
      <c r="B16" s="841">
        <v>1.6</v>
      </c>
      <c r="C16" s="842"/>
      <c r="D16" s="1002" t="str">
        <f ca="1">' '!A852</f>
        <v xml:space="preserve">Autogestion </v>
      </c>
      <c r="E16" s="1002"/>
      <c r="F16" s="795"/>
      <c r="G16" s="1003"/>
      <c r="H16" s="1003"/>
      <c r="I16" s="1003"/>
      <c r="J16" s="1003"/>
      <c r="K16" s="1003"/>
      <c r="L16" s="1003"/>
      <c r="M16" s="1003"/>
      <c r="N16" s="1003"/>
      <c r="O16" s="1003"/>
      <c r="P16" s="1003"/>
      <c r="Q16" s="1003"/>
      <c r="R16" s="978"/>
      <c r="S16" s="976"/>
      <c r="T16" s="976"/>
      <c r="U16" s="1718"/>
      <c r="W16" s="324"/>
      <c r="X16" s="324"/>
      <c r="Y16" s="976"/>
      <c r="Z16" s="324"/>
    </row>
    <row r="17" spans="1:27" ht="24.9" customHeight="1" x14ac:dyDescent="0.3">
      <c r="A17" s="969" t="e">
        <f>ABS(R17-#REF!)</f>
        <v>#REF!</v>
      </c>
      <c r="B17" s="833">
        <v>1.7</v>
      </c>
      <c r="C17" s="980"/>
      <c r="D17" s="999" t="str">
        <f ca="1">' '!A853</f>
        <v>Capacité créatrice</v>
      </c>
      <c r="E17" s="999"/>
      <c r="F17" s="1000"/>
      <c r="G17" s="1001"/>
      <c r="H17" s="1001"/>
      <c r="I17" s="1001"/>
      <c r="J17" s="1001"/>
      <c r="K17" s="1001"/>
      <c r="L17" s="1001"/>
      <c r="M17" s="1001"/>
      <c r="N17" s="1001"/>
      <c r="O17" s="1001"/>
      <c r="P17" s="1001"/>
      <c r="Q17" s="1001"/>
      <c r="R17" s="974"/>
      <c r="S17" s="976"/>
      <c r="T17" s="976"/>
      <c r="U17" s="1718"/>
      <c r="W17" s="324"/>
      <c r="X17" s="324"/>
      <c r="Y17" s="976"/>
      <c r="Z17" s="324"/>
    </row>
    <row r="18" spans="1:27" ht="24.9" customHeight="1" x14ac:dyDescent="0.3">
      <c r="A18" s="969" t="e">
        <f>ABS(R18-#REF!)</f>
        <v>#REF!</v>
      </c>
      <c r="B18" s="841">
        <v>1.8</v>
      </c>
      <c r="C18" s="842"/>
      <c r="D18" s="1002" t="str">
        <f ca="1">' '!A854</f>
        <v>Ouverture au changement</v>
      </c>
      <c r="E18" s="1002"/>
      <c r="F18" s="795"/>
      <c r="G18" s="1003"/>
      <c r="H18" s="1003"/>
      <c r="I18" s="1003"/>
      <c r="J18" s="1003"/>
      <c r="K18" s="1003"/>
      <c r="L18" s="1003"/>
      <c r="M18" s="1003"/>
      <c r="N18" s="1003"/>
      <c r="O18" s="1003"/>
      <c r="P18" s="1003"/>
      <c r="Q18" s="1003"/>
      <c r="R18" s="978"/>
      <c r="S18" s="976"/>
      <c r="T18" s="976"/>
      <c r="U18" s="1718"/>
      <c r="W18" s="324"/>
      <c r="X18" s="324"/>
      <c r="Y18" s="976"/>
      <c r="Z18" s="324"/>
    </row>
    <row r="19" spans="1:27" ht="24.9" customHeight="1" x14ac:dyDescent="0.3">
      <c r="A19" s="969" t="e">
        <f>ABS(R19-#REF!)</f>
        <v>#REF!</v>
      </c>
      <c r="B19" s="833">
        <v>1.9</v>
      </c>
      <c r="C19" s="980"/>
      <c r="D19" s="999" t="str">
        <f ca="1">' '!A855</f>
        <v>Humour</v>
      </c>
      <c r="E19" s="999"/>
      <c r="F19" s="1000"/>
      <c r="G19" s="1001"/>
      <c r="H19" s="1001"/>
      <c r="I19" s="1001"/>
      <c r="J19" s="1001"/>
      <c r="K19" s="1001"/>
      <c r="L19" s="1001"/>
      <c r="M19" s="1001"/>
      <c r="N19" s="1001"/>
      <c r="O19" s="1001"/>
      <c r="P19" s="1001"/>
      <c r="Q19" s="1001"/>
      <c r="R19" s="974"/>
      <c r="S19" s="976"/>
      <c r="T19" s="976"/>
      <c r="U19" s="1718"/>
      <c r="W19" s="324"/>
      <c r="X19" s="324"/>
      <c r="Y19" s="976"/>
      <c r="Z19" s="324"/>
    </row>
    <row r="20" spans="1:27" ht="24.9" customHeight="1" x14ac:dyDescent="0.3">
      <c r="A20" s="969" t="e">
        <f>ABS(R20-#REF!)</f>
        <v>#REF!</v>
      </c>
      <c r="B20" s="1004">
        <v>1.1000000000000001</v>
      </c>
      <c r="C20" s="842"/>
      <c r="D20" s="1002" t="str">
        <f ca="1">' '!A856</f>
        <v>Serviabilité</v>
      </c>
      <c r="E20" s="1002"/>
      <c r="F20" s="795"/>
      <c r="G20" s="1003"/>
      <c r="H20" s="1003"/>
      <c r="I20" s="1003"/>
      <c r="J20" s="1003"/>
      <c r="K20" s="1003"/>
      <c r="L20" s="1003"/>
      <c r="M20" s="1003"/>
      <c r="N20" s="1003"/>
      <c r="O20" s="1003"/>
      <c r="P20" s="1003"/>
      <c r="Q20" s="1003"/>
      <c r="R20" s="978"/>
      <c r="S20" s="976"/>
      <c r="T20" s="976"/>
      <c r="U20" s="1718"/>
      <c r="W20" s="324"/>
      <c r="X20" s="324"/>
      <c r="Y20" s="976"/>
      <c r="Z20" s="324"/>
    </row>
    <row r="21" spans="1:27" ht="24.9" customHeight="1" x14ac:dyDescent="0.3">
      <c r="A21" s="969" t="e">
        <f>ABS(R21-#REF!)</f>
        <v>#REF!</v>
      </c>
      <c r="B21" s="1005">
        <v>1.1100000000000001</v>
      </c>
      <c r="C21" s="980"/>
      <c r="D21" s="999" t="str">
        <f ca="1">' '!A857</f>
        <v>Stimulation des collaborateurs</v>
      </c>
      <c r="E21" s="999"/>
      <c r="F21" s="1000"/>
      <c r="G21" s="1001"/>
      <c r="H21" s="1001"/>
      <c r="I21" s="1001"/>
      <c r="J21" s="1001"/>
      <c r="K21" s="1001"/>
      <c r="L21" s="1001"/>
      <c r="M21" s="1001"/>
      <c r="N21" s="1001"/>
      <c r="O21" s="1001"/>
      <c r="P21" s="1001"/>
      <c r="Q21" s="1001"/>
      <c r="R21" s="974"/>
      <c r="S21" s="976"/>
      <c r="T21" s="976"/>
      <c r="U21" s="1718"/>
      <c r="W21" s="324"/>
      <c r="X21" s="324"/>
      <c r="Y21" s="976"/>
      <c r="Z21" s="324"/>
    </row>
    <row r="22" spans="1:27" ht="24.9" customHeight="1" x14ac:dyDescent="0.3">
      <c r="A22" s="969" t="e">
        <f>ABS(R22-#REF!)</f>
        <v>#REF!</v>
      </c>
      <c r="B22" s="1004">
        <v>1.1200000000000001</v>
      </c>
      <c r="C22" s="842"/>
      <c r="D22" s="1002" t="str">
        <f ca="1">' '!A858</f>
        <v>Délégation</v>
      </c>
      <c r="E22" s="1002"/>
      <c r="F22" s="795"/>
      <c r="G22" s="1003"/>
      <c r="H22" s="1003"/>
      <c r="I22" s="1003"/>
      <c r="J22" s="1003"/>
      <c r="K22" s="1003"/>
      <c r="L22" s="1003"/>
      <c r="M22" s="1003"/>
      <c r="N22" s="1003"/>
      <c r="O22" s="1003"/>
      <c r="P22" s="1003"/>
      <c r="Q22" s="1003"/>
      <c r="R22" s="978"/>
      <c r="S22" s="976"/>
      <c r="T22" s="976"/>
      <c r="U22" s="1718"/>
      <c r="W22" s="324"/>
      <c r="X22" s="324"/>
      <c r="Y22" s="976"/>
      <c r="Z22" s="324"/>
    </row>
    <row r="23" spans="1:27" ht="24.9" customHeight="1" x14ac:dyDescent="0.3">
      <c r="A23" s="969" t="e">
        <f>ABS(R23-#REF!)</f>
        <v>#REF!</v>
      </c>
      <c r="B23" s="1005">
        <v>1.1299999999999999</v>
      </c>
      <c r="C23" s="980"/>
      <c r="D23" s="999" t="str">
        <f ca="1">' '!A859</f>
        <v>Disposition à apprendre</v>
      </c>
      <c r="E23" s="999"/>
      <c r="F23" s="1000"/>
      <c r="G23" s="1001"/>
      <c r="H23" s="1001"/>
      <c r="I23" s="1001"/>
      <c r="J23" s="1001"/>
      <c r="K23" s="1001"/>
      <c r="L23" s="1001"/>
      <c r="M23" s="1001"/>
      <c r="N23" s="1001"/>
      <c r="O23" s="1001"/>
      <c r="P23" s="1001"/>
      <c r="Q23" s="1001"/>
      <c r="R23" s="974"/>
      <c r="S23" s="976"/>
      <c r="T23" s="976"/>
      <c r="U23" s="1718"/>
      <c r="W23" s="324"/>
      <c r="X23" s="324"/>
      <c r="Y23" s="976"/>
      <c r="Z23" s="324"/>
    </row>
    <row r="24" spans="1:27" ht="24.9" customHeight="1" x14ac:dyDescent="0.3">
      <c r="A24" s="969" t="e">
        <f>ABS(R24-#REF!)</f>
        <v>#REF!</v>
      </c>
      <c r="B24" s="1004">
        <v>1.1399999999999999</v>
      </c>
      <c r="C24" s="842"/>
      <c r="D24" s="1002" t="str">
        <f ca="1">' '!A860</f>
        <v>Pensée holistique</v>
      </c>
      <c r="E24" s="1002"/>
      <c r="F24" s="795"/>
      <c r="G24" s="1003"/>
      <c r="H24" s="1003"/>
      <c r="I24" s="1003"/>
      <c r="J24" s="1003"/>
      <c r="K24" s="1003"/>
      <c r="L24" s="1003"/>
      <c r="M24" s="1003"/>
      <c r="N24" s="1003"/>
      <c r="O24" s="1003"/>
      <c r="P24" s="1003"/>
      <c r="Q24" s="1003"/>
      <c r="R24" s="978"/>
      <c r="S24" s="976"/>
      <c r="T24" s="976"/>
      <c r="U24" s="1718"/>
      <c r="W24" s="324"/>
      <c r="X24" s="324"/>
      <c r="Y24" s="976"/>
      <c r="Z24" s="324"/>
    </row>
    <row r="25" spans="1:27" ht="24.9" customHeight="1" x14ac:dyDescent="0.3">
      <c r="A25" s="969" t="e">
        <f>ABS(R25-#REF!)</f>
        <v>#REF!</v>
      </c>
      <c r="B25" s="1005">
        <v>1.1499999999999999</v>
      </c>
      <c r="C25" s="980"/>
      <c r="D25" s="999" t="str">
        <f ca="1">' '!A861</f>
        <v>Discipline</v>
      </c>
      <c r="E25" s="999"/>
      <c r="F25" s="1000"/>
      <c r="G25" s="1001"/>
      <c r="H25" s="1001"/>
      <c r="I25" s="1001"/>
      <c r="J25" s="1001"/>
      <c r="K25" s="1001"/>
      <c r="L25" s="1001"/>
      <c r="M25" s="1001"/>
      <c r="N25" s="1001"/>
      <c r="O25" s="1001"/>
      <c r="P25" s="1001"/>
      <c r="Q25" s="1001"/>
      <c r="R25" s="974"/>
      <c r="S25" s="976"/>
      <c r="T25" s="976"/>
      <c r="U25" s="1718"/>
      <c r="W25" s="324"/>
      <c r="X25" s="324"/>
      <c r="Y25" s="976"/>
      <c r="Z25" s="324"/>
    </row>
    <row r="26" spans="1:27" ht="24.9" customHeight="1" x14ac:dyDescent="0.3">
      <c r="A26" s="969" t="e">
        <f>ABS(R26-#REF!)</f>
        <v>#REF!</v>
      </c>
      <c r="B26" s="1004">
        <v>1.1599999999999999</v>
      </c>
      <c r="C26" s="842"/>
      <c r="D26" s="1002" t="str">
        <f ca="1">' '!A862</f>
        <v>Fiabilité</v>
      </c>
      <c r="E26" s="1002"/>
      <c r="F26" s="795"/>
      <c r="G26" s="1003"/>
      <c r="H26" s="1003"/>
      <c r="I26" s="1003"/>
      <c r="J26" s="1003"/>
      <c r="K26" s="1003"/>
      <c r="L26" s="1003"/>
      <c r="M26" s="1003"/>
      <c r="N26" s="1003"/>
      <c r="O26" s="1003"/>
      <c r="P26" s="1003"/>
      <c r="Q26" s="1003"/>
      <c r="R26" s="978"/>
      <c r="S26" s="976"/>
      <c r="T26" s="976"/>
      <c r="U26" s="1718"/>
      <c r="W26" s="324"/>
      <c r="X26" s="324"/>
      <c r="Y26" s="976"/>
      <c r="Z26" s="324"/>
    </row>
    <row r="27" spans="1:27" s="980" customFormat="1" ht="30.75" customHeight="1" x14ac:dyDescent="0.25">
      <c r="B27" s="963">
        <v>2</v>
      </c>
      <c r="C27" s="977"/>
      <c r="D27" s="1713" t="str">
        <f ca="1">' '!A863</f>
        <v>COMPETENCES D'ACTION</v>
      </c>
      <c r="E27" s="1713"/>
      <c r="F27" s="1713"/>
      <c r="G27" s="1713">
        <f>SUM(B184:B187)</f>
        <v>0</v>
      </c>
      <c r="H27" s="1713"/>
      <c r="I27" s="1713"/>
      <c r="J27" s="824"/>
      <c r="K27" s="824"/>
      <c r="L27" s="1714"/>
      <c r="M27" s="1714"/>
      <c r="N27" s="964">
        <f>SUM(R28:R43)</f>
        <v>0</v>
      </c>
      <c r="O27" s="965" t="s">
        <v>220</v>
      </c>
      <c r="P27" s="964">
        <v>80</v>
      </c>
      <c r="Q27" s="823"/>
      <c r="R27" s="966"/>
      <c r="S27" s="828"/>
      <c r="T27" s="828"/>
      <c r="U27" s="968" t="str">
        <f ca="1">$U$10</f>
        <v>Remarques</v>
      </c>
      <c r="Y27" s="830"/>
    </row>
    <row r="28" spans="1:27" ht="24.9" customHeight="1" x14ac:dyDescent="0.3">
      <c r="A28" s="969" t="e">
        <f>ABS(R28-#REF!)</f>
        <v>#REF!</v>
      </c>
      <c r="B28" s="833">
        <v>2.1</v>
      </c>
      <c r="C28" s="980"/>
      <c r="D28" s="999" t="str">
        <f ca="1">' '!A864</f>
        <v>Faculté de décision</v>
      </c>
      <c r="E28" s="999"/>
      <c r="F28" s="1000"/>
      <c r="G28" s="1001"/>
      <c r="H28" s="1001"/>
      <c r="I28" s="1001"/>
      <c r="J28" s="1001"/>
      <c r="K28" s="1001"/>
      <c r="L28" s="1001"/>
      <c r="M28" s="1001"/>
      <c r="N28" s="1001"/>
      <c r="O28" s="1001"/>
      <c r="P28" s="1001"/>
      <c r="Q28" s="1001"/>
      <c r="R28" s="974"/>
      <c r="S28" s="976"/>
      <c r="T28" s="976"/>
      <c r="U28" s="1718"/>
      <c r="W28" s="324"/>
      <c r="X28" s="324"/>
      <c r="Y28" s="976"/>
      <c r="Z28" s="324"/>
    </row>
    <row r="29" spans="1:27" ht="24.9" customHeight="1" x14ac:dyDescent="0.3">
      <c r="A29" s="969" t="e">
        <f>ABS(R29-#REF!)</f>
        <v>#REF!</v>
      </c>
      <c r="B29" s="841">
        <v>2.2000000000000002</v>
      </c>
      <c r="C29" s="842"/>
      <c r="D29" s="1002" t="str">
        <f ca="1">' '!A865</f>
        <v>Volonté de créer</v>
      </c>
      <c r="E29" s="1002"/>
      <c r="F29" s="795"/>
      <c r="G29" s="1003"/>
      <c r="H29" s="1003"/>
      <c r="I29" s="1003"/>
      <c r="J29" s="1003"/>
      <c r="K29" s="1003"/>
      <c r="L29" s="1003"/>
      <c r="M29" s="1003"/>
      <c r="N29" s="1003"/>
      <c r="O29" s="1003"/>
      <c r="P29" s="1003"/>
      <c r="Q29" s="1003"/>
      <c r="R29" s="978"/>
      <c r="S29" s="976"/>
      <c r="T29" s="976"/>
      <c r="U29" s="1718"/>
      <c r="V29" s="981"/>
      <c r="W29" s="324"/>
      <c r="X29" s="324"/>
      <c r="Y29" s="976"/>
      <c r="Z29" s="981"/>
      <c r="AA29" s="981"/>
    </row>
    <row r="30" spans="1:27" ht="24.9" customHeight="1" x14ac:dyDescent="0.3">
      <c r="A30" s="969" t="e">
        <f>ABS(R30-#REF!)</f>
        <v>#REF!</v>
      </c>
      <c r="B30" s="833">
        <v>2.2999999999999998</v>
      </c>
      <c r="C30" s="980"/>
      <c r="D30" s="999" t="str">
        <f ca="1">' '!A866</f>
        <v>Goût de l'innovation</v>
      </c>
      <c r="E30" s="999"/>
      <c r="F30" s="1000"/>
      <c r="G30" s="1001"/>
      <c r="H30" s="1001"/>
      <c r="I30" s="1001"/>
      <c r="J30" s="1001"/>
      <c r="K30" s="1001"/>
      <c r="L30" s="1001"/>
      <c r="M30" s="1001"/>
      <c r="N30" s="1001"/>
      <c r="O30" s="1001"/>
      <c r="P30" s="1001"/>
      <c r="Q30" s="1001"/>
      <c r="R30" s="974"/>
      <c r="S30" s="976"/>
      <c r="T30" s="976"/>
      <c r="U30" s="1718"/>
      <c r="W30" s="324"/>
      <c r="X30" s="324"/>
      <c r="Y30" s="976"/>
    </row>
    <row r="31" spans="1:27" ht="24.9" customHeight="1" x14ac:dyDescent="0.3">
      <c r="A31" s="969" t="e">
        <f>ABS(R31-#REF!)</f>
        <v>#REF!</v>
      </c>
      <c r="B31" s="841">
        <v>2.4</v>
      </c>
      <c r="C31" s="842"/>
      <c r="D31" s="1002" t="str">
        <f ca="1">' '!A867</f>
        <v>Endurance</v>
      </c>
      <c r="E31" s="1002"/>
      <c r="F31" s="795"/>
      <c r="G31" s="1003"/>
      <c r="H31" s="1003"/>
      <c r="I31" s="1003"/>
      <c r="J31" s="1003"/>
      <c r="K31" s="1003"/>
      <c r="L31" s="1003"/>
      <c r="M31" s="1003"/>
      <c r="N31" s="1003"/>
      <c r="O31" s="1003"/>
      <c r="P31" s="1003"/>
      <c r="Q31" s="1003"/>
      <c r="R31" s="978"/>
      <c r="S31" s="976"/>
      <c r="T31" s="976"/>
      <c r="U31" s="1718"/>
      <c r="W31" s="324"/>
      <c r="X31" s="324"/>
      <c r="Y31" s="976"/>
    </row>
    <row r="32" spans="1:27" ht="24.9" customHeight="1" x14ac:dyDescent="0.3">
      <c r="A32" s="969" t="e">
        <f>ABS(R32-#REF!)</f>
        <v>#REF!</v>
      </c>
      <c r="B32" s="833">
        <v>2.5</v>
      </c>
      <c r="C32" s="980"/>
      <c r="D32" s="999" t="str">
        <f ca="1">' '!A868</f>
        <v>Dynamisme (volition)</v>
      </c>
      <c r="E32" s="999"/>
      <c r="F32" s="1000"/>
      <c r="G32" s="1001"/>
      <c r="H32" s="1001"/>
      <c r="I32" s="1001"/>
      <c r="J32" s="1001"/>
      <c r="K32" s="1001"/>
      <c r="L32" s="1001"/>
      <c r="M32" s="1001"/>
      <c r="N32" s="1001"/>
      <c r="O32" s="1001"/>
      <c r="P32" s="1001"/>
      <c r="Q32" s="1001"/>
      <c r="R32" s="974"/>
      <c r="S32" s="976"/>
      <c r="T32" s="976"/>
      <c r="U32" s="1718"/>
      <c r="W32" s="324"/>
      <c r="X32" s="324"/>
      <c r="Y32" s="976"/>
    </row>
    <row r="33" spans="1:25" ht="24.9" customHeight="1" x14ac:dyDescent="0.3">
      <c r="A33" s="969" t="e">
        <f>ABS(R33-#REF!)</f>
        <v>#REF!</v>
      </c>
      <c r="B33" s="841">
        <v>2.6</v>
      </c>
      <c r="C33" s="842"/>
      <c r="D33" s="1002" t="str">
        <f ca="1">' '!A869</f>
        <v>Mobilité</v>
      </c>
      <c r="E33" s="1002"/>
      <c r="F33" s="795"/>
      <c r="G33" s="1003"/>
      <c r="H33" s="1003"/>
      <c r="I33" s="1003"/>
      <c r="J33" s="1003"/>
      <c r="K33" s="1003"/>
      <c r="L33" s="1003"/>
      <c r="M33" s="1003"/>
      <c r="N33" s="1003"/>
      <c r="O33" s="1003"/>
      <c r="P33" s="1003"/>
      <c r="Q33" s="1003"/>
      <c r="R33" s="978"/>
      <c r="S33" s="976"/>
      <c r="T33" s="976"/>
      <c r="U33" s="1718"/>
      <c r="W33" s="324"/>
      <c r="X33" s="324"/>
      <c r="Y33" s="976"/>
    </row>
    <row r="34" spans="1:25" ht="24.9" customHeight="1" x14ac:dyDescent="0.3">
      <c r="A34" s="969" t="e">
        <f>ABS(R34-#REF!)</f>
        <v>#REF!</v>
      </c>
      <c r="B34" s="833">
        <v>2.7</v>
      </c>
      <c r="C34" s="980"/>
      <c r="D34" s="999" t="str">
        <f ca="1">' '!A870</f>
        <v xml:space="preserve">Capacité d'exécution </v>
      </c>
      <c r="E34" s="999"/>
      <c r="F34" s="1000"/>
      <c r="G34" s="1001"/>
      <c r="H34" s="1001"/>
      <c r="I34" s="1001"/>
      <c r="J34" s="1001"/>
      <c r="K34" s="1001"/>
      <c r="L34" s="1001"/>
      <c r="M34" s="1001"/>
      <c r="N34" s="1001"/>
      <c r="O34" s="1001"/>
      <c r="P34" s="1001"/>
      <c r="Q34" s="1001"/>
      <c r="R34" s="974"/>
      <c r="S34" s="976"/>
      <c r="T34" s="976"/>
      <c r="U34" s="1718"/>
      <c r="W34" s="324"/>
      <c r="X34" s="324"/>
      <c r="Y34" s="976"/>
    </row>
    <row r="35" spans="1:25" ht="24.9" customHeight="1" x14ac:dyDescent="0.3">
      <c r="A35" s="969" t="e">
        <f>ABS(R35-#REF!)</f>
        <v>#REF!</v>
      </c>
      <c r="B35" s="841">
        <v>2.8</v>
      </c>
      <c r="C35" s="842"/>
      <c r="D35" s="1002" t="str">
        <f ca="1">' '!A871</f>
        <v>Esprit d'initiative</v>
      </c>
      <c r="E35" s="1002"/>
      <c r="F35" s="795"/>
      <c r="G35" s="1003"/>
      <c r="H35" s="1003"/>
      <c r="I35" s="1003"/>
      <c r="J35" s="1003"/>
      <c r="K35" s="1003"/>
      <c r="L35" s="1003"/>
      <c r="M35" s="1003"/>
      <c r="N35" s="1003"/>
      <c r="O35" s="1003"/>
      <c r="P35" s="1003"/>
      <c r="Q35" s="1003"/>
      <c r="R35" s="978"/>
      <c r="S35" s="976"/>
      <c r="T35" s="976"/>
      <c r="U35" s="1718"/>
      <c r="W35" s="324"/>
      <c r="X35" s="324"/>
      <c r="Y35" s="976"/>
    </row>
    <row r="36" spans="1:25" ht="24.9" customHeight="1" x14ac:dyDescent="0.3">
      <c r="A36" s="969" t="e">
        <f>ABS(R36-#REF!)</f>
        <v>#REF!</v>
      </c>
      <c r="B36" s="833">
        <v>2.9</v>
      </c>
      <c r="C36" s="980"/>
      <c r="D36" s="999" t="str">
        <f ca="1">' '!A872</f>
        <v>Optimisme</v>
      </c>
      <c r="E36" s="999"/>
      <c r="F36" s="1000"/>
      <c r="G36" s="1001"/>
      <c r="H36" s="1001"/>
      <c r="I36" s="1001"/>
      <c r="J36" s="1001"/>
      <c r="K36" s="1001"/>
      <c r="L36" s="1001"/>
      <c r="M36" s="1001"/>
      <c r="N36" s="1001"/>
      <c r="O36" s="1001"/>
      <c r="P36" s="1001"/>
      <c r="Q36" s="1001"/>
      <c r="R36" s="974"/>
      <c r="S36" s="976"/>
      <c r="T36" s="976"/>
      <c r="U36" s="1718"/>
      <c r="W36" s="324"/>
      <c r="X36" s="324"/>
      <c r="Y36" s="976"/>
    </row>
    <row r="37" spans="1:25" ht="24.9" customHeight="1" x14ac:dyDescent="0.3">
      <c r="A37" s="969" t="e">
        <f>ABS(R37-#REF!)</f>
        <v>#REF!</v>
      </c>
      <c r="B37" s="1004">
        <v>2.1</v>
      </c>
      <c r="C37" s="842"/>
      <c r="D37" s="1002" t="str">
        <f ca="1">' '!A873</f>
        <v>Engagement social</v>
      </c>
      <c r="E37" s="1002"/>
      <c r="F37" s="795"/>
      <c r="G37" s="1003"/>
      <c r="H37" s="1003"/>
      <c r="I37" s="1003"/>
      <c r="J37" s="1003"/>
      <c r="K37" s="1003"/>
      <c r="L37" s="1003"/>
      <c r="M37" s="1003"/>
      <c r="N37" s="1003"/>
      <c r="O37" s="1003"/>
      <c r="P37" s="1003"/>
      <c r="Q37" s="1003"/>
      <c r="R37" s="978"/>
      <c r="S37" s="976"/>
      <c r="T37" s="976"/>
      <c r="U37" s="1718"/>
      <c r="W37" s="324"/>
      <c r="X37" s="324"/>
      <c r="Y37" s="976"/>
    </row>
    <row r="38" spans="1:25" ht="24.9" customHeight="1" x14ac:dyDescent="0.3">
      <c r="A38" s="969" t="e">
        <f>ABS(R38-#REF!)</f>
        <v>#REF!</v>
      </c>
      <c r="B38" s="1005">
        <v>2.11</v>
      </c>
      <c r="C38" s="980"/>
      <c r="D38" s="999" t="str">
        <f ca="1">' '!A874</f>
        <v>Incitation</v>
      </c>
      <c r="E38" s="999"/>
      <c r="F38" s="1000"/>
      <c r="G38" s="1001"/>
      <c r="H38" s="1001"/>
      <c r="I38" s="1001"/>
      <c r="J38" s="1001"/>
      <c r="K38" s="1001"/>
      <c r="L38" s="1001"/>
      <c r="M38" s="1001"/>
      <c r="N38" s="1001"/>
      <c r="O38" s="1001"/>
      <c r="P38" s="1001"/>
      <c r="Q38" s="1001"/>
      <c r="R38" s="974"/>
      <c r="S38" s="976"/>
      <c r="T38" s="976"/>
      <c r="U38" s="1718"/>
      <c r="W38" s="324"/>
      <c r="X38" s="324"/>
      <c r="Y38" s="976"/>
    </row>
    <row r="39" spans="1:25" ht="24.9" customHeight="1" x14ac:dyDescent="0.3">
      <c r="A39" s="969" t="e">
        <f>ABS(R39-#REF!)</f>
        <v>#REF!</v>
      </c>
      <c r="B39" s="1004">
        <v>2.12</v>
      </c>
      <c r="C39" s="842"/>
      <c r="D39" s="1002" t="str">
        <f ca="1">' '!A875</f>
        <v>Esprit de repartie</v>
      </c>
      <c r="E39" s="1002"/>
      <c r="F39" s="795"/>
      <c r="G39" s="1003"/>
      <c r="H39" s="1003"/>
      <c r="I39" s="1003"/>
      <c r="J39" s="1003"/>
      <c r="K39" s="1003"/>
      <c r="L39" s="1003"/>
      <c r="M39" s="1003"/>
      <c r="N39" s="1003"/>
      <c r="O39" s="1003"/>
      <c r="P39" s="1003"/>
      <c r="Q39" s="1003"/>
      <c r="R39" s="978"/>
      <c r="S39" s="976"/>
      <c r="T39" s="976"/>
      <c r="U39" s="1718"/>
      <c r="W39" s="324"/>
      <c r="X39" s="324"/>
      <c r="Y39" s="976"/>
    </row>
    <row r="40" spans="1:25" ht="24.9" customHeight="1" x14ac:dyDescent="0.3">
      <c r="A40" s="969" t="e">
        <f>ABS(R40-#REF!)</f>
        <v>#REF!</v>
      </c>
      <c r="B40" s="1005">
        <v>2.13</v>
      </c>
      <c r="C40" s="980"/>
      <c r="D40" s="999" t="str">
        <f ca="1">' '!A876</f>
        <v>Action axée sur les résultats</v>
      </c>
      <c r="E40" s="999"/>
      <c r="F40" s="1000"/>
      <c r="G40" s="1001"/>
      <c r="H40" s="1001"/>
      <c r="I40" s="1001"/>
      <c r="J40" s="1001"/>
      <c r="K40" s="1001"/>
      <c r="L40" s="1001"/>
      <c r="M40" s="1001"/>
      <c r="N40" s="1001"/>
      <c r="O40" s="1001"/>
      <c r="P40" s="1001"/>
      <c r="Q40" s="1001"/>
      <c r="R40" s="974"/>
      <c r="S40" s="976"/>
      <c r="T40" s="976"/>
      <c r="U40" s="1718"/>
      <c r="W40" s="324"/>
      <c r="X40" s="324"/>
      <c r="Y40" s="976"/>
    </row>
    <row r="41" spans="1:25" ht="24.9" customHeight="1" x14ac:dyDescent="0.3">
      <c r="A41" s="969" t="e">
        <f>ABS(R41-#REF!)</f>
        <v>#REF!</v>
      </c>
      <c r="B41" s="1004">
        <v>2.14</v>
      </c>
      <c r="C41" s="842"/>
      <c r="D41" s="1002" t="str">
        <f ca="1">' '!A877</f>
        <v>Leadership axé sur les résultats</v>
      </c>
      <c r="E41" s="1002"/>
      <c r="F41" s="795"/>
      <c r="G41" s="1003"/>
      <c r="H41" s="1003"/>
      <c r="I41" s="1003"/>
      <c r="J41" s="1003"/>
      <c r="K41" s="1003"/>
      <c r="L41" s="1003"/>
      <c r="M41" s="1003"/>
      <c r="N41" s="1003"/>
      <c r="O41" s="1003"/>
      <c r="P41" s="1003"/>
      <c r="Q41" s="1003"/>
      <c r="R41" s="978"/>
      <c r="S41" s="976"/>
      <c r="T41" s="976"/>
      <c r="U41" s="1718"/>
      <c r="W41" s="324"/>
      <c r="X41" s="324"/>
      <c r="Y41" s="976"/>
    </row>
    <row r="42" spans="1:25" ht="24.9" customHeight="1" x14ac:dyDescent="0.3">
      <c r="A42" s="969" t="e">
        <f>ABS(R42-#REF!)</f>
        <v>#REF!</v>
      </c>
      <c r="B42" s="1005">
        <v>2.15</v>
      </c>
      <c r="C42" s="980"/>
      <c r="D42" s="999" t="str">
        <f ca="1">' '!A878</f>
        <v>Ténacité</v>
      </c>
      <c r="E42" s="999"/>
      <c r="F42" s="1000"/>
      <c r="G42" s="1001"/>
      <c r="H42" s="1001"/>
      <c r="I42" s="1001"/>
      <c r="J42" s="1001"/>
      <c r="K42" s="1001"/>
      <c r="L42" s="1001"/>
      <c r="M42" s="1001"/>
      <c r="N42" s="1001"/>
      <c r="O42" s="1001"/>
      <c r="P42" s="1001"/>
      <c r="Q42" s="1001"/>
      <c r="R42" s="974"/>
      <c r="S42" s="976"/>
      <c r="T42" s="976"/>
      <c r="U42" s="1718"/>
      <c r="W42" s="324"/>
      <c r="X42" s="324"/>
      <c r="Y42" s="976"/>
    </row>
    <row r="43" spans="1:25" ht="24.9" customHeight="1" x14ac:dyDescent="0.3">
      <c r="A43" s="969" t="e">
        <f>ABS(R43-#REF!)</f>
        <v>#REF!</v>
      </c>
      <c r="B43" s="1004">
        <v>2.16</v>
      </c>
      <c r="C43" s="842"/>
      <c r="D43" s="1002" t="str">
        <f ca="1">' '!A879</f>
        <v>Détermination</v>
      </c>
      <c r="E43" s="1002"/>
      <c r="F43" s="795"/>
      <c r="G43" s="1003"/>
      <c r="H43" s="1003"/>
      <c r="I43" s="1003"/>
      <c r="J43" s="1003"/>
      <c r="K43" s="1003"/>
      <c r="L43" s="1003"/>
      <c r="M43" s="1003"/>
      <c r="N43" s="1003"/>
      <c r="O43" s="1003"/>
      <c r="P43" s="1003"/>
      <c r="Q43" s="1003"/>
      <c r="R43" s="978"/>
      <c r="S43" s="976"/>
      <c r="T43" s="976"/>
      <c r="U43" s="1718"/>
      <c r="W43" s="324"/>
      <c r="X43" s="324"/>
      <c r="Y43" s="976"/>
    </row>
    <row r="44" spans="1:25" s="980" customFormat="1" ht="30.75" customHeight="1" x14ac:dyDescent="0.25">
      <c r="B44" s="963">
        <v>3</v>
      </c>
      <c r="C44" s="977"/>
      <c r="D44" s="1713" t="str">
        <f ca="1">' '!A880</f>
        <v>COMPETENCES SOCIALES</v>
      </c>
      <c r="E44" s="1713"/>
      <c r="F44" s="1713"/>
      <c r="G44" s="1713">
        <f>SUM(B201:B204)</f>
        <v>0</v>
      </c>
      <c r="H44" s="1713"/>
      <c r="I44" s="1713"/>
      <c r="J44" s="824"/>
      <c r="K44" s="824"/>
      <c r="L44" s="1714"/>
      <c r="M44" s="1714"/>
      <c r="N44" s="964">
        <f>SUM(R45:R60)</f>
        <v>0</v>
      </c>
      <c r="O44" s="965" t="s">
        <v>220</v>
      </c>
      <c r="P44" s="964">
        <v>80</v>
      </c>
      <c r="Q44" s="823"/>
      <c r="R44" s="966"/>
      <c r="S44" s="828"/>
      <c r="T44" s="828"/>
      <c r="U44" s="968" t="str">
        <f ca="1">$U$10</f>
        <v>Remarques</v>
      </c>
      <c r="Y44" s="982"/>
    </row>
    <row r="45" spans="1:25" ht="24.9" customHeight="1" x14ac:dyDescent="0.3">
      <c r="A45" s="969" t="e">
        <f>ABS(R45-#REF!)</f>
        <v>#REF!</v>
      </c>
      <c r="B45" s="833">
        <v>3.1</v>
      </c>
      <c r="C45" s="980"/>
      <c r="D45" s="999" t="str">
        <f ca="1">' '!A881</f>
        <v>Aptitude à résoudre les conflits</v>
      </c>
      <c r="E45" s="999"/>
      <c r="F45" s="1000"/>
      <c r="G45" s="1001"/>
      <c r="H45" s="1001"/>
      <c r="I45" s="1001"/>
      <c r="J45" s="1001"/>
      <c r="K45" s="1001"/>
      <c r="L45" s="1001"/>
      <c r="M45" s="1001"/>
      <c r="N45" s="1001"/>
      <c r="O45" s="1001"/>
      <c r="P45" s="1001"/>
      <c r="Q45" s="1001"/>
      <c r="R45" s="974"/>
      <c r="S45" s="976"/>
      <c r="T45" s="976"/>
      <c r="U45" s="1718"/>
      <c r="W45" s="324"/>
      <c r="X45" s="324"/>
      <c r="Y45" s="976"/>
    </row>
    <row r="46" spans="1:25" ht="24.9" customHeight="1" x14ac:dyDescent="0.3">
      <c r="A46" s="969" t="e">
        <f>ABS(R46-#REF!)</f>
        <v>#REF!</v>
      </c>
      <c r="B46" s="841">
        <v>3.2</v>
      </c>
      <c r="C46" s="842"/>
      <c r="D46" s="1002" t="str">
        <f ca="1">' '!A882</f>
        <v>Capacité d'intégration</v>
      </c>
      <c r="E46" s="1002"/>
      <c r="F46" s="795"/>
      <c r="G46" s="1003"/>
      <c r="H46" s="1003"/>
      <c r="I46" s="1003"/>
      <c r="J46" s="1003"/>
      <c r="K46" s="1003"/>
      <c r="L46" s="1003"/>
      <c r="M46" s="1003"/>
      <c r="N46" s="1003"/>
      <c r="O46" s="1003"/>
      <c r="P46" s="1003"/>
      <c r="Q46" s="1003"/>
      <c r="R46" s="978"/>
      <c r="S46" s="976"/>
      <c r="T46" s="976"/>
      <c r="U46" s="1718"/>
      <c r="W46" s="324"/>
      <c r="X46" s="324"/>
      <c r="Y46" s="976"/>
    </row>
    <row r="47" spans="1:25" ht="24.9" customHeight="1" x14ac:dyDescent="0.3">
      <c r="A47" s="969" t="e">
        <f>ABS(R47-#REF!)</f>
        <v>#REF!</v>
      </c>
      <c r="B47" s="833">
        <v>3.3</v>
      </c>
      <c r="C47" s="980"/>
      <c r="D47" s="999" t="str">
        <f ca="1">' '!A883</f>
        <v>Aptitude au travail en équipe</v>
      </c>
      <c r="E47" s="999"/>
      <c r="F47" s="1000"/>
      <c r="G47" s="1001"/>
      <c r="H47" s="1001"/>
      <c r="I47" s="1001"/>
      <c r="J47" s="1001"/>
      <c r="K47" s="1001"/>
      <c r="L47" s="1001"/>
      <c r="M47" s="1001"/>
      <c r="N47" s="1001"/>
      <c r="O47" s="1001"/>
      <c r="P47" s="1001"/>
      <c r="Q47" s="1001"/>
      <c r="R47" s="974"/>
      <c r="S47" s="976"/>
      <c r="T47" s="976"/>
      <c r="U47" s="1718"/>
      <c r="W47" s="324"/>
      <c r="X47" s="324"/>
      <c r="Y47" s="976"/>
    </row>
    <row r="48" spans="1:25" ht="24.9" customHeight="1" x14ac:dyDescent="0.3">
      <c r="A48" s="969" t="e">
        <f>ABS(R48-#REF!)</f>
        <v>#REF!</v>
      </c>
      <c r="B48" s="841">
        <v>3.4</v>
      </c>
      <c r="C48" s="842"/>
      <c r="D48" s="1002" t="str">
        <f ca="1">' '!A884</f>
        <v>Aptitude au dialogue</v>
      </c>
      <c r="E48" s="1002"/>
      <c r="F48" s="795"/>
      <c r="G48" s="1003"/>
      <c r="H48" s="1003"/>
      <c r="I48" s="1003"/>
      <c r="J48" s="1003"/>
      <c r="K48" s="1003"/>
      <c r="L48" s="1003"/>
      <c r="M48" s="1003"/>
      <c r="N48" s="1003"/>
      <c r="O48" s="1003"/>
      <c r="P48" s="1003"/>
      <c r="Q48" s="1003"/>
      <c r="R48" s="978"/>
      <c r="S48" s="976"/>
      <c r="T48" s="976"/>
      <c r="U48" s="1718"/>
      <c r="W48" s="324"/>
      <c r="X48" s="324"/>
      <c r="Y48" s="976"/>
    </row>
    <row r="49" spans="1:25" ht="24.9" customHeight="1" x14ac:dyDescent="0.3">
      <c r="A49" s="969" t="e">
        <f>ABS(R49-#REF!)</f>
        <v>#REF!</v>
      </c>
      <c r="B49" s="833">
        <v>3.5</v>
      </c>
      <c r="C49" s="980"/>
      <c r="D49" s="999" t="str">
        <f ca="1">' '!A885</f>
        <v xml:space="preserve">Forte aptitude à la prospection </v>
      </c>
      <c r="E49" s="999"/>
      <c r="F49" s="1000"/>
      <c r="G49" s="1001"/>
      <c r="H49" s="1001"/>
      <c r="I49" s="1001"/>
      <c r="J49" s="1001"/>
      <c r="K49" s="1001"/>
      <c r="L49" s="1001"/>
      <c r="M49" s="1001"/>
      <c r="N49" s="1001"/>
      <c r="O49" s="1001"/>
      <c r="P49" s="1001"/>
      <c r="Q49" s="1001"/>
      <c r="R49" s="974"/>
      <c r="S49" s="976"/>
      <c r="T49" s="976"/>
      <c r="U49" s="1718"/>
      <c r="W49" s="324"/>
      <c r="X49" s="324"/>
      <c r="Y49" s="976"/>
    </row>
    <row r="50" spans="1:25" ht="24.9" customHeight="1" x14ac:dyDescent="0.3">
      <c r="A50" s="969" t="e">
        <f>ABS(R50-#REF!)</f>
        <v>#REF!</v>
      </c>
      <c r="B50" s="841">
        <v>3.6</v>
      </c>
      <c r="C50" s="842"/>
      <c r="D50" s="1002" t="str">
        <f ca="1">' '!A886</f>
        <v>Aptitude à résoudre les problèmes</v>
      </c>
      <c r="E50" s="1002"/>
      <c r="F50" s="795"/>
      <c r="G50" s="1003"/>
      <c r="H50" s="1003"/>
      <c r="I50" s="1003"/>
      <c r="J50" s="1003"/>
      <c r="K50" s="1003"/>
      <c r="L50" s="1003"/>
      <c r="M50" s="1003"/>
      <c r="N50" s="1003"/>
      <c r="O50" s="1003"/>
      <c r="P50" s="1003"/>
      <c r="Q50" s="1003"/>
      <c r="R50" s="978"/>
      <c r="S50" s="976"/>
      <c r="T50" s="976"/>
      <c r="U50" s="1718"/>
      <c r="W50" s="324"/>
      <c r="X50" s="324"/>
      <c r="Y50" s="976"/>
    </row>
    <row r="51" spans="1:25" ht="24.9" customHeight="1" x14ac:dyDescent="0.3">
      <c r="A51" s="969" t="e">
        <f>ABS(R51-#REF!)</f>
        <v>#REF!</v>
      </c>
      <c r="B51" s="833">
        <v>3.7</v>
      </c>
      <c r="C51" s="980"/>
      <c r="D51" s="999" t="str">
        <f ca="1">' '!A887</f>
        <v>Goût de l'expérimentation</v>
      </c>
      <c r="E51" s="999"/>
      <c r="F51" s="1000"/>
      <c r="G51" s="1001"/>
      <c r="H51" s="1001"/>
      <c r="I51" s="1001"/>
      <c r="J51" s="1001"/>
      <c r="K51" s="1001"/>
      <c r="L51" s="1001"/>
      <c r="M51" s="1001"/>
      <c r="N51" s="1001"/>
      <c r="O51" s="1001"/>
      <c r="P51" s="1001"/>
      <c r="Q51" s="1001"/>
      <c r="R51" s="974"/>
      <c r="S51" s="976"/>
      <c r="T51" s="976"/>
      <c r="U51" s="1718"/>
      <c r="W51" s="324"/>
      <c r="X51" s="324"/>
      <c r="Y51" s="976"/>
    </row>
    <row r="52" spans="1:25" ht="24.9" customHeight="1" x14ac:dyDescent="0.3">
      <c r="A52" s="969" t="e">
        <f>ABS(R52-#REF!)</f>
        <v>#REF!</v>
      </c>
      <c r="B52" s="841">
        <v>3.8</v>
      </c>
      <c r="C52" s="842"/>
      <c r="D52" s="1002" t="str">
        <f ca="1">' '!A888</f>
        <v>Aptitude au conseil</v>
      </c>
      <c r="E52" s="1002"/>
      <c r="F52" s="795"/>
      <c r="G52" s="1003"/>
      <c r="H52" s="1003"/>
      <c r="I52" s="1003"/>
      <c r="J52" s="1003"/>
      <c r="K52" s="1003"/>
      <c r="L52" s="1003"/>
      <c r="M52" s="1003"/>
      <c r="N52" s="1003"/>
      <c r="O52" s="1003"/>
      <c r="P52" s="1003"/>
      <c r="Q52" s="1003"/>
      <c r="R52" s="978"/>
      <c r="S52" s="976"/>
      <c r="T52" s="976"/>
      <c r="U52" s="1718"/>
      <c r="W52" s="324"/>
      <c r="X52" s="324"/>
      <c r="Y52" s="976"/>
    </row>
    <row r="53" spans="1:25" ht="24.9" customHeight="1" x14ac:dyDescent="0.3">
      <c r="A53" s="969" t="e">
        <f>ABS(R53-#REF!)</f>
        <v>#REF!</v>
      </c>
      <c r="B53" s="833">
        <v>3.9</v>
      </c>
      <c r="C53" s="980"/>
      <c r="D53" s="999" t="str">
        <f ca="1">' '!A889</f>
        <v>Aptitude à la communication</v>
      </c>
      <c r="E53" s="999"/>
      <c r="F53" s="1000"/>
      <c r="G53" s="1001"/>
      <c r="H53" s="1001"/>
      <c r="I53" s="1001"/>
      <c r="J53" s="1001"/>
      <c r="K53" s="1001"/>
      <c r="L53" s="1001"/>
      <c r="M53" s="1001"/>
      <c r="N53" s="1001"/>
      <c r="O53" s="1001"/>
      <c r="P53" s="1001"/>
      <c r="Q53" s="1001"/>
      <c r="R53" s="974"/>
      <c r="S53" s="976"/>
      <c r="T53" s="976"/>
      <c r="U53" s="1718"/>
      <c r="W53" s="324"/>
      <c r="X53" s="324"/>
      <c r="Y53" s="976"/>
    </row>
    <row r="54" spans="1:25" ht="24.9" customHeight="1" x14ac:dyDescent="0.3">
      <c r="A54" s="969" t="e">
        <f>ABS(R54-#REF!)</f>
        <v>#REF!</v>
      </c>
      <c r="B54" s="1004">
        <v>3.1</v>
      </c>
      <c r="C54" s="842"/>
      <c r="D54" s="1002" t="str">
        <f ca="1">' '!A890</f>
        <v>Aptitude à la coopération</v>
      </c>
      <c r="E54" s="1002"/>
      <c r="F54" s="795"/>
      <c r="G54" s="1003"/>
      <c r="H54" s="1003"/>
      <c r="I54" s="1003"/>
      <c r="J54" s="1003"/>
      <c r="K54" s="1003"/>
      <c r="L54" s="1003"/>
      <c r="M54" s="1003"/>
      <c r="N54" s="1003"/>
      <c r="O54" s="1003"/>
      <c r="P54" s="1003"/>
      <c r="Q54" s="1003"/>
      <c r="R54" s="978"/>
      <c r="S54" s="976"/>
      <c r="T54" s="976"/>
      <c r="U54" s="1718"/>
      <c r="W54" s="324"/>
      <c r="X54" s="324"/>
      <c r="Y54" s="976"/>
    </row>
    <row r="55" spans="1:25" ht="24.9" customHeight="1" x14ac:dyDescent="0.3">
      <c r="A55" s="969" t="e">
        <f>ABS(R55-#REF!)</f>
        <v>#REF!</v>
      </c>
      <c r="B55" s="1005">
        <v>3.11</v>
      </c>
      <c r="C55" s="980"/>
      <c r="D55" s="999" t="str">
        <f ca="1">' '!A891</f>
        <v>Gestion relationnelle</v>
      </c>
      <c r="E55" s="999"/>
      <c r="F55" s="1000"/>
      <c r="G55" s="1001"/>
      <c r="H55" s="1001"/>
      <c r="I55" s="1001"/>
      <c r="J55" s="1001"/>
      <c r="K55" s="1001"/>
      <c r="L55" s="1001"/>
      <c r="M55" s="1001"/>
      <c r="N55" s="1001"/>
      <c r="O55" s="1001"/>
      <c r="P55" s="1001"/>
      <c r="Q55" s="1001"/>
      <c r="R55" s="974"/>
      <c r="S55" s="976"/>
      <c r="T55" s="976"/>
      <c r="U55" s="1718"/>
      <c r="W55" s="324"/>
      <c r="X55" s="324"/>
      <c r="Y55" s="976"/>
    </row>
    <row r="56" spans="1:25" ht="24.9" customHeight="1" x14ac:dyDescent="0.3">
      <c r="A56" s="969" t="e">
        <f>ABS(R56-#REF!)</f>
        <v>#REF!</v>
      </c>
      <c r="B56" s="1004">
        <v>3.12</v>
      </c>
      <c r="C56" s="842"/>
      <c r="D56" s="1002" t="str">
        <f ca="1">' '!A892</f>
        <v>Capacité d'adaptation</v>
      </c>
      <c r="E56" s="1002"/>
      <c r="F56" s="795"/>
      <c r="G56" s="1003"/>
      <c r="H56" s="1003"/>
      <c r="I56" s="1003"/>
      <c r="J56" s="1003"/>
      <c r="K56" s="1003"/>
      <c r="L56" s="1003"/>
      <c r="M56" s="1003"/>
      <c r="N56" s="1003"/>
      <c r="O56" s="1003"/>
      <c r="P56" s="1003"/>
      <c r="Q56" s="1003"/>
      <c r="R56" s="978"/>
      <c r="S56" s="976"/>
      <c r="T56" s="976"/>
      <c r="U56" s="1718"/>
      <c r="W56" s="324"/>
      <c r="X56" s="324"/>
      <c r="Y56" s="976"/>
    </row>
    <row r="57" spans="1:25" ht="24.9" customHeight="1" x14ac:dyDescent="0.3">
      <c r="A57" s="969" t="e">
        <f>ABS(R57-#REF!)</f>
        <v>#REF!</v>
      </c>
      <c r="B57" s="1005">
        <v>3.13</v>
      </c>
      <c r="C57" s="980"/>
      <c r="D57" s="999" t="str">
        <f ca="1">' '!A893</f>
        <v xml:space="preserve">Éloquence </v>
      </c>
      <c r="E57" s="999"/>
      <c r="F57" s="1000"/>
      <c r="G57" s="1001"/>
      <c r="H57" s="1001"/>
      <c r="I57" s="1001"/>
      <c r="J57" s="1001"/>
      <c r="K57" s="1001"/>
      <c r="L57" s="1001"/>
      <c r="M57" s="1001"/>
      <c r="N57" s="1001"/>
      <c r="O57" s="1001"/>
      <c r="P57" s="1001"/>
      <c r="Q57" s="1001"/>
      <c r="R57" s="974"/>
      <c r="S57" s="976"/>
      <c r="T57" s="976"/>
      <c r="U57" s="1718"/>
      <c r="W57" s="324"/>
      <c r="X57" s="324"/>
      <c r="Y57" s="976"/>
    </row>
    <row r="58" spans="1:25" ht="24.9" customHeight="1" x14ac:dyDescent="0.3">
      <c r="A58" s="969" t="e">
        <f>ABS(R58-#REF!)</f>
        <v>#REF!</v>
      </c>
      <c r="B58" s="1004">
        <v>3.14</v>
      </c>
      <c r="C58" s="842"/>
      <c r="D58" s="1002" t="str">
        <f ca="1">' '!A894</f>
        <v>Attitude compréhensive</v>
      </c>
      <c r="E58" s="1002"/>
      <c r="F58" s="795"/>
      <c r="G58" s="1003"/>
      <c r="H58" s="1003"/>
      <c r="I58" s="1003"/>
      <c r="J58" s="1003"/>
      <c r="K58" s="1003"/>
      <c r="L58" s="1003"/>
      <c r="M58" s="1003"/>
      <c r="N58" s="1003"/>
      <c r="O58" s="1003"/>
      <c r="P58" s="1003"/>
      <c r="Q58" s="1003"/>
      <c r="R58" s="978"/>
      <c r="S58" s="976"/>
      <c r="T58" s="976"/>
      <c r="U58" s="1718"/>
      <c r="W58" s="324"/>
      <c r="X58" s="324"/>
      <c r="Y58" s="976"/>
    </row>
    <row r="59" spans="1:25" ht="24.9" customHeight="1" x14ac:dyDescent="0.3">
      <c r="A59" s="969" t="e">
        <f>ABS(R59-#REF!)</f>
        <v>#REF!</v>
      </c>
      <c r="B59" s="1005">
        <v>3.15</v>
      </c>
      <c r="C59" s="980"/>
      <c r="D59" s="999" t="str">
        <f ca="1">' '!A895</f>
        <v>Sens du devoir</v>
      </c>
      <c r="E59" s="999"/>
      <c r="F59" s="1000"/>
      <c r="G59" s="1001"/>
      <c r="H59" s="1001"/>
      <c r="I59" s="1001"/>
      <c r="J59" s="1001"/>
      <c r="K59" s="1001"/>
      <c r="L59" s="1001"/>
      <c r="M59" s="1001"/>
      <c r="N59" s="1001"/>
      <c r="O59" s="1001"/>
      <c r="P59" s="1001"/>
      <c r="Q59" s="1001"/>
      <c r="R59" s="974"/>
      <c r="S59" s="976"/>
      <c r="T59" s="976"/>
      <c r="U59" s="1718"/>
      <c r="W59" s="324"/>
      <c r="X59" s="324"/>
      <c r="Y59" s="976"/>
    </row>
    <row r="60" spans="1:25" ht="24.9" customHeight="1" x14ac:dyDescent="0.3">
      <c r="A60" s="969" t="e">
        <f>ABS(R60-#REF!)</f>
        <v>#REF!</v>
      </c>
      <c r="B60" s="1004">
        <v>3.16</v>
      </c>
      <c r="C60" s="842"/>
      <c r="D60" s="1002" t="str">
        <f ca="1">' '!A896</f>
        <v>Conscience professionnelle</v>
      </c>
      <c r="E60" s="1002"/>
      <c r="F60" s="795"/>
      <c r="G60" s="1003"/>
      <c r="H60" s="1003"/>
      <c r="I60" s="1003"/>
      <c r="J60" s="1003"/>
      <c r="K60" s="1003"/>
      <c r="L60" s="1003"/>
      <c r="M60" s="1003"/>
      <c r="N60" s="1003"/>
      <c r="O60" s="1003"/>
      <c r="P60" s="1003"/>
      <c r="Q60" s="1003"/>
      <c r="R60" s="978"/>
      <c r="S60" s="976"/>
      <c r="T60" s="976"/>
      <c r="U60" s="1718"/>
      <c r="W60" s="324"/>
      <c r="X60" s="324"/>
      <c r="Y60" s="976"/>
    </row>
    <row r="61" spans="1:25" s="980" customFormat="1" ht="30.75" customHeight="1" x14ac:dyDescent="0.25">
      <c r="B61" s="963">
        <v>4</v>
      </c>
      <c r="C61" s="977"/>
      <c r="D61" s="1713" t="str">
        <f ca="1">' '!A897</f>
        <v>COMPETENCE METHODOLOGIQUE</v>
      </c>
      <c r="E61" s="1713"/>
      <c r="F61" s="1713"/>
      <c r="G61" s="1713">
        <f>SUM(B218:B221)</f>
        <v>0</v>
      </c>
      <c r="H61" s="1713"/>
      <c r="I61" s="1713"/>
      <c r="J61" s="824"/>
      <c r="K61" s="824"/>
      <c r="L61" s="1714"/>
      <c r="M61" s="1714"/>
      <c r="N61" s="964">
        <f>SUM(R62:R77)</f>
        <v>0</v>
      </c>
      <c r="O61" s="965" t="s">
        <v>220</v>
      </c>
      <c r="P61" s="964">
        <v>80</v>
      </c>
      <c r="Q61" s="823"/>
      <c r="R61" s="966"/>
      <c r="S61" s="828"/>
      <c r="T61" s="828"/>
      <c r="U61" s="968" t="str">
        <f ca="1">$U$10</f>
        <v>Remarques</v>
      </c>
      <c r="Y61" s="982"/>
    </row>
    <row r="62" spans="1:25" ht="24.9" customHeight="1" x14ac:dyDescent="0.3">
      <c r="A62" s="969" t="e">
        <f>ABS(R62-#REF!)</f>
        <v>#REF!</v>
      </c>
      <c r="B62" s="833">
        <v>4.0999999999999996</v>
      </c>
      <c r="C62" s="980"/>
      <c r="D62" s="999" t="str">
        <f ca="1">' '!A898</f>
        <v>Approche axée sur les connaissances</v>
      </c>
      <c r="E62" s="999"/>
      <c r="F62" s="1000"/>
      <c r="G62" s="1001"/>
      <c r="H62" s="1001"/>
      <c r="I62" s="1001"/>
      <c r="J62" s="1001"/>
      <c r="K62" s="1001"/>
      <c r="L62" s="1001"/>
      <c r="M62" s="1001"/>
      <c r="N62" s="1001"/>
      <c r="O62" s="1001"/>
      <c r="P62" s="1001"/>
      <c r="Q62" s="1001"/>
      <c r="R62" s="974"/>
      <c r="S62" s="976"/>
      <c r="T62" s="976"/>
      <c r="U62" s="1718"/>
      <c r="W62" s="324"/>
      <c r="X62" s="324"/>
      <c r="Y62" s="976"/>
    </row>
    <row r="63" spans="1:25" ht="24.9" customHeight="1" x14ac:dyDescent="0.3">
      <c r="A63" s="969" t="e">
        <f>ABS(R63-#REF!)</f>
        <v>#REF!</v>
      </c>
      <c r="B63" s="841">
        <v>4.0999999999999996</v>
      </c>
      <c r="C63" s="842"/>
      <c r="D63" s="1002" t="str">
        <f ca="1">' '!A899</f>
        <v>Aptitudes analytiques</v>
      </c>
      <c r="E63" s="1002"/>
      <c r="F63" s="795"/>
      <c r="G63" s="1003"/>
      <c r="H63" s="1003"/>
      <c r="I63" s="1003"/>
      <c r="J63" s="1003"/>
      <c r="K63" s="1003"/>
      <c r="L63" s="1003"/>
      <c r="M63" s="1003"/>
      <c r="N63" s="1003"/>
      <c r="O63" s="1003"/>
      <c r="P63" s="1003"/>
      <c r="Q63" s="1003"/>
      <c r="R63" s="978"/>
      <c r="S63" s="976"/>
      <c r="T63" s="976"/>
      <c r="U63" s="1718"/>
      <c r="W63" s="324"/>
      <c r="X63" s="324"/>
      <c r="Y63" s="976"/>
    </row>
    <row r="64" spans="1:25" ht="24.9" customHeight="1" x14ac:dyDescent="0.3">
      <c r="A64" s="969" t="e">
        <f>ABS(R64-#REF!)</f>
        <v>#REF!</v>
      </c>
      <c r="B64" s="833">
        <v>4.0999999999999996</v>
      </c>
      <c r="C64" s="980"/>
      <c r="D64" s="999" t="str">
        <f ca="1">' '!A900</f>
        <v>Approche factuelle</v>
      </c>
      <c r="E64" s="999"/>
      <c r="F64" s="1000"/>
      <c r="G64" s="1001"/>
      <c r="H64" s="1001"/>
      <c r="I64" s="1001"/>
      <c r="J64" s="1001"/>
      <c r="K64" s="1001"/>
      <c r="L64" s="1001"/>
      <c r="M64" s="1001"/>
      <c r="N64" s="1001"/>
      <c r="O64" s="1001"/>
      <c r="P64" s="1001"/>
      <c r="Q64" s="1001"/>
      <c r="R64" s="974"/>
      <c r="S64" s="976"/>
      <c r="T64" s="976"/>
      <c r="U64" s="1718"/>
      <c r="W64" s="324"/>
      <c r="X64" s="324"/>
      <c r="Y64" s="976"/>
    </row>
    <row r="65" spans="1:25" ht="24.9" customHeight="1" x14ac:dyDescent="0.3">
      <c r="A65" s="969" t="e">
        <f>ABS(R65-#REF!)</f>
        <v>#REF!</v>
      </c>
      <c r="B65" s="841">
        <v>4.0999999999999996</v>
      </c>
      <c r="C65" s="842"/>
      <c r="D65" s="1002" t="str">
        <f ca="1">' '!A901</f>
        <v>Capacité de jugement</v>
      </c>
      <c r="E65" s="1002"/>
      <c r="F65" s="795"/>
      <c r="G65" s="1003"/>
      <c r="H65" s="1003"/>
      <c r="I65" s="1003"/>
      <c r="J65" s="1003"/>
      <c r="K65" s="1003"/>
      <c r="L65" s="1003"/>
      <c r="M65" s="1003"/>
      <c r="N65" s="1003"/>
      <c r="O65" s="1003"/>
      <c r="P65" s="1003"/>
      <c r="Q65" s="1003"/>
      <c r="R65" s="978"/>
      <c r="S65" s="976"/>
      <c r="T65" s="976"/>
      <c r="U65" s="1718"/>
      <c r="W65" s="324"/>
      <c r="X65" s="324"/>
      <c r="Y65" s="976"/>
    </row>
    <row r="66" spans="1:25" ht="24.9" customHeight="1" x14ac:dyDescent="0.3">
      <c r="A66" s="969" t="e">
        <f>ABS(R66-#REF!)</f>
        <v>#REF!</v>
      </c>
      <c r="B66" s="833">
        <v>4.0999999999999996</v>
      </c>
      <c r="C66" s="980"/>
      <c r="D66" s="999" t="str">
        <f ca="1">' '!A902</f>
        <v>Force conceptuelle</v>
      </c>
      <c r="E66" s="999"/>
      <c r="F66" s="1000"/>
      <c r="G66" s="1001"/>
      <c r="H66" s="1001"/>
      <c r="I66" s="1001"/>
      <c r="J66" s="1001"/>
      <c r="K66" s="1001"/>
      <c r="L66" s="1001"/>
      <c r="M66" s="1001"/>
      <c r="N66" s="1001"/>
      <c r="O66" s="1001"/>
      <c r="P66" s="1001"/>
      <c r="Q66" s="1001"/>
      <c r="R66" s="974"/>
      <c r="S66" s="976"/>
      <c r="T66" s="976"/>
      <c r="U66" s="1718"/>
      <c r="W66" s="324"/>
      <c r="X66" s="324"/>
      <c r="Y66" s="976"/>
    </row>
    <row r="67" spans="1:25" ht="24.9" customHeight="1" x14ac:dyDescent="0.3">
      <c r="A67" s="969" t="e">
        <f>ABS(R67-#REF!)</f>
        <v>#REF!</v>
      </c>
      <c r="B67" s="841">
        <v>4.0999999999999996</v>
      </c>
      <c r="C67" s="842"/>
      <c r="D67" s="1002" t="str">
        <f ca="1">' '!A903</f>
        <v>Aptitude organisationnelle</v>
      </c>
      <c r="E67" s="1002"/>
      <c r="F67" s="795"/>
      <c r="G67" s="1003"/>
      <c r="H67" s="1003"/>
      <c r="I67" s="1003"/>
      <c r="J67" s="1003"/>
      <c r="K67" s="1003"/>
      <c r="L67" s="1003"/>
      <c r="M67" s="1003"/>
      <c r="N67" s="1003"/>
      <c r="O67" s="1003"/>
      <c r="P67" s="1003"/>
      <c r="Q67" s="1003"/>
      <c r="R67" s="978"/>
      <c r="S67" s="976"/>
      <c r="T67" s="976"/>
      <c r="U67" s="1718"/>
      <c r="W67" s="324"/>
      <c r="X67" s="324"/>
      <c r="Y67" s="976"/>
    </row>
    <row r="68" spans="1:25" ht="24.9" customHeight="1" x14ac:dyDescent="0.3">
      <c r="A68" s="969" t="e">
        <f>ABS(R68-#REF!)</f>
        <v>#REF!</v>
      </c>
      <c r="B68" s="833">
        <v>4.0999999999999996</v>
      </c>
      <c r="C68" s="980"/>
      <c r="D68" s="999" t="str">
        <f ca="1">' '!A904</f>
        <v>Zèle</v>
      </c>
      <c r="E68" s="999"/>
      <c r="F68" s="1000"/>
      <c r="G68" s="1001"/>
      <c r="H68" s="1001"/>
      <c r="I68" s="1001"/>
      <c r="J68" s="1001"/>
      <c r="K68" s="1001"/>
      <c r="L68" s="1001"/>
      <c r="M68" s="1001"/>
      <c r="N68" s="1001"/>
      <c r="O68" s="1001"/>
      <c r="P68" s="1001"/>
      <c r="Q68" s="1001"/>
      <c r="R68" s="974"/>
      <c r="S68" s="976"/>
      <c r="T68" s="976"/>
      <c r="U68" s="1718"/>
      <c r="W68" s="324"/>
      <c r="X68" s="324"/>
      <c r="Y68" s="976"/>
    </row>
    <row r="69" spans="1:25" ht="24.9" customHeight="1" x14ac:dyDescent="0.3">
      <c r="A69" s="969" t="e">
        <f>ABS(R69-#REF!)</f>
        <v>#REF!</v>
      </c>
      <c r="B69" s="841">
        <v>4.0999999999999996</v>
      </c>
      <c r="C69" s="842"/>
      <c r="D69" s="1002" t="str">
        <f ca="1">' '!A905</f>
        <v>Approche systématique</v>
      </c>
      <c r="E69" s="1002"/>
      <c r="F69" s="795"/>
      <c r="G69" s="1003"/>
      <c r="H69" s="1003"/>
      <c r="I69" s="1003"/>
      <c r="J69" s="1003"/>
      <c r="K69" s="1003"/>
      <c r="L69" s="1003"/>
      <c r="M69" s="1003"/>
      <c r="N69" s="1003"/>
      <c r="O69" s="1003"/>
      <c r="P69" s="1003"/>
      <c r="Q69" s="1003"/>
      <c r="R69" s="978"/>
      <c r="S69" s="976"/>
      <c r="T69" s="976"/>
      <c r="U69" s="1718"/>
      <c r="W69" s="324"/>
      <c r="X69" s="324"/>
      <c r="Y69" s="976"/>
    </row>
    <row r="70" spans="1:25" ht="24.9" customHeight="1" x14ac:dyDescent="0.3">
      <c r="A70" s="969" t="e">
        <f>ABS(R70-#REF!)</f>
        <v>#REF!</v>
      </c>
      <c r="B70" s="833">
        <v>4.0999999999999996</v>
      </c>
      <c r="C70" s="980"/>
      <c r="D70" s="999" t="str">
        <f ca="1">' '!A906</f>
        <v>Gestion de projet</v>
      </c>
      <c r="E70" s="999"/>
      <c r="F70" s="1000"/>
      <c r="G70" s="1001"/>
      <c r="H70" s="1001"/>
      <c r="I70" s="1001"/>
      <c r="J70" s="1001"/>
      <c r="K70" s="1001"/>
      <c r="L70" s="1001"/>
      <c r="M70" s="1001"/>
      <c r="N70" s="1001"/>
      <c r="O70" s="1001"/>
      <c r="P70" s="1001"/>
      <c r="Q70" s="1001"/>
      <c r="R70" s="974"/>
      <c r="S70" s="976"/>
      <c r="T70" s="976"/>
      <c r="U70" s="1718"/>
      <c r="W70" s="324"/>
      <c r="X70" s="324"/>
      <c r="Y70" s="976"/>
    </row>
    <row r="71" spans="1:25" ht="24.9" customHeight="1" x14ac:dyDescent="0.3">
      <c r="A71" s="969" t="e">
        <f>ABS(R71-#REF!)</f>
        <v>#REF!</v>
      </c>
      <c r="B71" s="1004">
        <v>4.0999999999999996</v>
      </c>
      <c r="C71" s="842"/>
      <c r="D71" s="1002" t="str">
        <f ca="1">' '!A907</f>
        <v>Conscience des conséquences de décisions</v>
      </c>
      <c r="E71" s="1002"/>
      <c r="F71" s="795"/>
      <c r="G71" s="1003"/>
      <c r="H71" s="1003"/>
      <c r="I71" s="1003"/>
      <c r="J71" s="1003"/>
      <c r="K71" s="1003"/>
      <c r="L71" s="1003"/>
      <c r="M71" s="1003"/>
      <c r="N71" s="1003"/>
      <c r="O71" s="1003"/>
      <c r="P71" s="1003"/>
      <c r="Q71" s="1003"/>
      <c r="R71" s="978"/>
      <c r="S71" s="976"/>
      <c r="T71" s="976"/>
      <c r="U71" s="1718"/>
      <c r="W71" s="324"/>
      <c r="X71" s="324"/>
      <c r="Y71" s="976"/>
    </row>
    <row r="72" spans="1:25" ht="24.9" customHeight="1" x14ac:dyDescent="0.3">
      <c r="A72" s="969" t="e">
        <f>ABS(R72-#REF!)</f>
        <v>#REF!</v>
      </c>
      <c r="B72" s="1005">
        <v>4.1100000000000003</v>
      </c>
      <c r="C72" s="980"/>
      <c r="D72" s="999" t="str">
        <f ca="1">' '!A908</f>
        <v>Aptitude didactique</v>
      </c>
      <c r="E72" s="999"/>
      <c r="F72" s="1000"/>
      <c r="G72" s="1001"/>
      <c r="H72" s="1001"/>
      <c r="I72" s="1001"/>
      <c r="J72" s="1001"/>
      <c r="K72" s="1001"/>
      <c r="L72" s="1001"/>
      <c r="M72" s="1001"/>
      <c r="N72" s="1001"/>
      <c r="O72" s="1001"/>
      <c r="P72" s="1001"/>
      <c r="Q72" s="1001"/>
      <c r="R72" s="974"/>
      <c r="S72" s="976"/>
      <c r="T72" s="976"/>
      <c r="U72" s="1718"/>
      <c r="W72" s="324"/>
      <c r="X72" s="324"/>
      <c r="Y72" s="976"/>
    </row>
    <row r="73" spans="1:25" ht="24.9" customHeight="1" x14ac:dyDescent="0.3">
      <c r="A73" s="969" t="e">
        <f>ABS(R73-#REF!)</f>
        <v>#REF!</v>
      </c>
      <c r="B73" s="1004">
        <v>4.12</v>
      </c>
      <c r="C73" s="842"/>
      <c r="D73" s="1002" t="str">
        <f ca="1">' '!A909</f>
        <v>Reconnaissance professionnelle</v>
      </c>
      <c r="E73" s="1002"/>
      <c r="F73" s="795"/>
      <c r="G73" s="1003"/>
      <c r="H73" s="1003"/>
      <c r="I73" s="1003"/>
      <c r="J73" s="1003"/>
      <c r="K73" s="1003"/>
      <c r="L73" s="1003"/>
      <c r="M73" s="1003"/>
      <c r="N73" s="1003"/>
      <c r="O73" s="1003"/>
      <c r="P73" s="1003"/>
      <c r="Q73" s="1003"/>
      <c r="R73" s="978"/>
      <c r="S73" s="976"/>
      <c r="T73" s="976"/>
      <c r="U73" s="1718"/>
      <c r="W73" s="324"/>
      <c r="X73" s="324"/>
      <c r="Y73" s="976"/>
    </row>
    <row r="74" spans="1:25" ht="24.9" customHeight="1" x14ac:dyDescent="0.3">
      <c r="A74" s="969" t="e">
        <f>ABS(R74-#REF!)</f>
        <v>#REF!</v>
      </c>
      <c r="B74" s="1005">
        <v>4.13</v>
      </c>
      <c r="C74" s="980"/>
      <c r="D74" s="999" t="str">
        <f ca="1">' '!A910</f>
        <v>Connaissances professionnelles</v>
      </c>
      <c r="E74" s="999"/>
      <c r="F74" s="1000"/>
      <c r="G74" s="1001"/>
      <c r="H74" s="1001"/>
      <c r="I74" s="1001"/>
      <c r="J74" s="1001"/>
      <c r="K74" s="1001"/>
      <c r="L74" s="1001"/>
      <c r="M74" s="1001"/>
      <c r="N74" s="1001"/>
      <c r="O74" s="1001"/>
      <c r="P74" s="1001"/>
      <c r="Q74" s="1001"/>
      <c r="R74" s="974"/>
      <c r="S74" s="976"/>
      <c r="T74" s="976"/>
      <c r="U74" s="1718"/>
      <c r="W74" s="324"/>
      <c r="X74" s="324"/>
      <c r="Y74" s="976"/>
    </row>
    <row r="75" spans="1:25" ht="24.9" customHeight="1" x14ac:dyDescent="0.3">
      <c r="A75" s="969" t="e">
        <f>ABS(R75-#REF!)</f>
        <v>#REF!</v>
      </c>
      <c r="B75" s="1004">
        <v>4.1399999999999997</v>
      </c>
      <c r="C75" s="842"/>
      <c r="D75" s="1002" t="str">
        <f ca="1">' '!A911</f>
        <v>Connaissance du marché</v>
      </c>
      <c r="E75" s="1002"/>
      <c r="F75" s="795"/>
      <c r="G75" s="1003"/>
      <c r="H75" s="1003"/>
      <c r="I75" s="1003"/>
      <c r="J75" s="1003"/>
      <c r="K75" s="1003"/>
      <c r="L75" s="1003"/>
      <c r="M75" s="1003"/>
      <c r="N75" s="1003"/>
      <c r="O75" s="1003"/>
      <c r="P75" s="1003"/>
      <c r="Q75" s="1003"/>
      <c r="R75" s="978"/>
      <c r="S75" s="976"/>
      <c r="T75" s="976"/>
      <c r="U75" s="1718"/>
      <c r="W75" s="324"/>
      <c r="X75" s="324"/>
      <c r="Y75" s="976"/>
    </row>
    <row r="76" spans="1:25" ht="24.9" customHeight="1" x14ac:dyDescent="0.3">
      <c r="A76" s="969" t="e">
        <f>ABS(R76-#REF!)</f>
        <v>#REF!</v>
      </c>
      <c r="B76" s="1005">
        <v>4.1500000000000004</v>
      </c>
      <c r="C76" s="980"/>
      <c r="D76" s="999" t="str">
        <f ca="1">' '!A912</f>
        <v>Attitude en matière de planification</v>
      </c>
      <c r="E76" s="999"/>
      <c r="F76" s="1000"/>
      <c r="G76" s="1001"/>
      <c r="H76" s="1001"/>
      <c r="I76" s="1001"/>
      <c r="J76" s="1001"/>
      <c r="K76" s="1001"/>
      <c r="L76" s="1001"/>
      <c r="M76" s="1001"/>
      <c r="N76" s="1001"/>
      <c r="O76" s="1001"/>
      <c r="P76" s="1001"/>
      <c r="Q76" s="1001"/>
      <c r="R76" s="974"/>
      <c r="S76" s="976"/>
      <c r="T76" s="976"/>
      <c r="U76" s="1718"/>
      <c r="W76" s="324"/>
      <c r="X76" s="324"/>
      <c r="Y76" s="976"/>
    </row>
    <row r="77" spans="1:25" ht="24.9" customHeight="1" x14ac:dyDescent="0.3">
      <c r="A77" s="969" t="e">
        <f>ABS(R77-#REF!)</f>
        <v>#REF!</v>
      </c>
      <c r="B77" s="1004">
        <v>4.16</v>
      </c>
      <c r="C77" s="842"/>
      <c r="D77" s="1002" t="str">
        <f ca="1">' '!A913</f>
        <v>Aptitudes interdisciplinaires</v>
      </c>
      <c r="E77" s="1002"/>
      <c r="F77" s="795"/>
      <c r="G77" s="1003"/>
      <c r="H77" s="1003"/>
      <c r="I77" s="1003"/>
      <c r="J77" s="1003"/>
      <c r="K77" s="1003"/>
      <c r="L77" s="1003"/>
      <c r="M77" s="1003"/>
      <c r="N77" s="1003"/>
      <c r="O77" s="1003"/>
      <c r="P77" s="1003"/>
      <c r="Q77" s="1003"/>
      <c r="R77" s="978"/>
      <c r="S77" s="976"/>
      <c r="T77" s="976"/>
      <c r="U77" s="1718"/>
      <c r="W77" s="324"/>
      <c r="X77" s="324"/>
      <c r="Y77" s="976"/>
    </row>
    <row r="78" spans="1:25" ht="5.25" customHeight="1" x14ac:dyDescent="0.3">
      <c r="B78" s="849"/>
      <c r="D78" s="850"/>
      <c r="E78" s="850"/>
      <c r="F78" s="850"/>
      <c r="G78" s="850"/>
      <c r="H78" s="850"/>
      <c r="I78" s="850"/>
      <c r="J78" s="850"/>
      <c r="K78" s="850"/>
      <c r="L78" s="850"/>
      <c r="M78" s="850"/>
      <c r="N78" s="850"/>
      <c r="O78" s="850"/>
      <c r="P78" s="850"/>
      <c r="Q78" s="850"/>
      <c r="R78" s="850"/>
      <c r="S78" s="850"/>
      <c r="T78" s="850"/>
      <c r="U78" s="850"/>
    </row>
    <row r="79" spans="1:25" ht="13.5" customHeight="1" x14ac:dyDescent="0.3">
      <c r="B79" s="208" t="s">
        <v>3953</v>
      </c>
      <c r="C79" s="571"/>
      <c r="D79" s="353"/>
      <c r="E79" s="983"/>
      <c r="G79" s="851"/>
      <c r="H79" s="851"/>
      <c r="I79" s="851"/>
      <c r="J79" s="851"/>
      <c r="K79" s="851"/>
      <c r="L79" s="851"/>
      <c r="M79" s="851"/>
      <c r="N79" s="851"/>
      <c r="O79" s="851"/>
      <c r="P79" s="851"/>
      <c r="Q79" s="851"/>
      <c r="R79" s="851"/>
      <c r="U79" s="852" t="s">
        <v>1552</v>
      </c>
      <c r="W79" s="853"/>
    </row>
    <row r="80" spans="1:25" ht="8.25" customHeight="1" x14ac:dyDescent="0.3">
      <c r="B80" s="365"/>
      <c r="C80" s="365"/>
      <c r="D80" s="353"/>
      <c r="E80" s="353"/>
      <c r="G80" s="851"/>
      <c r="H80" s="851"/>
      <c r="I80" s="851"/>
      <c r="J80" s="851"/>
      <c r="K80" s="851"/>
      <c r="L80" s="851"/>
      <c r="M80" s="851"/>
      <c r="N80" s="851"/>
      <c r="O80" s="851"/>
      <c r="P80" s="851"/>
      <c r="Q80" s="851"/>
      <c r="R80" s="851"/>
      <c r="W80" s="853"/>
    </row>
    <row r="81" spans="1:26" x14ac:dyDescent="0.3">
      <c r="Y81" s="854"/>
      <c r="Z81" s="855"/>
    </row>
    <row r="82" spans="1:26" x14ac:dyDescent="0.3">
      <c r="Y82" s="854"/>
      <c r="Z82" s="855"/>
    </row>
    <row r="83" spans="1:26" x14ac:dyDescent="0.3">
      <c r="Y83" s="854"/>
      <c r="Z83" s="855"/>
    </row>
    <row r="84" spans="1:26" x14ac:dyDescent="0.3">
      <c r="Y84" s="854"/>
      <c r="Z84" s="855"/>
    </row>
    <row r="85" spans="1:26" x14ac:dyDescent="0.3">
      <c r="Y85" s="854"/>
      <c r="Z85" s="855"/>
    </row>
    <row r="86" spans="1:26" x14ac:dyDescent="0.3">
      <c r="Y86" s="854"/>
      <c r="Z86" s="855"/>
    </row>
    <row r="87" spans="1:26" x14ac:dyDescent="0.3">
      <c r="Y87" s="854"/>
      <c r="Z87" s="855"/>
    </row>
    <row r="88" spans="1:26" x14ac:dyDescent="0.3">
      <c r="Y88" s="854"/>
      <c r="Z88" s="855"/>
    </row>
    <row r="89" spans="1:26" s="109" customFormat="1" x14ac:dyDescent="0.3">
      <c r="A89" s="636"/>
      <c r="J89" s="105"/>
      <c r="K89" s="105"/>
      <c r="L89" s="105"/>
      <c r="O89" s="642"/>
    </row>
    <row r="90" spans="1:26" s="109" customFormat="1" x14ac:dyDescent="0.3">
      <c r="A90" s="636"/>
      <c r="J90" s="105"/>
      <c r="K90" s="105"/>
      <c r="L90" s="105"/>
      <c r="O90" s="642"/>
    </row>
    <row r="91" spans="1:26" s="109" customFormat="1" ht="18" x14ac:dyDescent="0.35">
      <c r="A91" s="636"/>
      <c r="B91" s="672" t="str">
        <f ca="1">' '!A775</f>
        <v>Pour effacer le tableau, veuillez effacer les points dans cette colonne.</v>
      </c>
      <c r="C91" s="673"/>
      <c r="D91" s="673"/>
      <c r="E91" s="673"/>
      <c r="F91" s="674"/>
      <c r="G91" s="674"/>
      <c r="H91" s="674"/>
      <c r="I91" s="674"/>
      <c r="J91" s="674"/>
      <c r="K91" s="674"/>
      <c r="L91" s="674"/>
      <c r="M91" s="674"/>
      <c r="N91" s="672"/>
      <c r="O91" s="673"/>
      <c r="P91" s="673"/>
      <c r="Q91" s="672"/>
      <c r="R91" s="673"/>
    </row>
    <row r="92" spans="1:26" s="109" customFormat="1" ht="3" customHeight="1" x14ac:dyDescent="0.3">
      <c r="A92" s="675"/>
      <c r="J92" s="105"/>
      <c r="K92" s="105"/>
      <c r="L92" s="105"/>
      <c r="O92" s="642"/>
    </row>
    <row r="93" spans="1:26" x14ac:dyDescent="0.3">
      <c r="A93" s="860"/>
      <c r="B93" s="819"/>
      <c r="C93" s="819"/>
      <c r="D93" s="820"/>
      <c r="Y93" s="854"/>
      <c r="Z93" s="855"/>
    </row>
    <row r="94" spans="1:26" x14ac:dyDescent="0.3">
      <c r="A94" s="860"/>
      <c r="B94" s="819"/>
      <c r="C94" s="819"/>
      <c r="D94" s="820"/>
      <c r="Y94" s="854"/>
      <c r="Z94" s="855"/>
    </row>
    <row r="95" spans="1:26" x14ac:dyDescent="0.3">
      <c r="A95" s="860"/>
      <c r="B95" s="819"/>
      <c r="C95" s="819"/>
      <c r="D95" s="820"/>
      <c r="Y95" s="854"/>
      <c r="Z95" s="855"/>
    </row>
    <row r="96" spans="1:26" x14ac:dyDescent="0.3">
      <c r="A96" s="860"/>
      <c r="B96" s="819"/>
      <c r="C96" s="819"/>
      <c r="D96" s="820"/>
      <c r="Y96" s="854"/>
      <c r="Z96" s="855"/>
    </row>
    <row r="97" spans="1:26" x14ac:dyDescent="0.3">
      <c r="A97" s="860"/>
      <c r="B97" s="819"/>
      <c r="C97" s="819"/>
      <c r="D97" s="820"/>
      <c r="Y97" s="854"/>
      <c r="Z97" s="855"/>
    </row>
    <row r="98" spans="1:26" x14ac:dyDescent="0.3">
      <c r="A98" s="860"/>
      <c r="B98" s="819"/>
      <c r="C98" s="819"/>
      <c r="D98" s="820"/>
      <c r="Y98" s="854"/>
      <c r="Z98" s="855"/>
    </row>
    <row r="99" spans="1:26" x14ac:dyDescent="0.3">
      <c r="A99" s="860"/>
      <c r="B99" s="819"/>
      <c r="C99" s="819"/>
      <c r="D99" s="820"/>
      <c r="Y99" s="854"/>
      <c r="Z99" s="855"/>
    </row>
    <row r="100" spans="1:26" x14ac:dyDescent="0.3">
      <c r="A100" s="860"/>
      <c r="B100" s="819"/>
      <c r="C100" s="819"/>
      <c r="D100" s="820"/>
      <c r="Y100" s="854"/>
      <c r="Z100" s="855"/>
    </row>
    <row r="101" spans="1:26" x14ac:dyDescent="0.3">
      <c r="A101" s="860"/>
      <c r="B101" s="819"/>
      <c r="C101" s="819"/>
      <c r="D101" s="820"/>
      <c r="Y101" s="854"/>
      <c r="Z101" s="855"/>
    </row>
    <row r="102" spans="1:26" x14ac:dyDescent="0.3">
      <c r="A102" s="860"/>
      <c r="B102" s="819"/>
      <c r="C102" s="819"/>
      <c r="D102" s="820"/>
      <c r="Y102" s="854"/>
      <c r="Z102" s="855"/>
    </row>
    <row r="103" spans="1:26" x14ac:dyDescent="0.3">
      <c r="A103" s="860"/>
      <c r="B103" s="819"/>
      <c r="C103" s="819"/>
      <c r="D103" s="820"/>
      <c r="Y103" s="854"/>
      <c r="Z103" s="855"/>
    </row>
    <row r="104" spans="1:26" x14ac:dyDescent="0.3">
      <c r="A104" s="860"/>
      <c r="B104" s="819"/>
      <c r="C104" s="819"/>
      <c r="D104" s="820"/>
      <c r="Y104" s="854"/>
      <c r="Z104" s="855"/>
    </row>
    <row r="105" spans="1:26" x14ac:dyDescent="0.3">
      <c r="A105" s="860"/>
      <c r="B105" s="819"/>
      <c r="C105" s="819"/>
      <c r="D105" s="820"/>
      <c r="Y105" s="854"/>
      <c r="Z105" s="855"/>
    </row>
    <row r="106" spans="1:26" x14ac:dyDescent="0.3">
      <c r="A106" s="860"/>
      <c r="B106" s="819"/>
      <c r="C106" s="819"/>
      <c r="D106" s="820"/>
      <c r="Y106" s="854"/>
      <c r="Z106" s="855"/>
    </row>
    <row r="107" spans="1:26" x14ac:dyDescent="0.3">
      <c r="A107" s="860"/>
      <c r="B107" s="819"/>
      <c r="C107" s="819"/>
      <c r="D107" s="820"/>
      <c r="Y107" s="854"/>
      <c r="Z107" s="855"/>
    </row>
    <row r="108" spans="1:26" ht="2.25" customHeight="1" x14ac:dyDescent="0.3">
      <c r="A108" s="861"/>
      <c r="B108" s="819"/>
      <c r="C108" s="819"/>
      <c r="D108" s="820"/>
      <c r="Y108" s="854"/>
      <c r="Z108" s="855"/>
    </row>
    <row r="109" spans="1:26" x14ac:dyDescent="0.3">
      <c r="A109" s="860"/>
      <c r="B109" s="819"/>
      <c r="C109" s="819"/>
      <c r="D109" s="820"/>
      <c r="Y109" s="854"/>
      <c r="Z109" s="855"/>
    </row>
    <row r="110" spans="1:26" x14ac:dyDescent="0.3">
      <c r="A110" s="860"/>
      <c r="B110" s="819"/>
      <c r="C110" s="819"/>
      <c r="D110" s="820"/>
      <c r="Y110" s="854"/>
      <c r="Z110" s="855"/>
    </row>
    <row r="111" spans="1:26" x14ac:dyDescent="0.3">
      <c r="A111" s="860"/>
      <c r="B111" s="819"/>
      <c r="C111" s="819"/>
      <c r="D111" s="820"/>
      <c r="Y111" s="854"/>
      <c r="Z111" s="855"/>
    </row>
    <row r="112" spans="1:26" x14ac:dyDescent="0.3">
      <c r="A112" s="860"/>
      <c r="B112" s="819"/>
      <c r="C112" s="819"/>
      <c r="D112" s="820"/>
      <c r="Y112" s="854"/>
      <c r="Z112" s="855"/>
    </row>
    <row r="113" spans="1:26" x14ac:dyDescent="0.3">
      <c r="A113" s="860"/>
      <c r="B113" s="819"/>
      <c r="C113" s="819"/>
      <c r="D113" s="820"/>
      <c r="Y113" s="854"/>
      <c r="Z113" s="855"/>
    </row>
    <row r="114" spans="1:26" x14ac:dyDescent="0.3">
      <c r="A114" s="860"/>
      <c r="B114" s="819"/>
      <c r="C114" s="819"/>
      <c r="D114" s="820"/>
      <c r="Y114" s="854"/>
      <c r="Z114" s="855"/>
    </row>
    <row r="115" spans="1:26" x14ac:dyDescent="0.3">
      <c r="A115" s="860"/>
      <c r="B115" s="819"/>
      <c r="C115" s="819"/>
      <c r="D115" s="820"/>
      <c r="Y115" s="854"/>
      <c r="Z115" s="855"/>
    </row>
    <row r="116" spans="1:26" x14ac:dyDescent="0.3">
      <c r="A116" s="860"/>
      <c r="B116" s="819"/>
      <c r="C116" s="819"/>
      <c r="D116" s="820"/>
      <c r="Y116" s="854"/>
      <c r="Z116" s="855"/>
    </row>
    <row r="117" spans="1:26" x14ac:dyDescent="0.3">
      <c r="A117" s="860"/>
      <c r="B117" s="819"/>
      <c r="C117" s="819"/>
      <c r="D117" s="820"/>
      <c r="Y117" s="854"/>
      <c r="Z117" s="855"/>
    </row>
    <row r="118" spans="1:26" x14ac:dyDescent="0.3">
      <c r="A118" s="860"/>
      <c r="B118" s="819"/>
      <c r="C118" s="819"/>
      <c r="D118" s="820"/>
      <c r="Y118" s="854"/>
      <c r="Z118" s="855"/>
    </row>
    <row r="119" spans="1:26" x14ac:dyDescent="0.3">
      <c r="A119" s="860"/>
      <c r="B119" s="819"/>
      <c r="C119" s="819"/>
      <c r="D119" s="820"/>
      <c r="Y119" s="854"/>
      <c r="Z119" s="855"/>
    </row>
    <row r="120" spans="1:26" x14ac:dyDescent="0.3">
      <c r="A120" s="860"/>
      <c r="B120" s="819"/>
      <c r="C120" s="819"/>
      <c r="D120" s="820"/>
      <c r="Y120" s="854"/>
      <c r="Z120" s="855"/>
    </row>
    <row r="121" spans="1:26" x14ac:dyDescent="0.3">
      <c r="A121" s="860"/>
      <c r="B121" s="819"/>
      <c r="C121" s="819"/>
      <c r="D121" s="820"/>
      <c r="Y121" s="854"/>
      <c r="Z121" s="855"/>
    </row>
    <row r="122" spans="1:26" x14ac:dyDescent="0.3">
      <c r="A122" s="860"/>
      <c r="B122" s="819"/>
      <c r="C122" s="819"/>
      <c r="D122" s="820"/>
      <c r="Y122" s="854"/>
      <c r="Z122" s="855"/>
    </row>
    <row r="123" spans="1:26" x14ac:dyDescent="0.3">
      <c r="A123" s="860"/>
      <c r="B123" s="819"/>
      <c r="C123" s="819"/>
      <c r="D123" s="820"/>
      <c r="Y123" s="854"/>
      <c r="Z123" s="855"/>
    </row>
    <row r="124" spans="1:26" x14ac:dyDescent="0.3">
      <c r="A124" s="860"/>
      <c r="B124" s="819"/>
      <c r="C124" s="819"/>
      <c r="D124" s="820"/>
      <c r="Y124" s="854"/>
      <c r="Z124" s="855"/>
    </row>
    <row r="125" spans="1:26" x14ac:dyDescent="0.3">
      <c r="A125" s="860"/>
      <c r="B125" s="819"/>
      <c r="C125" s="819"/>
      <c r="D125" s="820"/>
      <c r="Y125" s="854"/>
      <c r="Z125" s="855"/>
    </row>
    <row r="126" spans="1:26" x14ac:dyDescent="0.3">
      <c r="A126" s="860"/>
      <c r="B126" s="819"/>
      <c r="C126" s="819"/>
      <c r="D126" s="820"/>
      <c r="Y126" s="854"/>
      <c r="Z126" s="855"/>
    </row>
    <row r="127" spans="1:26" x14ac:dyDescent="0.3">
      <c r="A127" s="860"/>
      <c r="B127" s="819"/>
      <c r="C127" s="819"/>
      <c r="D127" s="820"/>
      <c r="Y127" s="854"/>
      <c r="Z127" s="855"/>
    </row>
    <row r="128" spans="1:26" x14ac:dyDescent="0.3">
      <c r="A128" s="860"/>
      <c r="B128" s="819"/>
      <c r="C128" s="819"/>
      <c r="D128" s="820"/>
      <c r="Y128" s="854"/>
      <c r="Z128" s="855"/>
    </row>
    <row r="129" spans="1:26" x14ac:dyDescent="0.3">
      <c r="A129" s="860"/>
      <c r="B129" s="819"/>
      <c r="C129" s="819"/>
      <c r="D129" s="820"/>
      <c r="Y129" s="854"/>
      <c r="Z129" s="855"/>
    </row>
    <row r="130" spans="1:26" x14ac:dyDescent="0.3">
      <c r="A130" s="860"/>
      <c r="B130" s="819"/>
      <c r="C130" s="819"/>
      <c r="D130" s="820"/>
      <c r="Y130" s="854"/>
      <c r="Z130" s="855"/>
    </row>
    <row r="131" spans="1:26" x14ac:dyDescent="0.3">
      <c r="A131" s="860"/>
      <c r="B131" s="819"/>
      <c r="C131" s="819"/>
      <c r="D131" s="820"/>
      <c r="Y131" s="854"/>
      <c r="Z131" s="855"/>
    </row>
    <row r="132" spans="1:26" x14ac:dyDescent="0.3">
      <c r="A132" s="860"/>
      <c r="B132" s="819"/>
      <c r="C132" s="819"/>
      <c r="D132" s="820"/>
      <c r="Y132" s="854"/>
      <c r="Z132" s="855"/>
    </row>
    <row r="133" spans="1:26" x14ac:dyDescent="0.3">
      <c r="A133" s="860"/>
      <c r="B133" s="819"/>
      <c r="C133" s="819"/>
      <c r="D133" s="820"/>
      <c r="Y133" s="854"/>
      <c r="Z133" s="855"/>
    </row>
    <row r="134" spans="1:26" x14ac:dyDescent="0.3">
      <c r="A134" s="860"/>
      <c r="B134" s="819"/>
      <c r="C134" s="819"/>
      <c r="D134" s="820"/>
      <c r="Y134" s="854"/>
      <c r="Z134" s="855"/>
    </row>
    <row r="135" spans="1:26" x14ac:dyDescent="0.3">
      <c r="A135" s="860"/>
      <c r="B135" s="819"/>
      <c r="C135" s="819"/>
      <c r="D135" s="820"/>
      <c r="Y135" s="854"/>
      <c r="Z135" s="855"/>
    </row>
    <row r="136" spans="1:26" x14ac:dyDescent="0.3">
      <c r="A136" s="860"/>
      <c r="B136" s="819"/>
      <c r="C136" s="819"/>
      <c r="D136" s="820"/>
      <c r="Y136" s="854"/>
      <c r="Z136" s="855"/>
    </row>
    <row r="137" spans="1:26" x14ac:dyDescent="0.3">
      <c r="A137" s="860"/>
      <c r="B137" s="819"/>
      <c r="C137" s="819"/>
      <c r="D137" s="820"/>
      <c r="Y137" s="854"/>
      <c r="Z137" s="855"/>
    </row>
    <row r="138" spans="1:26" x14ac:dyDescent="0.3">
      <c r="A138" s="860"/>
      <c r="B138" s="819"/>
      <c r="C138" s="819"/>
      <c r="D138" s="820"/>
      <c r="Y138" s="854"/>
      <c r="Z138" s="855"/>
    </row>
    <row r="139" spans="1:26" x14ac:dyDescent="0.3">
      <c r="A139" s="860"/>
      <c r="B139" s="819"/>
      <c r="C139" s="819"/>
      <c r="D139" s="820"/>
      <c r="Y139" s="854"/>
      <c r="Z139" s="855"/>
    </row>
    <row r="140" spans="1:26" x14ac:dyDescent="0.3">
      <c r="A140" s="860"/>
      <c r="B140" s="819"/>
      <c r="C140" s="819"/>
      <c r="D140" s="820"/>
      <c r="Y140" s="854"/>
      <c r="Z140" s="855"/>
    </row>
    <row r="141" spans="1:26" x14ac:dyDescent="0.3">
      <c r="A141" s="860"/>
      <c r="B141" s="819"/>
      <c r="C141" s="819"/>
      <c r="D141" s="820"/>
      <c r="Y141" s="854"/>
      <c r="Z141" s="855"/>
    </row>
    <row r="142" spans="1:26" x14ac:dyDescent="0.3">
      <c r="A142" s="860"/>
      <c r="B142" s="819"/>
      <c r="C142" s="819"/>
      <c r="D142" s="820"/>
      <c r="Y142" s="854"/>
      <c r="Z142" s="855"/>
    </row>
    <row r="143" spans="1:26" x14ac:dyDescent="0.3">
      <c r="A143" s="860"/>
      <c r="B143" s="819"/>
      <c r="C143" s="819"/>
      <c r="D143" s="820"/>
      <c r="Y143" s="854"/>
      <c r="Z143" s="855"/>
    </row>
    <row r="144" spans="1:26" x14ac:dyDescent="0.3">
      <c r="A144" s="860"/>
      <c r="B144" s="819"/>
      <c r="C144" s="819"/>
      <c r="D144" s="820"/>
      <c r="Y144" s="854"/>
      <c r="Z144" s="855"/>
    </row>
    <row r="145" spans="1:26" x14ac:dyDescent="0.3">
      <c r="A145" s="860"/>
      <c r="B145" s="819"/>
      <c r="C145" s="819"/>
      <c r="D145" s="820"/>
      <c r="Y145" s="854"/>
      <c r="Z145" s="855"/>
    </row>
    <row r="146" spans="1:26" x14ac:dyDescent="0.3">
      <c r="A146" s="860"/>
      <c r="B146" s="819"/>
      <c r="C146" s="819"/>
      <c r="D146" s="820"/>
      <c r="Y146" s="854"/>
      <c r="Z146" s="855"/>
    </row>
    <row r="147" spans="1:26" x14ac:dyDescent="0.3">
      <c r="A147" s="860"/>
      <c r="B147" s="819"/>
      <c r="C147" s="819"/>
      <c r="D147" s="820"/>
      <c r="Y147" s="854"/>
      <c r="Z147" s="855"/>
    </row>
    <row r="148" spans="1:26" x14ac:dyDescent="0.3">
      <c r="A148" s="860"/>
      <c r="B148" s="819"/>
      <c r="C148" s="819"/>
      <c r="D148" s="820"/>
      <c r="Y148" s="854"/>
      <c r="Z148" s="855"/>
    </row>
    <row r="149" spans="1:26" x14ac:dyDescent="0.3">
      <c r="A149" s="860"/>
      <c r="B149" s="819"/>
      <c r="C149" s="819"/>
      <c r="D149" s="820"/>
      <c r="Y149" s="854"/>
      <c r="Z149" s="855"/>
    </row>
    <row r="150" spans="1:26" x14ac:dyDescent="0.3">
      <c r="A150" s="860"/>
      <c r="B150" s="819"/>
      <c r="C150" s="819"/>
      <c r="D150" s="820"/>
      <c r="Y150" s="854"/>
      <c r="Z150" s="855"/>
    </row>
    <row r="151" spans="1:26" x14ac:dyDescent="0.3">
      <c r="A151" s="860"/>
      <c r="B151" s="819"/>
      <c r="C151" s="819"/>
      <c r="D151" s="820"/>
      <c r="Y151" s="854"/>
      <c r="Z151" s="855"/>
    </row>
    <row r="152" spans="1:26" x14ac:dyDescent="0.3">
      <c r="A152" s="860"/>
      <c r="B152" s="819"/>
      <c r="C152" s="819"/>
      <c r="D152" s="820"/>
      <c r="Y152" s="854"/>
      <c r="Z152" s="855"/>
    </row>
    <row r="153" spans="1:26" x14ac:dyDescent="0.3">
      <c r="A153" s="860"/>
      <c r="B153" s="819"/>
      <c r="C153" s="819"/>
      <c r="D153" s="820"/>
      <c r="Y153" s="854"/>
      <c r="Z153" s="855"/>
    </row>
    <row r="154" spans="1:26" x14ac:dyDescent="0.3">
      <c r="A154" s="860"/>
      <c r="B154" s="819"/>
      <c r="C154" s="819"/>
      <c r="D154" s="820"/>
      <c r="Y154" s="854"/>
      <c r="Z154" s="855"/>
    </row>
    <row r="155" spans="1:26" x14ac:dyDescent="0.3">
      <c r="A155" s="860"/>
      <c r="B155" s="819"/>
      <c r="C155" s="819"/>
      <c r="D155" s="820"/>
      <c r="Y155" s="854"/>
      <c r="Z155" s="855"/>
    </row>
    <row r="156" spans="1:26" x14ac:dyDescent="0.3">
      <c r="A156" s="860"/>
      <c r="B156" s="819"/>
      <c r="C156" s="819"/>
      <c r="D156" s="820"/>
      <c r="Y156" s="854"/>
      <c r="Z156" s="855"/>
    </row>
    <row r="157" spans="1:26" x14ac:dyDescent="0.3">
      <c r="A157" s="860"/>
      <c r="B157" s="819"/>
      <c r="C157" s="819"/>
      <c r="D157" s="820"/>
      <c r="Y157" s="854"/>
      <c r="Z157" s="855"/>
    </row>
    <row r="158" spans="1:26" x14ac:dyDescent="0.3">
      <c r="A158" s="860"/>
      <c r="B158" s="819"/>
      <c r="C158" s="819"/>
      <c r="D158" s="820"/>
      <c r="Y158" s="854"/>
      <c r="Z158" s="855"/>
    </row>
    <row r="159" spans="1:26" x14ac:dyDescent="0.3">
      <c r="A159" s="860"/>
      <c r="B159" s="819"/>
      <c r="C159" s="819"/>
      <c r="D159" s="820"/>
      <c r="Y159" s="854"/>
      <c r="Z159" s="855"/>
    </row>
    <row r="160" spans="1:26" x14ac:dyDescent="0.3">
      <c r="A160" s="860"/>
      <c r="B160" s="819"/>
      <c r="C160" s="819"/>
      <c r="D160" s="820"/>
      <c r="Y160" s="854"/>
      <c r="Z160" s="855"/>
    </row>
    <row r="161" spans="1:26" x14ac:dyDescent="0.3">
      <c r="A161" s="860"/>
      <c r="B161" s="819"/>
      <c r="C161" s="819"/>
      <c r="D161" s="820"/>
      <c r="Y161" s="854"/>
      <c r="Z161" s="855"/>
    </row>
    <row r="162" spans="1:26" x14ac:dyDescent="0.3">
      <c r="A162" s="860"/>
      <c r="B162" s="819"/>
      <c r="C162" s="819"/>
      <c r="D162" s="820"/>
      <c r="Y162" s="854"/>
      <c r="Z162" s="855"/>
    </row>
    <row r="163" spans="1:26" x14ac:dyDescent="0.3">
      <c r="A163" s="860"/>
      <c r="B163" s="819"/>
      <c r="C163" s="819"/>
      <c r="D163" s="820"/>
      <c r="Y163" s="854"/>
      <c r="Z163" s="855"/>
    </row>
    <row r="164" spans="1:26" x14ac:dyDescent="0.3">
      <c r="A164" s="862"/>
      <c r="B164" s="863"/>
      <c r="C164" s="863"/>
      <c r="D164" s="863"/>
      <c r="E164" s="865"/>
      <c r="F164" s="864"/>
      <c r="G164" s="865"/>
      <c r="H164" s="866"/>
      <c r="I164" s="867" t="s">
        <v>221</v>
      </c>
      <c r="J164" s="868"/>
      <c r="Y164" s="854"/>
      <c r="Z164" s="855"/>
    </row>
    <row r="165" spans="1:26" x14ac:dyDescent="0.3">
      <c r="A165" s="869"/>
      <c r="B165" s="870"/>
      <c r="C165" s="870"/>
      <c r="D165" s="870"/>
      <c r="E165" s="871"/>
      <c r="F165" s="854"/>
      <c r="G165" s="871"/>
      <c r="H165" s="872">
        <v>1</v>
      </c>
      <c r="I165" s="873">
        <f>COUNTIF(R11:R77,1)</f>
        <v>0</v>
      </c>
      <c r="J165" s="874"/>
      <c r="Y165" s="854"/>
      <c r="Z165" s="855"/>
    </row>
    <row r="166" spans="1:26" x14ac:dyDescent="0.3">
      <c r="A166" s="875"/>
      <c r="B166" s="870"/>
      <c r="C166" s="870"/>
      <c r="D166" s="870"/>
      <c r="E166" s="871"/>
      <c r="F166" s="854"/>
      <c r="G166" s="871"/>
      <c r="H166" s="872">
        <v>2</v>
      </c>
      <c r="I166" s="873">
        <f>COUNTIF(R11:R77,2)</f>
        <v>0</v>
      </c>
      <c r="J166" s="876"/>
      <c r="Y166" s="854"/>
      <c r="Z166" s="855"/>
    </row>
    <row r="167" spans="1:26" x14ac:dyDescent="0.3">
      <c r="A167" s="875"/>
      <c r="B167" s="877"/>
      <c r="C167" s="870"/>
      <c r="D167" s="870"/>
      <c r="E167" s="996"/>
      <c r="F167" s="854"/>
      <c r="G167" s="871"/>
      <c r="H167" s="872">
        <v>3</v>
      </c>
      <c r="I167" s="873">
        <f>COUNTIF(R11:R77,3)</f>
        <v>0</v>
      </c>
      <c r="J167" s="878"/>
      <c r="Y167" s="854"/>
      <c r="Z167" s="855"/>
    </row>
    <row r="168" spans="1:26" x14ac:dyDescent="0.3">
      <c r="A168" s="875"/>
      <c r="B168" s="877"/>
      <c r="C168" s="870"/>
      <c r="D168" s="870"/>
      <c r="E168" s="871"/>
      <c r="F168" s="854"/>
      <c r="G168" s="871"/>
      <c r="H168" s="872">
        <v>4</v>
      </c>
      <c r="I168" s="873">
        <f>COUNTIF(R11:R77,4)</f>
        <v>0</v>
      </c>
      <c r="J168" s="876"/>
      <c r="Y168" s="854"/>
      <c r="Z168" s="855"/>
    </row>
    <row r="169" spans="1:26" x14ac:dyDescent="0.3">
      <c r="A169" s="875"/>
      <c r="B169" s="877"/>
      <c r="C169" s="870"/>
      <c r="D169" s="870"/>
      <c r="E169" s="871"/>
      <c r="F169" s="854"/>
      <c r="G169" s="871"/>
      <c r="H169" s="872">
        <v>5</v>
      </c>
      <c r="I169" s="873">
        <f>COUNTIF(R11:R77,5)</f>
        <v>0</v>
      </c>
      <c r="J169" s="876"/>
      <c r="Y169" s="854"/>
      <c r="Z169" s="855"/>
    </row>
    <row r="170" spans="1:26" x14ac:dyDescent="0.3">
      <c r="A170" s="875"/>
      <c r="B170" s="877"/>
      <c r="C170" s="870"/>
      <c r="D170" s="870"/>
      <c r="E170" s="871"/>
      <c r="F170" s="854"/>
      <c r="G170" s="871"/>
      <c r="H170" s="879"/>
      <c r="I170" s="871"/>
      <c r="J170" s="876"/>
      <c r="Y170" s="854"/>
      <c r="Z170" s="855"/>
    </row>
    <row r="171" spans="1:26" x14ac:dyDescent="0.3">
      <c r="A171" s="875"/>
      <c r="B171" s="877"/>
      <c r="C171" s="870"/>
      <c r="D171" s="870"/>
      <c r="E171" s="871"/>
      <c r="F171" s="854"/>
      <c r="G171" s="871"/>
      <c r="H171" s="879"/>
      <c r="I171" s="871"/>
      <c r="J171" s="876"/>
      <c r="Y171" s="854"/>
      <c r="Z171" s="855"/>
    </row>
    <row r="172" spans="1:26" x14ac:dyDescent="0.3">
      <c r="A172" s="875"/>
      <c r="B172" s="877"/>
      <c r="C172" s="870"/>
      <c r="D172" s="870"/>
      <c r="E172" s="871"/>
      <c r="F172" s="854"/>
      <c r="G172" s="871"/>
      <c r="H172" s="879"/>
      <c r="I172" s="871"/>
      <c r="J172" s="876"/>
      <c r="Y172" s="854"/>
      <c r="Z172" s="855"/>
    </row>
    <row r="173" spans="1:26" x14ac:dyDescent="0.3">
      <c r="A173" s="875"/>
      <c r="B173" s="877"/>
      <c r="C173" s="870"/>
      <c r="D173" s="870"/>
      <c r="E173" s="871"/>
      <c r="F173" s="854"/>
      <c r="G173" s="871"/>
      <c r="H173" s="879"/>
      <c r="I173" s="871"/>
      <c r="J173" s="876"/>
      <c r="Y173" s="854"/>
      <c r="Z173" s="855"/>
    </row>
    <row r="174" spans="1:26" x14ac:dyDescent="0.3">
      <c r="A174" s="875"/>
      <c r="B174" s="877"/>
      <c r="C174" s="870"/>
      <c r="D174" s="870"/>
      <c r="E174" s="871"/>
      <c r="F174" s="854"/>
      <c r="G174" s="871"/>
      <c r="H174" s="879"/>
      <c r="I174" s="871"/>
      <c r="J174" s="876"/>
      <c r="Y174" s="854"/>
      <c r="Z174" s="855"/>
    </row>
    <row r="175" spans="1:26" x14ac:dyDescent="0.3">
      <c r="A175" s="875"/>
      <c r="B175" s="877"/>
      <c r="C175" s="870"/>
      <c r="D175" s="870"/>
      <c r="E175" s="871"/>
      <c r="F175" s="854"/>
      <c r="G175" s="871"/>
      <c r="H175" s="879"/>
      <c r="I175" s="871"/>
      <c r="J175" s="876"/>
      <c r="Y175" s="854"/>
      <c r="Z175" s="855"/>
    </row>
    <row r="176" spans="1:26" x14ac:dyDescent="0.3">
      <c r="A176" s="875"/>
      <c r="B176" s="877"/>
      <c r="C176" s="870"/>
      <c r="D176" s="870"/>
      <c r="E176" s="871"/>
      <c r="F176" s="854"/>
      <c r="G176" s="871"/>
      <c r="H176" s="879"/>
      <c r="I176" s="871"/>
      <c r="J176" s="876"/>
      <c r="Y176" s="854"/>
      <c r="Z176" s="855"/>
    </row>
    <row r="177" spans="1:26" x14ac:dyDescent="0.3">
      <c r="A177" s="875"/>
      <c r="B177" s="877"/>
      <c r="C177" s="870"/>
      <c r="D177" s="870"/>
      <c r="E177" s="871"/>
      <c r="F177" s="854"/>
      <c r="G177" s="871"/>
      <c r="H177" s="879"/>
      <c r="I177" s="871"/>
      <c r="J177" s="876"/>
      <c r="Y177" s="854"/>
      <c r="Z177" s="855"/>
    </row>
    <row r="178" spans="1:26" x14ac:dyDescent="0.3">
      <c r="A178" s="875"/>
      <c r="B178" s="877"/>
      <c r="C178" s="870"/>
      <c r="D178" s="870"/>
      <c r="E178" s="871"/>
      <c r="F178" s="854"/>
      <c r="G178" s="871"/>
      <c r="H178" s="879"/>
      <c r="I178" s="871"/>
      <c r="J178" s="876"/>
      <c r="Y178" s="854"/>
      <c r="Z178" s="855"/>
    </row>
    <row r="179" spans="1:26" x14ac:dyDescent="0.3">
      <c r="A179" s="875"/>
      <c r="B179" s="877"/>
      <c r="C179" s="870"/>
      <c r="D179" s="870"/>
      <c r="E179" s="871"/>
      <c r="F179" s="854"/>
      <c r="G179" s="871"/>
      <c r="H179" s="879"/>
      <c r="I179" s="871"/>
      <c r="J179" s="876"/>
      <c r="W179" s="880"/>
      <c r="X179" s="854"/>
      <c r="Y179" s="854"/>
      <c r="Z179" s="855"/>
    </row>
    <row r="180" spans="1:26" x14ac:dyDescent="0.3">
      <c r="A180" s="875"/>
      <c r="B180" s="877"/>
      <c r="C180" s="870"/>
      <c r="D180" s="870"/>
      <c r="E180" s="871"/>
      <c r="F180" s="854"/>
      <c r="G180" s="871"/>
      <c r="H180" s="879"/>
      <c r="I180" s="871"/>
      <c r="J180" s="876"/>
    </row>
    <row r="181" spans="1:26" x14ac:dyDescent="0.3">
      <c r="A181" s="875"/>
      <c r="B181" s="877"/>
      <c r="C181" s="870"/>
      <c r="D181" s="870"/>
      <c r="E181" s="871"/>
      <c r="F181" s="854"/>
      <c r="G181" s="871"/>
      <c r="H181" s="879"/>
      <c r="I181" s="871"/>
      <c r="J181" s="876"/>
    </row>
    <row r="182" spans="1:26" x14ac:dyDescent="0.3">
      <c r="A182" s="875"/>
      <c r="B182" s="877"/>
      <c r="C182" s="870"/>
      <c r="D182" s="870"/>
      <c r="E182" s="871"/>
      <c r="F182" s="854"/>
      <c r="G182" s="871"/>
      <c r="H182" s="879"/>
      <c r="I182" s="871"/>
      <c r="J182" s="876"/>
    </row>
    <row r="183" spans="1:26" x14ac:dyDescent="0.3">
      <c r="A183" s="875"/>
      <c r="B183" s="877"/>
      <c r="C183" s="870"/>
      <c r="D183" s="870"/>
      <c r="E183" s="871"/>
      <c r="F183" s="854"/>
      <c r="G183" s="871"/>
      <c r="H183" s="879"/>
      <c r="I183" s="871"/>
      <c r="J183" s="876"/>
    </row>
    <row r="184" spans="1:26" x14ac:dyDescent="0.3">
      <c r="A184" s="875"/>
      <c r="B184" s="877"/>
      <c r="C184" s="870"/>
      <c r="D184" s="870"/>
      <c r="E184" s="871"/>
      <c r="F184" s="854"/>
      <c r="G184" s="871"/>
      <c r="H184" s="879"/>
      <c r="I184" s="871"/>
      <c r="J184" s="876"/>
    </row>
    <row r="185" spans="1:26" x14ac:dyDescent="0.3">
      <c r="A185" s="875"/>
      <c r="B185" s="877"/>
      <c r="C185" s="870"/>
      <c r="D185" s="870"/>
      <c r="E185" s="871"/>
      <c r="F185" s="854"/>
      <c r="G185" s="871"/>
      <c r="H185" s="879"/>
      <c r="I185" s="871"/>
      <c r="J185" s="876"/>
    </row>
    <row r="186" spans="1:26" x14ac:dyDescent="0.3">
      <c r="A186" s="875"/>
      <c r="B186" s="877"/>
      <c r="C186" s="870"/>
      <c r="D186" s="870"/>
      <c r="E186" s="871"/>
      <c r="F186" s="854"/>
      <c r="G186" s="871"/>
      <c r="H186" s="879"/>
      <c r="I186" s="871"/>
      <c r="J186" s="876"/>
    </row>
    <row r="187" spans="1:26" x14ac:dyDescent="0.3">
      <c r="A187" s="875"/>
      <c r="B187" s="877"/>
      <c r="C187" s="870"/>
      <c r="D187" s="870"/>
      <c r="E187" s="871"/>
      <c r="F187" s="854"/>
      <c r="G187" s="871"/>
      <c r="H187" s="879"/>
      <c r="I187" s="871"/>
      <c r="J187" s="876"/>
    </row>
    <row r="188" spans="1:26" x14ac:dyDescent="0.3">
      <c r="A188" s="875"/>
      <c r="B188" s="877"/>
      <c r="C188" s="870"/>
      <c r="D188" s="870"/>
      <c r="E188" s="871"/>
      <c r="F188" s="854"/>
      <c r="G188" s="871"/>
      <c r="H188" s="879"/>
      <c r="I188" s="871"/>
      <c r="J188" s="876"/>
    </row>
    <row r="189" spans="1:26" x14ac:dyDescent="0.3">
      <c r="A189" s="875"/>
      <c r="B189" s="877"/>
      <c r="C189" s="870"/>
      <c r="D189" s="870"/>
      <c r="E189" s="871"/>
      <c r="F189" s="854"/>
      <c r="G189" s="871"/>
      <c r="H189" s="879"/>
      <c r="I189" s="871"/>
      <c r="J189" s="876"/>
    </row>
    <row r="190" spans="1:26" x14ac:dyDescent="0.3">
      <c r="A190" s="875"/>
      <c r="B190" s="877"/>
      <c r="C190" s="870"/>
      <c r="D190" s="870"/>
      <c r="E190" s="871"/>
      <c r="F190" s="854"/>
      <c r="G190" s="871"/>
      <c r="H190" s="879"/>
      <c r="I190" s="871"/>
      <c r="J190" s="876"/>
    </row>
    <row r="191" spans="1:26" x14ac:dyDescent="0.3">
      <c r="A191" s="875"/>
      <c r="B191" s="877"/>
      <c r="C191" s="870"/>
      <c r="D191" s="870"/>
      <c r="E191" s="871"/>
      <c r="F191" s="854"/>
      <c r="G191" s="871"/>
      <c r="H191" s="879"/>
      <c r="I191" s="871"/>
      <c r="J191" s="876"/>
    </row>
    <row r="192" spans="1:26" x14ac:dyDescent="0.3">
      <c r="A192" s="875"/>
      <c r="B192" s="877"/>
      <c r="C192" s="870"/>
      <c r="D192" s="870"/>
      <c r="E192" s="871"/>
      <c r="F192" s="854"/>
      <c r="G192" s="871"/>
      <c r="H192" s="879"/>
      <c r="I192" s="871"/>
      <c r="J192" s="876"/>
    </row>
    <row r="193" spans="1:10" x14ac:dyDescent="0.3">
      <c r="A193" s="875"/>
      <c r="B193" s="877"/>
      <c r="C193" s="870"/>
      <c r="D193" s="870"/>
      <c r="E193" s="871"/>
      <c r="F193" s="854"/>
      <c r="G193" s="871"/>
      <c r="H193" s="879"/>
      <c r="I193" s="871"/>
      <c r="J193" s="876"/>
    </row>
    <row r="194" spans="1:10" x14ac:dyDescent="0.3">
      <c r="A194" s="875"/>
      <c r="B194" s="877"/>
      <c r="C194" s="870"/>
      <c r="D194" s="870"/>
      <c r="E194" s="871"/>
      <c r="F194" s="854"/>
      <c r="G194" s="871"/>
      <c r="H194" s="879"/>
      <c r="I194" s="871"/>
      <c r="J194" s="876"/>
    </row>
    <row r="195" spans="1:10" x14ac:dyDescent="0.3">
      <c r="A195" s="875"/>
      <c r="B195" s="877"/>
      <c r="C195" s="870"/>
      <c r="D195" s="870"/>
      <c r="E195" s="871"/>
      <c r="F195" s="854"/>
      <c r="G195" s="871"/>
      <c r="H195" s="879"/>
      <c r="I195" s="871"/>
      <c r="J195" s="876"/>
    </row>
    <row r="196" spans="1:10" x14ac:dyDescent="0.3">
      <c r="A196" s="875"/>
      <c r="B196" s="877"/>
      <c r="C196" s="870"/>
      <c r="D196" s="870"/>
      <c r="E196" s="871"/>
      <c r="F196" s="854"/>
      <c r="G196" s="871"/>
      <c r="H196" s="879"/>
      <c r="I196" s="871"/>
      <c r="J196" s="876"/>
    </row>
    <row r="197" spans="1:10" x14ac:dyDescent="0.3">
      <c r="A197" s="875"/>
      <c r="B197" s="881"/>
      <c r="C197" s="882"/>
      <c r="D197" s="882"/>
      <c r="E197" s="871"/>
      <c r="F197" s="854"/>
      <c r="G197" s="871"/>
      <c r="H197" s="879"/>
      <c r="I197" s="871"/>
      <c r="J197" s="876"/>
    </row>
    <row r="198" spans="1:10" x14ac:dyDescent="0.3">
      <c r="A198" s="875"/>
      <c r="B198" s="877"/>
      <c r="C198" s="870"/>
      <c r="D198" s="870"/>
      <c r="E198" s="871"/>
      <c r="F198" s="854"/>
      <c r="G198" s="871"/>
      <c r="H198" s="879"/>
      <c r="I198" s="871"/>
      <c r="J198" s="876"/>
    </row>
    <row r="199" spans="1:10" x14ac:dyDescent="0.3">
      <c r="A199" s="875"/>
      <c r="B199" s="877"/>
      <c r="C199" s="870"/>
      <c r="D199" s="870"/>
      <c r="E199" s="871"/>
      <c r="F199" s="854"/>
      <c r="G199" s="871"/>
      <c r="H199" s="879"/>
      <c r="I199" s="871"/>
      <c r="J199" s="876"/>
    </row>
    <row r="200" spans="1:10" x14ac:dyDescent="0.3">
      <c r="A200" s="875"/>
      <c r="B200" s="877"/>
      <c r="C200" s="870"/>
      <c r="D200" s="870"/>
      <c r="E200" s="871"/>
      <c r="F200" s="854"/>
      <c r="G200" s="871"/>
      <c r="H200" s="879"/>
      <c r="I200" s="871"/>
      <c r="J200" s="876"/>
    </row>
    <row r="201" spans="1:10" x14ac:dyDescent="0.3">
      <c r="A201" s="875"/>
      <c r="B201" s="877"/>
      <c r="C201" s="870"/>
      <c r="D201" s="870"/>
      <c r="E201" s="871"/>
      <c r="F201" s="854"/>
      <c r="G201" s="871"/>
      <c r="H201" s="879"/>
      <c r="I201" s="871"/>
      <c r="J201" s="876"/>
    </row>
    <row r="202" spans="1:10" x14ac:dyDescent="0.3">
      <c r="A202" s="875"/>
      <c r="B202" s="881"/>
      <c r="C202" s="882"/>
      <c r="D202" s="882"/>
      <c r="E202" s="871"/>
      <c r="F202" s="854"/>
      <c r="G202" s="871"/>
      <c r="H202" s="879"/>
      <c r="I202" s="871"/>
      <c r="J202" s="876"/>
    </row>
    <row r="203" spans="1:10" x14ac:dyDescent="0.3">
      <c r="A203" s="875"/>
      <c r="B203" s="877"/>
      <c r="C203" s="870"/>
      <c r="D203" s="870"/>
      <c r="E203" s="871"/>
      <c r="F203" s="854"/>
      <c r="G203" s="871"/>
      <c r="H203" s="879"/>
      <c r="I203" s="871"/>
      <c r="J203" s="876"/>
    </row>
    <row r="204" spans="1:10" x14ac:dyDescent="0.3">
      <c r="A204" s="875"/>
      <c r="B204" s="877"/>
      <c r="C204" s="870"/>
      <c r="D204" s="870"/>
      <c r="E204" s="871"/>
      <c r="F204" s="854"/>
      <c r="G204" s="871"/>
      <c r="H204" s="879"/>
      <c r="I204" s="871"/>
      <c r="J204" s="876"/>
    </row>
    <row r="205" spans="1:10" x14ac:dyDescent="0.3">
      <c r="A205" s="875"/>
      <c r="B205" s="877"/>
      <c r="C205" s="870"/>
      <c r="D205" s="870"/>
      <c r="E205" s="871"/>
      <c r="F205" s="854"/>
      <c r="G205" s="871"/>
      <c r="H205" s="879"/>
      <c r="I205" s="871"/>
      <c r="J205" s="876"/>
    </row>
    <row r="206" spans="1:10" x14ac:dyDescent="0.3">
      <c r="A206" s="875"/>
      <c r="B206" s="881"/>
      <c r="C206" s="882"/>
      <c r="D206" s="882"/>
      <c r="E206" s="871"/>
      <c r="F206" s="854"/>
      <c r="G206" s="871"/>
      <c r="H206" s="879"/>
      <c r="I206" s="871"/>
      <c r="J206" s="876"/>
    </row>
    <row r="207" spans="1:10" x14ac:dyDescent="0.3">
      <c r="A207" s="875"/>
      <c r="B207" s="877"/>
      <c r="C207" s="870"/>
      <c r="D207" s="870"/>
      <c r="E207" s="871"/>
      <c r="F207" s="854"/>
      <c r="G207" s="871"/>
      <c r="H207" s="879"/>
      <c r="I207" s="871"/>
      <c r="J207" s="876"/>
    </row>
    <row r="208" spans="1:10" x14ac:dyDescent="0.3">
      <c r="A208" s="875"/>
      <c r="B208" s="877"/>
      <c r="C208" s="870"/>
      <c r="D208" s="870"/>
      <c r="E208" s="871"/>
      <c r="F208" s="854"/>
      <c r="G208" s="871"/>
      <c r="H208" s="879"/>
      <c r="I208" s="871"/>
      <c r="J208" s="876"/>
    </row>
    <row r="209" spans="1:10" x14ac:dyDescent="0.3">
      <c r="A209" s="875"/>
      <c r="B209" s="877"/>
      <c r="C209" s="870"/>
      <c r="D209" s="870"/>
      <c r="E209" s="871"/>
      <c r="F209" s="854"/>
      <c r="G209" s="871"/>
      <c r="H209" s="879"/>
      <c r="I209" s="871"/>
      <c r="J209" s="876"/>
    </row>
    <row r="210" spans="1:10" x14ac:dyDescent="0.3">
      <c r="A210" s="875"/>
      <c r="B210" s="877"/>
      <c r="C210" s="870"/>
      <c r="D210" s="870"/>
      <c r="E210" s="871"/>
      <c r="F210" s="854"/>
      <c r="G210" s="871"/>
      <c r="H210" s="879"/>
      <c r="I210" s="871"/>
      <c r="J210" s="876"/>
    </row>
    <row r="211" spans="1:10" x14ac:dyDescent="0.3">
      <c r="A211" s="875"/>
      <c r="B211" s="881"/>
      <c r="C211" s="882"/>
      <c r="D211" s="882"/>
      <c r="E211" s="871"/>
      <c r="F211" s="854"/>
      <c r="G211" s="871"/>
      <c r="H211" s="879"/>
      <c r="I211" s="871"/>
      <c r="J211" s="876"/>
    </row>
    <row r="212" spans="1:10" x14ac:dyDescent="0.3">
      <c r="A212" s="875"/>
      <c r="B212" s="877"/>
      <c r="C212" s="870"/>
      <c r="D212" s="870"/>
      <c r="E212" s="871"/>
      <c r="F212" s="854"/>
      <c r="G212" s="871"/>
      <c r="H212" s="879"/>
      <c r="I212" s="871"/>
      <c r="J212" s="876"/>
    </row>
    <row r="213" spans="1:10" x14ac:dyDescent="0.3">
      <c r="A213" s="883"/>
      <c r="B213" s="884"/>
      <c r="C213" s="885"/>
      <c r="D213" s="885"/>
      <c r="E213" s="887"/>
      <c r="F213" s="886"/>
      <c r="G213" s="887"/>
      <c r="H213" s="888"/>
      <c r="I213" s="887"/>
      <c r="J213" s="889"/>
    </row>
    <row r="214" spans="1:10" x14ac:dyDescent="0.3">
      <c r="A214" s="810"/>
      <c r="B214" s="344"/>
      <c r="C214" s="890"/>
      <c r="D214" s="344"/>
    </row>
    <row r="229" spans="1:15" s="109" customFormat="1" x14ac:dyDescent="0.3">
      <c r="A229" s="636"/>
      <c r="J229" s="105"/>
      <c r="K229" s="105"/>
      <c r="L229" s="105"/>
      <c r="O229" s="642"/>
    </row>
    <row r="230" spans="1:15" s="109" customFormat="1" x14ac:dyDescent="0.3">
      <c r="A230" s="636"/>
      <c r="J230" s="105"/>
      <c r="K230" s="105"/>
      <c r="L230" s="105"/>
      <c r="O230" s="642"/>
    </row>
  </sheetData>
  <sheetProtection sheet="1" objects="1" scenarios="1" formatCells="0" formatColumns="0" formatRows="0" insertHyperlinks="0" selectLockedCells="1" sort="0" autoFilter="0"/>
  <mergeCells count="41">
    <mergeCell ref="U62:U65"/>
    <mergeCell ref="U66:U69"/>
    <mergeCell ref="U70:U73"/>
    <mergeCell ref="U74:U77"/>
    <mergeCell ref="U45:U48"/>
    <mergeCell ref="U49:U52"/>
    <mergeCell ref="U53:U56"/>
    <mergeCell ref="U57:U60"/>
    <mergeCell ref="D61:E61"/>
    <mergeCell ref="F61:G61"/>
    <mergeCell ref="H61:I61"/>
    <mergeCell ref="L61:M61"/>
    <mergeCell ref="U28:U31"/>
    <mergeCell ref="U32:U35"/>
    <mergeCell ref="U36:U39"/>
    <mergeCell ref="U40:U43"/>
    <mergeCell ref="D44:E44"/>
    <mergeCell ref="F44:G44"/>
    <mergeCell ref="H44:I44"/>
    <mergeCell ref="L44:M44"/>
    <mergeCell ref="U11:U14"/>
    <mergeCell ref="U15:U18"/>
    <mergeCell ref="U19:U22"/>
    <mergeCell ref="U23:U26"/>
    <mergeCell ref="D27:E27"/>
    <mergeCell ref="F27:G27"/>
    <mergeCell ref="H27:I27"/>
    <mergeCell ref="L27:M27"/>
    <mergeCell ref="R3:R6"/>
    <mergeCell ref="X3:X5"/>
    <mergeCell ref="D10:E10"/>
    <mergeCell ref="F10:G10"/>
    <mergeCell ref="H10:I10"/>
    <mergeCell ref="L10:M10"/>
    <mergeCell ref="G3:G6"/>
    <mergeCell ref="H3:H6"/>
    <mergeCell ref="J3:J6"/>
    <mergeCell ref="L3:L6"/>
    <mergeCell ref="N3:N6"/>
    <mergeCell ref="P3:P6"/>
    <mergeCell ref="T3:T4"/>
  </mergeCells>
  <conditionalFormatting sqref="G79:G80">
    <cfRule type="iconSet" priority="9825">
      <iconSet iconSet="5Rating">
        <cfvo type="percent" val="0"/>
        <cfvo type="num" val="1"/>
        <cfvo type="num" val="2"/>
        <cfvo type="num" val="3"/>
        <cfvo type="num" val="4"/>
      </iconSet>
    </cfRule>
  </conditionalFormatting>
  <conditionalFormatting sqref="H79:N80">
    <cfRule type="iconSet" priority="9824">
      <iconSet iconSet="5Rating">
        <cfvo type="percent" val="0"/>
        <cfvo type="num" val="1"/>
        <cfvo type="num" val="2"/>
        <cfvo type="num" val="3"/>
        <cfvo type="num" val="4"/>
      </iconSet>
    </cfRule>
  </conditionalFormatting>
  <conditionalFormatting sqref="O79:R80">
    <cfRule type="iconSet" priority="9826">
      <iconSet iconSet="5Rating">
        <cfvo type="percent" val="0"/>
        <cfvo type="num" val="1"/>
        <cfvo type="num" val="2"/>
        <cfvo type="num" val="3"/>
        <cfvo type="num" val="4"/>
      </iconSet>
    </cfRule>
  </conditionalFormatting>
  <conditionalFormatting sqref="R11:R26 R28:R43 R45:R60 R62:R77">
    <cfRule type="expression" dxfId="134" priority="21">
      <formula>ISBLANK(R11)</formula>
    </cfRule>
  </conditionalFormatting>
  <dataValidations count="3">
    <dataValidation type="list" allowBlank="1" showInputMessage="1" showErrorMessage="1" sqref="I79:I80 L79:L80" xr:uid="{00000000-0002-0000-2F00-000000000000}">
      <formula1>"1,2,3"</formula1>
    </dataValidation>
    <dataValidation type="list" allowBlank="1" showInputMessage="1" showErrorMessage="1" sqref="V79:W80" xr:uid="{00000000-0002-0000-2F00-000001000000}">
      <formula1>"1,2,3,4,5,6,7,8,9,10,11"</formula1>
    </dataValidation>
    <dataValidation type="whole" allowBlank="1" showInputMessage="1" showErrorMessage="1" sqref="R11:R77" xr:uid="{00000000-0002-0000-2F00-000002000000}">
      <formula1>1</formula1>
      <formula2>5</formula2>
    </dataValidation>
  </dataValidations>
  <printOptions horizontalCentered="1"/>
  <pageMargins left="0.23622047244094491" right="0.23622047244094491" top="0.55118110236220474" bottom="0.55118110236220474" header="0.11811023622047245" footer="0.31496062992125984"/>
  <pageSetup paperSize="8" scale="95" orientation="portrait" r:id="rId1"/>
  <headerFooter>
    <oddFooter>&amp;R&amp;9&amp;K01+049&amp;P/&amp;N</oddFooter>
  </headerFooter>
  <rowBreaks count="2" manualBreakCount="2">
    <brk id="43" max="16383" man="1"/>
    <brk id="7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462849" r:id="rId4" name="Group Box 1">
              <controlPr defaultSize="0" print="0" autoFill="0" autoPict="0">
                <anchor moveWithCells="1">
                  <from>
                    <xdr:col>6</xdr:col>
                    <xdr:colOff>53340</xdr:colOff>
                    <xdr:row>11</xdr:row>
                    <xdr:rowOff>76200</xdr:rowOff>
                  </from>
                  <to>
                    <xdr:col>16</xdr:col>
                    <xdr:colOff>114300</xdr:colOff>
                    <xdr:row>11</xdr:row>
                    <xdr:rowOff>274320</xdr:rowOff>
                  </to>
                </anchor>
              </controlPr>
            </control>
          </mc:Choice>
        </mc:AlternateContent>
        <mc:AlternateContent xmlns:mc="http://schemas.openxmlformats.org/markup-compatibility/2006">
          <mc:Choice Requires="x14">
            <control shapeId="462850" r:id="rId5" name="Option Button 2">
              <controlPr defaultSize="0" autoFill="0" autoLine="0" autoPict="0">
                <anchor moveWithCells="1">
                  <from>
                    <xdr:col>7</xdr:col>
                    <xdr:colOff>68580</xdr:colOff>
                    <xdr:row>11</xdr:row>
                    <xdr:rowOff>106680</xdr:rowOff>
                  </from>
                  <to>
                    <xdr:col>7</xdr:col>
                    <xdr:colOff>297180</xdr:colOff>
                    <xdr:row>11</xdr:row>
                    <xdr:rowOff>243840</xdr:rowOff>
                  </to>
                </anchor>
              </controlPr>
            </control>
          </mc:Choice>
        </mc:AlternateContent>
        <mc:AlternateContent xmlns:mc="http://schemas.openxmlformats.org/markup-compatibility/2006">
          <mc:Choice Requires="x14">
            <control shapeId="462851" r:id="rId6" name="Option Button 3">
              <controlPr defaultSize="0" autoFill="0" autoLine="0" autoPict="0">
                <anchor moveWithCells="1">
                  <from>
                    <xdr:col>9</xdr:col>
                    <xdr:colOff>68580</xdr:colOff>
                    <xdr:row>11</xdr:row>
                    <xdr:rowOff>106680</xdr:rowOff>
                  </from>
                  <to>
                    <xdr:col>9</xdr:col>
                    <xdr:colOff>297180</xdr:colOff>
                    <xdr:row>11</xdr:row>
                    <xdr:rowOff>243840</xdr:rowOff>
                  </to>
                </anchor>
              </controlPr>
            </control>
          </mc:Choice>
        </mc:AlternateContent>
        <mc:AlternateContent xmlns:mc="http://schemas.openxmlformats.org/markup-compatibility/2006">
          <mc:Choice Requires="x14">
            <control shapeId="462852" r:id="rId7" name="Option Button 4">
              <controlPr defaultSize="0" autoFill="0" autoLine="0" autoPict="0">
                <anchor moveWithCells="1">
                  <from>
                    <xdr:col>11</xdr:col>
                    <xdr:colOff>68580</xdr:colOff>
                    <xdr:row>11</xdr:row>
                    <xdr:rowOff>106680</xdr:rowOff>
                  </from>
                  <to>
                    <xdr:col>11</xdr:col>
                    <xdr:colOff>297180</xdr:colOff>
                    <xdr:row>11</xdr:row>
                    <xdr:rowOff>243840</xdr:rowOff>
                  </to>
                </anchor>
              </controlPr>
            </control>
          </mc:Choice>
        </mc:AlternateContent>
        <mc:AlternateContent xmlns:mc="http://schemas.openxmlformats.org/markup-compatibility/2006">
          <mc:Choice Requires="x14">
            <control shapeId="462853" r:id="rId8" name="Option Button 5">
              <controlPr defaultSize="0" autoFill="0" autoLine="0" autoPict="0">
                <anchor moveWithCells="1">
                  <from>
                    <xdr:col>13</xdr:col>
                    <xdr:colOff>68580</xdr:colOff>
                    <xdr:row>11</xdr:row>
                    <xdr:rowOff>106680</xdr:rowOff>
                  </from>
                  <to>
                    <xdr:col>13</xdr:col>
                    <xdr:colOff>297180</xdr:colOff>
                    <xdr:row>11</xdr:row>
                    <xdr:rowOff>243840</xdr:rowOff>
                  </to>
                </anchor>
              </controlPr>
            </control>
          </mc:Choice>
        </mc:AlternateContent>
        <mc:AlternateContent xmlns:mc="http://schemas.openxmlformats.org/markup-compatibility/2006">
          <mc:Choice Requires="x14">
            <control shapeId="462854" r:id="rId9" name="Option Button 6">
              <controlPr defaultSize="0" autoFill="0" autoLine="0" autoPict="0">
                <anchor moveWithCells="1">
                  <from>
                    <xdr:col>15</xdr:col>
                    <xdr:colOff>68580</xdr:colOff>
                    <xdr:row>11</xdr:row>
                    <xdr:rowOff>106680</xdr:rowOff>
                  </from>
                  <to>
                    <xdr:col>15</xdr:col>
                    <xdr:colOff>297180</xdr:colOff>
                    <xdr:row>11</xdr:row>
                    <xdr:rowOff>243840</xdr:rowOff>
                  </to>
                </anchor>
              </controlPr>
            </control>
          </mc:Choice>
        </mc:AlternateContent>
        <mc:AlternateContent xmlns:mc="http://schemas.openxmlformats.org/markup-compatibility/2006">
          <mc:Choice Requires="x14">
            <control shapeId="462855" r:id="rId10" name="Group Box 7">
              <controlPr defaultSize="0" print="0" autoFill="0" autoPict="0">
                <anchor moveWithCells="1">
                  <from>
                    <xdr:col>6</xdr:col>
                    <xdr:colOff>53340</xdr:colOff>
                    <xdr:row>12</xdr:row>
                    <xdr:rowOff>83820</xdr:rowOff>
                  </from>
                  <to>
                    <xdr:col>16</xdr:col>
                    <xdr:colOff>114300</xdr:colOff>
                    <xdr:row>12</xdr:row>
                    <xdr:rowOff>281940</xdr:rowOff>
                  </to>
                </anchor>
              </controlPr>
            </control>
          </mc:Choice>
        </mc:AlternateContent>
        <mc:AlternateContent xmlns:mc="http://schemas.openxmlformats.org/markup-compatibility/2006">
          <mc:Choice Requires="x14">
            <control shapeId="462856" r:id="rId11" name="Option Button 8">
              <controlPr defaultSize="0" autoFill="0" autoLine="0" autoPict="0">
                <anchor moveWithCells="1">
                  <from>
                    <xdr:col>7</xdr:col>
                    <xdr:colOff>68580</xdr:colOff>
                    <xdr:row>12</xdr:row>
                    <xdr:rowOff>114300</xdr:rowOff>
                  </from>
                  <to>
                    <xdr:col>7</xdr:col>
                    <xdr:colOff>297180</xdr:colOff>
                    <xdr:row>12</xdr:row>
                    <xdr:rowOff>251460</xdr:rowOff>
                  </to>
                </anchor>
              </controlPr>
            </control>
          </mc:Choice>
        </mc:AlternateContent>
        <mc:AlternateContent xmlns:mc="http://schemas.openxmlformats.org/markup-compatibility/2006">
          <mc:Choice Requires="x14">
            <control shapeId="462857" r:id="rId12" name="Option Button 9">
              <controlPr defaultSize="0" autoFill="0" autoLine="0" autoPict="0">
                <anchor moveWithCells="1">
                  <from>
                    <xdr:col>9</xdr:col>
                    <xdr:colOff>68580</xdr:colOff>
                    <xdr:row>12</xdr:row>
                    <xdr:rowOff>114300</xdr:rowOff>
                  </from>
                  <to>
                    <xdr:col>9</xdr:col>
                    <xdr:colOff>297180</xdr:colOff>
                    <xdr:row>12</xdr:row>
                    <xdr:rowOff>251460</xdr:rowOff>
                  </to>
                </anchor>
              </controlPr>
            </control>
          </mc:Choice>
        </mc:AlternateContent>
        <mc:AlternateContent xmlns:mc="http://schemas.openxmlformats.org/markup-compatibility/2006">
          <mc:Choice Requires="x14">
            <control shapeId="462858" r:id="rId13" name="Option Button 10">
              <controlPr defaultSize="0" autoFill="0" autoLine="0" autoPict="0">
                <anchor moveWithCells="1">
                  <from>
                    <xdr:col>11</xdr:col>
                    <xdr:colOff>68580</xdr:colOff>
                    <xdr:row>12</xdr:row>
                    <xdr:rowOff>114300</xdr:rowOff>
                  </from>
                  <to>
                    <xdr:col>11</xdr:col>
                    <xdr:colOff>297180</xdr:colOff>
                    <xdr:row>12</xdr:row>
                    <xdr:rowOff>251460</xdr:rowOff>
                  </to>
                </anchor>
              </controlPr>
            </control>
          </mc:Choice>
        </mc:AlternateContent>
        <mc:AlternateContent xmlns:mc="http://schemas.openxmlformats.org/markup-compatibility/2006">
          <mc:Choice Requires="x14">
            <control shapeId="462859" r:id="rId14" name="Option Button 11">
              <controlPr defaultSize="0" autoFill="0" autoLine="0" autoPict="0">
                <anchor moveWithCells="1">
                  <from>
                    <xdr:col>13</xdr:col>
                    <xdr:colOff>68580</xdr:colOff>
                    <xdr:row>12</xdr:row>
                    <xdr:rowOff>114300</xdr:rowOff>
                  </from>
                  <to>
                    <xdr:col>13</xdr:col>
                    <xdr:colOff>297180</xdr:colOff>
                    <xdr:row>12</xdr:row>
                    <xdr:rowOff>251460</xdr:rowOff>
                  </to>
                </anchor>
              </controlPr>
            </control>
          </mc:Choice>
        </mc:AlternateContent>
        <mc:AlternateContent xmlns:mc="http://schemas.openxmlformats.org/markup-compatibility/2006">
          <mc:Choice Requires="x14">
            <control shapeId="462860" r:id="rId15" name="Option Button 12">
              <controlPr defaultSize="0" autoFill="0" autoLine="0" autoPict="0">
                <anchor moveWithCells="1">
                  <from>
                    <xdr:col>15</xdr:col>
                    <xdr:colOff>68580</xdr:colOff>
                    <xdr:row>12</xdr:row>
                    <xdr:rowOff>114300</xdr:rowOff>
                  </from>
                  <to>
                    <xdr:col>15</xdr:col>
                    <xdr:colOff>297180</xdr:colOff>
                    <xdr:row>12</xdr:row>
                    <xdr:rowOff>251460</xdr:rowOff>
                  </to>
                </anchor>
              </controlPr>
            </control>
          </mc:Choice>
        </mc:AlternateContent>
        <mc:AlternateContent xmlns:mc="http://schemas.openxmlformats.org/markup-compatibility/2006">
          <mc:Choice Requires="x14">
            <control shapeId="462861" r:id="rId16" name="Group Box 13">
              <controlPr defaultSize="0" print="0" autoFill="0" autoPict="0">
                <anchor moveWithCells="1">
                  <from>
                    <xdr:col>6</xdr:col>
                    <xdr:colOff>53340</xdr:colOff>
                    <xdr:row>13</xdr:row>
                    <xdr:rowOff>83820</xdr:rowOff>
                  </from>
                  <to>
                    <xdr:col>16</xdr:col>
                    <xdr:colOff>114300</xdr:colOff>
                    <xdr:row>13</xdr:row>
                    <xdr:rowOff>281940</xdr:rowOff>
                  </to>
                </anchor>
              </controlPr>
            </control>
          </mc:Choice>
        </mc:AlternateContent>
        <mc:AlternateContent xmlns:mc="http://schemas.openxmlformats.org/markup-compatibility/2006">
          <mc:Choice Requires="x14">
            <control shapeId="462862" r:id="rId17" name="Option Button 14">
              <controlPr defaultSize="0" autoFill="0" autoLine="0" autoPict="0">
                <anchor moveWithCells="1">
                  <from>
                    <xdr:col>7</xdr:col>
                    <xdr:colOff>68580</xdr:colOff>
                    <xdr:row>13</xdr:row>
                    <xdr:rowOff>121920</xdr:rowOff>
                  </from>
                  <to>
                    <xdr:col>7</xdr:col>
                    <xdr:colOff>297180</xdr:colOff>
                    <xdr:row>13</xdr:row>
                    <xdr:rowOff>243840</xdr:rowOff>
                  </to>
                </anchor>
              </controlPr>
            </control>
          </mc:Choice>
        </mc:AlternateContent>
        <mc:AlternateContent xmlns:mc="http://schemas.openxmlformats.org/markup-compatibility/2006">
          <mc:Choice Requires="x14">
            <control shapeId="462863" r:id="rId18" name="Option Button 15">
              <controlPr defaultSize="0" autoFill="0" autoLine="0" autoPict="0">
                <anchor moveWithCells="1">
                  <from>
                    <xdr:col>9</xdr:col>
                    <xdr:colOff>68580</xdr:colOff>
                    <xdr:row>13</xdr:row>
                    <xdr:rowOff>121920</xdr:rowOff>
                  </from>
                  <to>
                    <xdr:col>9</xdr:col>
                    <xdr:colOff>297180</xdr:colOff>
                    <xdr:row>13</xdr:row>
                    <xdr:rowOff>243840</xdr:rowOff>
                  </to>
                </anchor>
              </controlPr>
            </control>
          </mc:Choice>
        </mc:AlternateContent>
        <mc:AlternateContent xmlns:mc="http://schemas.openxmlformats.org/markup-compatibility/2006">
          <mc:Choice Requires="x14">
            <control shapeId="462864" r:id="rId19" name="Option Button 16">
              <controlPr defaultSize="0" autoFill="0" autoLine="0" autoPict="0">
                <anchor moveWithCells="1">
                  <from>
                    <xdr:col>11</xdr:col>
                    <xdr:colOff>68580</xdr:colOff>
                    <xdr:row>13</xdr:row>
                    <xdr:rowOff>121920</xdr:rowOff>
                  </from>
                  <to>
                    <xdr:col>11</xdr:col>
                    <xdr:colOff>297180</xdr:colOff>
                    <xdr:row>13</xdr:row>
                    <xdr:rowOff>243840</xdr:rowOff>
                  </to>
                </anchor>
              </controlPr>
            </control>
          </mc:Choice>
        </mc:AlternateContent>
        <mc:AlternateContent xmlns:mc="http://schemas.openxmlformats.org/markup-compatibility/2006">
          <mc:Choice Requires="x14">
            <control shapeId="462865" r:id="rId20" name="Option Button 17">
              <controlPr defaultSize="0" autoFill="0" autoLine="0" autoPict="0">
                <anchor moveWithCells="1">
                  <from>
                    <xdr:col>13</xdr:col>
                    <xdr:colOff>68580</xdr:colOff>
                    <xdr:row>13</xdr:row>
                    <xdr:rowOff>121920</xdr:rowOff>
                  </from>
                  <to>
                    <xdr:col>13</xdr:col>
                    <xdr:colOff>297180</xdr:colOff>
                    <xdr:row>13</xdr:row>
                    <xdr:rowOff>243840</xdr:rowOff>
                  </to>
                </anchor>
              </controlPr>
            </control>
          </mc:Choice>
        </mc:AlternateContent>
        <mc:AlternateContent xmlns:mc="http://schemas.openxmlformats.org/markup-compatibility/2006">
          <mc:Choice Requires="x14">
            <control shapeId="462866" r:id="rId21" name="Option Button 18">
              <controlPr defaultSize="0" autoFill="0" autoLine="0" autoPict="0">
                <anchor moveWithCells="1">
                  <from>
                    <xdr:col>15</xdr:col>
                    <xdr:colOff>68580</xdr:colOff>
                    <xdr:row>13</xdr:row>
                    <xdr:rowOff>121920</xdr:rowOff>
                  </from>
                  <to>
                    <xdr:col>15</xdr:col>
                    <xdr:colOff>297180</xdr:colOff>
                    <xdr:row>13</xdr:row>
                    <xdr:rowOff>243840</xdr:rowOff>
                  </to>
                </anchor>
              </controlPr>
            </control>
          </mc:Choice>
        </mc:AlternateContent>
        <mc:AlternateContent xmlns:mc="http://schemas.openxmlformats.org/markup-compatibility/2006">
          <mc:Choice Requires="x14">
            <control shapeId="462867" r:id="rId22" name="Group Box 19">
              <controlPr defaultSize="0" print="0" autoFill="0" autoPict="0">
                <anchor moveWithCells="1">
                  <from>
                    <xdr:col>6</xdr:col>
                    <xdr:colOff>45720</xdr:colOff>
                    <xdr:row>10</xdr:row>
                    <xdr:rowOff>68580</xdr:rowOff>
                  </from>
                  <to>
                    <xdr:col>16</xdr:col>
                    <xdr:colOff>114300</xdr:colOff>
                    <xdr:row>10</xdr:row>
                    <xdr:rowOff>266700</xdr:rowOff>
                  </to>
                </anchor>
              </controlPr>
            </control>
          </mc:Choice>
        </mc:AlternateContent>
        <mc:AlternateContent xmlns:mc="http://schemas.openxmlformats.org/markup-compatibility/2006">
          <mc:Choice Requires="x14">
            <control shapeId="462868" r:id="rId23" name="Option Button 20">
              <controlPr defaultSize="0" autoFill="0" autoLine="0" autoPict="0">
                <anchor moveWithCells="1">
                  <from>
                    <xdr:col>7</xdr:col>
                    <xdr:colOff>60960</xdr:colOff>
                    <xdr:row>10</xdr:row>
                    <xdr:rowOff>99060</xdr:rowOff>
                  </from>
                  <to>
                    <xdr:col>7</xdr:col>
                    <xdr:colOff>289560</xdr:colOff>
                    <xdr:row>10</xdr:row>
                    <xdr:rowOff>236220</xdr:rowOff>
                  </to>
                </anchor>
              </controlPr>
            </control>
          </mc:Choice>
        </mc:AlternateContent>
        <mc:AlternateContent xmlns:mc="http://schemas.openxmlformats.org/markup-compatibility/2006">
          <mc:Choice Requires="x14">
            <control shapeId="462869" r:id="rId24" name="Option Button 21">
              <controlPr defaultSize="0" autoFill="0" autoLine="0" autoPict="0">
                <anchor moveWithCells="1">
                  <from>
                    <xdr:col>9</xdr:col>
                    <xdr:colOff>60960</xdr:colOff>
                    <xdr:row>10</xdr:row>
                    <xdr:rowOff>99060</xdr:rowOff>
                  </from>
                  <to>
                    <xdr:col>9</xdr:col>
                    <xdr:colOff>289560</xdr:colOff>
                    <xdr:row>10</xdr:row>
                    <xdr:rowOff>236220</xdr:rowOff>
                  </to>
                </anchor>
              </controlPr>
            </control>
          </mc:Choice>
        </mc:AlternateContent>
        <mc:AlternateContent xmlns:mc="http://schemas.openxmlformats.org/markup-compatibility/2006">
          <mc:Choice Requires="x14">
            <control shapeId="462870" r:id="rId25" name="Option Button 22">
              <controlPr defaultSize="0" autoFill="0" autoLine="0" autoPict="0">
                <anchor moveWithCells="1">
                  <from>
                    <xdr:col>11</xdr:col>
                    <xdr:colOff>68580</xdr:colOff>
                    <xdr:row>10</xdr:row>
                    <xdr:rowOff>99060</xdr:rowOff>
                  </from>
                  <to>
                    <xdr:col>11</xdr:col>
                    <xdr:colOff>289560</xdr:colOff>
                    <xdr:row>10</xdr:row>
                    <xdr:rowOff>236220</xdr:rowOff>
                  </to>
                </anchor>
              </controlPr>
            </control>
          </mc:Choice>
        </mc:AlternateContent>
        <mc:AlternateContent xmlns:mc="http://schemas.openxmlformats.org/markup-compatibility/2006">
          <mc:Choice Requires="x14">
            <control shapeId="462871" r:id="rId26" name="Option Button 23">
              <controlPr defaultSize="0" autoFill="0" autoLine="0" autoPict="0">
                <anchor moveWithCells="1">
                  <from>
                    <xdr:col>13</xdr:col>
                    <xdr:colOff>68580</xdr:colOff>
                    <xdr:row>10</xdr:row>
                    <xdr:rowOff>99060</xdr:rowOff>
                  </from>
                  <to>
                    <xdr:col>13</xdr:col>
                    <xdr:colOff>289560</xdr:colOff>
                    <xdr:row>10</xdr:row>
                    <xdr:rowOff>236220</xdr:rowOff>
                  </to>
                </anchor>
              </controlPr>
            </control>
          </mc:Choice>
        </mc:AlternateContent>
        <mc:AlternateContent xmlns:mc="http://schemas.openxmlformats.org/markup-compatibility/2006">
          <mc:Choice Requires="x14">
            <control shapeId="462872" r:id="rId27" name="Option Button 24">
              <controlPr defaultSize="0" autoFill="0" autoLine="0" autoPict="0">
                <anchor moveWithCells="1">
                  <from>
                    <xdr:col>15</xdr:col>
                    <xdr:colOff>68580</xdr:colOff>
                    <xdr:row>10</xdr:row>
                    <xdr:rowOff>99060</xdr:rowOff>
                  </from>
                  <to>
                    <xdr:col>15</xdr:col>
                    <xdr:colOff>289560</xdr:colOff>
                    <xdr:row>10</xdr:row>
                    <xdr:rowOff>236220</xdr:rowOff>
                  </to>
                </anchor>
              </controlPr>
            </control>
          </mc:Choice>
        </mc:AlternateContent>
        <mc:AlternateContent xmlns:mc="http://schemas.openxmlformats.org/markup-compatibility/2006">
          <mc:Choice Requires="x14">
            <control shapeId="462873" r:id="rId28" name="Group Box 25">
              <controlPr defaultSize="0" print="0" autoFill="0" autoPict="0">
                <anchor moveWithCells="1">
                  <from>
                    <xdr:col>21</xdr:col>
                    <xdr:colOff>327660</xdr:colOff>
                    <xdr:row>10</xdr:row>
                    <xdr:rowOff>228600</xdr:rowOff>
                  </from>
                  <to>
                    <xdr:col>26</xdr:col>
                    <xdr:colOff>220980</xdr:colOff>
                    <xdr:row>11</xdr:row>
                    <xdr:rowOff>114300</xdr:rowOff>
                  </to>
                </anchor>
              </controlPr>
            </control>
          </mc:Choice>
        </mc:AlternateContent>
        <mc:AlternateContent xmlns:mc="http://schemas.openxmlformats.org/markup-compatibility/2006">
          <mc:Choice Requires="x14">
            <control shapeId="462874" r:id="rId29" name="Group Box 26">
              <controlPr defaultSize="0" print="0" autoFill="0" autoPict="0">
                <anchor moveWithCells="1">
                  <from>
                    <xdr:col>6</xdr:col>
                    <xdr:colOff>53340</xdr:colOff>
                    <xdr:row>14</xdr:row>
                    <xdr:rowOff>83820</xdr:rowOff>
                  </from>
                  <to>
                    <xdr:col>16</xdr:col>
                    <xdr:colOff>114300</xdr:colOff>
                    <xdr:row>14</xdr:row>
                    <xdr:rowOff>281940</xdr:rowOff>
                  </to>
                </anchor>
              </controlPr>
            </control>
          </mc:Choice>
        </mc:AlternateContent>
        <mc:AlternateContent xmlns:mc="http://schemas.openxmlformats.org/markup-compatibility/2006">
          <mc:Choice Requires="x14">
            <control shapeId="462875" r:id="rId30" name="Option Button 27">
              <controlPr defaultSize="0" autoFill="0" autoLine="0" autoPict="0">
                <anchor moveWithCells="1">
                  <from>
                    <xdr:col>7</xdr:col>
                    <xdr:colOff>68580</xdr:colOff>
                    <xdr:row>14</xdr:row>
                    <xdr:rowOff>121920</xdr:rowOff>
                  </from>
                  <to>
                    <xdr:col>7</xdr:col>
                    <xdr:colOff>297180</xdr:colOff>
                    <xdr:row>14</xdr:row>
                    <xdr:rowOff>243840</xdr:rowOff>
                  </to>
                </anchor>
              </controlPr>
            </control>
          </mc:Choice>
        </mc:AlternateContent>
        <mc:AlternateContent xmlns:mc="http://schemas.openxmlformats.org/markup-compatibility/2006">
          <mc:Choice Requires="x14">
            <control shapeId="462876" r:id="rId31" name="Option Button 28">
              <controlPr defaultSize="0" autoFill="0" autoLine="0" autoPict="0">
                <anchor moveWithCells="1">
                  <from>
                    <xdr:col>9</xdr:col>
                    <xdr:colOff>68580</xdr:colOff>
                    <xdr:row>14</xdr:row>
                    <xdr:rowOff>121920</xdr:rowOff>
                  </from>
                  <to>
                    <xdr:col>9</xdr:col>
                    <xdr:colOff>297180</xdr:colOff>
                    <xdr:row>14</xdr:row>
                    <xdr:rowOff>243840</xdr:rowOff>
                  </to>
                </anchor>
              </controlPr>
            </control>
          </mc:Choice>
        </mc:AlternateContent>
        <mc:AlternateContent xmlns:mc="http://schemas.openxmlformats.org/markup-compatibility/2006">
          <mc:Choice Requires="x14">
            <control shapeId="462877" r:id="rId32" name="Option Button 29">
              <controlPr defaultSize="0" autoFill="0" autoLine="0" autoPict="0">
                <anchor moveWithCells="1">
                  <from>
                    <xdr:col>11</xdr:col>
                    <xdr:colOff>68580</xdr:colOff>
                    <xdr:row>14</xdr:row>
                    <xdr:rowOff>121920</xdr:rowOff>
                  </from>
                  <to>
                    <xdr:col>11</xdr:col>
                    <xdr:colOff>297180</xdr:colOff>
                    <xdr:row>14</xdr:row>
                    <xdr:rowOff>243840</xdr:rowOff>
                  </to>
                </anchor>
              </controlPr>
            </control>
          </mc:Choice>
        </mc:AlternateContent>
        <mc:AlternateContent xmlns:mc="http://schemas.openxmlformats.org/markup-compatibility/2006">
          <mc:Choice Requires="x14">
            <control shapeId="462878" r:id="rId33" name="Option Button 30">
              <controlPr defaultSize="0" autoFill="0" autoLine="0" autoPict="0">
                <anchor moveWithCells="1">
                  <from>
                    <xdr:col>13</xdr:col>
                    <xdr:colOff>68580</xdr:colOff>
                    <xdr:row>14</xdr:row>
                    <xdr:rowOff>121920</xdr:rowOff>
                  </from>
                  <to>
                    <xdr:col>13</xdr:col>
                    <xdr:colOff>297180</xdr:colOff>
                    <xdr:row>14</xdr:row>
                    <xdr:rowOff>243840</xdr:rowOff>
                  </to>
                </anchor>
              </controlPr>
            </control>
          </mc:Choice>
        </mc:AlternateContent>
        <mc:AlternateContent xmlns:mc="http://schemas.openxmlformats.org/markup-compatibility/2006">
          <mc:Choice Requires="x14">
            <control shapeId="462879" r:id="rId34" name="Option Button 31">
              <controlPr defaultSize="0" autoFill="0" autoLine="0" autoPict="0">
                <anchor moveWithCells="1">
                  <from>
                    <xdr:col>15</xdr:col>
                    <xdr:colOff>68580</xdr:colOff>
                    <xdr:row>14</xdr:row>
                    <xdr:rowOff>121920</xdr:rowOff>
                  </from>
                  <to>
                    <xdr:col>15</xdr:col>
                    <xdr:colOff>297180</xdr:colOff>
                    <xdr:row>14</xdr:row>
                    <xdr:rowOff>243840</xdr:rowOff>
                  </to>
                </anchor>
              </controlPr>
            </control>
          </mc:Choice>
        </mc:AlternateContent>
        <mc:AlternateContent xmlns:mc="http://schemas.openxmlformats.org/markup-compatibility/2006">
          <mc:Choice Requires="x14">
            <control shapeId="462880" r:id="rId35" name="Group Box 32">
              <controlPr defaultSize="0" print="0" autoFill="0" autoPict="0">
                <anchor moveWithCells="1">
                  <from>
                    <xdr:col>6</xdr:col>
                    <xdr:colOff>53340</xdr:colOff>
                    <xdr:row>15</xdr:row>
                    <xdr:rowOff>83820</xdr:rowOff>
                  </from>
                  <to>
                    <xdr:col>16</xdr:col>
                    <xdr:colOff>114300</xdr:colOff>
                    <xdr:row>15</xdr:row>
                    <xdr:rowOff>274320</xdr:rowOff>
                  </to>
                </anchor>
              </controlPr>
            </control>
          </mc:Choice>
        </mc:AlternateContent>
        <mc:AlternateContent xmlns:mc="http://schemas.openxmlformats.org/markup-compatibility/2006">
          <mc:Choice Requires="x14">
            <control shapeId="462881" r:id="rId36" name="Option Button 33">
              <controlPr defaultSize="0" autoFill="0" autoLine="0" autoPict="0">
                <anchor moveWithCells="1">
                  <from>
                    <xdr:col>7</xdr:col>
                    <xdr:colOff>68580</xdr:colOff>
                    <xdr:row>15</xdr:row>
                    <xdr:rowOff>114300</xdr:rowOff>
                  </from>
                  <to>
                    <xdr:col>7</xdr:col>
                    <xdr:colOff>297180</xdr:colOff>
                    <xdr:row>15</xdr:row>
                    <xdr:rowOff>243840</xdr:rowOff>
                  </to>
                </anchor>
              </controlPr>
            </control>
          </mc:Choice>
        </mc:AlternateContent>
        <mc:AlternateContent xmlns:mc="http://schemas.openxmlformats.org/markup-compatibility/2006">
          <mc:Choice Requires="x14">
            <control shapeId="462882" r:id="rId37" name="Option Button 34">
              <controlPr defaultSize="0" autoFill="0" autoLine="0" autoPict="0">
                <anchor moveWithCells="1">
                  <from>
                    <xdr:col>9</xdr:col>
                    <xdr:colOff>68580</xdr:colOff>
                    <xdr:row>15</xdr:row>
                    <xdr:rowOff>114300</xdr:rowOff>
                  </from>
                  <to>
                    <xdr:col>9</xdr:col>
                    <xdr:colOff>297180</xdr:colOff>
                    <xdr:row>15</xdr:row>
                    <xdr:rowOff>243840</xdr:rowOff>
                  </to>
                </anchor>
              </controlPr>
            </control>
          </mc:Choice>
        </mc:AlternateContent>
        <mc:AlternateContent xmlns:mc="http://schemas.openxmlformats.org/markup-compatibility/2006">
          <mc:Choice Requires="x14">
            <control shapeId="462883" r:id="rId38" name="Option Button 35">
              <controlPr defaultSize="0" autoFill="0" autoLine="0" autoPict="0">
                <anchor moveWithCells="1">
                  <from>
                    <xdr:col>11</xdr:col>
                    <xdr:colOff>68580</xdr:colOff>
                    <xdr:row>15</xdr:row>
                    <xdr:rowOff>114300</xdr:rowOff>
                  </from>
                  <to>
                    <xdr:col>11</xdr:col>
                    <xdr:colOff>297180</xdr:colOff>
                    <xdr:row>15</xdr:row>
                    <xdr:rowOff>243840</xdr:rowOff>
                  </to>
                </anchor>
              </controlPr>
            </control>
          </mc:Choice>
        </mc:AlternateContent>
        <mc:AlternateContent xmlns:mc="http://schemas.openxmlformats.org/markup-compatibility/2006">
          <mc:Choice Requires="x14">
            <control shapeId="462884" r:id="rId39" name="Option Button 36">
              <controlPr defaultSize="0" autoFill="0" autoLine="0" autoPict="0">
                <anchor moveWithCells="1">
                  <from>
                    <xdr:col>13</xdr:col>
                    <xdr:colOff>68580</xdr:colOff>
                    <xdr:row>15</xdr:row>
                    <xdr:rowOff>114300</xdr:rowOff>
                  </from>
                  <to>
                    <xdr:col>13</xdr:col>
                    <xdr:colOff>297180</xdr:colOff>
                    <xdr:row>15</xdr:row>
                    <xdr:rowOff>243840</xdr:rowOff>
                  </to>
                </anchor>
              </controlPr>
            </control>
          </mc:Choice>
        </mc:AlternateContent>
        <mc:AlternateContent xmlns:mc="http://schemas.openxmlformats.org/markup-compatibility/2006">
          <mc:Choice Requires="x14">
            <control shapeId="462885" r:id="rId40" name="Option Button 37">
              <controlPr defaultSize="0" autoFill="0" autoLine="0" autoPict="0">
                <anchor moveWithCells="1">
                  <from>
                    <xdr:col>15</xdr:col>
                    <xdr:colOff>68580</xdr:colOff>
                    <xdr:row>15</xdr:row>
                    <xdr:rowOff>114300</xdr:rowOff>
                  </from>
                  <to>
                    <xdr:col>15</xdr:col>
                    <xdr:colOff>297180</xdr:colOff>
                    <xdr:row>15</xdr:row>
                    <xdr:rowOff>243840</xdr:rowOff>
                  </to>
                </anchor>
              </controlPr>
            </control>
          </mc:Choice>
        </mc:AlternateContent>
        <mc:AlternateContent xmlns:mc="http://schemas.openxmlformats.org/markup-compatibility/2006">
          <mc:Choice Requires="x14">
            <control shapeId="462886" r:id="rId41" name="Group Box 38">
              <controlPr defaultSize="0" print="0" autoFill="0" autoPict="0">
                <anchor moveWithCells="1">
                  <from>
                    <xdr:col>6</xdr:col>
                    <xdr:colOff>53340</xdr:colOff>
                    <xdr:row>16</xdr:row>
                    <xdr:rowOff>76200</xdr:rowOff>
                  </from>
                  <to>
                    <xdr:col>16</xdr:col>
                    <xdr:colOff>114300</xdr:colOff>
                    <xdr:row>16</xdr:row>
                    <xdr:rowOff>274320</xdr:rowOff>
                  </to>
                </anchor>
              </controlPr>
            </control>
          </mc:Choice>
        </mc:AlternateContent>
        <mc:AlternateContent xmlns:mc="http://schemas.openxmlformats.org/markup-compatibility/2006">
          <mc:Choice Requires="x14">
            <control shapeId="462887" r:id="rId42" name="Option Button 39">
              <controlPr defaultSize="0" autoFill="0" autoLine="0" autoPict="0">
                <anchor moveWithCells="1">
                  <from>
                    <xdr:col>7</xdr:col>
                    <xdr:colOff>68580</xdr:colOff>
                    <xdr:row>16</xdr:row>
                    <xdr:rowOff>114300</xdr:rowOff>
                  </from>
                  <to>
                    <xdr:col>7</xdr:col>
                    <xdr:colOff>297180</xdr:colOff>
                    <xdr:row>16</xdr:row>
                    <xdr:rowOff>236220</xdr:rowOff>
                  </to>
                </anchor>
              </controlPr>
            </control>
          </mc:Choice>
        </mc:AlternateContent>
        <mc:AlternateContent xmlns:mc="http://schemas.openxmlformats.org/markup-compatibility/2006">
          <mc:Choice Requires="x14">
            <control shapeId="462888" r:id="rId43" name="Option Button 40">
              <controlPr defaultSize="0" autoFill="0" autoLine="0" autoPict="0">
                <anchor moveWithCells="1">
                  <from>
                    <xdr:col>9</xdr:col>
                    <xdr:colOff>68580</xdr:colOff>
                    <xdr:row>16</xdr:row>
                    <xdr:rowOff>114300</xdr:rowOff>
                  </from>
                  <to>
                    <xdr:col>9</xdr:col>
                    <xdr:colOff>297180</xdr:colOff>
                    <xdr:row>16</xdr:row>
                    <xdr:rowOff>236220</xdr:rowOff>
                  </to>
                </anchor>
              </controlPr>
            </control>
          </mc:Choice>
        </mc:AlternateContent>
        <mc:AlternateContent xmlns:mc="http://schemas.openxmlformats.org/markup-compatibility/2006">
          <mc:Choice Requires="x14">
            <control shapeId="462889" r:id="rId44" name="Option Button 41">
              <controlPr defaultSize="0" autoFill="0" autoLine="0" autoPict="0">
                <anchor moveWithCells="1">
                  <from>
                    <xdr:col>11</xdr:col>
                    <xdr:colOff>68580</xdr:colOff>
                    <xdr:row>16</xdr:row>
                    <xdr:rowOff>114300</xdr:rowOff>
                  </from>
                  <to>
                    <xdr:col>11</xdr:col>
                    <xdr:colOff>297180</xdr:colOff>
                    <xdr:row>16</xdr:row>
                    <xdr:rowOff>236220</xdr:rowOff>
                  </to>
                </anchor>
              </controlPr>
            </control>
          </mc:Choice>
        </mc:AlternateContent>
        <mc:AlternateContent xmlns:mc="http://schemas.openxmlformats.org/markup-compatibility/2006">
          <mc:Choice Requires="x14">
            <control shapeId="462890" r:id="rId45" name="Option Button 42">
              <controlPr defaultSize="0" autoFill="0" autoLine="0" autoPict="0">
                <anchor moveWithCells="1">
                  <from>
                    <xdr:col>13</xdr:col>
                    <xdr:colOff>68580</xdr:colOff>
                    <xdr:row>16</xdr:row>
                    <xdr:rowOff>114300</xdr:rowOff>
                  </from>
                  <to>
                    <xdr:col>13</xdr:col>
                    <xdr:colOff>297180</xdr:colOff>
                    <xdr:row>16</xdr:row>
                    <xdr:rowOff>236220</xdr:rowOff>
                  </to>
                </anchor>
              </controlPr>
            </control>
          </mc:Choice>
        </mc:AlternateContent>
        <mc:AlternateContent xmlns:mc="http://schemas.openxmlformats.org/markup-compatibility/2006">
          <mc:Choice Requires="x14">
            <control shapeId="462891" r:id="rId46" name="Option Button 43">
              <controlPr defaultSize="0" autoFill="0" autoLine="0" autoPict="0">
                <anchor moveWithCells="1">
                  <from>
                    <xdr:col>15</xdr:col>
                    <xdr:colOff>68580</xdr:colOff>
                    <xdr:row>16</xdr:row>
                    <xdr:rowOff>114300</xdr:rowOff>
                  </from>
                  <to>
                    <xdr:col>15</xdr:col>
                    <xdr:colOff>297180</xdr:colOff>
                    <xdr:row>16</xdr:row>
                    <xdr:rowOff>236220</xdr:rowOff>
                  </to>
                </anchor>
              </controlPr>
            </control>
          </mc:Choice>
        </mc:AlternateContent>
        <mc:AlternateContent xmlns:mc="http://schemas.openxmlformats.org/markup-compatibility/2006">
          <mc:Choice Requires="x14">
            <control shapeId="462892" r:id="rId47" name="Group Box 44">
              <controlPr defaultSize="0" print="0" autoFill="0" autoPict="0">
                <anchor moveWithCells="1">
                  <from>
                    <xdr:col>6</xdr:col>
                    <xdr:colOff>53340</xdr:colOff>
                    <xdr:row>17</xdr:row>
                    <xdr:rowOff>76200</xdr:rowOff>
                  </from>
                  <to>
                    <xdr:col>16</xdr:col>
                    <xdr:colOff>114300</xdr:colOff>
                    <xdr:row>17</xdr:row>
                    <xdr:rowOff>274320</xdr:rowOff>
                  </to>
                </anchor>
              </controlPr>
            </control>
          </mc:Choice>
        </mc:AlternateContent>
        <mc:AlternateContent xmlns:mc="http://schemas.openxmlformats.org/markup-compatibility/2006">
          <mc:Choice Requires="x14">
            <control shapeId="462893" r:id="rId48" name="Option Button 45">
              <controlPr defaultSize="0" autoFill="0" autoLine="0" autoPict="0">
                <anchor moveWithCells="1">
                  <from>
                    <xdr:col>7</xdr:col>
                    <xdr:colOff>68580</xdr:colOff>
                    <xdr:row>17</xdr:row>
                    <xdr:rowOff>114300</xdr:rowOff>
                  </from>
                  <to>
                    <xdr:col>7</xdr:col>
                    <xdr:colOff>297180</xdr:colOff>
                    <xdr:row>17</xdr:row>
                    <xdr:rowOff>236220</xdr:rowOff>
                  </to>
                </anchor>
              </controlPr>
            </control>
          </mc:Choice>
        </mc:AlternateContent>
        <mc:AlternateContent xmlns:mc="http://schemas.openxmlformats.org/markup-compatibility/2006">
          <mc:Choice Requires="x14">
            <control shapeId="462894" r:id="rId49" name="Option Button 46">
              <controlPr defaultSize="0" autoFill="0" autoLine="0" autoPict="0">
                <anchor moveWithCells="1">
                  <from>
                    <xdr:col>9</xdr:col>
                    <xdr:colOff>68580</xdr:colOff>
                    <xdr:row>17</xdr:row>
                    <xdr:rowOff>114300</xdr:rowOff>
                  </from>
                  <to>
                    <xdr:col>9</xdr:col>
                    <xdr:colOff>297180</xdr:colOff>
                    <xdr:row>17</xdr:row>
                    <xdr:rowOff>236220</xdr:rowOff>
                  </to>
                </anchor>
              </controlPr>
            </control>
          </mc:Choice>
        </mc:AlternateContent>
        <mc:AlternateContent xmlns:mc="http://schemas.openxmlformats.org/markup-compatibility/2006">
          <mc:Choice Requires="x14">
            <control shapeId="462895" r:id="rId50" name="Option Button 47">
              <controlPr defaultSize="0" autoFill="0" autoLine="0" autoPict="0">
                <anchor moveWithCells="1">
                  <from>
                    <xdr:col>11</xdr:col>
                    <xdr:colOff>68580</xdr:colOff>
                    <xdr:row>17</xdr:row>
                    <xdr:rowOff>114300</xdr:rowOff>
                  </from>
                  <to>
                    <xdr:col>11</xdr:col>
                    <xdr:colOff>297180</xdr:colOff>
                    <xdr:row>17</xdr:row>
                    <xdr:rowOff>236220</xdr:rowOff>
                  </to>
                </anchor>
              </controlPr>
            </control>
          </mc:Choice>
        </mc:AlternateContent>
        <mc:AlternateContent xmlns:mc="http://schemas.openxmlformats.org/markup-compatibility/2006">
          <mc:Choice Requires="x14">
            <control shapeId="462896" r:id="rId51" name="Option Button 48">
              <controlPr defaultSize="0" autoFill="0" autoLine="0" autoPict="0">
                <anchor moveWithCells="1">
                  <from>
                    <xdr:col>13</xdr:col>
                    <xdr:colOff>68580</xdr:colOff>
                    <xdr:row>17</xdr:row>
                    <xdr:rowOff>114300</xdr:rowOff>
                  </from>
                  <to>
                    <xdr:col>13</xdr:col>
                    <xdr:colOff>297180</xdr:colOff>
                    <xdr:row>17</xdr:row>
                    <xdr:rowOff>236220</xdr:rowOff>
                  </to>
                </anchor>
              </controlPr>
            </control>
          </mc:Choice>
        </mc:AlternateContent>
        <mc:AlternateContent xmlns:mc="http://schemas.openxmlformats.org/markup-compatibility/2006">
          <mc:Choice Requires="x14">
            <control shapeId="462897" r:id="rId52" name="Option Button 49">
              <controlPr defaultSize="0" autoFill="0" autoLine="0" autoPict="0">
                <anchor moveWithCells="1">
                  <from>
                    <xdr:col>15</xdr:col>
                    <xdr:colOff>68580</xdr:colOff>
                    <xdr:row>17</xdr:row>
                    <xdr:rowOff>114300</xdr:rowOff>
                  </from>
                  <to>
                    <xdr:col>15</xdr:col>
                    <xdr:colOff>297180</xdr:colOff>
                    <xdr:row>17</xdr:row>
                    <xdr:rowOff>236220</xdr:rowOff>
                  </to>
                </anchor>
              </controlPr>
            </control>
          </mc:Choice>
        </mc:AlternateContent>
        <mc:AlternateContent xmlns:mc="http://schemas.openxmlformats.org/markup-compatibility/2006">
          <mc:Choice Requires="x14">
            <control shapeId="462898" r:id="rId53" name="Group Box 50">
              <controlPr defaultSize="0" print="0" autoFill="0" autoPict="0">
                <anchor moveWithCells="1">
                  <from>
                    <xdr:col>6</xdr:col>
                    <xdr:colOff>53340</xdr:colOff>
                    <xdr:row>18</xdr:row>
                    <xdr:rowOff>76200</xdr:rowOff>
                  </from>
                  <to>
                    <xdr:col>16</xdr:col>
                    <xdr:colOff>114300</xdr:colOff>
                    <xdr:row>18</xdr:row>
                    <xdr:rowOff>266700</xdr:rowOff>
                  </to>
                </anchor>
              </controlPr>
            </control>
          </mc:Choice>
        </mc:AlternateContent>
        <mc:AlternateContent xmlns:mc="http://schemas.openxmlformats.org/markup-compatibility/2006">
          <mc:Choice Requires="x14">
            <control shapeId="462899" r:id="rId54" name="Option Button 51">
              <controlPr defaultSize="0" autoFill="0" autoLine="0" autoPict="0">
                <anchor moveWithCells="1">
                  <from>
                    <xdr:col>7</xdr:col>
                    <xdr:colOff>68580</xdr:colOff>
                    <xdr:row>18</xdr:row>
                    <xdr:rowOff>106680</xdr:rowOff>
                  </from>
                  <to>
                    <xdr:col>7</xdr:col>
                    <xdr:colOff>297180</xdr:colOff>
                    <xdr:row>18</xdr:row>
                    <xdr:rowOff>236220</xdr:rowOff>
                  </to>
                </anchor>
              </controlPr>
            </control>
          </mc:Choice>
        </mc:AlternateContent>
        <mc:AlternateContent xmlns:mc="http://schemas.openxmlformats.org/markup-compatibility/2006">
          <mc:Choice Requires="x14">
            <control shapeId="462900" r:id="rId55" name="Option Button 52">
              <controlPr defaultSize="0" autoFill="0" autoLine="0" autoPict="0">
                <anchor moveWithCells="1">
                  <from>
                    <xdr:col>9</xdr:col>
                    <xdr:colOff>68580</xdr:colOff>
                    <xdr:row>18</xdr:row>
                    <xdr:rowOff>106680</xdr:rowOff>
                  </from>
                  <to>
                    <xdr:col>9</xdr:col>
                    <xdr:colOff>297180</xdr:colOff>
                    <xdr:row>18</xdr:row>
                    <xdr:rowOff>236220</xdr:rowOff>
                  </to>
                </anchor>
              </controlPr>
            </control>
          </mc:Choice>
        </mc:AlternateContent>
        <mc:AlternateContent xmlns:mc="http://schemas.openxmlformats.org/markup-compatibility/2006">
          <mc:Choice Requires="x14">
            <control shapeId="462901" r:id="rId56" name="Option Button 53">
              <controlPr defaultSize="0" autoFill="0" autoLine="0" autoPict="0">
                <anchor moveWithCells="1">
                  <from>
                    <xdr:col>11</xdr:col>
                    <xdr:colOff>68580</xdr:colOff>
                    <xdr:row>18</xdr:row>
                    <xdr:rowOff>106680</xdr:rowOff>
                  </from>
                  <to>
                    <xdr:col>11</xdr:col>
                    <xdr:colOff>297180</xdr:colOff>
                    <xdr:row>18</xdr:row>
                    <xdr:rowOff>236220</xdr:rowOff>
                  </to>
                </anchor>
              </controlPr>
            </control>
          </mc:Choice>
        </mc:AlternateContent>
        <mc:AlternateContent xmlns:mc="http://schemas.openxmlformats.org/markup-compatibility/2006">
          <mc:Choice Requires="x14">
            <control shapeId="462902" r:id="rId57" name="Option Button 54">
              <controlPr defaultSize="0" autoFill="0" autoLine="0" autoPict="0">
                <anchor moveWithCells="1">
                  <from>
                    <xdr:col>13</xdr:col>
                    <xdr:colOff>68580</xdr:colOff>
                    <xdr:row>18</xdr:row>
                    <xdr:rowOff>106680</xdr:rowOff>
                  </from>
                  <to>
                    <xdr:col>13</xdr:col>
                    <xdr:colOff>297180</xdr:colOff>
                    <xdr:row>18</xdr:row>
                    <xdr:rowOff>236220</xdr:rowOff>
                  </to>
                </anchor>
              </controlPr>
            </control>
          </mc:Choice>
        </mc:AlternateContent>
        <mc:AlternateContent xmlns:mc="http://schemas.openxmlformats.org/markup-compatibility/2006">
          <mc:Choice Requires="x14">
            <control shapeId="462903" r:id="rId58" name="Option Button 55">
              <controlPr defaultSize="0" autoFill="0" autoLine="0" autoPict="0">
                <anchor moveWithCells="1">
                  <from>
                    <xdr:col>15</xdr:col>
                    <xdr:colOff>68580</xdr:colOff>
                    <xdr:row>18</xdr:row>
                    <xdr:rowOff>106680</xdr:rowOff>
                  </from>
                  <to>
                    <xdr:col>15</xdr:col>
                    <xdr:colOff>297180</xdr:colOff>
                    <xdr:row>18</xdr:row>
                    <xdr:rowOff>236220</xdr:rowOff>
                  </to>
                </anchor>
              </controlPr>
            </control>
          </mc:Choice>
        </mc:AlternateContent>
        <mc:AlternateContent xmlns:mc="http://schemas.openxmlformats.org/markup-compatibility/2006">
          <mc:Choice Requires="x14">
            <control shapeId="462904" r:id="rId59" name="Group Box 56">
              <controlPr defaultSize="0" print="0" autoFill="0" autoPict="0">
                <anchor moveWithCells="1">
                  <from>
                    <xdr:col>6</xdr:col>
                    <xdr:colOff>53340</xdr:colOff>
                    <xdr:row>19</xdr:row>
                    <xdr:rowOff>76200</xdr:rowOff>
                  </from>
                  <to>
                    <xdr:col>16</xdr:col>
                    <xdr:colOff>114300</xdr:colOff>
                    <xdr:row>19</xdr:row>
                    <xdr:rowOff>266700</xdr:rowOff>
                  </to>
                </anchor>
              </controlPr>
            </control>
          </mc:Choice>
        </mc:AlternateContent>
        <mc:AlternateContent xmlns:mc="http://schemas.openxmlformats.org/markup-compatibility/2006">
          <mc:Choice Requires="x14">
            <control shapeId="462905" r:id="rId60" name="Option Button 57">
              <controlPr defaultSize="0" autoFill="0" autoLine="0" autoPict="0">
                <anchor moveWithCells="1">
                  <from>
                    <xdr:col>7</xdr:col>
                    <xdr:colOff>68580</xdr:colOff>
                    <xdr:row>19</xdr:row>
                    <xdr:rowOff>106680</xdr:rowOff>
                  </from>
                  <to>
                    <xdr:col>7</xdr:col>
                    <xdr:colOff>297180</xdr:colOff>
                    <xdr:row>19</xdr:row>
                    <xdr:rowOff>228600</xdr:rowOff>
                  </to>
                </anchor>
              </controlPr>
            </control>
          </mc:Choice>
        </mc:AlternateContent>
        <mc:AlternateContent xmlns:mc="http://schemas.openxmlformats.org/markup-compatibility/2006">
          <mc:Choice Requires="x14">
            <control shapeId="462906" r:id="rId61" name="Option Button 58">
              <controlPr defaultSize="0" autoFill="0" autoLine="0" autoPict="0">
                <anchor moveWithCells="1">
                  <from>
                    <xdr:col>9</xdr:col>
                    <xdr:colOff>68580</xdr:colOff>
                    <xdr:row>19</xdr:row>
                    <xdr:rowOff>106680</xdr:rowOff>
                  </from>
                  <to>
                    <xdr:col>9</xdr:col>
                    <xdr:colOff>297180</xdr:colOff>
                    <xdr:row>19</xdr:row>
                    <xdr:rowOff>228600</xdr:rowOff>
                  </to>
                </anchor>
              </controlPr>
            </control>
          </mc:Choice>
        </mc:AlternateContent>
        <mc:AlternateContent xmlns:mc="http://schemas.openxmlformats.org/markup-compatibility/2006">
          <mc:Choice Requires="x14">
            <control shapeId="462907" r:id="rId62" name="Option Button 59">
              <controlPr defaultSize="0" autoFill="0" autoLine="0" autoPict="0">
                <anchor moveWithCells="1">
                  <from>
                    <xdr:col>11</xdr:col>
                    <xdr:colOff>68580</xdr:colOff>
                    <xdr:row>19</xdr:row>
                    <xdr:rowOff>106680</xdr:rowOff>
                  </from>
                  <to>
                    <xdr:col>11</xdr:col>
                    <xdr:colOff>297180</xdr:colOff>
                    <xdr:row>19</xdr:row>
                    <xdr:rowOff>228600</xdr:rowOff>
                  </to>
                </anchor>
              </controlPr>
            </control>
          </mc:Choice>
        </mc:AlternateContent>
        <mc:AlternateContent xmlns:mc="http://schemas.openxmlformats.org/markup-compatibility/2006">
          <mc:Choice Requires="x14">
            <control shapeId="462908" r:id="rId63" name="Option Button 60">
              <controlPr defaultSize="0" autoFill="0" autoLine="0" autoPict="0">
                <anchor moveWithCells="1">
                  <from>
                    <xdr:col>13</xdr:col>
                    <xdr:colOff>68580</xdr:colOff>
                    <xdr:row>19</xdr:row>
                    <xdr:rowOff>106680</xdr:rowOff>
                  </from>
                  <to>
                    <xdr:col>13</xdr:col>
                    <xdr:colOff>297180</xdr:colOff>
                    <xdr:row>19</xdr:row>
                    <xdr:rowOff>228600</xdr:rowOff>
                  </to>
                </anchor>
              </controlPr>
            </control>
          </mc:Choice>
        </mc:AlternateContent>
        <mc:AlternateContent xmlns:mc="http://schemas.openxmlformats.org/markup-compatibility/2006">
          <mc:Choice Requires="x14">
            <control shapeId="462909" r:id="rId64" name="Option Button 61">
              <controlPr defaultSize="0" autoFill="0" autoLine="0" autoPict="0">
                <anchor moveWithCells="1">
                  <from>
                    <xdr:col>15</xdr:col>
                    <xdr:colOff>68580</xdr:colOff>
                    <xdr:row>19</xdr:row>
                    <xdr:rowOff>106680</xdr:rowOff>
                  </from>
                  <to>
                    <xdr:col>15</xdr:col>
                    <xdr:colOff>297180</xdr:colOff>
                    <xdr:row>19</xdr:row>
                    <xdr:rowOff>228600</xdr:rowOff>
                  </to>
                </anchor>
              </controlPr>
            </control>
          </mc:Choice>
        </mc:AlternateContent>
        <mc:AlternateContent xmlns:mc="http://schemas.openxmlformats.org/markup-compatibility/2006">
          <mc:Choice Requires="x14">
            <control shapeId="462910" r:id="rId65" name="Group Box 62">
              <controlPr defaultSize="0" print="0" autoFill="0" autoPict="0">
                <anchor moveWithCells="1">
                  <from>
                    <xdr:col>6</xdr:col>
                    <xdr:colOff>53340</xdr:colOff>
                    <xdr:row>20</xdr:row>
                    <xdr:rowOff>68580</xdr:rowOff>
                  </from>
                  <to>
                    <xdr:col>16</xdr:col>
                    <xdr:colOff>114300</xdr:colOff>
                    <xdr:row>20</xdr:row>
                    <xdr:rowOff>266700</xdr:rowOff>
                  </to>
                </anchor>
              </controlPr>
            </control>
          </mc:Choice>
        </mc:AlternateContent>
        <mc:AlternateContent xmlns:mc="http://schemas.openxmlformats.org/markup-compatibility/2006">
          <mc:Choice Requires="x14">
            <control shapeId="462911" r:id="rId66" name="Option Button 63">
              <controlPr defaultSize="0" autoFill="0" autoLine="0" autoPict="0">
                <anchor moveWithCells="1">
                  <from>
                    <xdr:col>7</xdr:col>
                    <xdr:colOff>68580</xdr:colOff>
                    <xdr:row>20</xdr:row>
                    <xdr:rowOff>106680</xdr:rowOff>
                  </from>
                  <to>
                    <xdr:col>7</xdr:col>
                    <xdr:colOff>297180</xdr:colOff>
                    <xdr:row>20</xdr:row>
                    <xdr:rowOff>228600</xdr:rowOff>
                  </to>
                </anchor>
              </controlPr>
            </control>
          </mc:Choice>
        </mc:AlternateContent>
        <mc:AlternateContent xmlns:mc="http://schemas.openxmlformats.org/markup-compatibility/2006">
          <mc:Choice Requires="x14">
            <control shapeId="462912" r:id="rId67" name="Option Button 64">
              <controlPr defaultSize="0" autoFill="0" autoLine="0" autoPict="0">
                <anchor moveWithCells="1">
                  <from>
                    <xdr:col>9</xdr:col>
                    <xdr:colOff>68580</xdr:colOff>
                    <xdr:row>20</xdr:row>
                    <xdr:rowOff>106680</xdr:rowOff>
                  </from>
                  <to>
                    <xdr:col>9</xdr:col>
                    <xdr:colOff>297180</xdr:colOff>
                    <xdr:row>20</xdr:row>
                    <xdr:rowOff>228600</xdr:rowOff>
                  </to>
                </anchor>
              </controlPr>
            </control>
          </mc:Choice>
        </mc:AlternateContent>
        <mc:AlternateContent xmlns:mc="http://schemas.openxmlformats.org/markup-compatibility/2006">
          <mc:Choice Requires="x14">
            <control shapeId="462913" r:id="rId68" name="Option Button 65">
              <controlPr defaultSize="0" autoFill="0" autoLine="0" autoPict="0">
                <anchor moveWithCells="1">
                  <from>
                    <xdr:col>11</xdr:col>
                    <xdr:colOff>68580</xdr:colOff>
                    <xdr:row>20</xdr:row>
                    <xdr:rowOff>106680</xdr:rowOff>
                  </from>
                  <to>
                    <xdr:col>11</xdr:col>
                    <xdr:colOff>297180</xdr:colOff>
                    <xdr:row>20</xdr:row>
                    <xdr:rowOff>228600</xdr:rowOff>
                  </to>
                </anchor>
              </controlPr>
            </control>
          </mc:Choice>
        </mc:AlternateContent>
        <mc:AlternateContent xmlns:mc="http://schemas.openxmlformats.org/markup-compatibility/2006">
          <mc:Choice Requires="x14">
            <control shapeId="462914" r:id="rId69" name="Option Button 66">
              <controlPr defaultSize="0" autoFill="0" autoLine="0" autoPict="0">
                <anchor moveWithCells="1">
                  <from>
                    <xdr:col>13</xdr:col>
                    <xdr:colOff>68580</xdr:colOff>
                    <xdr:row>20</xdr:row>
                    <xdr:rowOff>106680</xdr:rowOff>
                  </from>
                  <to>
                    <xdr:col>13</xdr:col>
                    <xdr:colOff>297180</xdr:colOff>
                    <xdr:row>20</xdr:row>
                    <xdr:rowOff>228600</xdr:rowOff>
                  </to>
                </anchor>
              </controlPr>
            </control>
          </mc:Choice>
        </mc:AlternateContent>
        <mc:AlternateContent xmlns:mc="http://schemas.openxmlformats.org/markup-compatibility/2006">
          <mc:Choice Requires="x14">
            <control shapeId="462915" r:id="rId70" name="Option Button 67">
              <controlPr defaultSize="0" autoFill="0" autoLine="0" autoPict="0">
                <anchor moveWithCells="1">
                  <from>
                    <xdr:col>15</xdr:col>
                    <xdr:colOff>68580</xdr:colOff>
                    <xdr:row>20</xdr:row>
                    <xdr:rowOff>106680</xdr:rowOff>
                  </from>
                  <to>
                    <xdr:col>15</xdr:col>
                    <xdr:colOff>297180</xdr:colOff>
                    <xdr:row>20</xdr:row>
                    <xdr:rowOff>228600</xdr:rowOff>
                  </to>
                </anchor>
              </controlPr>
            </control>
          </mc:Choice>
        </mc:AlternateContent>
        <mc:AlternateContent xmlns:mc="http://schemas.openxmlformats.org/markup-compatibility/2006">
          <mc:Choice Requires="x14">
            <control shapeId="462916" r:id="rId71" name="Group Box 68">
              <controlPr defaultSize="0" print="0" autoFill="0" autoPict="0">
                <anchor moveWithCells="1">
                  <from>
                    <xdr:col>6</xdr:col>
                    <xdr:colOff>53340</xdr:colOff>
                    <xdr:row>21</xdr:row>
                    <xdr:rowOff>68580</xdr:rowOff>
                  </from>
                  <to>
                    <xdr:col>16</xdr:col>
                    <xdr:colOff>114300</xdr:colOff>
                    <xdr:row>21</xdr:row>
                    <xdr:rowOff>259080</xdr:rowOff>
                  </to>
                </anchor>
              </controlPr>
            </control>
          </mc:Choice>
        </mc:AlternateContent>
        <mc:AlternateContent xmlns:mc="http://schemas.openxmlformats.org/markup-compatibility/2006">
          <mc:Choice Requires="x14">
            <control shapeId="462917" r:id="rId72" name="Option Button 69">
              <controlPr defaultSize="0" autoFill="0" autoLine="0" autoPict="0">
                <anchor moveWithCells="1">
                  <from>
                    <xdr:col>7</xdr:col>
                    <xdr:colOff>68580</xdr:colOff>
                    <xdr:row>21</xdr:row>
                    <xdr:rowOff>99060</xdr:rowOff>
                  </from>
                  <to>
                    <xdr:col>7</xdr:col>
                    <xdr:colOff>297180</xdr:colOff>
                    <xdr:row>21</xdr:row>
                    <xdr:rowOff>228600</xdr:rowOff>
                  </to>
                </anchor>
              </controlPr>
            </control>
          </mc:Choice>
        </mc:AlternateContent>
        <mc:AlternateContent xmlns:mc="http://schemas.openxmlformats.org/markup-compatibility/2006">
          <mc:Choice Requires="x14">
            <control shapeId="462918" r:id="rId73" name="Option Button 70">
              <controlPr defaultSize="0" autoFill="0" autoLine="0" autoPict="0">
                <anchor moveWithCells="1">
                  <from>
                    <xdr:col>9</xdr:col>
                    <xdr:colOff>68580</xdr:colOff>
                    <xdr:row>21</xdr:row>
                    <xdr:rowOff>99060</xdr:rowOff>
                  </from>
                  <to>
                    <xdr:col>9</xdr:col>
                    <xdr:colOff>297180</xdr:colOff>
                    <xdr:row>21</xdr:row>
                    <xdr:rowOff>228600</xdr:rowOff>
                  </to>
                </anchor>
              </controlPr>
            </control>
          </mc:Choice>
        </mc:AlternateContent>
        <mc:AlternateContent xmlns:mc="http://schemas.openxmlformats.org/markup-compatibility/2006">
          <mc:Choice Requires="x14">
            <control shapeId="462919" r:id="rId74" name="Option Button 71">
              <controlPr defaultSize="0" autoFill="0" autoLine="0" autoPict="0">
                <anchor moveWithCells="1">
                  <from>
                    <xdr:col>11</xdr:col>
                    <xdr:colOff>68580</xdr:colOff>
                    <xdr:row>21</xdr:row>
                    <xdr:rowOff>99060</xdr:rowOff>
                  </from>
                  <to>
                    <xdr:col>11</xdr:col>
                    <xdr:colOff>297180</xdr:colOff>
                    <xdr:row>21</xdr:row>
                    <xdr:rowOff>228600</xdr:rowOff>
                  </to>
                </anchor>
              </controlPr>
            </control>
          </mc:Choice>
        </mc:AlternateContent>
        <mc:AlternateContent xmlns:mc="http://schemas.openxmlformats.org/markup-compatibility/2006">
          <mc:Choice Requires="x14">
            <control shapeId="462920" r:id="rId75" name="Option Button 72">
              <controlPr defaultSize="0" autoFill="0" autoLine="0" autoPict="0">
                <anchor moveWithCells="1">
                  <from>
                    <xdr:col>13</xdr:col>
                    <xdr:colOff>68580</xdr:colOff>
                    <xdr:row>21</xdr:row>
                    <xdr:rowOff>99060</xdr:rowOff>
                  </from>
                  <to>
                    <xdr:col>13</xdr:col>
                    <xdr:colOff>297180</xdr:colOff>
                    <xdr:row>21</xdr:row>
                    <xdr:rowOff>228600</xdr:rowOff>
                  </to>
                </anchor>
              </controlPr>
            </control>
          </mc:Choice>
        </mc:AlternateContent>
        <mc:AlternateContent xmlns:mc="http://schemas.openxmlformats.org/markup-compatibility/2006">
          <mc:Choice Requires="x14">
            <control shapeId="462921" r:id="rId76" name="Option Button 73">
              <controlPr defaultSize="0" autoFill="0" autoLine="0" autoPict="0">
                <anchor moveWithCells="1">
                  <from>
                    <xdr:col>15</xdr:col>
                    <xdr:colOff>68580</xdr:colOff>
                    <xdr:row>21</xdr:row>
                    <xdr:rowOff>99060</xdr:rowOff>
                  </from>
                  <to>
                    <xdr:col>15</xdr:col>
                    <xdr:colOff>297180</xdr:colOff>
                    <xdr:row>21</xdr:row>
                    <xdr:rowOff>228600</xdr:rowOff>
                  </to>
                </anchor>
              </controlPr>
            </control>
          </mc:Choice>
        </mc:AlternateContent>
        <mc:AlternateContent xmlns:mc="http://schemas.openxmlformats.org/markup-compatibility/2006">
          <mc:Choice Requires="x14">
            <control shapeId="462922" r:id="rId77" name="Group Box 74">
              <controlPr defaultSize="0" print="0" autoFill="0" autoPict="0">
                <anchor moveWithCells="1">
                  <from>
                    <xdr:col>6</xdr:col>
                    <xdr:colOff>53340</xdr:colOff>
                    <xdr:row>22</xdr:row>
                    <xdr:rowOff>68580</xdr:rowOff>
                  </from>
                  <to>
                    <xdr:col>16</xdr:col>
                    <xdr:colOff>114300</xdr:colOff>
                    <xdr:row>22</xdr:row>
                    <xdr:rowOff>259080</xdr:rowOff>
                  </to>
                </anchor>
              </controlPr>
            </control>
          </mc:Choice>
        </mc:AlternateContent>
        <mc:AlternateContent xmlns:mc="http://schemas.openxmlformats.org/markup-compatibility/2006">
          <mc:Choice Requires="x14">
            <control shapeId="462923" r:id="rId78" name="Option Button 75">
              <controlPr defaultSize="0" autoFill="0" autoLine="0" autoPict="0">
                <anchor moveWithCells="1">
                  <from>
                    <xdr:col>7</xdr:col>
                    <xdr:colOff>68580</xdr:colOff>
                    <xdr:row>22</xdr:row>
                    <xdr:rowOff>99060</xdr:rowOff>
                  </from>
                  <to>
                    <xdr:col>7</xdr:col>
                    <xdr:colOff>297180</xdr:colOff>
                    <xdr:row>22</xdr:row>
                    <xdr:rowOff>220980</xdr:rowOff>
                  </to>
                </anchor>
              </controlPr>
            </control>
          </mc:Choice>
        </mc:AlternateContent>
        <mc:AlternateContent xmlns:mc="http://schemas.openxmlformats.org/markup-compatibility/2006">
          <mc:Choice Requires="x14">
            <control shapeId="462924" r:id="rId79" name="Option Button 76">
              <controlPr defaultSize="0" autoFill="0" autoLine="0" autoPict="0">
                <anchor moveWithCells="1">
                  <from>
                    <xdr:col>9</xdr:col>
                    <xdr:colOff>68580</xdr:colOff>
                    <xdr:row>22</xdr:row>
                    <xdr:rowOff>99060</xdr:rowOff>
                  </from>
                  <to>
                    <xdr:col>9</xdr:col>
                    <xdr:colOff>297180</xdr:colOff>
                    <xdr:row>22</xdr:row>
                    <xdr:rowOff>220980</xdr:rowOff>
                  </to>
                </anchor>
              </controlPr>
            </control>
          </mc:Choice>
        </mc:AlternateContent>
        <mc:AlternateContent xmlns:mc="http://schemas.openxmlformats.org/markup-compatibility/2006">
          <mc:Choice Requires="x14">
            <control shapeId="462925" r:id="rId80" name="Option Button 77">
              <controlPr defaultSize="0" autoFill="0" autoLine="0" autoPict="0">
                <anchor moveWithCells="1">
                  <from>
                    <xdr:col>11</xdr:col>
                    <xdr:colOff>68580</xdr:colOff>
                    <xdr:row>22</xdr:row>
                    <xdr:rowOff>99060</xdr:rowOff>
                  </from>
                  <to>
                    <xdr:col>11</xdr:col>
                    <xdr:colOff>297180</xdr:colOff>
                    <xdr:row>22</xdr:row>
                    <xdr:rowOff>220980</xdr:rowOff>
                  </to>
                </anchor>
              </controlPr>
            </control>
          </mc:Choice>
        </mc:AlternateContent>
        <mc:AlternateContent xmlns:mc="http://schemas.openxmlformats.org/markup-compatibility/2006">
          <mc:Choice Requires="x14">
            <control shapeId="462926" r:id="rId81" name="Option Button 78">
              <controlPr defaultSize="0" autoFill="0" autoLine="0" autoPict="0">
                <anchor moveWithCells="1">
                  <from>
                    <xdr:col>13</xdr:col>
                    <xdr:colOff>68580</xdr:colOff>
                    <xdr:row>22</xdr:row>
                    <xdr:rowOff>99060</xdr:rowOff>
                  </from>
                  <to>
                    <xdr:col>13</xdr:col>
                    <xdr:colOff>297180</xdr:colOff>
                    <xdr:row>22</xdr:row>
                    <xdr:rowOff>220980</xdr:rowOff>
                  </to>
                </anchor>
              </controlPr>
            </control>
          </mc:Choice>
        </mc:AlternateContent>
        <mc:AlternateContent xmlns:mc="http://schemas.openxmlformats.org/markup-compatibility/2006">
          <mc:Choice Requires="x14">
            <control shapeId="462927" r:id="rId82" name="Option Button 79">
              <controlPr defaultSize="0" autoFill="0" autoLine="0" autoPict="0">
                <anchor moveWithCells="1">
                  <from>
                    <xdr:col>15</xdr:col>
                    <xdr:colOff>68580</xdr:colOff>
                    <xdr:row>22</xdr:row>
                    <xdr:rowOff>99060</xdr:rowOff>
                  </from>
                  <to>
                    <xdr:col>15</xdr:col>
                    <xdr:colOff>297180</xdr:colOff>
                    <xdr:row>22</xdr:row>
                    <xdr:rowOff>220980</xdr:rowOff>
                  </to>
                </anchor>
              </controlPr>
            </control>
          </mc:Choice>
        </mc:AlternateContent>
        <mc:AlternateContent xmlns:mc="http://schemas.openxmlformats.org/markup-compatibility/2006">
          <mc:Choice Requires="x14">
            <control shapeId="462928" r:id="rId83" name="Group Box 80">
              <controlPr defaultSize="0" print="0" autoFill="0" autoPict="0">
                <anchor moveWithCells="1">
                  <from>
                    <xdr:col>6</xdr:col>
                    <xdr:colOff>53340</xdr:colOff>
                    <xdr:row>23</xdr:row>
                    <xdr:rowOff>60960</xdr:rowOff>
                  </from>
                  <to>
                    <xdr:col>16</xdr:col>
                    <xdr:colOff>114300</xdr:colOff>
                    <xdr:row>23</xdr:row>
                    <xdr:rowOff>259080</xdr:rowOff>
                  </to>
                </anchor>
              </controlPr>
            </control>
          </mc:Choice>
        </mc:AlternateContent>
        <mc:AlternateContent xmlns:mc="http://schemas.openxmlformats.org/markup-compatibility/2006">
          <mc:Choice Requires="x14">
            <control shapeId="462929" r:id="rId84" name="Option Button 81">
              <controlPr defaultSize="0" autoFill="0" autoLine="0" autoPict="0">
                <anchor moveWithCells="1">
                  <from>
                    <xdr:col>7</xdr:col>
                    <xdr:colOff>68580</xdr:colOff>
                    <xdr:row>23</xdr:row>
                    <xdr:rowOff>99060</xdr:rowOff>
                  </from>
                  <to>
                    <xdr:col>7</xdr:col>
                    <xdr:colOff>297180</xdr:colOff>
                    <xdr:row>23</xdr:row>
                    <xdr:rowOff>220980</xdr:rowOff>
                  </to>
                </anchor>
              </controlPr>
            </control>
          </mc:Choice>
        </mc:AlternateContent>
        <mc:AlternateContent xmlns:mc="http://schemas.openxmlformats.org/markup-compatibility/2006">
          <mc:Choice Requires="x14">
            <control shapeId="462930" r:id="rId85" name="Option Button 82">
              <controlPr defaultSize="0" autoFill="0" autoLine="0" autoPict="0">
                <anchor moveWithCells="1">
                  <from>
                    <xdr:col>9</xdr:col>
                    <xdr:colOff>68580</xdr:colOff>
                    <xdr:row>23</xdr:row>
                    <xdr:rowOff>99060</xdr:rowOff>
                  </from>
                  <to>
                    <xdr:col>9</xdr:col>
                    <xdr:colOff>297180</xdr:colOff>
                    <xdr:row>23</xdr:row>
                    <xdr:rowOff>220980</xdr:rowOff>
                  </to>
                </anchor>
              </controlPr>
            </control>
          </mc:Choice>
        </mc:AlternateContent>
        <mc:AlternateContent xmlns:mc="http://schemas.openxmlformats.org/markup-compatibility/2006">
          <mc:Choice Requires="x14">
            <control shapeId="462931" r:id="rId86" name="Option Button 83">
              <controlPr defaultSize="0" autoFill="0" autoLine="0" autoPict="0">
                <anchor moveWithCells="1">
                  <from>
                    <xdr:col>11</xdr:col>
                    <xdr:colOff>68580</xdr:colOff>
                    <xdr:row>23</xdr:row>
                    <xdr:rowOff>99060</xdr:rowOff>
                  </from>
                  <to>
                    <xdr:col>11</xdr:col>
                    <xdr:colOff>297180</xdr:colOff>
                    <xdr:row>23</xdr:row>
                    <xdr:rowOff>220980</xdr:rowOff>
                  </to>
                </anchor>
              </controlPr>
            </control>
          </mc:Choice>
        </mc:AlternateContent>
        <mc:AlternateContent xmlns:mc="http://schemas.openxmlformats.org/markup-compatibility/2006">
          <mc:Choice Requires="x14">
            <control shapeId="462932" r:id="rId87" name="Option Button 84">
              <controlPr defaultSize="0" autoFill="0" autoLine="0" autoPict="0">
                <anchor moveWithCells="1">
                  <from>
                    <xdr:col>13</xdr:col>
                    <xdr:colOff>68580</xdr:colOff>
                    <xdr:row>23</xdr:row>
                    <xdr:rowOff>99060</xdr:rowOff>
                  </from>
                  <to>
                    <xdr:col>13</xdr:col>
                    <xdr:colOff>297180</xdr:colOff>
                    <xdr:row>23</xdr:row>
                    <xdr:rowOff>220980</xdr:rowOff>
                  </to>
                </anchor>
              </controlPr>
            </control>
          </mc:Choice>
        </mc:AlternateContent>
        <mc:AlternateContent xmlns:mc="http://schemas.openxmlformats.org/markup-compatibility/2006">
          <mc:Choice Requires="x14">
            <control shapeId="462933" r:id="rId88" name="Option Button 85">
              <controlPr defaultSize="0" autoFill="0" autoLine="0" autoPict="0">
                <anchor moveWithCells="1">
                  <from>
                    <xdr:col>15</xdr:col>
                    <xdr:colOff>68580</xdr:colOff>
                    <xdr:row>23</xdr:row>
                    <xdr:rowOff>99060</xdr:rowOff>
                  </from>
                  <to>
                    <xdr:col>15</xdr:col>
                    <xdr:colOff>297180</xdr:colOff>
                    <xdr:row>23</xdr:row>
                    <xdr:rowOff>220980</xdr:rowOff>
                  </to>
                </anchor>
              </controlPr>
            </control>
          </mc:Choice>
        </mc:AlternateContent>
        <mc:AlternateContent xmlns:mc="http://schemas.openxmlformats.org/markup-compatibility/2006">
          <mc:Choice Requires="x14">
            <control shapeId="462934" r:id="rId89" name="Group Box 86">
              <controlPr defaultSize="0" print="0" autoFill="0" autoPict="0">
                <anchor moveWithCells="1">
                  <from>
                    <xdr:col>6</xdr:col>
                    <xdr:colOff>53340</xdr:colOff>
                    <xdr:row>24</xdr:row>
                    <xdr:rowOff>60960</xdr:rowOff>
                  </from>
                  <to>
                    <xdr:col>16</xdr:col>
                    <xdr:colOff>114300</xdr:colOff>
                    <xdr:row>24</xdr:row>
                    <xdr:rowOff>251460</xdr:rowOff>
                  </to>
                </anchor>
              </controlPr>
            </control>
          </mc:Choice>
        </mc:AlternateContent>
        <mc:AlternateContent xmlns:mc="http://schemas.openxmlformats.org/markup-compatibility/2006">
          <mc:Choice Requires="x14">
            <control shapeId="462935" r:id="rId90" name="Option Button 87">
              <controlPr defaultSize="0" autoFill="0" autoLine="0" autoPict="0">
                <anchor moveWithCells="1">
                  <from>
                    <xdr:col>7</xdr:col>
                    <xdr:colOff>68580</xdr:colOff>
                    <xdr:row>24</xdr:row>
                    <xdr:rowOff>91440</xdr:rowOff>
                  </from>
                  <to>
                    <xdr:col>7</xdr:col>
                    <xdr:colOff>297180</xdr:colOff>
                    <xdr:row>24</xdr:row>
                    <xdr:rowOff>220980</xdr:rowOff>
                  </to>
                </anchor>
              </controlPr>
            </control>
          </mc:Choice>
        </mc:AlternateContent>
        <mc:AlternateContent xmlns:mc="http://schemas.openxmlformats.org/markup-compatibility/2006">
          <mc:Choice Requires="x14">
            <control shapeId="462936" r:id="rId91" name="Option Button 88">
              <controlPr defaultSize="0" autoFill="0" autoLine="0" autoPict="0">
                <anchor moveWithCells="1">
                  <from>
                    <xdr:col>9</xdr:col>
                    <xdr:colOff>68580</xdr:colOff>
                    <xdr:row>24</xdr:row>
                    <xdr:rowOff>91440</xdr:rowOff>
                  </from>
                  <to>
                    <xdr:col>9</xdr:col>
                    <xdr:colOff>297180</xdr:colOff>
                    <xdr:row>24</xdr:row>
                    <xdr:rowOff>220980</xdr:rowOff>
                  </to>
                </anchor>
              </controlPr>
            </control>
          </mc:Choice>
        </mc:AlternateContent>
        <mc:AlternateContent xmlns:mc="http://schemas.openxmlformats.org/markup-compatibility/2006">
          <mc:Choice Requires="x14">
            <control shapeId="462937" r:id="rId92" name="Option Button 89">
              <controlPr defaultSize="0" autoFill="0" autoLine="0" autoPict="0">
                <anchor moveWithCells="1">
                  <from>
                    <xdr:col>11</xdr:col>
                    <xdr:colOff>68580</xdr:colOff>
                    <xdr:row>24</xdr:row>
                    <xdr:rowOff>91440</xdr:rowOff>
                  </from>
                  <to>
                    <xdr:col>11</xdr:col>
                    <xdr:colOff>297180</xdr:colOff>
                    <xdr:row>24</xdr:row>
                    <xdr:rowOff>220980</xdr:rowOff>
                  </to>
                </anchor>
              </controlPr>
            </control>
          </mc:Choice>
        </mc:AlternateContent>
        <mc:AlternateContent xmlns:mc="http://schemas.openxmlformats.org/markup-compatibility/2006">
          <mc:Choice Requires="x14">
            <control shapeId="462938" r:id="rId93" name="Option Button 90">
              <controlPr defaultSize="0" autoFill="0" autoLine="0" autoPict="0">
                <anchor moveWithCells="1">
                  <from>
                    <xdr:col>13</xdr:col>
                    <xdr:colOff>68580</xdr:colOff>
                    <xdr:row>24</xdr:row>
                    <xdr:rowOff>91440</xdr:rowOff>
                  </from>
                  <to>
                    <xdr:col>13</xdr:col>
                    <xdr:colOff>297180</xdr:colOff>
                    <xdr:row>24</xdr:row>
                    <xdr:rowOff>220980</xdr:rowOff>
                  </to>
                </anchor>
              </controlPr>
            </control>
          </mc:Choice>
        </mc:AlternateContent>
        <mc:AlternateContent xmlns:mc="http://schemas.openxmlformats.org/markup-compatibility/2006">
          <mc:Choice Requires="x14">
            <control shapeId="462939" r:id="rId94" name="Option Button 91">
              <controlPr defaultSize="0" autoFill="0" autoLine="0" autoPict="0">
                <anchor moveWithCells="1">
                  <from>
                    <xdr:col>15</xdr:col>
                    <xdr:colOff>68580</xdr:colOff>
                    <xdr:row>24</xdr:row>
                    <xdr:rowOff>91440</xdr:rowOff>
                  </from>
                  <to>
                    <xdr:col>15</xdr:col>
                    <xdr:colOff>297180</xdr:colOff>
                    <xdr:row>24</xdr:row>
                    <xdr:rowOff>220980</xdr:rowOff>
                  </to>
                </anchor>
              </controlPr>
            </control>
          </mc:Choice>
        </mc:AlternateContent>
        <mc:AlternateContent xmlns:mc="http://schemas.openxmlformats.org/markup-compatibility/2006">
          <mc:Choice Requires="x14">
            <control shapeId="462940" r:id="rId95" name="Group Box 92">
              <controlPr defaultSize="0" print="0" autoFill="0" autoPict="0">
                <anchor moveWithCells="1">
                  <from>
                    <xdr:col>6</xdr:col>
                    <xdr:colOff>53340</xdr:colOff>
                    <xdr:row>25</xdr:row>
                    <xdr:rowOff>60960</xdr:rowOff>
                  </from>
                  <to>
                    <xdr:col>16</xdr:col>
                    <xdr:colOff>114300</xdr:colOff>
                    <xdr:row>25</xdr:row>
                    <xdr:rowOff>251460</xdr:rowOff>
                  </to>
                </anchor>
              </controlPr>
            </control>
          </mc:Choice>
        </mc:AlternateContent>
        <mc:AlternateContent xmlns:mc="http://schemas.openxmlformats.org/markup-compatibility/2006">
          <mc:Choice Requires="x14">
            <control shapeId="462941" r:id="rId96" name="Option Button 93">
              <controlPr defaultSize="0" autoFill="0" autoLine="0" autoPict="0">
                <anchor moveWithCells="1">
                  <from>
                    <xdr:col>7</xdr:col>
                    <xdr:colOff>68580</xdr:colOff>
                    <xdr:row>25</xdr:row>
                    <xdr:rowOff>91440</xdr:rowOff>
                  </from>
                  <to>
                    <xdr:col>7</xdr:col>
                    <xdr:colOff>297180</xdr:colOff>
                    <xdr:row>25</xdr:row>
                    <xdr:rowOff>213360</xdr:rowOff>
                  </to>
                </anchor>
              </controlPr>
            </control>
          </mc:Choice>
        </mc:AlternateContent>
        <mc:AlternateContent xmlns:mc="http://schemas.openxmlformats.org/markup-compatibility/2006">
          <mc:Choice Requires="x14">
            <control shapeId="462942" r:id="rId97" name="Option Button 94">
              <controlPr defaultSize="0" autoFill="0" autoLine="0" autoPict="0">
                <anchor moveWithCells="1">
                  <from>
                    <xdr:col>9</xdr:col>
                    <xdr:colOff>68580</xdr:colOff>
                    <xdr:row>25</xdr:row>
                    <xdr:rowOff>91440</xdr:rowOff>
                  </from>
                  <to>
                    <xdr:col>9</xdr:col>
                    <xdr:colOff>297180</xdr:colOff>
                    <xdr:row>25</xdr:row>
                    <xdr:rowOff>213360</xdr:rowOff>
                  </to>
                </anchor>
              </controlPr>
            </control>
          </mc:Choice>
        </mc:AlternateContent>
        <mc:AlternateContent xmlns:mc="http://schemas.openxmlformats.org/markup-compatibility/2006">
          <mc:Choice Requires="x14">
            <control shapeId="462943" r:id="rId98" name="Option Button 95">
              <controlPr defaultSize="0" autoFill="0" autoLine="0" autoPict="0">
                <anchor moveWithCells="1">
                  <from>
                    <xdr:col>11</xdr:col>
                    <xdr:colOff>68580</xdr:colOff>
                    <xdr:row>25</xdr:row>
                    <xdr:rowOff>91440</xdr:rowOff>
                  </from>
                  <to>
                    <xdr:col>11</xdr:col>
                    <xdr:colOff>297180</xdr:colOff>
                    <xdr:row>25</xdr:row>
                    <xdr:rowOff>213360</xdr:rowOff>
                  </to>
                </anchor>
              </controlPr>
            </control>
          </mc:Choice>
        </mc:AlternateContent>
        <mc:AlternateContent xmlns:mc="http://schemas.openxmlformats.org/markup-compatibility/2006">
          <mc:Choice Requires="x14">
            <control shapeId="462944" r:id="rId99" name="Option Button 96">
              <controlPr defaultSize="0" autoFill="0" autoLine="0" autoPict="0">
                <anchor moveWithCells="1">
                  <from>
                    <xdr:col>13</xdr:col>
                    <xdr:colOff>68580</xdr:colOff>
                    <xdr:row>25</xdr:row>
                    <xdr:rowOff>91440</xdr:rowOff>
                  </from>
                  <to>
                    <xdr:col>13</xdr:col>
                    <xdr:colOff>297180</xdr:colOff>
                    <xdr:row>25</xdr:row>
                    <xdr:rowOff>213360</xdr:rowOff>
                  </to>
                </anchor>
              </controlPr>
            </control>
          </mc:Choice>
        </mc:AlternateContent>
        <mc:AlternateContent xmlns:mc="http://schemas.openxmlformats.org/markup-compatibility/2006">
          <mc:Choice Requires="x14">
            <control shapeId="462945" r:id="rId100" name="Option Button 97">
              <controlPr defaultSize="0" autoFill="0" autoLine="0" autoPict="0">
                <anchor moveWithCells="1">
                  <from>
                    <xdr:col>15</xdr:col>
                    <xdr:colOff>68580</xdr:colOff>
                    <xdr:row>25</xdr:row>
                    <xdr:rowOff>91440</xdr:rowOff>
                  </from>
                  <to>
                    <xdr:col>15</xdr:col>
                    <xdr:colOff>297180</xdr:colOff>
                    <xdr:row>25</xdr:row>
                    <xdr:rowOff>213360</xdr:rowOff>
                  </to>
                </anchor>
              </controlPr>
            </control>
          </mc:Choice>
        </mc:AlternateContent>
        <mc:AlternateContent xmlns:mc="http://schemas.openxmlformats.org/markup-compatibility/2006">
          <mc:Choice Requires="x14">
            <control shapeId="462946" r:id="rId101" name="Group Box 98">
              <controlPr defaultSize="0" print="0" autoFill="0" autoPict="0">
                <anchor moveWithCells="1">
                  <from>
                    <xdr:col>6</xdr:col>
                    <xdr:colOff>45720</xdr:colOff>
                    <xdr:row>28</xdr:row>
                    <xdr:rowOff>76200</xdr:rowOff>
                  </from>
                  <to>
                    <xdr:col>16</xdr:col>
                    <xdr:colOff>53340</xdr:colOff>
                    <xdr:row>28</xdr:row>
                    <xdr:rowOff>274320</xdr:rowOff>
                  </to>
                </anchor>
              </controlPr>
            </control>
          </mc:Choice>
        </mc:AlternateContent>
        <mc:AlternateContent xmlns:mc="http://schemas.openxmlformats.org/markup-compatibility/2006">
          <mc:Choice Requires="x14">
            <control shapeId="462947" r:id="rId102" name="Option Button 99">
              <controlPr defaultSize="0" autoFill="0" autoLine="0" autoPict="0">
                <anchor moveWithCells="1">
                  <from>
                    <xdr:col>7</xdr:col>
                    <xdr:colOff>60960</xdr:colOff>
                    <xdr:row>28</xdr:row>
                    <xdr:rowOff>106680</xdr:rowOff>
                  </from>
                  <to>
                    <xdr:col>7</xdr:col>
                    <xdr:colOff>281940</xdr:colOff>
                    <xdr:row>28</xdr:row>
                    <xdr:rowOff>243840</xdr:rowOff>
                  </to>
                </anchor>
              </controlPr>
            </control>
          </mc:Choice>
        </mc:AlternateContent>
        <mc:AlternateContent xmlns:mc="http://schemas.openxmlformats.org/markup-compatibility/2006">
          <mc:Choice Requires="x14">
            <control shapeId="462948" r:id="rId103" name="Option Button 100">
              <controlPr defaultSize="0" autoFill="0" autoLine="0" autoPict="0">
                <anchor moveWithCells="1">
                  <from>
                    <xdr:col>9</xdr:col>
                    <xdr:colOff>45720</xdr:colOff>
                    <xdr:row>28</xdr:row>
                    <xdr:rowOff>106680</xdr:rowOff>
                  </from>
                  <to>
                    <xdr:col>9</xdr:col>
                    <xdr:colOff>266700</xdr:colOff>
                    <xdr:row>28</xdr:row>
                    <xdr:rowOff>243840</xdr:rowOff>
                  </to>
                </anchor>
              </controlPr>
            </control>
          </mc:Choice>
        </mc:AlternateContent>
        <mc:AlternateContent xmlns:mc="http://schemas.openxmlformats.org/markup-compatibility/2006">
          <mc:Choice Requires="x14">
            <control shapeId="462949" r:id="rId104" name="Option Button 101">
              <controlPr defaultSize="0" autoFill="0" autoLine="0" autoPict="0">
                <anchor moveWithCells="1">
                  <from>
                    <xdr:col>11</xdr:col>
                    <xdr:colOff>38100</xdr:colOff>
                    <xdr:row>28</xdr:row>
                    <xdr:rowOff>106680</xdr:rowOff>
                  </from>
                  <to>
                    <xdr:col>11</xdr:col>
                    <xdr:colOff>259080</xdr:colOff>
                    <xdr:row>28</xdr:row>
                    <xdr:rowOff>243840</xdr:rowOff>
                  </to>
                </anchor>
              </controlPr>
            </control>
          </mc:Choice>
        </mc:AlternateContent>
        <mc:AlternateContent xmlns:mc="http://schemas.openxmlformats.org/markup-compatibility/2006">
          <mc:Choice Requires="x14">
            <control shapeId="462950" r:id="rId105" name="Option Button 102">
              <controlPr defaultSize="0" autoFill="0" autoLine="0" autoPict="0">
                <anchor moveWithCells="1">
                  <from>
                    <xdr:col>13</xdr:col>
                    <xdr:colOff>30480</xdr:colOff>
                    <xdr:row>28</xdr:row>
                    <xdr:rowOff>106680</xdr:rowOff>
                  </from>
                  <to>
                    <xdr:col>13</xdr:col>
                    <xdr:colOff>251460</xdr:colOff>
                    <xdr:row>28</xdr:row>
                    <xdr:rowOff>243840</xdr:rowOff>
                  </to>
                </anchor>
              </controlPr>
            </control>
          </mc:Choice>
        </mc:AlternateContent>
        <mc:AlternateContent xmlns:mc="http://schemas.openxmlformats.org/markup-compatibility/2006">
          <mc:Choice Requires="x14">
            <control shapeId="462951" r:id="rId106" name="Option Button 103">
              <controlPr defaultSize="0" autoFill="0" autoLine="0" autoPict="0">
                <anchor moveWithCells="1">
                  <from>
                    <xdr:col>15</xdr:col>
                    <xdr:colOff>22860</xdr:colOff>
                    <xdr:row>28</xdr:row>
                    <xdr:rowOff>106680</xdr:rowOff>
                  </from>
                  <to>
                    <xdr:col>15</xdr:col>
                    <xdr:colOff>236220</xdr:colOff>
                    <xdr:row>28</xdr:row>
                    <xdr:rowOff>243840</xdr:rowOff>
                  </to>
                </anchor>
              </controlPr>
            </control>
          </mc:Choice>
        </mc:AlternateContent>
        <mc:AlternateContent xmlns:mc="http://schemas.openxmlformats.org/markup-compatibility/2006">
          <mc:Choice Requires="x14">
            <control shapeId="462952" r:id="rId107" name="Group Box 104">
              <controlPr defaultSize="0" print="0" autoFill="0" autoPict="0">
                <anchor moveWithCells="1">
                  <from>
                    <xdr:col>6</xdr:col>
                    <xdr:colOff>45720</xdr:colOff>
                    <xdr:row>29</xdr:row>
                    <xdr:rowOff>83820</xdr:rowOff>
                  </from>
                  <to>
                    <xdr:col>16</xdr:col>
                    <xdr:colOff>53340</xdr:colOff>
                    <xdr:row>29</xdr:row>
                    <xdr:rowOff>281940</xdr:rowOff>
                  </to>
                </anchor>
              </controlPr>
            </control>
          </mc:Choice>
        </mc:AlternateContent>
        <mc:AlternateContent xmlns:mc="http://schemas.openxmlformats.org/markup-compatibility/2006">
          <mc:Choice Requires="x14">
            <control shapeId="462953" r:id="rId108" name="Option Button 105">
              <controlPr defaultSize="0" autoFill="0" autoLine="0" autoPict="0">
                <anchor moveWithCells="1">
                  <from>
                    <xdr:col>7</xdr:col>
                    <xdr:colOff>60960</xdr:colOff>
                    <xdr:row>29</xdr:row>
                    <xdr:rowOff>114300</xdr:rowOff>
                  </from>
                  <to>
                    <xdr:col>7</xdr:col>
                    <xdr:colOff>281940</xdr:colOff>
                    <xdr:row>29</xdr:row>
                    <xdr:rowOff>251460</xdr:rowOff>
                  </to>
                </anchor>
              </controlPr>
            </control>
          </mc:Choice>
        </mc:AlternateContent>
        <mc:AlternateContent xmlns:mc="http://schemas.openxmlformats.org/markup-compatibility/2006">
          <mc:Choice Requires="x14">
            <control shapeId="462954" r:id="rId109" name="Option Button 106">
              <controlPr defaultSize="0" autoFill="0" autoLine="0" autoPict="0">
                <anchor moveWithCells="1">
                  <from>
                    <xdr:col>9</xdr:col>
                    <xdr:colOff>45720</xdr:colOff>
                    <xdr:row>29</xdr:row>
                    <xdr:rowOff>114300</xdr:rowOff>
                  </from>
                  <to>
                    <xdr:col>9</xdr:col>
                    <xdr:colOff>266700</xdr:colOff>
                    <xdr:row>29</xdr:row>
                    <xdr:rowOff>251460</xdr:rowOff>
                  </to>
                </anchor>
              </controlPr>
            </control>
          </mc:Choice>
        </mc:AlternateContent>
        <mc:AlternateContent xmlns:mc="http://schemas.openxmlformats.org/markup-compatibility/2006">
          <mc:Choice Requires="x14">
            <control shapeId="462955" r:id="rId110" name="Option Button 107">
              <controlPr defaultSize="0" autoFill="0" autoLine="0" autoPict="0">
                <anchor moveWithCells="1">
                  <from>
                    <xdr:col>11</xdr:col>
                    <xdr:colOff>38100</xdr:colOff>
                    <xdr:row>29</xdr:row>
                    <xdr:rowOff>114300</xdr:rowOff>
                  </from>
                  <to>
                    <xdr:col>11</xdr:col>
                    <xdr:colOff>259080</xdr:colOff>
                    <xdr:row>29</xdr:row>
                    <xdr:rowOff>251460</xdr:rowOff>
                  </to>
                </anchor>
              </controlPr>
            </control>
          </mc:Choice>
        </mc:AlternateContent>
        <mc:AlternateContent xmlns:mc="http://schemas.openxmlformats.org/markup-compatibility/2006">
          <mc:Choice Requires="x14">
            <control shapeId="462956" r:id="rId111" name="Option Button 108">
              <controlPr defaultSize="0" autoFill="0" autoLine="0" autoPict="0">
                <anchor moveWithCells="1">
                  <from>
                    <xdr:col>13</xdr:col>
                    <xdr:colOff>30480</xdr:colOff>
                    <xdr:row>29</xdr:row>
                    <xdr:rowOff>114300</xdr:rowOff>
                  </from>
                  <to>
                    <xdr:col>13</xdr:col>
                    <xdr:colOff>251460</xdr:colOff>
                    <xdr:row>29</xdr:row>
                    <xdr:rowOff>251460</xdr:rowOff>
                  </to>
                </anchor>
              </controlPr>
            </control>
          </mc:Choice>
        </mc:AlternateContent>
        <mc:AlternateContent xmlns:mc="http://schemas.openxmlformats.org/markup-compatibility/2006">
          <mc:Choice Requires="x14">
            <control shapeId="462957" r:id="rId112" name="Option Button 109">
              <controlPr defaultSize="0" autoFill="0" autoLine="0" autoPict="0">
                <anchor moveWithCells="1">
                  <from>
                    <xdr:col>15</xdr:col>
                    <xdr:colOff>22860</xdr:colOff>
                    <xdr:row>29</xdr:row>
                    <xdr:rowOff>114300</xdr:rowOff>
                  </from>
                  <to>
                    <xdr:col>15</xdr:col>
                    <xdr:colOff>236220</xdr:colOff>
                    <xdr:row>29</xdr:row>
                    <xdr:rowOff>251460</xdr:rowOff>
                  </to>
                </anchor>
              </controlPr>
            </control>
          </mc:Choice>
        </mc:AlternateContent>
        <mc:AlternateContent xmlns:mc="http://schemas.openxmlformats.org/markup-compatibility/2006">
          <mc:Choice Requires="x14">
            <control shapeId="462958" r:id="rId113" name="Group Box 110">
              <controlPr defaultSize="0" print="0" autoFill="0" autoPict="0">
                <anchor moveWithCells="1">
                  <from>
                    <xdr:col>6</xdr:col>
                    <xdr:colOff>45720</xdr:colOff>
                    <xdr:row>30</xdr:row>
                    <xdr:rowOff>91440</xdr:rowOff>
                  </from>
                  <to>
                    <xdr:col>16</xdr:col>
                    <xdr:colOff>53340</xdr:colOff>
                    <xdr:row>30</xdr:row>
                    <xdr:rowOff>281940</xdr:rowOff>
                  </to>
                </anchor>
              </controlPr>
            </control>
          </mc:Choice>
        </mc:AlternateContent>
        <mc:AlternateContent xmlns:mc="http://schemas.openxmlformats.org/markup-compatibility/2006">
          <mc:Choice Requires="x14">
            <control shapeId="462959" r:id="rId114" name="Option Button 111">
              <controlPr defaultSize="0" autoFill="0" autoLine="0" autoPict="0">
                <anchor moveWithCells="1">
                  <from>
                    <xdr:col>7</xdr:col>
                    <xdr:colOff>60960</xdr:colOff>
                    <xdr:row>30</xdr:row>
                    <xdr:rowOff>121920</xdr:rowOff>
                  </from>
                  <to>
                    <xdr:col>7</xdr:col>
                    <xdr:colOff>281940</xdr:colOff>
                    <xdr:row>30</xdr:row>
                    <xdr:rowOff>251460</xdr:rowOff>
                  </to>
                </anchor>
              </controlPr>
            </control>
          </mc:Choice>
        </mc:AlternateContent>
        <mc:AlternateContent xmlns:mc="http://schemas.openxmlformats.org/markup-compatibility/2006">
          <mc:Choice Requires="x14">
            <control shapeId="462960" r:id="rId115" name="Option Button 112">
              <controlPr defaultSize="0" autoFill="0" autoLine="0" autoPict="0">
                <anchor moveWithCells="1">
                  <from>
                    <xdr:col>9</xdr:col>
                    <xdr:colOff>45720</xdr:colOff>
                    <xdr:row>30</xdr:row>
                    <xdr:rowOff>121920</xdr:rowOff>
                  </from>
                  <to>
                    <xdr:col>9</xdr:col>
                    <xdr:colOff>266700</xdr:colOff>
                    <xdr:row>30</xdr:row>
                    <xdr:rowOff>251460</xdr:rowOff>
                  </to>
                </anchor>
              </controlPr>
            </control>
          </mc:Choice>
        </mc:AlternateContent>
        <mc:AlternateContent xmlns:mc="http://schemas.openxmlformats.org/markup-compatibility/2006">
          <mc:Choice Requires="x14">
            <control shapeId="462961" r:id="rId116" name="Option Button 113">
              <controlPr defaultSize="0" autoFill="0" autoLine="0" autoPict="0">
                <anchor moveWithCells="1">
                  <from>
                    <xdr:col>11</xdr:col>
                    <xdr:colOff>38100</xdr:colOff>
                    <xdr:row>30</xdr:row>
                    <xdr:rowOff>121920</xdr:rowOff>
                  </from>
                  <to>
                    <xdr:col>11</xdr:col>
                    <xdr:colOff>259080</xdr:colOff>
                    <xdr:row>30</xdr:row>
                    <xdr:rowOff>251460</xdr:rowOff>
                  </to>
                </anchor>
              </controlPr>
            </control>
          </mc:Choice>
        </mc:AlternateContent>
        <mc:AlternateContent xmlns:mc="http://schemas.openxmlformats.org/markup-compatibility/2006">
          <mc:Choice Requires="x14">
            <control shapeId="462962" r:id="rId117" name="Option Button 114">
              <controlPr defaultSize="0" autoFill="0" autoLine="0" autoPict="0">
                <anchor moveWithCells="1">
                  <from>
                    <xdr:col>13</xdr:col>
                    <xdr:colOff>30480</xdr:colOff>
                    <xdr:row>30</xdr:row>
                    <xdr:rowOff>121920</xdr:rowOff>
                  </from>
                  <to>
                    <xdr:col>13</xdr:col>
                    <xdr:colOff>251460</xdr:colOff>
                    <xdr:row>30</xdr:row>
                    <xdr:rowOff>251460</xdr:rowOff>
                  </to>
                </anchor>
              </controlPr>
            </control>
          </mc:Choice>
        </mc:AlternateContent>
        <mc:AlternateContent xmlns:mc="http://schemas.openxmlformats.org/markup-compatibility/2006">
          <mc:Choice Requires="x14">
            <control shapeId="462963" r:id="rId118" name="Option Button 115">
              <controlPr defaultSize="0" autoFill="0" autoLine="0" autoPict="0">
                <anchor moveWithCells="1">
                  <from>
                    <xdr:col>15</xdr:col>
                    <xdr:colOff>22860</xdr:colOff>
                    <xdr:row>30</xdr:row>
                    <xdr:rowOff>121920</xdr:rowOff>
                  </from>
                  <to>
                    <xdr:col>15</xdr:col>
                    <xdr:colOff>236220</xdr:colOff>
                    <xdr:row>30</xdr:row>
                    <xdr:rowOff>251460</xdr:rowOff>
                  </to>
                </anchor>
              </controlPr>
            </control>
          </mc:Choice>
        </mc:AlternateContent>
        <mc:AlternateContent xmlns:mc="http://schemas.openxmlformats.org/markup-compatibility/2006">
          <mc:Choice Requires="x14">
            <control shapeId="462964" r:id="rId119" name="Group Box 116">
              <controlPr defaultSize="0" print="0" autoFill="0" autoPict="0">
                <anchor moveWithCells="1">
                  <from>
                    <xdr:col>6</xdr:col>
                    <xdr:colOff>45720</xdr:colOff>
                    <xdr:row>27</xdr:row>
                    <xdr:rowOff>68580</xdr:rowOff>
                  </from>
                  <to>
                    <xdr:col>16</xdr:col>
                    <xdr:colOff>68580</xdr:colOff>
                    <xdr:row>27</xdr:row>
                    <xdr:rowOff>266700</xdr:rowOff>
                  </to>
                </anchor>
              </controlPr>
            </control>
          </mc:Choice>
        </mc:AlternateContent>
        <mc:AlternateContent xmlns:mc="http://schemas.openxmlformats.org/markup-compatibility/2006">
          <mc:Choice Requires="x14">
            <control shapeId="462965" r:id="rId120" name="Option Button 117">
              <controlPr defaultSize="0" autoFill="0" autoLine="0" autoPict="0">
                <anchor moveWithCells="1">
                  <from>
                    <xdr:col>7</xdr:col>
                    <xdr:colOff>60960</xdr:colOff>
                    <xdr:row>27</xdr:row>
                    <xdr:rowOff>99060</xdr:rowOff>
                  </from>
                  <to>
                    <xdr:col>7</xdr:col>
                    <xdr:colOff>281940</xdr:colOff>
                    <xdr:row>27</xdr:row>
                    <xdr:rowOff>236220</xdr:rowOff>
                  </to>
                </anchor>
              </controlPr>
            </control>
          </mc:Choice>
        </mc:AlternateContent>
        <mc:AlternateContent xmlns:mc="http://schemas.openxmlformats.org/markup-compatibility/2006">
          <mc:Choice Requires="x14">
            <control shapeId="462966" r:id="rId121" name="Option Button 118">
              <controlPr defaultSize="0" autoFill="0" autoLine="0" autoPict="0">
                <anchor moveWithCells="1">
                  <from>
                    <xdr:col>9</xdr:col>
                    <xdr:colOff>53340</xdr:colOff>
                    <xdr:row>27</xdr:row>
                    <xdr:rowOff>99060</xdr:rowOff>
                  </from>
                  <to>
                    <xdr:col>9</xdr:col>
                    <xdr:colOff>274320</xdr:colOff>
                    <xdr:row>27</xdr:row>
                    <xdr:rowOff>236220</xdr:rowOff>
                  </to>
                </anchor>
              </controlPr>
            </control>
          </mc:Choice>
        </mc:AlternateContent>
        <mc:AlternateContent xmlns:mc="http://schemas.openxmlformats.org/markup-compatibility/2006">
          <mc:Choice Requires="x14">
            <control shapeId="462967" r:id="rId122" name="Option Button 119">
              <controlPr defaultSize="0" autoFill="0" autoLine="0" autoPict="0">
                <anchor moveWithCells="1">
                  <from>
                    <xdr:col>11</xdr:col>
                    <xdr:colOff>45720</xdr:colOff>
                    <xdr:row>27</xdr:row>
                    <xdr:rowOff>99060</xdr:rowOff>
                  </from>
                  <to>
                    <xdr:col>11</xdr:col>
                    <xdr:colOff>266700</xdr:colOff>
                    <xdr:row>27</xdr:row>
                    <xdr:rowOff>236220</xdr:rowOff>
                  </to>
                </anchor>
              </controlPr>
            </control>
          </mc:Choice>
        </mc:AlternateContent>
        <mc:AlternateContent xmlns:mc="http://schemas.openxmlformats.org/markup-compatibility/2006">
          <mc:Choice Requires="x14">
            <control shapeId="462968" r:id="rId123" name="Option Button 120">
              <controlPr defaultSize="0" autoFill="0" autoLine="0" autoPict="0">
                <anchor moveWithCells="1">
                  <from>
                    <xdr:col>13</xdr:col>
                    <xdr:colOff>38100</xdr:colOff>
                    <xdr:row>27</xdr:row>
                    <xdr:rowOff>99060</xdr:rowOff>
                  </from>
                  <to>
                    <xdr:col>13</xdr:col>
                    <xdr:colOff>259080</xdr:colOff>
                    <xdr:row>27</xdr:row>
                    <xdr:rowOff>236220</xdr:rowOff>
                  </to>
                </anchor>
              </controlPr>
            </control>
          </mc:Choice>
        </mc:AlternateContent>
        <mc:AlternateContent xmlns:mc="http://schemas.openxmlformats.org/markup-compatibility/2006">
          <mc:Choice Requires="x14">
            <control shapeId="462969" r:id="rId124" name="Option Button 121">
              <controlPr defaultSize="0" autoFill="0" autoLine="0" autoPict="0">
                <anchor moveWithCells="1">
                  <from>
                    <xdr:col>15</xdr:col>
                    <xdr:colOff>30480</xdr:colOff>
                    <xdr:row>27</xdr:row>
                    <xdr:rowOff>99060</xdr:rowOff>
                  </from>
                  <to>
                    <xdr:col>15</xdr:col>
                    <xdr:colOff>251460</xdr:colOff>
                    <xdr:row>27</xdr:row>
                    <xdr:rowOff>236220</xdr:rowOff>
                  </to>
                </anchor>
              </controlPr>
            </control>
          </mc:Choice>
        </mc:AlternateContent>
        <mc:AlternateContent xmlns:mc="http://schemas.openxmlformats.org/markup-compatibility/2006">
          <mc:Choice Requires="x14">
            <control shapeId="462970" r:id="rId125" name="Group Box 122">
              <controlPr defaultSize="0" print="0" autoFill="0" autoPict="0">
                <anchor moveWithCells="1">
                  <from>
                    <xdr:col>6</xdr:col>
                    <xdr:colOff>45720</xdr:colOff>
                    <xdr:row>31</xdr:row>
                    <xdr:rowOff>83820</xdr:rowOff>
                  </from>
                  <to>
                    <xdr:col>16</xdr:col>
                    <xdr:colOff>53340</xdr:colOff>
                    <xdr:row>31</xdr:row>
                    <xdr:rowOff>281940</xdr:rowOff>
                  </to>
                </anchor>
              </controlPr>
            </control>
          </mc:Choice>
        </mc:AlternateContent>
        <mc:AlternateContent xmlns:mc="http://schemas.openxmlformats.org/markup-compatibility/2006">
          <mc:Choice Requires="x14">
            <control shapeId="462971" r:id="rId126" name="Option Button 123">
              <controlPr defaultSize="0" autoFill="0" autoLine="0" autoPict="0">
                <anchor moveWithCells="1">
                  <from>
                    <xdr:col>7</xdr:col>
                    <xdr:colOff>60960</xdr:colOff>
                    <xdr:row>31</xdr:row>
                    <xdr:rowOff>121920</xdr:rowOff>
                  </from>
                  <to>
                    <xdr:col>7</xdr:col>
                    <xdr:colOff>281940</xdr:colOff>
                    <xdr:row>31</xdr:row>
                    <xdr:rowOff>243840</xdr:rowOff>
                  </to>
                </anchor>
              </controlPr>
            </control>
          </mc:Choice>
        </mc:AlternateContent>
        <mc:AlternateContent xmlns:mc="http://schemas.openxmlformats.org/markup-compatibility/2006">
          <mc:Choice Requires="x14">
            <control shapeId="462972" r:id="rId127" name="Option Button 124">
              <controlPr defaultSize="0" autoFill="0" autoLine="0" autoPict="0">
                <anchor moveWithCells="1">
                  <from>
                    <xdr:col>9</xdr:col>
                    <xdr:colOff>45720</xdr:colOff>
                    <xdr:row>31</xdr:row>
                    <xdr:rowOff>121920</xdr:rowOff>
                  </from>
                  <to>
                    <xdr:col>9</xdr:col>
                    <xdr:colOff>266700</xdr:colOff>
                    <xdr:row>31</xdr:row>
                    <xdr:rowOff>243840</xdr:rowOff>
                  </to>
                </anchor>
              </controlPr>
            </control>
          </mc:Choice>
        </mc:AlternateContent>
        <mc:AlternateContent xmlns:mc="http://schemas.openxmlformats.org/markup-compatibility/2006">
          <mc:Choice Requires="x14">
            <control shapeId="462973" r:id="rId128" name="Option Button 125">
              <controlPr defaultSize="0" autoFill="0" autoLine="0" autoPict="0">
                <anchor moveWithCells="1">
                  <from>
                    <xdr:col>11</xdr:col>
                    <xdr:colOff>38100</xdr:colOff>
                    <xdr:row>31</xdr:row>
                    <xdr:rowOff>121920</xdr:rowOff>
                  </from>
                  <to>
                    <xdr:col>11</xdr:col>
                    <xdr:colOff>259080</xdr:colOff>
                    <xdr:row>31</xdr:row>
                    <xdr:rowOff>243840</xdr:rowOff>
                  </to>
                </anchor>
              </controlPr>
            </control>
          </mc:Choice>
        </mc:AlternateContent>
        <mc:AlternateContent xmlns:mc="http://schemas.openxmlformats.org/markup-compatibility/2006">
          <mc:Choice Requires="x14">
            <control shapeId="462974" r:id="rId129" name="Option Button 126">
              <controlPr defaultSize="0" autoFill="0" autoLine="0" autoPict="0">
                <anchor moveWithCells="1">
                  <from>
                    <xdr:col>13</xdr:col>
                    <xdr:colOff>30480</xdr:colOff>
                    <xdr:row>31</xdr:row>
                    <xdr:rowOff>121920</xdr:rowOff>
                  </from>
                  <to>
                    <xdr:col>13</xdr:col>
                    <xdr:colOff>251460</xdr:colOff>
                    <xdr:row>31</xdr:row>
                    <xdr:rowOff>243840</xdr:rowOff>
                  </to>
                </anchor>
              </controlPr>
            </control>
          </mc:Choice>
        </mc:AlternateContent>
        <mc:AlternateContent xmlns:mc="http://schemas.openxmlformats.org/markup-compatibility/2006">
          <mc:Choice Requires="x14">
            <control shapeId="462975" r:id="rId130" name="Option Button 127">
              <controlPr defaultSize="0" autoFill="0" autoLine="0" autoPict="0">
                <anchor moveWithCells="1">
                  <from>
                    <xdr:col>15</xdr:col>
                    <xdr:colOff>22860</xdr:colOff>
                    <xdr:row>31</xdr:row>
                    <xdr:rowOff>121920</xdr:rowOff>
                  </from>
                  <to>
                    <xdr:col>15</xdr:col>
                    <xdr:colOff>236220</xdr:colOff>
                    <xdr:row>31</xdr:row>
                    <xdr:rowOff>243840</xdr:rowOff>
                  </to>
                </anchor>
              </controlPr>
            </control>
          </mc:Choice>
        </mc:AlternateContent>
        <mc:AlternateContent xmlns:mc="http://schemas.openxmlformats.org/markup-compatibility/2006">
          <mc:Choice Requires="x14">
            <control shapeId="462976" r:id="rId131" name="Group Box 128">
              <controlPr defaultSize="0" print="0" autoFill="0" autoPict="0">
                <anchor moveWithCells="1">
                  <from>
                    <xdr:col>6</xdr:col>
                    <xdr:colOff>45720</xdr:colOff>
                    <xdr:row>32</xdr:row>
                    <xdr:rowOff>83820</xdr:rowOff>
                  </from>
                  <to>
                    <xdr:col>16</xdr:col>
                    <xdr:colOff>53340</xdr:colOff>
                    <xdr:row>32</xdr:row>
                    <xdr:rowOff>281940</xdr:rowOff>
                  </to>
                </anchor>
              </controlPr>
            </control>
          </mc:Choice>
        </mc:AlternateContent>
        <mc:AlternateContent xmlns:mc="http://schemas.openxmlformats.org/markup-compatibility/2006">
          <mc:Choice Requires="x14">
            <control shapeId="462977" r:id="rId132" name="Option Button 129">
              <controlPr defaultSize="0" autoFill="0" autoLine="0" autoPict="0">
                <anchor moveWithCells="1">
                  <from>
                    <xdr:col>7</xdr:col>
                    <xdr:colOff>60960</xdr:colOff>
                    <xdr:row>32</xdr:row>
                    <xdr:rowOff>121920</xdr:rowOff>
                  </from>
                  <to>
                    <xdr:col>7</xdr:col>
                    <xdr:colOff>281940</xdr:colOff>
                    <xdr:row>32</xdr:row>
                    <xdr:rowOff>243840</xdr:rowOff>
                  </to>
                </anchor>
              </controlPr>
            </control>
          </mc:Choice>
        </mc:AlternateContent>
        <mc:AlternateContent xmlns:mc="http://schemas.openxmlformats.org/markup-compatibility/2006">
          <mc:Choice Requires="x14">
            <control shapeId="462978" r:id="rId133" name="Option Button 130">
              <controlPr defaultSize="0" autoFill="0" autoLine="0" autoPict="0">
                <anchor moveWithCells="1">
                  <from>
                    <xdr:col>9</xdr:col>
                    <xdr:colOff>45720</xdr:colOff>
                    <xdr:row>32</xdr:row>
                    <xdr:rowOff>121920</xdr:rowOff>
                  </from>
                  <to>
                    <xdr:col>9</xdr:col>
                    <xdr:colOff>266700</xdr:colOff>
                    <xdr:row>32</xdr:row>
                    <xdr:rowOff>243840</xdr:rowOff>
                  </to>
                </anchor>
              </controlPr>
            </control>
          </mc:Choice>
        </mc:AlternateContent>
        <mc:AlternateContent xmlns:mc="http://schemas.openxmlformats.org/markup-compatibility/2006">
          <mc:Choice Requires="x14">
            <control shapeId="462979" r:id="rId134" name="Option Button 131">
              <controlPr defaultSize="0" autoFill="0" autoLine="0" autoPict="0">
                <anchor moveWithCells="1">
                  <from>
                    <xdr:col>11</xdr:col>
                    <xdr:colOff>38100</xdr:colOff>
                    <xdr:row>32</xdr:row>
                    <xdr:rowOff>121920</xdr:rowOff>
                  </from>
                  <to>
                    <xdr:col>11</xdr:col>
                    <xdr:colOff>259080</xdr:colOff>
                    <xdr:row>32</xdr:row>
                    <xdr:rowOff>243840</xdr:rowOff>
                  </to>
                </anchor>
              </controlPr>
            </control>
          </mc:Choice>
        </mc:AlternateContent>
        <mc:AlternateContent xmlns:mc="http://schemas.openxmlformats.org/markup-compatibility/2006">
          <mc:Choice Requires="x14">
            <control shapeId="462980" r:id="rId135" name="Option Button 132">
              <controlPr defaultSize="0" autoFill="0" autoLine="0" autoPict="0">
                <anchor moveWithCells="1">
                  <from>
                    <xdr:col>13</xdr:col>
                    <xdr:colOff>30480</xdr:colOff>
                    <xdr:row>32</xdr:row>
                    <xdr:rowOff>121920</xdr:rowOff>
                  </from>
                  <to>
                    <xdr:col>13</xdr:col>
                    <xdr:colOff>251460</xdr:colOff>
                    <xdr:row>32</xdr:row>
                    <xdr:rowOff>243840</xdr:rowOff>
                  </to>
                </anchor>
              </controlPr>
            </control>
          </mc:Choice>
        </mc:AlternateContent>
        <mc:AlternateContent xmlns:mc="http://schemas.openxmlformats.org/markup-compatibility/2006">
          <mc:Choice Requires="x14">
            <control shapeId="462981" r:id="rId136" name="Option Button 133">
              <controlPr defaultSize="0" autoFill="0" autoLine="0" autoPict="0">
                <anchor moveWithCells="1">
                  <from>
                    <xdr:col>15</xdr:col>
                    <xdr:colOff>22860</xdr:colOff>
                    <xdr:row>32</xdr:row>
                    <xdr:rowOff>121920</xdr:rowOff>
                  </from>
                  <to>
                    <xdr:col>15</xdr:col>
                    <xdr:colOff>236220</xdr:colOff>
                    <xdr:row>32</xdr:row>
                    <xdr:rowOff>243840</xdr:rowOff>
                  </to>
                </anchor>
              </controlPr>
            </control>
          </mc:Choice>
        </mc:AlternateContent>
        <mc:AlternateContent xmlns:mc="http://schemas.openxmlformats.org/markup-compatibility/2006">
          <mc:Choice Requires="x14">
            <control shapeId="462982" r:id="rId137" name="Group Box 134">
              <controlPr defaultSize="0" print="0" autoFill="0" autoPict="0">
                <anchor moveWithCells="1">
                  <from>
                    <xdr:col>6</xdr:col>
                    <xdr:colOff>45720</xdr:colOff>
                    <xdr:row>33</xdr:row>
                    <xdr:rowOff>83820</xdr:rowOff>
                  </from>
                  <to>
                    <xdr:col>16</xdr:col>
                    <xdr:colOff>53340</xdr:colOff>
                    <xdr:row>33</xdr:row>
                    <xdr:rowOff>274320</xdr:rowOff>
                  </to>
                </anchor>
              </controlPr>
            </control>
          </mc:Choice>
        </mc:AlternateContent>
        <mc:AlternateContent xmlns:mc="http://schemas.openxmlformats.org/markup-compatibility/2006">
          <mc:Choice Requires="x14">
            <control shapeId="462983" r:id="rId138" name="Option Button 135">
              <controlPr defaultSize="0" autoFill="0" autoLine="0" autoPict="0">
                <anchor moveWithCells="1">
                  <from>
                    <xdr:col>7</xdr:col>
                    <xdr:colOff>60960</xdr:colOff>
                    <xdr:row>33</xdr:row>
                    <xdr:rowOff>114300</xdr:rowOff>
                  </from>
                  <to>
                    <xdr:col>7</xdr:col>
                    <xdr:colOff>281940</xdr:colOff>
                    <xdr:row>33</xdr:row>
                    <xdr:rowOff>243840</xdr:rowOff>
                  </to>
                </anchor>
              </controlPr>
            </control>
          </mc:Choice>
        </mc:AlternateContent>
        <mc:AlternateContent xmlns:mc="http://schemas.openxmlformats.org/markup-compatibility/2006">
          <mc:Choice Requires="x14">
            <control shapeId="462984" r:id="rId139" name="Option Button 136">
              <controlPr defaultSize="0" autoFill="0" autoLine="0" autoPict="0">
                <anchor moveWithCells="1">
                  <from>
                    <xdr:col>9</xdr:col>
                    <xdr:colOff>45720</xdr:colOff>
                    <xdr:row>33</xdr:row>
                    <xdr:rowOff>114300</xdr:rowOff>
                  </from>
                  <to>
                    <xdr:col>9</xdr:col>
                    <xdr:colOff>266700</xdr:colOff>
                    <xdr:row>33</xdr:row>
                    <xdr:rowOff>243840</xdr:rowOff>
                  </to>
                </anchor>
              </controlPr>
            </control>
          </mc:Choice>
        </mc:AlternateContent>
        <mc:AlternateContent xmlns:mc="http://schemas.openxmlformats.org/markup-compatibility/2006">
          <mc:Choice Requires="x14">
            <control shapeId="462985" r:id="rId140" name="Option Button 137">
              <controlPr defaultSize="0" autoFill="0" autoLine="0" autoPict="0">
                <anchor moveWithCells="1">
                  <from>
                    <xdr:col>11</xdr:col>
                    <xdr:colOff>38100</xdr:colOff>
                    <xdr:row>33</xdr:row>
                    <xdr:rowOff>114300</xdr:rowOff>
                  </from>
                  <to>
                    <xdr:col>11</xdr:col>
                    <xdr:colOff>259080</xdr:colOff>
                    <xdr:row>33</xdr:row>
                    <xdr:rowOff>243840</xdr:rowOff>
                  </to>
                </anchor>
              </controlPr>
            </control>
          </mc:Choice>
        </mc:AlternateContent>
        <mc:AlternateContent xmlns:mc="http://schemas.openxmlformats.org/markup-compatibility/2006">
          <mc:Choice Requires="x14">
            <control shapeId="462986" r:id="rId141" name="Option Button 138">
              <controlPr defaultSize="0" autoFill="0" autoLine="0" autoPict="0">
                <anchor moveWithCells="1">
                  <from>
                    <xdr:col>13</xdr:col>
                    <xdr:colOff>30480</xdr:colOff>
                    <xdr:row>33</xdr:row>
                    <xdr:rowOff>114300</xdr:rowOff>
                  </from>
                  <to>
                    <xdr:col>13</xdr:col>
                    <xdr:colOff>251460</xdr:colOff>
                    <xdr:row>33</xdr:row>
                    <xdr:rowOff>243840</xdr:rowOff>
                  </to>
                </anchor>
              </controlPr>
            </control>
          </mc:Choice>
        </mc:AlternateContent>
        <mc:AlternateContent xmlns:mc="http://schemas.openxmlformats.org/markup-compatibility/2006">
          <mc:Choice Requires="x14">
            <control shapeId="462987" r:id="rId142" name="Option Button 139">
              <controlPr defaultSize="0" autoFill="0" autoLine="0" autoPict="0">
                <anchor moveWithCells="1">
                  <from>
                    <xdr:col>15</xdr:col>
                    <xdr:colOff>22860</xdr:colOff>
                    <xdr:row>33</xdr:row>
                    <xdr:rowOff>114300</xdr:rowOff>
                  </from>
                  <to>
                    <xdr:col>15</xdr:col>
                    <xdr:colOff>236220</xdr:colOff>
                    <xdr:row>33</xdr:row>
                    <xdr:rowOff>243840</xdr:rowOff>
                  </to>
                </anchor>
              </controlPr>
            </control>
          </mc:Choice>
        </mc:AlternateContent>
        <mc:AlternateContent xmlns:mc="http://schemas.openxmlformats.org/markup-compatibility/2006">
          <mc:Choice Requires="x14">
            <control shapeId="462988" r:id="rId143" name="Group Box 140">
              <controlPr defaultSize="0" print="0" autoFill="0" autoPict="0">
                <anchor moveWithCells="1">
                  <from>
                    <xdr:col>6</xdr:col>
                    <xdr:colOff>45720</xdr:colOff>
                    <xdr:row>34</xdr:row>
                    <xdr:rowOff>83820</xdr:rowOff>
                  </from>
                  <to>
                    <xdr:col>16</xdr:col>
                    <xdr:colOff>53340</xdr:colOff>
                    <xdr:row>34</xdr:row>
                    <xdr:rowOff>274320</xdr:rowOff>
                  </to>
                </anchor>
              </controlPr>
            </control>
          </mc:Choice>
        </mc:AlternateContent>
        <mc:AlternateContent xmlns:mc="http://schemas.openxmlformats.org/markup-compatibility/2006">
          <mc:Choice Requires="x14">
            <control shapeId="462989" r:id="rId144" name="Option Button 141">
              <controlPr defaultSize="0" autoFill="0" autoLine="0" autoPict="0">
                <anchor moveWithCells="1">
                  <from>
                    <xdr:col>7</xdr:col>
                    <xdr:colOff>60960</xdr:colOff>
                    <xdr:row>34</xdr:row>
                    <xdr:rowOff>114300</xdr:rowOff>
                  </from>
                  <to>
                    <xdr:col>7</xdr:col>
                    <xdr:colOff>281940</xdr:colOff>
                    <xdr:row>34</xdr:row>
                    <xdr:rowOff>243840</xdr:rowOff>
                  </to>
                </anchor>
              </controlPr>
            </control>
          </mc:Choice>
        </mc:AlternateContent>
        <mc:AlternateContent xmlns:mc="http://schemas.openxmlformats.org/markup-compatibility/2006">
          <mc:Choice Requires="x14">
            <control shapeId="462990" r:id="rId145" name="Option Button 142">
              <controlPr defaultSize="0" autoFill="0" autoLine="0" autoPict="0">
                <anchor moveWithCells="1">
                  <from>
                    <xdr:col>9</xdr:col>
                    <xdr:colOff>45720</xdr:colOff>
                    <xdr:row>34</xdr:row>
                    <xdr:rowOff>114300</xdr:rowOff>
                  </from>
                  <to>
                    <xdr:col>9</xdr:col>
                    <xdr:colOff>266700</xdr:colOff>
                    <xdr:row>34</xdr:row>
                    <xdr:rowOff>243840</xdr:rowOff>
                  </to>
                </anchor>
              </controlPr>
            </control>
          </mc:Choice>
        </mc:AlternateContent>
        <mc:AlternateContent xmlns:mc="http://schemas.openxmlformats.org/markup-compatibility/2006">
          <mc:Choice Requires="x14">
            <control shapeId="462991" r:id="rId146" name="Option Button 143">
              <controlPr defaultSize="0" autoFill="0" autoLine="0" autoPict="0">
                <anchor moveWithCells="1">
                  <from>
                    <xdr:col>11</xdr:col>
                    <xdr:colOff>38100</xdr:colOff>
                    <xdr:row>34</xdr:row>
                    <xdr:rowOff>114300</xdr:rowOff>
                  </from>
                  <to>
                    <xdr:col>11</xdr:col>
                    <xdr:colOff>259080</xdr:colOff>
                    <xdr:row>34</xdr:row>
                    <xdr:rowOff>243840</xdr:rowOff>
                  </to>
                </anchor>
              </controlPr>
            </control>
          </mc:Choice>
        </mc:AlternateContent>
        <mc:AlternateContent xmlns:mc="http://schemas.openxmlformats.org/markup-compatibility/2006">
          <mc:Choice Requires="x14">
            <control shapeId="462992" r:id="rId147" name="Option Button 144">
              <controlPr defaultSize="0" autoFill="0" autoLine="0" autoPict="0">
                <anchor moveWithCells="1">
                  <from>
                    <xdr:col>13</xdr:col>
                    <xdr:colOff>30480</xdr:colOff>
                    <xdr:row>34</xdr:row>
                    <xdr:rowOff>114300</xdr:rowOff>
                  </from>
                  <to>
                    <xdr:col>13</xdr:col>
                    <xdr:colOff>251460</xdr:colOff>
                    <xdr:row>34</xdr:row>
                    <xdr:rowOff>243840</xdr:rowOff>
                  </to>
                </anchor>
              </controlPr>
            </control>
          </mc:Choice>
        </mc:AlternateContent>
        <mc:AlternateContent xmlns:mc="http://schemas.openxmlformats.org/markup-compatibility/2006">
          <mc:Choice Requires="x14">
            <control shapeId="462993" r:id="rId148" name="Option Button 145">
              <controlPr defaultSize="0" autoFill="0" autoLine="0" autoPict="0">
                <anchor moveWithCells="1">
                  <from>
                    <xdr:col>15</xdr:col>
                    <xdr:colOff>22860</xdr:colOff>
                    <xdr:row>34</xdr:row>
                    <xdr:rowOff>114300</xdr:rowOff>
                  </from>
                  <to>
                    <xdr:col>15</xdr:col>
                    <xdr:colOff>236220</xdr:colOff>
                    <xdr:row>34</xdr:row>
                    <xdr:rowOff>243840</xdr:rowOff>
                  </to>
                </anchor>
              </controlPr>
            </control>
          </mc:Choice>
        </mc:AlternateContent>
        <mc:AlternateContent xmlns:mc="http://schemas.openxmlformats.org/markup-compatibility/2006">
          <mc:Choice Requires="x14">
            <control shapeId="462994" r:id="rId149" name="Group Box 146">
              <controlPr defaultSize="0" print="0" autoFill="0" autoPict="0">
                <anchor moveWithCells="1">
                  <from>
                    <xdr:col>6</xdr:col>
                    <xdr:colOff>45720</xdr:colOff>
                    <xdr:row>35</xdr:row>
                    <xdr:rowOff>76200</xdr:rowOff>
                  </from>
                  <to>
                    <xdr:col>16</xdr:col>
                    <xdr:colOff>53340</xdr:colOff>
                    <xdr:row>35</xdr:row>
                    <xdr:rowOff>274320</xdr:rowOff>
                  </to>
                </anchor>
              </controlPr>
            </control>
          </mc:Choice>
        </mc:AlternateContent>
        <mc:AlternateContent xmlns:mc="http://schemas.openxmlformats.org/markup-compatibility/2006">
          <mc:Choice Requires="x14">
            <control shapeId="462995" r:id="rId150" name="Option Button 147">
              <controlPr defaultSize="0" autoFill="0" autoLine="0" autoPict="0">
                <anchor moveWithCells="1">
                  <from>
                    <xdr:col>7</xdr:col>
                    <xdr:colOff>60960</xdr:colOff>
                    <xdr:row>35</xdr:row>
                    <xdr:rowOff>114300</xdr:rowOff>
                  </from>
                  <to>
                    <xdr:col>7</xdr:col>
                    <xdr:colOff>281940</xdr:colOff>
                    <xdr:row>35</xdr:row>
                    <xdr:rowOff>236220</xdr:rowOff>
                  </to>
                </anchor>
              </controlPr>
            </control>
          </mc:Choice>
        </mc:AlternateContent>
        <mc:AlternateContent xmlns:mc="http://schemas.openxmlformats.org/markup-compatibility/2006">
          <mc:Choice Requires="x14">
            <control shapeId="462996" r:id="rId151" name="Option Button 148">
              <controlPr defaultSize="0" autoFill="0" autoLine="0" autoPict="0">
                <anchor moveWithCells="1">
                  <from>
                    <xdr:col>9</xdr:col>
                    <xdr:colOff>45720</xdr:colOff>
                    <xdr:row>35</xdr:row>
                    <xdr:rowOff>114300</xdr:rowOff>
                  </from>
                  <to>
                    <xdr:col>9</xdr:col>
                    <xdr:colOff>266700</xdr:colOff>
                    <xdr:row>35</xdr:row>
                    <xdr:rowOff>236220</xdr:rowOff>
                  </to>
                </anchor>
              </controlPr>
            </control>
          </mc:Choice>
        </mc:AlternateContent>
        <mc:AlternateContent xmlns:mc="http://schemas.openxmlformats.org/markup-compatibility/2006">
          <mc:Choice Requires="x14">
            <control shapeId="462997" r:id="rId152" name="Option Button 149">
              <controlPr defaultSize="0" autoFill="0" autoLine="0" autoPict="0">
                <anchor moveWithCells="1">
                  <from>
                    <xdr:col>11</xdr:col>
                    <xdr:colOff>38100</xdr:colOff>
                    <xdr:row>35</xdr:row>
                    <xdr:rowOff>114300</xdr:rowOff>
                  </from>
                  <to>
                    <xdr:col>11</xdr:col>
                    <xdr:colOff>259080</xdr:colOff>
                    <xdr:row>35</xdr:row>
                    <xdr:rowOff>236220</xdr:rowOff>
                  </to>
                </anchor>
              </controlPr>
            </control>
          </mc:Choice>
        </mc:AlternateContent>
        <mc:AlternateContent xmlns:mc="http://schemas.openxmlformats.org/markup-compatibility/2006">
          <mc:Choice Requires="x14">
            <control shapeId="462998" r:id="rId153" name="Option Button 150">
              <controlPr defaultSize="0" autoFill="0" autoLine="0" autoPict="0">
                <anchor moveWithCells="1">
                  <from>
                    <xdr:col>13</xdr:col>
                    <xdr:colOff>30480</xdr:colOff>
                    <xdr:row>35</xdr:row>
                    <xdr:rowOff>114300</xdr:rowOff>
                  </from>
                  <to>
                    <xdr:col>13</xdr:col>
                    <xdr:colOff>251460</xdr:colOff>
                    <xdr:row>35</xdr:row>
                    <xdr:rowOff>236220</xdr:rowOff>
                  </to>
                </anchor>
              </controlPr>
            </control>
          </mc:Choice>
        </mc:AlternateContent>
        <mc:AlternateContent xmlns:mc="http://schemas.openxmlformats.org/markup-compatibility/2006">
          <mc:Choice Requires="x14">
            <control shapeId="462999" r:id="rId154" name="Option Button 151">
              <controlPr defaultSize="0" autoFill="0" autoLine="0" autoPict="0">
                <anchor moveWithCells="1">
                  <from>
                    <xdr:col>15</xdr:col>
                    <xdr:colOff>22860</xdr:colOff>
                    <xdr:row>35</xdr:row>
                    <xdr:rowOff>114300</xdr:rowOff>
                  </from>
                  <to>
                    <xdr:col>15</xdr:col>
                    <xdr:colOff>236220</xdr:colOff>
                    <xdr:row>35</xdr:row>
                    <xdr:rowOff>236220</xdr:rowOff>
                  </to>
                </anchor>
              </controlPr>
            </control>
          </mc:Choice>
        </mc:AlternateContent>
        <mc:AlternateContent xmlns:mc="http://schemas.openxmlformats.org/markup-compatibility/2006">
          <mc:Choice Requires="x14">
            <control shapeId="463000" r:id="rId155" name="Group Box 152">
              <controlPr defaultSize="0" print="0" autoFill="0" autoPict="0">
                <anchor moveWithCells="1">
                  <from>
                    <xdr:col>6</xdr:col>
                    <xdr:colOff>45720</xdr:colOff>
                    <xdr:row>36</xdr:row>
                    <xdr:rowOff>76200</xdr:rowOff>
                  </from>
                  <to>
                    <xdr:col>16</xdr:col>
                    <xdr:colOff>53340</xdr:colOff>
                    <xdr:row>36</xdr:row>
                    <xdr:rowOff>274320</xdr:rowOff>
                  </to>
                </anchor>
              </controlPr>
            </control>
          </mc:Choice>
        </mc:AlternateContent>
        <mc:AlternateContent xmlns:mc="http://schemas.openxmlformats.org/markup-compatibility/2006">
          <mc:Choice Requires="x14">
            <control shapeId="463001" r:id="rId156" name="Option Button 153">
              <controlPr defaultSize="0" autoFill="0" autoLine="0" autoPict="0">
                <anchor moveWithCells="1">
                  <from>
                    <xdr:col>7</xdr:col>
                    <xdr:colOff>60960</xdr:colOff>
                    <xdr:row>36</xdr:row>
                    <xdr:rowOff>114300</xdr:rowOff>
                  </from>
                  <to>
                    <xdr:col>7</xdr:col>
                    <xdr:colOff>281940</xdr:colOff>
                    <xdr:row>36</xdr:row>
                    <xdr:rowOff>236220</xdr:rowOff>
                  </to>
                </anchor>
              </controlPr>
            </control>
          </mc:Choice>
        </mc:AlternateContent>
        <mc:AlternateContent xmlns:mc="http://schemas.openxmlformats.org/markup-compatibility/2006">
          <mc:Choice Requires="x14">
            <control shapeId="463002" r:id="rId157" name="Option Button 154">
              <controlPr defaultSize="0" autoFill="0" autoLine="0" autoPict="0">
                <anchor moveWithCells="1">
                  <from>
                    <xdr:col>9</xdr:col>
                    <xdr:colOff>45720</xdr:colOff>
                    <xdr:row>36</xdr:row>
                    <xdr:rowOff>114300</xdr:rowOff>
                  </from>
                  <to>
                    <xdr:col>9</xdr:col>
                    <xdr:colOff>266700</xdr:colOff>
                    <xdr:row>36</xdr:row>
                    <xdr:rowOff>236220</xdr:rowOff>
                  </to>
                </anchor>
              </controlPr>
            </control>
          </mc:Choice>
        </mc:AlternateContent>
        <mc:AlternateContent xmlns:mc="http://schemas.openxmlformats.org/markup-compatibility/2006">
          <mc:Choice Requires="x14">
            <control shapeId="463003" r:id="rId158" name="Option Button 155">
              <controlPr defaultSize="0" autoFill="0" autoLine="0" autoPict="0">
                <anchor moveWithCells="1">
                  <from>
                    <xdr:col>11</xdr:col>
                    <xdr:colOff>38100</xdr:colOff>
                    <xdr:row>36</xdr:row>
                    <xdr:rowOff>114300</xdr:rowOff>
                  </from>
                  <to>
                    <xdr:col>11</xdr:col>
                    <xdr:colOff>259080</xdr:colOff>
                    <xdr:row>36</xdr:row>
                    <xdr:rowOff>236220</xdr:rowOff>
                  </to>
                </anchor>
              </controlPr>
            </control>
          </mc:Choice>
        </mc:AlternateContent>
        <mc:AlternateContent xmlns:mc="http://schemas.openxmlformats.org/markup-compatibility/2006">
          <mc:Choice Requires="x14">
            <control shapeId="463004" r:id="rId159" name="Option Button 156">
              <controlPr defaultSize="0" autoFill="0" autoLine="0" autoPict="0">
                <anchor moveWithCells="1">
                  <from>
                    <xdr:col>13</xdr:col>
                    <xdr:colOff>30480</xdr:colOff>
                    <xdr:row>36</xdr:row>
                    <xdr:rowOff>114300</xdr:rowOff>
                  </from>
                  <to>
                    <xdr:col>13</xdr:col>
                    <xdr:colOff>251460</xdr:colOff>
                    <xdr:row>36</xdr:row>
                    <xdr:rowOff>236220</xdr:rowOff>
                  </to>
                </anchor>
              </controlPr>
            </control>
          </mc:Choice>
        </mc:AlternateContent>
        <mc:AlternateContent xmlns:mc="http://schemas.openxmlformats.org/markup-compatibility/2006">
          <mc:Choice Requires="x14">
            <control shapeId="463005" r:id="rId160" name="Option Button 157">
              <controlPr defaultSize="0" autoFill="0" autoLine="0" autoPict="0">
                <anchor moveWithCells="1">
                  <from>
                    <xdr:col>15</xdr:col>
                    <xdr:colOff>22860</xdr:colOff>
                    <xdr:row>36</xdr:row>
                    <xdr:rowOff>114300</xdr:rowOff>
                  </from>
                  <to>
                    <xdr:col>15</xdr:col>
                    <xdr:colOff>236220</xdr:colOff>
                    <xdr:row>36</xdr:row>
                    <xdr:rowOff>236220</xdr:rowOff>
                  </to>
                </anchor>
              </controlPr>
            </control>
          </mc:Choice>
        </mc:AlternateContent>
        <mc:AlternateContent xmlns:mc="http://schemas.openxmlformats.org/markup-compatibility/2006">
          <mc:Choice Requires="x14">
            <control shapeId="463006" r:id="rId161" name="Group Box 158">
              <controlPr defaultSize="0" print="0" autoFill="0" autoPict="0">
                <anchor moveWithCells="1">
                  <from>
                    <xdr:col>6</xdr:col>
                    <xdr:colOff>45720</xdr:colOff>
                    <xdr:row>37</xdr:row>
                    <xdr:rowOff>76200</xdr:rowOff>
                  </from>
                  <to>
                    <xdr:col>16</xdr:col>
                    <xdr:colOff>53340</xdr:colOff>
                    <xdr:row>37</xdr:row>
                    <xdr:rowOff>266700</xdr:rowOff>
                  </to>
                </anchor>
              </controlPr>
            </control>
          </mc:Choice>
        </mc:AlternateContent>
        <mc:AlternateContent xmlns:mc="http://schemas.openxmlformats.org/markup-compatibility/2006">
          <mc:Choice Requires="x14">
            <control shapeId="463007" r:id="rId162" name="Option Button 159">
              <controlPr defaultSize="0" autoFill="0" autoLine="0" autoPict="0">
                <anchor moveWithCells="1">
                  <from>
                    <xdr:col>7</xdr:col>
                    <xdr:colOff>60960</xdr:colOff>
                    <xdr:row>37</xdr:row>
                    <xdr:rowOff>106680</xdr:rowOff>
                  </from>
                  <to>
                    <xdr:col>7</xdr:col>
                    <xdr:colOff>281940</xdr:colOff>
                    <xdr:row>37</xdr:row>
                    <xdr:rowOff>236220</xdr:rowOff>
                  </to>
                </anchor>
              </controlPr>
            </control>
          </mc:Choice>
        </mc:AlternateContent>
        <mc:AlternateContent xmlns:mc="http://schemas.openxmlformats.org/markup-compatibility/2006">
          <mc:Choice Requires="x14">
            <control shapeId="463008" r:id="rId163" name="Option Button 160">
              <controlPr defaultSize="0" autoFill="0" autoLine="0" autoPict="0">
                <anchor moveWithCells="1">
                  <from>
                    <xdr:col>9</xdr:col>
                    <xdr:colOff>45720</xdr:colOff>
                    <xdr:row>37</xdr:row>
                    <xdr:rowOff>106680</xdr:rowOff>
                  </from>
                  <to>
                    <xdr:col>9</xdr:col>
                    <xdr:colOff>266700</xdr:colOff>
                    <xdr:row>37</xdr:row>
                    <xdr:rowOff>236220</xdr:rowOff>
                  </to>
                </anchor>
              </controlPr>
            </control>
          </mc:Choice>
        </mc:AlternateContent>
        <mc:AlternateContent xmlns:mc="http://schemas.openxmlformats.org/markup-compatibility/2006">
          <mc:Choice Requires="x14">
            <control shapeId="463009" r:id="rId164" name="Option Button 161">
              <controlPr defaultSize="0" autoFill="0" autoLine="0" autoPict="0">
                <anchor moveWithCells="1">
                  <from>
                    <xdr:col>11</xdr:col>
                    <xdr:colOff>38100</xdr:colOff>
                    <xdr:row>37</xdr:row>
                    <xdr:rowOff>106680</xdr:rowOff>
                  </from>
                  <to>
                    <xdr:col>11</xdr:col>
                    <xdr:colOff>259080</xdr:colOff>
                    <xdr:row>37</xdr:row>
                    <xdr:rowOff>236220</xdr:rowOff>
                  </to>
                </anchor>
              </controlPr>
            </control>
          </mc:Choice>
        </mc:AlternateContent>
        <mc:AlternateContent xmlns:mc="http://schemas.openxmlformats.org/markup-compatibility/2006">
          <mc:Choice Requires="x14">
            <control shapeId="463010" r:id="rId165" name="Option Button 162">
              <controlPr defaultSize="0" autoFill="0" autoLine="0" autoPict="0">
                <anchor moveWithCells="1">
                  <from>
                    <xdr:col>13</xdr:col>
                    <xdr:colOff>30480</xdr:colOff>
                    <xdr:row>37</xdr:row>
                    <xdr:rowOff>106680</xdr:rowOff>
                  </from>
                  <to>
                    <xdr:col>13</xdr:col>
                    <xdr:colOff>251460</xdr:colOff>
                    <xdr:row>37</xdr:row>
                    <xdr:rowOff>236220</xdr:rowOff>
                  </to>
                </anchor>
              </controlPr>
            </control>
          </mc:Choice>
        </mc:AlternateContent>
        <mc:AlternateContent xmlns:mc="http://schemas.openxmlformats.org/markup-compatibility/2006">
          <mc:Choice Requires="x14">
            <control shapeId="463011" r:id="rId166" name="Option Button 163">
              <controlPr defaultSize="0" autoFill="0" autoLine="0" autoPict="0">
                <anchor moveWithCells="1">
                  <from>
                    <xdr:col>15</xdr:col>
                    <xdr:colOff>22860</xdr:colOff>
                    <xdr:row>37</xdr:row>
                    <xdr:rowOff>106680</xdr:rowOff>
                  </from>
                  <to>
                    <xdr:col>15</xdr:col>
                    <xdr:colOff>236220</xdr:colOff>
                    <xdr:row>37</xdr:row>
                    <xdr:rowOff>236220</xdr:rowOff>
                  </to>
                </anchor>
              </controlPr>
            </control>
          </mc:Choice>
        </mc:AlternateContent>
        <mc:AlternateContent xmlns:mc="http://schemas.openxmlformats.org/markup-compatibility/2006">
          <mc:Choice Requires="x14">
            <control shapeId="463012" r:id="rId167" name="Group Box 164">
              <controlPr defaultSize="0" print="0" autoFill="0" autoPict="0">
                <anchor moveWithCells="1">
                  <from>
                    <xdr:col>6</xdr:col>
                    <xdr:colOff>45720</xdr:colOff>
                    <xdr:row>38</xdr:row>
                    <xdr:rowOff>76200</xdr:rowOff>
                  </from>
                  <to>
                    <xdr:col>16</xdr:col>
                    <xdr:colOff>53340</xdr:colOff>
                    <xdr:row>38</xdr:row>
                    <xdr:rowOff>266700</xdr:rowOff>
                  </to>
                </anchor>
              </controlPr>
            </control>
          </mc:Choice>
        </mc:AlternateContent>
        <mc:AlternateContent xmlns:mc="http://schemas.openxmlformats.org/markup-compatibility/2006">
          <mc:Choice Requires="x14">
            <control shapeId="463013" r:id="rId168" name="Option Button 165">
              <controlPr defaultSize="0" autoFill="0" autoLine="0" autoPict="0">
                <anchor moveWithCells="1">
                  <from>
                    <xdr:col>7</xdr:col>
                    <xdr:colOff>60960</xdr:colOff>
                    <xdr:row>38</xdr:row>
                    <xdr:rowOff>106680</xdr:rowOff>
                  </from>
                  <to>
                    <xdr:col>7</xdr:col>
                    <xdr:colOff>281940</xdr:colOff>
                    <xdr:row>38</xdr:row>
                    <xdr:rowOff>236220</xdr:rowOff>
                  </to>
                </anchor>
              </controlPr>
            </control>
          </mc:Choice>
        </mc:AlternateContent>
        <mc:AlternateContent xmlns:mc="http://schemas.openxmlformats.org/markup-compatibility/2006">
          <mc:Choice Requires="x14">
            <control shapeId="463014" r:id="rId169" name="Option Button 166">
              <controlPr defaultSize="0" autoFill="0" autoLine="0" autoPict="0">
                <anchor moveWithCells="1">
                  <from>
                    <xdr:col>9</xdr:col>
                    <xdr:colOff>45720</xdr:colOff>
                    <xdr:row>38</xdr:row>
                    <xdr:rowOff>106680</xdr:rowOff>
                  </from>
                  <to>
                    <xdr:col>9</xdr:col>
                    <xdr:colOff>266700</xdr:colOff>
                    <xdr:row>38</xdr:row>
                    <xdr:rowOff>236220</xdr:rowOff>
                  </to>
                </anchor>
              </controlPr>
            </control>
          </mc:Choice>
        </mc:AlternateContent>
        <mc:AlternateContent xmlns:mc="http://schemas.openxmlformats.org/markup-compatibility/2006">
          <mc:Choice Requires="x14">
            <control shapeId="463015" r:id="rId170" name="Option Button 167">
              <controlPr defaultSize="0" autoFill="0" autoLine="0" autoPict="0">
                <anchor moveWithCells="1">
                  <from>
                    <xdr:col>11</xdr:col>
                    <xdr:colOff>38100</xdr:colOff>
                    <xdr:row>38</xdr:row>
                    <xdr:rowOff>106680</xdr:rowOff>
                  </from>
                  <to>
                    <xdr:col>11</xdr:col>
                    <xdr:colOff>259080</xdr:colOff>
                    <xdr:row>38</xdr:row>
                    <xdr:rowOff>236220</xdr:rowOff>
                  </to>
                </anchor>
              </controlPr>
            </control>
          </mc:Choice>
        </mc:AlternateContent>
        <mc:AlternateContent xmlns:mc="http://schemas.openxmlformats.org/markup-compatibility/2006">
          <mc:Choice Requires="x14">
            <control shapeId="463016" r:id="rId171" name="Option Button 168">
              <controlPr defaultSize="0" autoFill="0" autoLine="0" autoPict="0">
                <anchor moveWithCells="1">
                  <from>
                    <xdr:col>13</xdr:col>
                    <xdr:colOff>30480</xdr:colOff>
                    <xdr:row>38</xdr:row>
                    <xdr:rowOff>106680</xdr:rowOff>
                  </from>
                  <to>
                    <xdr:col>13</xdr:col>
                    <xdr:colOff>251460</xdr:colOff>
                    <xdr:row>38</xdr:row>
                    <xdr:rowOff>236220</xdr:rowOff>
                  </to>
                </anchor>
              </controlPr>
            </control>
          </mc:Choice>
        </mc:AlternateContent>
        <mc:AlternateContent xmlns:mc="http://schemas.openxmlformats.org/markup-compatibility/2006">
          <mc:Choice Requires="x14">
            <control shapeId="463017" r:id="rId172" name="Option Button 169">
              <controlPr defaultSize="0" autoFill="0" autoLine="0" autoPict="0">
                <anchor moveWithCells="1">
                  <from>
                    <xdr:col>15</xdr:col>
                    <xdr:colOff>22860</xdr:colOff>
                    <xdr:row>38</xdr:row>
                    <xdr:rowOff>106680</xdr:rowOff>
                  </from>
                  <to>
                    <xdr:col>15</xdr:col>
                    <xdr:colOff>236220</xdr:colOff>
                    <xdr:row>38</xdr:row>
                    <xdr:rowOff>236220</xdr:rowOff>
                  </to>
                </anchor>
              </controlPr>
            </control>
          </mc:Choice>
        </mc:AlternateContent>
        <mc:AlternateContent xmlns:mc="http://schemas.openxmlformats.org/markup-compatibility/2006">
          <mc:Choice Requires="x14">
            <control shapeId="463018" r:id="rId173" name="Group Box 170">
              <controlPr defaultSize="0" print="0" autoFill="0" autoPict="0">
                <anchor moveWithCells="1">
                  <from>
                    <xdr:col>6</xdr:col>
                    <xdr:colOff>45720</xdr:colOff>
                    <xdr:row>39</xdr:row>
                    <xdr:rowOff>76200</xdr:rowOff>
                  </from>
                  <to>
                    <xdr:col>16</xdr:col>
                    <xdr:colOff>53340</xdr:colOff>
                    <xdr:row>39</xdr:row>
                    <xdr:rowOff>266700</xdr:rowOff>
                  </to>
                </anchor>
              </controlPr>
            </control>
          </mc:Choice>
        </mc:AlternateContent>
        <mc:AlternateContent xmlns:mc="http://schemas.openxmlformats.org/markup-compatibility/2006">
          <mc:Choice Requires="x14">
            <control shapeId="463019" r:id="rId174" name="Option Button 171">
              <controlPr defaultSize="0" autoFill="0" autoLine="0" autoPict="0">
                <anchor moveWithCells="1">
                  <from>
                    <xdr:col>7</xdr:col>
                    <xdr:colOff>60960</xdr:colOff>
                    <xdr:row>39</xdr:row>
                    <xdr:rowOff>106680</xdr:rowOff>
                  </from>
                  <to>
                    <xdr:col>7</xdr:col>
                    <xdr:colOff>281940</xdr:colOff>
                    <xdr:row>39</xdr:row>
                    <xdr:rowOff>228600</xdr:rowOff>
                  </to>
                </anchor>
              </controlPr>
            </control>
          </mc:Choice>
        </mc:AlternateContent>
        <mc:AlternateContent xmlns:mc="http://schemas.openxmlformats.org/markup-compatibility/2006">
          <mc:Choice Requires="x14">
            <control shapeId="463020" r:id="rId175" name="Option Button 172">
              <controlPr defaultSize="0" autoFill="0" autoLine="0" autoPict="0">
                <anchor moveWithCells="1">
                  <from>
                    <xdr:col>9</xdr:col>
                    <xdr:colOff>45720</xdr:colOff>
                    <xdr:row>39</xdr:row>
                    <xdr:rowOff>106680</xdr:rowOff>
                  </from>
                  <to>
                    <xdr:col>9</xdr:col>
                    <xdr:colOff>266700</xdr:colOff>
                    <xdr:row>39</xdr:row>
                    <xdr:rowOff>228600</xdr:rowOff>
                  </to>
                </anchor>
              </controlPr>
            </control>
          </mc:Choice>
        </mc:AlternateContent>
        <mc:AlternateContent xmlns:mc="http://schemas.openxmlformats.org/markup-compatibility/2006">
          <mc:Choice Requires="x14">
            <control shapeId="463021" r:id="rId176" name="Option Button 173">
              <controlPr defaultSize="0" autoFill="0" autoLine="0" autoPict="0">
                <anchor moveWithCells="1">
                  <from>
                    <xdr:col>11</xdr:col>
                    <xdr:colOff>38100</xdr:colOff>
                    <xdr:row>39</xdr:row>
                    <xdr:rowOff>106680</xdr:rowOff>
                  </from>
                  <to>
                    <xdr:col>11</xdr:col>
                    <xdr:colOff>259080</xdr:colOff>
                    <xdr:row>39</xdr:row>
                    <xdr:rowOff>228600</xdr:rowOff>
                  </to>
                </anchor>
              </controlPr>
            </control>
          </mc:Choice>
        </mc:AlternateContent>
        <mc:AlternateContent xmlns:mc="http://schemas.openxmlformats.org/markup-compatibility/2006">
          <mc:Choice Requires="x14">
            <control shapeId="463022" r:id="rId177" name="Option Button 174">
              <controlPr defaultSize="0" autoFill="0" autoLine="0" autoPict="0">
                <anchor moveWithCells="1">
                  <from>
                    <xdr:col>13</xdr:col>
                    <xdr:colOff>30480</xdr:colOff>
                    <xdr:row>39</xdr:row>
                    <xdr:rowOff>106680</xdr:rowOff>
                  </from>
                  <to>
                    <xdr:col>13</xdr:col>
                    <xdr:colOff>251460</xdr:colOff>
                    <xdr:row>39</xdr:row>
                    <xdr:rowOff>228600</xdr:rowOff>
                  </to>
                </anchor>
              </controlPr>
            </control>
          </mc:Choice>
        </mc:AlternateContent>
        <mc:AlternateContent xmlns:mc="http://schemas.openxmlformats.org/markup-compatibility/2006">
          <mc:Choice Requires="x14">
            <control shapeId="463023" r:id="rId178" name="Option Button 175">
              <controlPr defaultSize="0" autoFill="0" autoLine="0" autoPict="0">
                <anchor moveWithCells="1">
                  <from>
                    <xdr:col>15</xdr:col>
                    <xdr:colOff>22860</xdr:colOff>
                    <xdr:row>39</xdr:row>
                    <xdr:rowOff>106680</xdr:rowOff>
                  </from>
                  <to>
                    <xdr:col>15</xdr:col>
                    <xdr:colOff>236220</xdr:colOff>
                    <xdr:row>39</xdr:row>
                    <xdr:rowOff>228600</xdr:rowOff>
                  </to>
                </anchor>
              </controlPr>
            </control>
          </mc:Choice>
        </mc:AlternateContent>
        <mc:AlternateContent xmlns:mc="http://schemas.openxmlformats.org/markup-compatibility/2006">
          <mc:Choice Requires="x14">
            <control shapeId="463024" r:id="rId179" name="Group Box 176">
              <controlPr defaultSize="0" print="0" autoFill="0" autoPict="0">
                <anchor moveWithCells="1">
                  <from>
                    <xdr:col>6</xdr:col>
                    <xdr:colOff>45720</xdr:colOff>
                    <xdr:row>40</xdr:row>
                    <xdr:rowOff>68580</xdr:rowOff>
                  </from>
                  <to>
                    <xdr:col>16</xdr:col>
                    <xdr:colOff>53340</xdr:colOff>
                    <xdr:row>40</xdr:row>
                    <xdr:rowOff>266700</xdr:rowOff>
                  </to>
                </anchor>
              </controlPr>
            </control>
          </mc:Choice>
        </mc:AlternateContent>
        <mc:AlternateContent xmlns:mc="http://schemas.openxmlformats.org/markup-compatibility/2006">
          <mc:Choice Requires="x14">
            <control shapeId="463025" r:id="rId180" name="Option Button 177">
              <controlPr defaultSize="0" autoFill="0" autoLine="0" autoPict="0">
                <anchor moveWithCells="1">
                  <from>
                    <xdr:col>7</xdr:col>
                    <xdr:colOff>60960</xdr:colOff>
                    <xdr:row>40</xdr:row>
                    <xdr:rowOff>106680</xdr:rowOff>
                  </from>
                  <to>
                    <xdr:col>7</xdr:col>
                    <xdr:colOff>281940</xdr:colOff>
                    <xdr:row>40</xdr:row>
                    <xdr:rowOff>228600</xdr:rowOff>
                  </to>
                </anchor>
              </controlPr>
            </control>
          </mc:Choice>
        </mc:AlternateContent>
        <mc:AlternateContent xmlns:mc="http://schemas.openxmlformats.org/markup-compatibility/2006">
          <mc:Choice Requires="x14">
            <control shapeId="463026" r:id="rId181" name="Option Button 178">
              <controlPr defaultSize="0" autoFill="0" autoLine="0" autoPict="0">
                <anchor moveWithCells="1">
                  <from>
                    <xdr:col>9</xdr:col>
                    <xdr:colOff>45720</xdr:colOff>
                    <xdr:row>40</xdr:row>
                    <xdr:rowOff>106680</xdr:rowOff>
                  </from>
                  <to>
                    <xdr:col>9</xdr:col>
                    <xdr:colOff>266700</xdr:colOff>
                    <xdr:row>40</xdr:row>
                    <xdr:rowOff>228600</xdr:rowOff>
                  </to>
                </anchor>
              </controlPr>
            </control>
          </mc:Choice>
        </mc:AlternateContent>
        <mc:AlternateContent xmlns:mc="http://schemas.openxmlformats.org/markup-compatibility/2006">
          <mc:Choice Requires="x14">
            <control shapeId="463027" r:id="rId182" name="Option Button 179">
              <controlPr defaultSize="0" autoFill="0" autoLine="0" autoPict="0">
                <anchor moveWithCells="1">
                  <from>
                    <xdr:col>11</xdr:col>
                    <xdr:colOff>38100</xdr:colOff>
                    <xdr:row>40</xdr:row>
                    <xdr:rowOff>106680</xdr:rowOff>
                  </from>
                  <to>
                    <xdr:col>11</xdr:col>
                    <xdr:colOff>259080</xdr:colOff>
                    <xdr:row>40</xdr:row>
                    <xdr:rowOff>228600</xdr:rowOff>
                  </to>
                </anchor>
              </controlPr>
            </control>
          </mc:Choice>
        </mc:AlternateContent>
        <mc:AlternateContent xmlns:mc="http://schemas.openxmlformats.org/markup-compatibility/2006">
          <mc:Choice Requires="x14">
            <control shapeId="463028" r:id="rId183" name="Option Button 180">
              <controlPr defaultSize="0" autoFill="0" autoLine="0" autoPict="0">
                <anchor moveWithCells="1">
                  <from>
                    <xdr:col>13</xdr:col>
                    <xdr:colOff>30480</xdr:colOff>
                    <xdr:row>40</xdr:row>
                    <xdr:rowOff>106680</xdr:rowOff>
                  </from>
                  <to>
                    <xdr:col>13</xdr:col>
                    <xdr:colOff>251460</xdr:colOff>
                    <xdr:row>40</xdr:row>
                    <xdr:rowOff>228600</xdr:rowOff>
                  </to>
                </anchor>
              </controlPr>
            </control>
          </mc:Choice>
        </mc:AlternateContent>
        <mc:AlternateContent xmlns:mc="http://schemas.openxmlformats.org/markup-compatibility/2006">
          <mc:Choice Requires="x14">
            <control shapeId="463029" r:id="rId184" name="Option Button 181">
              <controlPr defaultSize="0" autoFill="0" autoLine="0" autoPict="0">
                <anchor moveWithCells="1">
                  <from>
                    <xdr:col>15</xdr:col>
                    <xdr:colOff>22860</xdr:colOff>
                    <xdr:row>40</xdr:row>
                    <xdr:rowOff>106680</xdr:rowOff>
                  </from>
                  <to>
                    <xdr:col>15</xdr:col>
                    <xdr:colOff>236220</xdr:colOff>
                    <xdr:row>40</xdr:row>
                    <xdr:rowOff>228600</xdr:rowOff>
                  </to>
                </anchor>
              </controlPr>
            </control>
          </mc:Choice>
        </mc:AlternateContent>
        <mc:AlternateContent xmlns:mc="http://schemas.openxmlformats.org/markup-compatibility/2006">
          <mc:Choice Requires="x14">
            <control shapeId="463030" r:id="rId185" name="Group Box 182">
              <controlPr defaultSize="0" print="0" autoFill="0" autoPict="0">
                <anchor moveWithCells="1">
                  <from>
                    <xdr:col>6</xdr:col>
                    <xdr:colOff>45720</xdr:colOff>
                    <xdr:row>41</xdr:row>
                    <xdr:rowOff>68580</xdr:rowOff>
                  </from>
                  <to>
                    <xdr:col>16</xdr:col>
                    <xdr:colOff>53340</xdr:colOff>
                    <xdr:row>41</xdr:row>
                    <xdr:rowOff>259080</xdr:rowOff>
                  </to>
                </anchor>
              </controlPr>
            </control>
          </mc:Choice>
        </mc:AlternateContent>
        <mc:AlternateContent xmlns:mc="http://schemas.openxmlformats.org/markup-compatibility/2006">
          <mc:Choice Requires="x14">
            <control shapeId="463031" r:id="rId186" name="Option Button 183">
              <controlPr defaultSize="0" autoFill="0" autoLine="0" autoPict="0">
                <anchor moveWithCells="1">
                  <from>
                    <xdr:col>7</xdr:col>
                    <xdr:colOff>60960</xdr:colOff>
                    <xdr:row>41</xdr:row>
                    <xdr:rowOff>99060</xdr:rowOff>
                  </from>
                  <to>
                    <xdr:col>7</xdr:col>
                    <xdr:colOff>281940</xdr:colOff>
                    <xdr:row>41</xdr:row>
                    <xdr:rowOff>228600</xdr:rowOff>
                  </to>
                </anchor>
              </controlPr>
            </control>
          </mc:Choice>
        </mc:AlternateContent>
        <mc:AlternateContent xmlns:mc="http://schemas.openxmlformats.org/markup-compatibility/2006">
          <mc:Choice Requires="x14">
            <control shapeId="463032" r:id="rId187" name="Option Button 184">
              <controlPr defaultSize="0" autoFill="0" autoLine="0" autoPict="0">
                <anchor moveWithCells="1">
                  <from>
                    <xdr:col>9</xdr:col>
                    <xdr:colOff>45720</xdr:colOff>
                    <xdr:row>41</xdr:row>
                    <xdr:rowOff>99060</xdr:rowOff>
                  </from>
                  <to>
                    <xdr:col>9</xdr:col>
                    <xdr:colOff>266700</xdr:colOff>
                    <xdr:row>41</xdr:row>
                    <xdr:rowOff>228600</xdr:rowOff>
                  </to>
                </anchor>
              </controlPr>
            </control>
          </mc:Choice>
        </mc:AlternateContent>
        <mc:AlternateContent xmlns:mc="http://schemas.openxmlformats.org/markup-compatibility/2006">
          <mc:Choice Requires="x14">
            <control shapeId="463033" r:id="rId188" name="Option Button 185">
              <controlPr defaultSize="0" autoFill="0" autoLine="0" autoPict="0">
                <anchor moveWithCells="1">
                  <from>
                    <xdr:col>11</xdr:col>
                    <xdr:colOff>38100</xdr:colOff>
                    <xdr:row>41</xdr:row>
                    <xdr:rowOff>99060</xdr:rowOff>
                  </from>
                  <to>
                    <xdr:col>11</xdr:col>
                    <xdr:colOff>259080</xdr:colOff>
                    <xdr:row>41</xdr:row>
                    <xdr:rowOff>228600</xdr:rowOff>
                  </to>
                </anchor>
              </controlPr>
            </control>
          </mc:Choice>
        </mc:AlternateContent>
        <mc:AlternateContent xmlns:mc="http://schemas.openxmlformats.org/markup-compatibility/2006">
          <mc:Choice Requires="x14">
            <control shapeId="463034" r:id="rId189" name="Option Button 186">
              <controlPr defaultSize="0" autoFill="0" autoLine="0" autoPict="0">
                <anchor moveWithCells="1">
                  <from>
                    <xdr:col>13</xdr:col>
                    <xdr:colOff>30480</xdr:colOff>
                    <xdr:row>41</xdr:row>
                    <xdr:rowOff>99060</xdr:rowOff>
                  </from>
                  <to>
                    <xdr:col>13</xdr:col>
                    <xdr:colOff>251460</xdr:colOff>
                    <xdr:row>41</xdr:row>
                    <xdr:rowOff>228600</xdr:rowOff>
                  </to>
                </anchor>
              </controlPr>
            </control>
          </mc:Choice>
        </mc:AlternateContent>
        <mc:AlternateContent xmlns:mc="http://schemas.openxmlformats.org/markup-compatibility/2006">
          <mc:Choice Requires="x14">
            <control shapeId="463035" r:id="rId190" name="Option Button 187">
              <controlPr defaultSize="0" autoFill="0" autoLine="0" autoPict="0">
                <anchor moveWithCells="1">
                  <from>
                    <xdr:col>15</xdr:col>
                    <xdr:colOff>22860</xdr:colOff>
                    <xdr:row>41</xdr:row>
                    <xdr:rowOff>99060</xdr:rowOff>
                  </from>
                  <to>
                    <xdr:col>15</xdr:col>
                    <xdr:colOff>236220</xdr:colOff>
                    <xdr:row>41</xdr:row>
                    <xdr:rowOff>228600</xdr:rowOff>
                  </to>
                </anchor>
              </controlPr>
            </control>
          </mc:Choice>
        </mc:AlternateContent>
        <mc:AlternateContent xmlns:mc="http://schemas.openxmlformats.org/markup-compatibility/2006">
          <mc:Choice Requires="x14">
            <control shapeId="463036" r:id="rId191" name="Group Box 188">
              <controlPr defaultSize="0" print="0" autoFill="0" autoPict="0">
                <anchor moveWithCells="1">
                  <from>
                    <xdr:col>6</xdr:col>
                    <xdr:colOff>45720</xdr:colOff>
                    <xdr:row>42</xdr:row>
                    <xdr:rowOff>68580</xdr:rowOff>
                  </from>
                  <to>
                    <xdr:col>16</xdr:col>
                    <xdr:colOff>53340</xdr:colOff>
                    <xdr:row>42</xdr:row>
                    <xdr:rowOff>259080</xdr:rowOff>
                  </to>
                </anchor>
              </controlPr>
            </control>
          </mc:Choice>
        </mc:AlternateContent>
        <mc:AlternateContent xmlns:mc="http://schemas.openxmlformats.org/markup-compatibility/2006">
          <mc:Choice Requires="x14">
            <control shapeId="463037" r:id="rId192" name="Option Button 189">
              <controlPr defaultSize="0" autoFill="0" autoLine="0" autoPict="0">
                <anchor moveWithCells="1">
                  <from>
                    <xdr:col>7</xdr:col>
                    <xdr:colOff>60960</xdr:colOff>
                    <xdr:row>42</xdr:row>
                    <xdr:rowOff>99060</xdr:rowOff>
                  </from>
                  <to>
                    <xdr:col>7</xdr:col>
                    <xdr:colOff>281940</xdr:colOff>
                    <xdr:row>42</xdr:row>
                    <xdr:rowOff>228600</xdr:rowOff>
                  </to>
                </anchor>
              </controlPr>
            </control>
          </mc:Choice>
        </mc:AlternateContent>
        <mc:AlternateContent xmlns:mc="http://schemas.openxmlformats.org/markup-compatibility/2006">
          <mc:Choice Requires="x14">
            <control shapeId="463038" r:id="rId193" name="Option Button 190">
              <controlPr defaultSize="0" autoFill="0" autoLine="0" autoPict="0">
                <anchor moveWithCells="1">
                  <from>
                    <xdr:col>9</xdr:col>
                    <xdr:colOff>45720</xdr:colOff>
                    <xdr:row>42</xdr:row>
                    <xdr:rowOff>99060</xdr:rowOff>
                  </from>
                  <to>
                    <xdr:col>9</xdr:col>
                    <xdr:colOff>266700</xdr:colOff>
                    <xdr:row>42</xdr:row>
                    <xdr:rowOff>228600</xdr:rowOff>
                  </to>
                </anchor>
              </controlPr>
            </control>
          </mc:Choice>
        </mc:AlternateContent>
        <mc:AlternateContent xmlns:mc="http://schemas.openxmlformats.org/markup-compatibility/2006">
          <mc:Choice Requires="x14">
            <control shapeId="463039" r:id="rId194" name="Option Button 191">
              <controlPr defaultSize="0" autoFill="0" autoLine="0" autoPict="0">
                <anchor moveWithCells="1">
                  <from>
                    <xdr:col>11</xdr:col>
                    <xdr:colOff>38100</xdr:colOff>
                    <xdr:row>42</xdr:row>
                    <xdr:rowOff>99060</xdr:rowOff>
                  </from>
                  <to>
                    <xdr:col>11</xdr:col>
                    <xdr:colOff>259080</xdr:colOff>
                    <xdr:row>42</xdr:row>
                    <xdr:rowOff>228600</xdr:rowOff>
                  </to>
                </anchor>
              </controlPr>
            </control>
          </mc:Choice>
        </mc:AlternateContent>
        <mc:AlternateContent xmlns:mc="http://schemas.openxmlformats.org/markup-compatibility/2006">
          <mc:Choice Requires="x14">
            <control shapeId="463040" r:id="rId195" name="Option Button 192">
              <controlPr defaultSize="0" autoFill="0" autoLine="0" autoPict="0">
                <anchor moveWithCells="1">
                  <from>
                    <xdr:col>13</xdr:col>
                    <xdr:colOff>30480</xdr:colOff>
                    <xdr:row>42</xdr:row>
                    <xdr:rowOff>99060</xdr:rowOff>
                  </from>
                  <to>
                    <xdr:col>13</xdr:col>
                    <xdr:colOff>251460</xdr:colOff>
                    <xdr:row>42</xdr:row>
                    <xdr:rowOff>228600</xdr:rowOff>
                  </to>
                </anchor>
              </controlPr>
            </control>
          </mc:Choice>
        </mc:AlternateContent>
        <mc:AlternateContent xmlns:mc="http://schemas.openxmlformats.org/markup-compatibility/2006">
          <mc:Choice Requires="x14">
            <control shapeId="463041" r:id="rId196" name="Option Button 193">
              <controlPr defaultSize="0" autoFill="0" autoLine="0" autoPict="0">
                <anchor moveWithCells="1">
                  <from>
                    <xdr:col>15</xdr:col>
                    <xdr:colOff>22860</xdr:colOff>
                    <xdr:row>42</xdr:row>
                    <xdr:rowOff>99060</xdr:rowOff>
                  </from>
                  <to>
                    <xdr:col>15</xdr:col>
                    <xdr:colOff>236220</xdr:colOff>
                    <xdr:row>42</xdr:row>
                    <xdr:rowOff>228600</xdr:rowOff>
                  </to>
                </anchor>
              </controlPr>
            </control>
          </mc:Choice>
        </mc:AlternateContent>
        <mc:AlternateContent xmlns:mc="http://schemas.openxmlformats.org/markup-compatibility/2006">
          <mc:Choice Requires="x14">
            <control shapeId="463042" r:id="rId197" name="Group Box 194">
              <controlPr defaultSize="0" print="0" autoFill="0" autoPict="0">
                <anchor moveWithCells="1">
                  <from>
                    <xdr:col>6</xdr:col>
                    <xdr:colOff>45720</xdr:colOff>
                    <xdr:row>45</xdr:row>
                    <xdr:rowOff>114300</xdr:rowOff>
                  </from>
                  <to>
                    <xdr:col>16</xdr:col>
                    <xdr:colOff>53340</xdr:colOff>
                    <xdr:row>46</xdr:row>
                    <xdr:rowOff>0</xdr:rowOff>
                  </to>
                </anchor>
              </controlPr>
            </control>
          </mc:Choice>
        </mc:AlternateContent>
        <mc:AlternateContent xmlns:mc="http://schemas.openxmlformats.org/markup-compatibility/2006">
          <mc:Choice Requires="x14">
            <control shapeId="463043" r:id="rId198" name="Option Button 195">
              <controlPr defaultSize="0" autoFill="0" autoLine="0" autoPict="0">
                <anchor moveWithCells="1">
                  <from>
                    <xdr:col>7</xdr:col>
                    <xdr:colOff>60960</xdr:colOff>
                    <xdr:row>45</xdr:row>
                    <xdr:rowOff>144780</xdr:rowOff>
                  </from>
                  <to>
                    <xdr:col>7</xdr:col>
                    <xdr:colOff>281940</xdr:colOff>
                    <xdr:row>45</xdr:row>
                    <xdr:rowOff>281940</xdr:rowOff>
                  </to>
                </anchor>
              </controlPr>
            </control>
          </mc:Choice>
        </mc:AlternateContent>
        <mc:AlternateContent xmlns:mc="http://schemas.openxmlformats.org/markup-compatibility/2006">
          <mc:Choice Requires="x14">
            <control shapeId="463044" r:id="rId199" name="Option Button 196">
              <controlPr defaultSize="0" autoFill="0" autoLine="0" autoPict="0">
                <anchor moveWithCells="1">
                  <from>
                    <xdr:col>9</xdr:col>
                    <xdr:colOff>45720</xdr:colOff>
                    <xdr:row>45</xdr:row>
                    <xdr:rowOff>144780</xdr:rowOff>
                  </from>
                  <to>
                    <xdr:col>9</xdr:col>
                    <xdr:colOff>266700</xdr:colOff>
                    <xdr:row>45</xdr:row>
                    <xdr:rowOff>281940</xdr:rowOff>
                  </to>
                </anchor>
              </controlPr>
            </control>
          </mc:Choice>
        </mc:AlternateContent>
        <mc:AlternateContent xmlns:mc="http://schemas.openxmlformats.org/markup-compatibility/2006">
          <mc:Choice Requires="x14">
            <control shapeId="463045" r:id="rId200" name="Option Button 197">
              <controlPr defaultSize="0" autoFill="0" autoLine="0" autoPict="0">
                <anchor moveWithCells="1">
                  <from>
                    <xdr:col>11</xdr:col>
                    <xdr:colOff>38100</xdr:colOff>
                    <xdr:row>45</xdr:row>
                    <xdr:rowOff>144780</xdr:rowOff>
                  </from>
                  <to>
                    <xdr:col>11</xdr:col>
                    <xdr:colOff>259080</xdr:colOff>
                    <xdr:row>45</xdr:row>
                    <xdr:rowOff>281940</xdr:rowOff>
                  </to>
                </anchor>
              </controlPr>
            </control>
          </mc:Choice>
        </mc:AlternateContent>
        <mc:AlternateContent xmlns:mc="http://schemas.openxmlformats.org/markup-compatibility/2006">
          <mc:Choice Requires="x14">
            <control shapeId="463046" r:id="rId201" name="Option Button 198">
              <controlPr defaultSize="0" autoFill="0" autoLine="0" autoPict="0">
                <anchor moveWithCells="1">
                  <from>
                    <xdr:col>13</xdr:col>
                    <xdr:colOff>30480</xdr:colOff>
                    <xdr:row>45</xdr:row>
                    <xdr:rowOff>144780</xdr:rowOff>
                  </from>
                  <to>
                    <xdr:col>13</xdr:col>
                    <xdr:colOff>251460</xdr:colOff>
                    <xdr:row>45</xdr:row>
                    <xdr:rowOff>281940</xdr:rowOff>
                  </to>
                </anchor>
              </controlPr>
            </control>
          </mc:Choice>
        </mc:AlternateContent>
        <mc:AlternateContent xmlns:mc="http://schemas.openxmlformats.org/markup-compatibility/2006">
          <mc:Choice Requires="x14">
            <control shapeId="463047" r:id="rId202" name="Option Button 199">
              <controlPr defaultSize="0" autoFill="0" autoLine="0" autoPict="0">
                <anchor moveWithCells="1">
                  <from>
                    <xdr:col>15</xdr:col>
                    <xdr:colOff>22860</xdr:colOff>
                    <xdr:row>45</xdr:row>
                    <xdr:rowOff>144780</xdr:rowOff>
                  </from>
                  <to>
                    <xdr:col>15</xdr:col>
                    <xdr:colOff>236220</xdr:colOff>
                    <xdr:row>45</xdr:row>
                    <xdr:rowOff>281940</xdr:rowOff>
                  </to>
                </anchor>
              </controlPr>
            </control>
          </mc:Choice>
        </mc:AlternateContent>
        <mc:AlternateContent xmlns:mc="http://schemas.openxmlformats.org/markup-compatibility/2006">
          <mc:Choice Requires="x14">
            <control shapeId="463048" r:id="rId203" name="Group Box 200">
              <controlPr defaultSize="0" print="0" autoFill="0" autoPict="0">
                <anchor moveWithCells="1">
                  <from>
                    <xdr:col>6</xdr:col>
                    <xdr:colOff>45720</xdr:colOff>
                    <xdr:row>46</xdr:row>
                    <xdr:rowOff>121920</xdr:rowOff>
                  </from>
                  <to>
                    <xdr:col>16</xdr:col>
                    <xdr:colOff>53340</xdr:colOff>
                    <xdr:row>47</xdr:row>
                    <xdr:rowOff>7620</xdr:rowOff>
                  </to>
                </anchor>
              </controlPr>
            </control>
          </mc:Choice>
        </mc:AlternateContent>
        <mc:AlternateContent xmlns:mc="http://schemas.openxmlformats.org/markup-compatibility/2006">
          <mc:Choice Requires="x14">
            <control shapeId="463049" r:id="rId204" name="Option Button 201">
              <controlPr defaultSize="0" autoFill="0" autoLine="0" autoPict="0">
                <anchor moveWithCells="1">
                  <from>
                    <xdr:col>7</xdr:col>
                    <xdr:colOff>60960</xdr:colOff>
                    <xdr:row>46</xdr:row>
                    <xdr:rowOff>152400</xdr:rowOff>
                  </from>
                  <to>
                    <xdr:col>7</xdr:col>
                    <xdr:colOff>281940</xdr:colOff>
                    <xdr:row>46</xdr:row>
                    <xdr:rowOff>289560</xdr:rowOff>
                  </to>
                </anchor>
              </controlPr>
            </control>
          </mc:Choice>
        </mc:AlternateContent>
        <mc:AlternateContent xmlns:mc="http://schemas.openxmlformats.org/markup-compatibility/2006">
          <mc:Choice Requires="x14">
            <control shapeId="463050" r:id="rId205" name="Option Button 202">
              <controlPr defaultSize="0" autoFill="0" autoLine="0" autoPict="0">
                <anchor moveWithCells="1">
                  <from>
                    <xdr:col>9</xdr:col>
                    <xdr:colOff>45720</xdr:colOff>
                    <xdr:row>46</xdr:row>
                    <xdr:rowOff>152400</xdr:rowOff>
                  </from>
                  <to>
                    <xdr:col>9</xdr:col>
                    <xdr:colOff>266700</xdr:colOff>
                    <xdr:row>46</xdr:row>
                    <xdr:rowOff>289560</xdr:rowOff>
                  </to>
                </anchor>
              </controlPr>
            </control>
          </mc:Choice>
        </mc:AlternateContent>
        <mc:AlternateContent xmlns:mc="http://schemas.openxmlformats.org/markup-compatibility/2006">
          <mc:Choice Requires="x14">
            <control shapeId="463051" r:id="rId206" name="Option Button 203">
              <controlPr defaultSize="0" autoFill="0" autoLine="0" autoPict="0">
                <anchor moveWithCells="1">
                  <from>
                    <xdr:col>11</xdr:col>
                    <xdr:colOff>38100</xdr:colOff>
                    <xdr:row>46</xdr:row>
                    <xdr:rowOff>152400</xdr:rowOff>
                  </from>
                  <to>
                    <xdr:col>11</xdr:col>
                    <xdr:colOff>259080</xdr:colOff>
                    <xdr:row>46</xdr:row>
                    <xdr:rowOff>289560</xdr:rowOff>
                  </to>
                </anchor>
              </controlPr>
            </control>
          </mc:Choice>
        </mc:AlternateContent>
        <mc:AlternateContent xmlns:mc="http://schemas.openxmlformats.org/markup-compatibility/2006">
          <mc:Choice Requires="x14">
            <control shapeId="463052" r:id="rId207" name="Option Button 204">
              <controlPr defaultSize="0" autoFill="0" autoLine="0" autoPict="0">
                <anchor moveWithCells="1">
                  <from>
                    <xdr:col>13</xdr:col>
                    <xdr:colOff>30480</xdr:colOff>
                    <xdr:row>46</xdr:row>
                    <xdr:rowOff>152400</xdr:rowOff>
                  </from>
                  <to>
                    <xdr:col>13</xdr:col>
                    <xdr:colOff>251460</xdr:colOff>
                    <xdr:row>46</xdr:row>
                    <xdr:rowOff>289560</xdr:rowOff>
                  </to>
                </anchor>
              </controlPr>
            </control>
          </mc:Choice>
        </mc:AlternateContent>
        <mc:AlternateContent xmlns:mc="http://schemas.openxmlformats.org/markup-compatibility/2006">
          <mc:Choice Requires="x14">
            <control shapeId="463053" r:id="rId208" name="Option Button 205">
              <controlPr defaultSize="0" autoFill="0" autoLine="0" autoPict="0">
                <anchor moveWithCells="1">
                  <from>
                    <xdr:col>15</xdr:col>
                    <xdr:colOff>22860</xdr:colOff>
                    <xdr:row>46</xdr:row>
                    <xdr:rowOff>152400</xdr:rowOff>
                  </from>
                  <to>
                    <xdr:col>15</xdr:col>
                    <xdr:colOff>236220</xdr:colOff>
                    <xdr:row>46</xdr:row>
                    <xdr:rowOff>289560</xdr:rowOff>
                  </to>
                </anchor>
              </controlPr>
            </control>
          </mc:Choice>
        </mc:AlternateContent>
        <mc:AlternateContent xmlns:mc="http://schemas.openxmlformats.org/markup-compatibility/2006">
          <mc:Choice Requires="x14">
            <control shapeId="463054" r:id="rId209" name="Group Box 206">
              <controlPr defaultSize="0" print="0" autoFill="0" autoPict="0">
                <anchor moveWithCells="1">
                  <from>
                    <xdr:col>6</xdr:col>
                    <xdr:colOff>45720</xdr:colOff>
                    <xdr:row>47</xdr:row>
                    <xdr:rowOff>129540</xdr:rowOff>
                  </from>
                  <to>
                    <xdr:col>16</xdr:col>
                    <xdr:colOff>53340</xdr:colOff>
                    <xdr:row>48</xdr:row>
                    <xdr:rowOff>7620</xdr:rowOff>
                  </to>
                </anchor>
              </controlPr>
            </control>
          </mc:Choice>
        </mc:AlternateContent>
        <mc:AlternateContent xmlns:mc="http://schemas.openxmlformats.org/markup-compatibility/2006">
          <mc:Choice Requires="x14">
            <control shapeId="463055" r:id="rId210" name="Option Button 207">
              <controlPr defaultSize="0" autoFill="0" autoLine="0" autoPict="0">
                <anchor moveWithCells="1">
                  <from>
                    <xdr:col>7</xdr:col>
                    <xdr:colOff>60960</xdr:colOff>
                    <xdr:row>47</xdr:row>
                    <xdr:rowOff>160020</xdr:rowOff>
                  </from>
                  <to>
                    <xdr:col>7</xdr:col>
                    <xdr:colOff>281940</xdr:colOff>
                    <xdr:row>47</xdr:row>
                    <xdr:rowOff>289560</xdr:rowOff>
                  </to>
                </anchor>
              </controlPr>
            </control>
          </mc:Choice>
        </mc:AlternateContent>
        <mc:AlternateContent xmlns:mc="http://schemas.openxmlformats.org/markup-compatibility/2006">
          <mc:Choice Requires="x14">
            <control shapeId="463056" r:id="rId211" name="Option Button 208">
              <controlPr defaultSize="0" autoFill="0" autoLine="0" autoPict="0">
                <anchor moveWithCells="1">
                  <from>
                    <xdr:col>9</xdr:col>
                    <xdr:colOff>45720</xdr:colOff>
                    <xdr:row>47</xdr:row>
                    <xdr:rowOff>160020</xdr:rowOff>
                  </from>
                  <to>
                    <xdr:col>9</xdr:col>
                    <xdr:colOff>266700</xdr:colOff>
                    <xdr:row>47</xdr:row>
                    <xdr:rowOff>289560</xdr:rowOff>
                  </to>
                </anchor>
              </controlPr>
            </control>
          </mc:Choice>
        </mc:AlternateContent>
        <mc:AlternateContent xmlns:mc="http://schemas.openxmlformats.org/markup-compatibility/2006">
          <mc:Choice Requires="x14">
            <control shapeId="463057" r:id="rId212" name="Option Button 209">
              <controlPr defaultSize="0" autoFill="0" autoLine="0" autoPict="0">
                <anchor moveWithCells="1">
                  <from>
                    <xdr:col>11</xdr:col>
                    <xdr:colOff>38100</xdr:colOff>
                    <xdr:row>47</xdr:row>
                    <xdr:rowOff>160020</xdr:rowOff>
                  </from>
                  <to>
                    <xdr:col>11</xdr:col>
                    <xdr:colOff>259080</xdr:colOff>
                    <xdr:row>47</xdr:row>
                    <xdr:rowOff>289560</xdr:rowOff>
                  </to>
                </anchor>
              </controlPr>
            </control>
          </mc:Choice>
        </mc:AlternateContent>
        <mc:AlternateContent xmlns:mc="http://schemas.openxmlformats.org/markup-compatibility/2006">
          <mc:Choice Requires="x14">
            <control shapeId="463058" r:id="rId213" name="Option Button 210">
              <controlPr defaultSize="0" autoFill="0" autoLine="0" autoPict="0">
                <anchor moveWithCells="1">
                  <from>
                    <xdr:col>13</xdr:col>
                    <xdr:colOff>30480</xdr:colOff>
                    <xdr:row>47</xdr:row>
                    <xdr:rowOff>160020</xdr:rowOff>
                  </from>
                  <to>
                    <xdr:col>13</xdr:col>
                    <xdr:colOff>251460</xdr:colOff>
                    <xdr:row>47</xdr:row>
                    <xdr:rowOff>289560</xdr:rowOff>
                  </to>
                </anchor>
              </controlPr>
            </control>
          </mc:Choice>
        </mc:AlternateContent>
        <mc:AlternateContent xmlns:mc="http://schemas.openxmlformats.org/markup-compatibility/2006">
          <mc:Choice Requires="x14">
            <control shapeId="463059" r:id="rId214" name="Option Button 211">
              <controlPr defaultSize="0" autoFill="0" autoLine="0" autoPict="0">
                <anchor moveWithCells="1">
                  <from>
                    <xdr:col>15</xdr:col>
                    <xdr:colOff>22860</xdr:colOff>
                    <xdr:row>47</xdr:row>
                    <xdr:rowOff>160020</xdr:rowOff>
                  </from>
                  <to>
                    <xdr:col>15</xdr:col>
                    <xdr:colOff>236220</xdr:colOff>
                    <xdr:row>47</xdr:row>
                    <xdr:rowOff>289560</xdr:rowOff>
                  </to>
                </anchor>
              </controlPr>
            </control>
          </mc:Choice>
        </mc:AlternateContent>
        <mc:AlternateContent xmlns:mc="http://schemas.openxmlformats.org/markup-compatibility/2006">
          <mc:Choice Requires="x14">
            <control shapeId="463060" r:id="rId215" name="Group Box 212">
              <controlPr defaultSize="0" print="0" autoFill="0" autoPict="0">
                <anchor moveWithCells="1">
                  <from>
                    <xdr:col>6</xdr:col>
                    <xdr:colOff>45720</xdr:colOff>
                    <xdr:row>44</xdr:row>
                    <xdr:rowOff>106680</xdr:rowOff>
                  </from>
                  <to>
                    <xdr:col>16</xdr:col>
                    <xdr:colOff>68580</xdr:colOff>
                    <xdr:row>44</xdr:row>
                    <xdr:rowOff>304800</xdr:rowOff>
                  </to>
                </anchor>
              </controlPr>
            </control>
          </mc:Choice>
        </mc:AlternateContent>
        <mc:AlternateContent xmlns:mc="http://schemas.openxmlformats.org/markup-compatibility/2006">
          <mc:Choice Requires="x14">
            <control shapeId="463061" r:id="rId216" name="Option Button 213">
              <controlPr defaultSize="0" autoFill="0" autoLine="0" autoPict="0">
                <anchor moveWithCells="1">
                  <from>
                    <xdr:col>7</xdr:col>
                    <xdr:colOff>60960</xdr:colOff>
                    <xdr:row>44</xdr:row>
                    <xdr:rowOff>137160</xdr:rowOff>
                  </from>
                  <to>
                    <xdr:col>7</xdr:col>
                    <xdr:colOff>281940</xdr:colOff>
                    <xdr:row>44</xdr:row>
                    <xdr:rowOff>274320</xdr:rowOff>
                  </to>
                </anchor>
              </controlPr>
            </control>
          </mc:Choice>
        </mc:AlternateContent>
        <mc:AlternateContent xmlns:mc="http://schemas.openxmlformats.org/markup-compatibility/2006">
          <mc:Choice Requires="x14">
            <control shapeId="463062" r:id="rId217" name="Option Button 214">
              <controlPr defaultSize="0" autoFill="0" autoLine="0" autoPict="0">
                <anchor moveWithCells="1">
                  <from>
                    <xdr:col>9</xdr:col>
                    <xdr:colOff>53340</xdr:colOff>
                    <xdr:row>44</xdr:row>
                    <xdr:rowOff>137160</xdr:rowOff>
                  </from>
                  <to>
                    <xdr:col>9</xdr:col>
                    <xdr:colOff>274320</xdr:colOff>
                    <xdr:row>44</xdr:row>
                    <xdr:rowOff>274320</xdr:rowOff>
                  </to>
                </anchor>
              </controlPr>
            </control>
          </mc:Choice>
        </mc:AlternateContent>
        <mc:AlternateContent xmlns:mc="http://schemas.openxmlformats.org/markup-compatibility/2006">
          <mc:Choice Requires="x14">
            <control shapeId="463063" r:id="rId218" name="Option Button 215">
              <controlPr defaultSize="0" autoFill="0" autoLine="0" autoPict="0">
                <anchor moveWithCells="1">
                  <from>
                    <xdr:col>11</xdr:col>
                    <xdr:colOff>45720</xdr:colOff>
                    <xdr:row>44</xdr:row>
                    <xdr:rowOff>137160</xdr:rowOff>
                  </from>
                  <to>
                    <xdr:col>11</xdr:col>
                    <xdr:colOff>266700</xdr:colOff>
                    <xdr:row>44</xdr:row>
                    <xdr:rowOff>274320</xdr:rowOff>
                  </to>
                </anchor>
              </controlPr>
            </control>
          </mc:Choice>
        </mc:AlternateContent>
        <mc:AlternateContent xmlns:mc="http://schemas.openxmlformats.org/markup-compatibility/2006">
          <mc:Choice Requires="x14">
            <control shapeId="463064" r:id="rId219" name="Option Button 216">
              <controlPr defaultSize="0" autoFill="0" autoLine="0" autoPict="0">
                <anchor moveWithCells="1">
                  <from>
                    <xdr:col>13</xdr:col>
                    <xdr:colOff>38100</xdr:colOff>
                    <xdr:row>44</xdr:row>
                    <xdr:rowOff>137160</xdr:rowOff>
                  </from>
                  <to>
                    <xdr:col>13</xdr:col>
                    <xdr:colOff>259080</xdr:colOff>
                    <xdr:row>44</xdr:row>
                    <xdr:rowOff>274320</xdr:rowOff>
                  </to>
                </anchor>
              </controlPr>
            </control>
          </mc:Choice>
        </mc:AlternateContent>
        <mc:AlternateContent xmlns:mc="http://schemas.openxmlformats.org/markup-compatibility/2006">
          <mc:Choice Requires="x14">
            <control shapeId="463065" r:id="rId220" name="Option Button 217">
              <controlPr defaultSize="0" autoFill="0" autoLine="0" autoPict="0">
                <anchor moveWithCells="1">
                  <from>
                    <xdr:col>15</xdr:col>
                    <xdr:colOff>30480</xdr:colOff>
                    <xdr:row>44</xdr:row>
                    <xdr:rowOff>137160</xdr:rowOff>
                  </from>
                  <to>
                    <xdr:col>15</xdr:col>
                    <xdr:colOff>251460</xdr:colOff>
                    <xdr:row>44</xdr:row>
                    <xdr:rowOff>274320</xdr:rowOff>
                  </to>
                </anchor>
              </controlPr>
            </control>
          </mc:Choice>
        </mc:AlternateContent>
        <mc:AlternateContent xmlns:mc="http://schemas.openxmlformats.org/markup-compatibility/2006">
          <mc:Choice Requires="x14">
            <control shapeId="463066" r:id="rId221" name="Group Box 218">
              <controlPr defaultSize="0" print="0" autoFill="0" autoPict="0">
                <anchor moveWithCells="1">
                  <from>
                    <xdr:col>6</xdr:col>
                    <xdr:colOff>45720</xdr:colOff>
                    <xdr:row>48</xdr:row>
                    <xdr:rowOff>121920</xdr:rowOff>
                  </from>
                  <to>
                    <xdr:col>16</xdr:col>
                    <xdr:colOff>53340</xdr:colOff>
                    <xdr:row>49</xdr:row>
                    <xdr:rowOff>7620</xdr:rowOff>
                  </to>
                </anchor>
              </controlPr>
            </control>
          </mc:Choice>
        </mc:AlternateContent>
        <mc:AlternateContent xmlns:mc="http://schemas.openxmlformats.org/markup-compatibility/2006">
          <mc:Choice Requires="x14">
            <control shapeId="463067" r:id="rId222" name="Option Button 219">
              <controlPr defaultSize="0" autoFill="0" autoLine="0" autoPict="0">
                <anchor moveWithCells="1">
                  <from>
                    <xdr:col>7</xdr:col>
                    <xdr:colOff>60960</xdr:colOff>
                    <xdr:row>48</xdr:row>
                    <xdr:rowOff>160020</xdr:rowOff>
                  </from>
                  <to>
                    <xdr:col>7</xdr:col>
                    <xdr:colOff>281940</xdr:colOff>
                    <xdr:row>48</xdr:row>
                    <xdr:rowOff>281940</xdr:rowOff>
                  </to>
                </anchor>
              </controlPr>
            </control>
          </mc:Choice>
        </mc:AlternateContent>
        <mc:AlternateContent xmlns:mc="http://schemas.openxmlformats.org/markup-compatibility/2006">
          <mc:Choice Requires="x14">
            <control shapeId="463068" r:id="rId223" name="Option Button 220">
              <controlPr defaultSize="0" autoFill="0" autoLine="0" autoPict="0">
                <anchor moveWithCells="1">
                  <from>
                    <xdr:col>9</xdr:col>
                    <xdr:colOff>45720</xdr:colOff>
                    <xdr:row>48</xdr:row>
                    <xdr:rowOff>160020</xdr:rowOff>
                  </from>
                  <to>
                    <xdr:col>9</xdr:col>
                    <xdr:colOff>266700</xdr:colOff>
                    <xdr:row>48</xdr:row>
                    <xdr:rowOff>281940</xdr:rowOff>
                  </to>
                </anchor>
              </controlPr>
            </control>
          </mc:Choice>
        </mc:AlternateContent>
        <mc:AlternateContent xmlns:mc="http://schemas.openxmlformats.org/markup-compatibility/2006">
          <mc:Choice Requires="x14">
            <control shapeId="463069" r:id="rId224" name="Option Button 221">
              <controlPr defaultSize="0" autoFill="0" autoLine="0" autoPict="0">
                <anchor moveWithCells="1">
                  <from>
                    <xdr:col>11</xdr:col>
                    <xdr:colOff>38100</xdr:colOff>
                    <xdr:row>48</xdr:row>
                    <xdr:rowOff>160020</xdr:rowOff>
                  </from>
                  <to>
                    <xdr:col>11</xdr:col>
                    <xdr:colOff>259080</xdr:colOff>
                    <xdr:row>48</xdr:row>
                    <xdr:rowOff>281940</xdr:rowOff>
                  </to>
                </anchor>
              </controlPr>
            </control>
          </mc:Choice>
        </mc:AlternateContent>
        <mc:AlternateContent xmlns:mc="http://schemas.openxmlformats.org/markup-compatibility/2006">
          <mc:Choice Requires="x14">
            <control shapeId="463070" r:id="rId225" name="Option Button 222">
              <controlPr defaultSize="0" autoFill="0" autoLine="0" autoPict="0">
                <anchor moveWithCells="1">
                  <from>
                    <xdr:col>13</xdr:col>
                    <xdr:colOff>30480</xdr:colOff>
                    <xdr:row>48</xdr:row>
                    <xdr:rowOff>160020</xdr:rowOff>
                  </from>
                  <to>
                    <xdr:col>13</xdr:col>
                    <xdr:colOff>251460</xdr:colOff>
                    <xdr:row>48</xdr:row>
                    <xdr:rowOff>281940</xdr:rowOff>
                  </to>
                </anchor>
              </controlPr>
            </control>
          </mc:Choice>
        </mc:AlternateContent>
        <mc:AlternateContent xmlns:mc="http://schemas.openxmlformats.org/markup-compatibility/2006">
          <mc:Choice Requires="x14">
            <control shapeId="463071" r:id="rId226" name="Option Button 223">
              <controlPr defaultSize="0" autoFill="0" autoLine="0" autoPict="0">
                <anchor moveWithCells="1">
                  <from>
                    <xdr:col>15</xdr:col>
                    <xdr:colOff>22860</xdr:colOff>
                    <xdr:row>48</xdr:row>
                    <xdr:rowOff>160020</xdr:rowOff>
                  </from>
                  <to>
                    <xdr:col>15</xdr:col>
                    <xdr:colOff>236220</xdr:colOff>
                    <xdr:row>48</xdr:row>
                    <xdr:rowOff>281940</xdr:rowOff>
                  </to>
                </anchor>
              </controlPr>
            </control>
          </mc:Choice>
        </mc:AlternateContent>
        <mc:AlternateContent xmlns:mc="http://schemas.openxmlformats.org/markup-compatibility/2006">
          <mc:Choice Requires="x14">
            <control shapeId="463072" r:id="rId227" name="Group Box 224">
              <controlPr defaultSize="0" print="0" autoFill="0" autoPict="0">
                <anchor moveWithCells="1">
                  <from>
                    <xdr:col>6</xdr:col>
                    <xdr:colOff>45720</xdr:colOff>
                    <xdr:row>49</xdr:row>
                    <xdr:rowOff>121920</xdr:rowOff>
                  </from>
                  <to>
                    <xdr:col>16</xdr:col>
                    <xdr:colOff>53340</xdr:colOff>
                    <xdr:row>50</xdr:row>
                    <xdr:rowOff>7620</xdr:rowOff>
                  </to>
                </anchor>
              </controlPr>
            </control>
          </mc:Choice>
        </mc:AlternateContent>
        <mc:AlternateContent xmlns:mc="http://schemas.openxmlformats.org/markup-compatibility/2006">
          <mc:Choice Requires="x14">
            <control shapeId="463073" r:id="rId228" name="Option Button 225">
              <controlPr defaultSize="0" autoFill="0" autoLine="0" autoPict="0">
                <anchor moveWithCells="1">
                  <from>
                    <xdr:col>7</xdr:col>
                    <xdr:colOff>60960</xdr:colOff>
                    <xdr:row>49</xdr:row>
                    <xdr:rowOff>160020</xdr:rowOff>
                  </from>
                  <to>
                    <xdr:col>7</xdr:col>
                    <xdr:colOff>281940</xdr:colOff>
                    <xdr:row>49</xdr:row>
                    <xdr:rowOff>281940</xdr:rowOff>
                  </to>
                </anchor>
              </controlPr>
            </control>
          </mc:Choice>
        </mc:AlternateContent>
        <mc:AlternateContent xmlns:mc="http://schemas.openxmlformats.org/markup-compatibility/2006">
          <mc:Choice Requires="x14">
            <control shapeId="463074" r:id="rId229" name="Option Button 226">
              <controlPr defaultSize="0" autoFill="0" autoLine="0" autoPict="0">
                <anchor moveWithCells="1">
                  <from>
                    <xdr:col>9</xdr:col>
                    <xdr:colOff>45720</xdr:colOff>
                    <xdr:row>49</xdr:row>
                    <xdr:rowOff>160020</xdr:rowOff>
                  </from>
                  <to>
                    <xdr:col>9</xdr:col>
                    <xdr:colOff>266700</xdr:colOff>
                    <xdr:row>49</xdr:row>
                    <xdr:rowOff>281940</xdr:rowOff>
                  </to>
                </anchor>
              </controlPr>
            </control>
          </mc:Choice>
        </mc:AlternateContent>
        <mc:AlternateContent xmlns:mc="http://schemas.openxmlformats.org/markup-compatibility/2006">
          <mc:Choice Requires="x14">
            <control shapeId="463075" r:id="rId230" name="Option Button 227">
              <controlPr defaultSize="0" autoFill="0" autoLine="0" autoPict="0">
                <anchor moveWithCells="1">
                  <from>
                    <xdr:col>11</xdr:col>
                    <xdr:colOff>38100</xdr:colOff>
                    <xdr:row>49</xdr:row>
                    <xdr:rowOff>160020</xdr:rowOff>
                  </from>
                  <to>
                    <xdr:col>11</xdr:col>
                    <xdr:colOff>259080</xdr:colOff>
                    <xdr:row>49</xdr:row>
                    <xdr:rowOff>281940</xdr:rowOff>
                  </to>
                </anchor>
              </controlPr>
            </control>
          </mc:Choice>
        </mc:AlternateContent>
        <mc:AlternateContent xmlns:mc="http://schemas.openxmlformats.org/markup-compatibility/2006">
          <mc:Choice Requires="x14">
            <control shapeId="463076" r:id="rId231" name="Option Button 228">
              <controlPr defaultSize="0" autoFill="0" autoLine="0" autoPict="0">
                <anchor moveWithCells="1">
                  <from>
                    <xdr:col>13</xdr:col>
                    <xdr:colOff>30480</xdr:colOff>
                    <xdr:row>49</xdr:row>
                    <xdr:rowOff>160020</xdr:rowOff>
                  </from>
                  <to>
                    <xdr:col>13</xdr:col>
                    <xdr:colOff>251460</xdr:colOff>
                    <xdr:row>49</xdr:row>
                    <xdr:rowOff>281940</xdr:rowOff>
                  </to>
                </anchor>
              </controlPr>
            </control>
          </mc:Choice>
        </mc:AlternateContent>
        <mc:AlternateContent xmlns:mc="http://schemas.openxmlformats.org/markup-compatibility/2006">
          <mc:Choice Requires="x14">
            <control shapeId="463077" r:id="rId232" name="Option Button 229">
              <controlPr defaultSize="0" autoFill="0" autoLine="0" autoPict="0">
                <anchor moveWithCells="1">
                  <from>
                    <xdr:col>15</xdr:col>
                    <xdr:colOff>22860</xdr:colOff>
                    <xdr:row>49</xdr:row>
                    <xdr:rowOff>160020</xdr:rowOff>
                  </from>
                  <to>
                    <xdr:col>15</xdr:col>
                    <xdr:colOff>236220</xdr:colOff>
                    <xdr:row>49</xdr:row>
                    <xdr:rowOff>281940</xdr:rowOff>
                  </to>
                </anchor>
              </controlPr>
            </control>
          </mc:Choice>
        </mc:AlternateContent>
        <mc:AlternateContent xmlns:mc="http://schemas.openxmlformats.org/markup-compatibility/2006">
          <mc:Choice Requires="x14">
            <control shapeId="463078" r:id="rId233" name="Group Box 230">
              <controlPr defaultSize="0" print="0" autoFill="0" autoPict="0">
                <anchor moveWithCells="1">
                  <from>
                    <xdr:col>6</xdr:col>
                    <xdr:colOff>45720</xdr:colOff>
                    <xdr:row>50</xdr:row>
                    <xdr:rowOff>121920</xdr:rowOff>
                  </from>
                  <to>
                    <xdr:col>16</xdr:col>
                    <xdr:colOff>53340</xdr:colOff>
                    <xdr:row>51</xdr:row>
                    <xdr:rowOff>0</xdr:rowOff>
                  </to>
                </anchor>
              </controlPr>
            </control>
          </mc:Choice>
        </mc:AlternateContent>
        <mc:AlternateContent xmlns:mc="http://schemas.openxmlformats.org/markup-compatibility/2006">
          <mc:Choice Requires="x14">
            <control shapeId="463079" r:id="rId234" name="Option Button 231">
              <controlPr defaultSize="0" autoFill="0" autoLine="0" autoPict="0">
                <anchor moveWithCells="1">
                  <from>
                    <xdr:col>7</xdr:col>
                    <xdr:colOff>60960</xdr:colOff>
                    <xdr:row>50</xdr:row>
                    <xdr:rowOff>152400</xdr:rowOff>
                  </from>
                  <to>
                    <xdr:col>7</xdr:col>
                    <xdr:colOff>281940</xdr:colOff>
                    <xdr:row>50</xdr:row>
                    <xdr:rowOff>281940</xdr:rowOff>
                  </to>
                </anchor>
              </controlPr>
            </control>
          </mc:Choice>
        </mc:AlternateContent>
        <mc:AlternateContent xmlns:mc="http://schemas.openxmlformats.org/markup-compatibility/2006">
          <mc:Choice Requires="x14">
            <control shapeId="463080" r:id="rId235" name="Option Button 232">
              <controlPr defaultSize="0" autoFill="0" autoLine="0" autoPict="0">
                <anchor moveWithCells="1">
                  <from>
                    <xdr:col>9</xdr:col>
                    <xdr:colOff>45720</xdr:colOff>
                    <xdr:row>50</xdr:row>
                    <xdr:rowOff>152400</xdr:rowOff>
                  </from>
                  <to>
                    <xdr:col>9</xdr:col>
                    <xdr:colOff>266700</xdr:colOff>
                    <xdr:row>50</xdr:row>
                    <xdr:rowOff>281940</xdr:rowOff>
                  </to>
                </anchor>
              </controlPr>
            </control>
          </mc:Choice>
        </mc:AlternateContent>
        <mc:AlternateContent xmlns:mc="http://schemas.openxmlformats.org/markup-compatibility/2006">
          <mc:Choice Requires="x14">
            <control shapeId="463081" r:id="rId236" name="Option Button 233">
              <controlPr defaultSize="0" autoFill="0" autoLine="0" autoPict="0">
                <anchor moveWithCells="1">
                  <from>
                    <xdr:col>11</xdr:col>
                    <xdr:colOff>38100</xdr:colOff>
                    <xdr:row>50</xdr:row>
                    <xdr:rowOff>152400</xdr:rowOff>
                  </from>
                  <to>
                    <xdr:col>11</xdr:col>
                    <xdr:colOff>259080</xdr:colOff>
                    <xdr:row>50</xdr:row>
                    <xdr:rowOff>281940</xdr:rowOff>
                  </to>
                </anchor>
              </controlPr>
            </control>
          </mc:Choice>
        </mc:AlternateContent>
        <mc:AlternateContent xmlns:mc="http://schemas.openxmlformats.org/markup-compatibility/2006">
          <mc:Choice Requires="x14">
            <control shapeId="463082" r:id="rId237" name="Option Button 234">
              <controlPr defaultSize="0" autoFill="0" autoLine="0" autoPict="0">
                <anchor moveWithCells="1">
                  <from>
                    <xdr:col>13</xdr:col>
                    <xdr:colOff>30480</xdr:colOff>
                    <xdr:row>50</xdr:row>
                    <xdr:rowOff>152400</xdr:rowOff>
                  </from>
                  <to>
                    <xdr:col>13</xdr:col>
                    <xdr:colOff>251460</xdr:colOff>
                    <xdr:row>50</xdr:row>
                    <xdr:rowOff>281940</xdr:rowOff>
                  </to>
                </anchor>
              </controlPr>
            </control>
          </mc:Choice>
        </mc:AlternateContent>
        <mc:AlternateContent xmlns:mc="http://schemas.openxmlformats.org/markup-compatibility/2006">
          <mc:Choice Requires="x14">
            <control shapeId="463083" r:id="rId238" name="Option Button 235">
              <controlPr defaultSize="0" autoFill="0" autoLine="0" autoPict="0">
                <anchor moveWithCells="1">
                  <from>
                    <xdr:col>15</xdr:col>
                    <xdr:colOff>22860</xdr:colOff>
                    <xdr:row>50</xdr:row>
                    <xdr:rowOff>152400</xdr:rowOff>
                  </from>
                  <to>
                    <xdr:col>15</xdr:col>
                    <xdr:colOff>236220</xdr:colOff>
                    <xdr:row>50</xdr:row>
                    <xdr:rowOff>281940</xdr:rowOff>
                  </to>
                </anchor>
              </controlPr>
            </control>
          </mc:Choice>
        </mc:AlternateContent>
        <mc:AlternateContent xmlns:mc="http://schemas.openxmlformats.org/markup-compatibility/2006">
          <mc:Choice Requires="x14">
            <control shapeId="463084" r:id="rId239" name="Group Box 236">
              <controlPr defaultSize="0" print="0" autoFill="0" autoPict="0">
                <anchor moveWithCells="1">
                  <from>
                    <xdr:col>6</xdr:col>
                    <xdr:colOff>45720</xdr:colOff>
                    <xdr:row>51</xdr:row>
                    <xdr:rowOff>121920</xdr:rowOff>
                  </from>
                  <to>
                    <xdr:col>16</xdr:col>
                    <xdr:colOff>53340</xdr:colOff>
                    <xdr:row>52</xdr:row>
                    <xdr:rowOff>0</xdr:rowOff>
                  </to>
                </anchor>
              </controlPr>
            </control>
          </mc:Choice>
        </mc:AlternateContent>
        <mc:AlternateContent xmlns:mc="http://schemas.openxmlformats.org/markup-compatibility/2006">
          <mc:Choice Requires="x14">
            <control shapeId="463085" r:id="rId240" name="Option Button 237">
              <controlPr defaultSize="0" autoFill="0" autoLine="0" autoPict="0">
                <anchor moveWithCells="1">
                  <from>
                    <xdr:col>7</xdr:col>
                    <xdr:colOff>60960</xdr:colOff>
                    <xdr:row>51</xdr:row>
                    <xdr:rowOff>152400</xdr:rowOff>
                  </from>
                  <to>
                    <xdr:col>7</xdr:col>
                    <xdr:colOff>281940</xdr:colOff>
                    <xdr:row>51</xdr:row>
                    <xdr:rowOff>281940</xdr:rowOff>
                  </to>
                </anchor>
              </controlPr>
            </control>
          </mc:Choice>
        </mc:AlternateContent>
        <mc:AlternateContent xmlns:mc="http://schemas.openxmlformats.org/markup-compatibility/2006">
          <mc:Choice Requires="x14">
            <control shapeId="463086" r:id="rId241" name="Option Button 238">
              <controlPr defaultSize="0" autoFill="0" autoLine="0" autoPict="0">
                <anchor moveWithCells="1">
                  <from>
                    <xdr:col>9</xdr:col>
                    <xdr:colOff>45720</xdr:colOff>
                    <xdr:row>51</xdr:row>
                    <xdr:rowOff>152400</xdr:rowOff>
                  </from>
                  <to>
                    <xdr:col>9</xdr:col>
                    <xdr:colOff>266700</xdr:colOff>
                    <xdr:row>51</xdr:row>
                    <xdr:rowOff>281940</xdr:rowOff>
                  </to>
                </anchor>
              </controlPr>
            </control>
          </mc:Choice>
        </mc:AlternateContent>
        <mc:AlternateContent xmlns:mc="http://schemas.openxmlformats.org/markup-compatibility/2006">
          <mc:Choice Requires="x14">
            <control shapeId="463087" r:id="rId242" name="Option Button 239">
              <controlPr defaultSize="0" autoFill="0" autoLine="0" autoPict="0">
                <anchor moveWithCells="1">
                  <from>
                    <xdr:col>11</xdr:col>
                    <xdr:colOff>38100</xdr:colOff>
                    <xdr:row>51</xdr:row>
                    <xdr:rowOff>152400</xdr:rowOff>
                  </from>
                  <to>
                    <xdr:col>11</xdr:col>
                    <xdr:colOff>259080</xdr:colOff>
                    <xdr:row>51</xdr:row>
                    <xdr:rowOff>281940</xdr:rowOff>
                  </to>
                </anchor>
              </controlPr>
            </control>
          </mc:Choice>
        </mc:AlternateContent>
        <mc:AlternateContent xmlns:mc="http://schemas.openxmlformats.org/markup-compatibility/2006">
          <mc:Choice Requires="x14">
            <control shapeId="463088" r:id="rId243" name="Option Button 240">
              <controlPr defaultSize="0" autoFill="0" autoLine="0" autoPict="0">
                <anchor moveWithCells="1">
                  <from>
                    <xdr:col>13</xdr:col>
                    <xdr:colOff>30480</xdr:colOff>
                    <xdr:row>51</xdr:row>
                    <xdr:rowOff>152400</xdr:rowOff>
                  </from>
                  <to>
                    <xdr:col>13</xdr:col>
                    <xdr:colOff>251460</xdr:colOff>
                    <xdr:row>51</xdr:row>
                    <xdr:rowOff>281940</xdr:rowOff>
                  </to>
                </anchor>
              </controlPr>
            </control>
          </mc:Choice>
        </mc:AlternateContent>
        <mc:AlternateContent xmlns:mc="http://schemas.openxmlformats.org/markup-compatibility/2006">
          <mc:Choice Requires="x14">
            <control shapeId="463089" r:id="rId244" name="Option Button 241">
              <controlPr defaultSize="0" autoFill="0" autoLine="0" autoPict="0">
                <anchor moveWithCells="1">
                  <from>
                    <xdr:col>15</xdr:col>
                    <xdr:colOff>22860</xdr:colOff>
                    <xdr:row>51</xdr:row>
                    <xdr:rowOff>152400</xdr:rowOff>
                  </from>
                  <to>
                    <xdr:col>15</xdr:col>
                    <xdr:colOff>236220</xdr:colOff>
                    <xdr:row>51</xdr:row>
                    <xdr:rowOff>281940</xdr:rowOff>
                  </to>
                </anchor>
              </controlPr>
            </control>
          </mc:Choice>
        </mc:AlternateContent>
        <mc:AlternateContent xmlns:mc="http://schemas.openxmlformats.org/markup-compatibility/2006">
          <mc:Choice Requires="x14">
            <control shapeId="463090" r:id="rId245" name="Group Box 242">
              <controlPr defaultSize="0" print="0" autoFill="0" autoPict="0">
                <anchor moveWithCells="1">
                  <from>
                    <xdr:col>6</xdr:col>
                    <xdr:colOff>45720</xdr:colOff>
                    <xdr:row>52</xdr:row>
                    <xdr:rowOff>114300</xdr:rowOff>
                  </from>
                  <to>
                    <xdr:col>16</xdr:col>
                    <xdr:colOff>53340</xdr:colOff>
                    <xdr:row>52</xdr:row>
                    <xdr:rowOff>312420</xdr:rowOff>
                  </to>
                </anchor>
              </controlPr>
            </control>
          </mc:Choice>
        </mc:AlternateContent>
        <mc:AlternateContent xmlns:mc="http://schemas.openxmlformats.org/markup-compatibility/2006">
          <mc:Choice Requires="x14">
            <control shapeId="463091" r:id="rId246" name="Option Button 243">
              <controlPr defaultSize="0" autoFill="0" autoLine="0" autoPict="0">
                <anchor moveWithCells="1">
                  <from>
                    <xdr:col>7</xdr:col>
                    <xdr:colOff>60960</xdr:colOff>
                    <xdr:row>52</xdr:row>
                    <xdr:rowOff>152400</xdr:rowOff>
                  </from>
                  <to>
                    <xdr:col>7</xdr:col>
                    <xdr:colOff>281940</xdr:colOff>
                    <xdr:row>52</xdr:row>
                    <xdr:rowOff>274320</xdr:rowOff>
                  </to>
                </anchor>
              </controlPr>
            </control>
          </mc:Choice>
        </mc:AlternateContent>
        <mc:AlternateContent xmlns:mc="http://schemas.openxmlformats.org/markup-compatibility/2006">
          <mc:Choice Requires="x14">
            <control shapeId="463092" r:id="rId247" name="Option Button 244">
              <controlPr defaultSize="0" autoFill="0" autoLine="0" autoPict="0">
                <anchor moveWithCells="1">
                  <from>
                    <xdr:col>9</xdr:col>
                    <xdr:colOff>45720</xdr:colOff>
                    <xdr:row>52</xdr:row>
                    <xdr:rowOff>152400</xdr:rowOff>
                  </from>
                  <to>
                    <xdr:col>9</xdr:col>
                    <xdr:colOff>266700</xdr:colOff>
                    <xdr:row>52</xdr:row>
                    <xdr:rowOff>274320</xdr:rowOff>
                  </to>
                </anchor>
              </controlPr>
            </control>
          </mc:Choice>
        </mc:AlternateContent>
        <mc:AlternateContent xmlns:mc="http://schemas.openxmlformats.org/markup-compatibility/2006">
          <mc:Choice Requires="x14">
            <control shapeId="463093" r:id="rId248" name="Option Button 245">
              <controlPr defaultSize="0" autoFill="0" autoLine="0" autoPict="0">
                <anchor moveWithCells="1">
                  <from>
                    <xdr:col>11</xdr:col>
                    <xdr:colOff>38100</xdr:colOff>
                    <xdr:row>52</xdr:row>
                    <xdr:rowOff>152400</xdr:rowOff>
                  </from>
                  <to>
                    <xdr:col>11</xdr:col>
                    <xdr:colOff>259080</xdr:colOff>
                    <xdr:row>52</xdr:row>
                    <xdr:rowOff>274320</xdr:rowOff>
                  </to>
                </anchor>
              </controlPr>
            </control>
          </mc:Choice>
        </mc:AlternateContent>
        <mc:AlternateContent xmlns:mc="http://schemas.openxmlformats.org/markup-compatibility/2006">
          <mc:Choice Requires="x14">
            <control shapeId="463094" r:id="rId249" name="Option Button 246">
              <controlPr defaultSize="0" autoFill="0" autoLine="0" autoPict="0">
                <anchor moveWithCells="1">
                  <from>
                    <xdr:col>13</xdr:col>
                    <xdr:colOff>30480</xdr:colOff>
                    <xdr:row>52</xdr:row>
                    <xdr:rowOff>152400</xdr:rowOff>
                  </from>
                  <to>
                    <xdr:col>13</xdr:col>
                    <xdr:colOff>251460</xdr:colOff>
                    <xdr:row>52</xdr:row>
                    <xdr:rowOff>274320</xdr:rowOff>
                  </to>
                </anchor>
              </controlPr>
            </control>
          </mc:Choice>
        </mc:AlternateContent>
        <mc:AlternateContent xmlns:mc="http://schemas.openxmlformats.org/markup-compatibility/2006">
          <mc:Choice Requires="x14">
            <control shapeId="463095" r:id="rId250" name="Option Button 247">
              <controlPr defaultSize="0" autoFill="0" autoLine="0" autoPict="0">
                <anchor moveWithCells="1">
                  <from>
                    <xdr:col>15</xdr:col>
                    <xdr:colOff>22860</xdr:colOff>
                    <xdr:row>52</xdr:row>
                    <xdr:rowOff>152400</xdr:rowOff>
                  </from>
                  <to>
                    <xdr:col>15</xdr:col>
                    <xdr:colOff>236220</xdr:colOff>
                    <xdr:row>52</xdr:row>
                    <xdr:rowOff>274320</xdr:rowOff>
                  </to>
                </anchor>
              </controlPr>
            </control>
          </mc:Choice>
        </mc:AlternateContent>
        <mc:AlternateContent xmlns:mc="http://schemas.openxmlformats.org/markup-compatibility/2006">
          <mc:Choice Requires="x14">
            <control shapeId="463096" r:id="rId251" name="Group Box 248">
              <controlPr defaultSize="0" print="0" autoFill="0" autoPict="0">
                <anchor moveWithCells="1">
                  <from>
                    <xdr:col>6</xdr:col>
                    <xdr:colOff>45720</xdr:colOff>
                    <xdr:row>53</xdr:row>
                    <xdr:rowOff>114300</xdr:rowOff>
                  </from>
                  <to>
                    <xdr:col>16</xdr:col>
                    <xdr:colOff>53340</xdr:colOff>
                    <xdr:row>53</xdr:row>
                    <xdr:rowOff>312420</xdr:rowOff>
                  </to>
                </anchor>
              </controlPr>
            </control>
          </mc:Choice>
        </mc:AlternateContent>
        <mc:AlternateContent xmlns:mc="http://schemas.openxmlformats.org/markup-compatibility/2006">
          <mc:Choice Requires="x14">
            <control shapeId="463097" r:id="rId252" name="Option Button 249">
              <controlPr defaultSize="0" autoFill="0" autoLine="0" autoPict="0">
                <anchor moveWithCells="1">
                  <from>
                    <xdr:col>7</xdr:col>
                    <xdr:colOff>60960</xdr:colOff>
                    <xdr:row>53</xdr:row>
                    <xdr:rowOff>152400</xdr:rowOff>
                  </from>
                  <to>
                    <xdr:col>7</xdr:col>
                    <xdr:colOff>281940</xdr:colOff>
                    <xdr:row>53</xdr:row>
                    <xdr:rowOff>274320</xdr:rowOff>
                  </to>
                </anchor>
              </controlPr>
            </control>
          </mc:Choice>
        </mc:AlternateContent>
        <mc:AlternateContent xmlns:mc="http://schemas.openxmlformats.org/markup-compatibility/2006">
          <mc:Choice Requires="x14">
            <control shapeId="463098" r:id="rId253" name="Option Button 250">
              <controlPr defaultSize="0" autoFill="0" autoLine="0" autoPict="0">
                <anchor moveWithCells="1">
                  <from>
                    <xdr:col>9</xdr:col>
                    <xdr:colOff>45720</xdr:colOff>
                    <xdr:row>53</xdr:row>
                    <xdr:rowOff>152400</xdr:rowOff>
                  </from>
                  <to>
                    <xdr:col>9</xdr:col>
                    <xdr:colOff>266700</xdr:colOff>
                    <xdr:row>53</xdr:row>
                    <xdr:rowOff>274320</xdr:rowOff>
                  </to>
                </anchor>
              </controlPr>
            </control>
          </mc:Choice>
        </mc:AlternateContent>
        <mc:AlternateContent xmlns:mc="http://schemas.openxmlformats.org/markup-compatibility/2006">
          <mc:Choice Requires="x14">
            <control shapeId="463099" r:id="rId254" name="Option Button 251">
              <controlPr defaultSize="0" autoFill="0" autoLine="0" autoPict="0">
                <anchor moveWithCells="1">
                  <from>
                    <xdr:col>11</xdr:col>
                    <xdr:colOff>38100</xdr:colOff>
                    <xdr:row>53</xdr:row>
                    <xdr:rowOff>152400</xdr:rowOff>
                  </from>
                  <to>
                    <xdr:col>11</xdr:col>
                    <xdr:colOff>259080</xdr:colOff>
                    <xdr:row>53</xdr:row>
                    <xdr:rowOff>274320</xdr:rowOff>
                  </to>
                </anchor>
              </controlPr>
            </control>
          </mc:Choice>
        </mc:AlternateContent>
        <mc:AlternateContent xmlns:mc="http://schemas.openxmlformats.org/markup-compatibility/2006">
          <mc:Choice Requires="x14">
            <control shapeId="463100" r:id="rId255" name="Option Button 252">
              <controlPr defaultSize="0" autoFill="0" autoLine="0" autoPict="0">
                <anchor moveWithCells="1">
                  <from>
                    <xdr:col>13</xdr:col>
                    <xdr:colOff>30480</xdr:colOff>
                    <xdr:row>53</xdr:row>
                    <xdr:rowOff>152400</xdr:rowOff>
                  </from>
                  <to>
                    <xdr:col>13</xdr:col>
                    <xdr:colOff>251460</xdr:colOff>
                    <xdr:row>53</xdr:row>
                    <xdr:rowOff>274320</xdr:rowOff>
                  </to>
                </anchor>
              </controlPr>
            </control>
          </mc:Choice>
        </mc:AlternateContent>
        <mc:AlternateContent xmlns:mc="http://schemas.openxmlformats.org/markup-compatibility/2006">
          <mc:Choice Requires="x14">
            <control shapeId="463101" r:id="rId256" name="Option Button 253">
              <controlPr defaultSize="0" autoFill="0" autoLine="0" autoPict="0">
                <anchor moveWithCells="1">
                  <from>
                    <xdr:col>15</xdr:col>
                    <xdr:colOff>22860</xdr:colOff>
                    <xdr:row>53</xdr:row>
                    <xdr:rowOff>152400</xdr:rowOff>
                  </from>
                  <to>
                    <xdr:col>15</xdr:col>
                    <xdr:colOff>236220</xdr:colOff>
                    <xdr:row>53</xdr:row>
                    <xdr:rowOff>274320</xdr:rowOff>
                  </to>
                </anchor>
              </controlPr>
            </control>
          </mc:Choice>
        </mc:AlternateContent>
        <mc:AlternateContent xmlns:mc="http://schemas.openxmlformats.org/markup-compatibility/2006">
          <mc:Choice Requires="x14">
            <control shapeId="463102" r:id="rId257" name="Group Box 254">
              <controlPr defaultSize="0" print="0" autoFill="0" autoPict="0">
                <anchor moveWithCells="1">
                  <from>
                    <xdr:col>6</xdr:col>
                    <xdr:colOff>45720</xdr:colOff>
                    <xdr:row>54</xdr:row>
                    <xdr:rowOff>114300</xdr:rowOff>
                  </from>
                  <to>
                    <xdr:col>16</xdr:col>
                    <xdr:colOff>53340</xdr:colOff>
                    <xdr:row>54</xdr:row>
                    <xdr:rowOff>304800</xdr:rowOff>
                  </to>
                </anchor>
              </controlPr>
            </control>
          </mc:Choice>
        </mc:AlternateContent>
        <mc:AlternateContent xmlns:mc="http://schemas.openxmlformats.org/markup-compatibility/2006">
          <mc:Choice Requires="x14">
            <control shapeId="463103" r:id="rId258" name="Option Button 255">
              <controlPr defaultSize="0" autoFill="0" autoLine="0" autoPict="0">
                <anchor moveWithCells="1">
                  <from>
                    <xdr:col>7</xdr:col>
                    <xdr:colOff>60960</xdr:colOff>
                    <xdr:row>54</xdr:row>
                    <xdr:rowOff>144780</xdr:rowOff>
                  </from>
                  <to>
                    <xdr:col>7</xdr:col>
                    <xdr:colOff>281940</xdr:colOff>
                    <xdr:row>54</xdr:row>
                    <xdr:rowOff>274320</xdr:rowOff>
                  </to>
                </anchor>
              </controlPr>
            </control>
          </mc:Choice>
        </mc:AlternateContent>
        <mc:AlternateContent xmlns:mc="http://schemas.openxmlformats.org/markup-compatibility/2006">
          <mc:Choice Requires="x14">
            <control shapeId="463104" r:id="rId259" name="Option Button 256">
              <controlPr defaultSize="0" autoFill="0" autoLine="0" autoPict="0">
                <anchor moveWithCells="1">
                  <from>
                    <xdr:col>9</xdr:col>
                    <xdr:colOff>45720</xdr:colOff>
                    <xdr:row>54</xdr:row>
                    <xdr:rowOff>144780</xdr:rowOff>
                  </from>
                  <to>
                    <xdr:col>9</xdr:col>
                    <xdr:colOff>266700</xdr:colOff>
                    <xdr:row>54</xdr:row>
                    <xdr:rowOff>274320</xdr:rowOff>
                  </to>
                </anchor>
              </controlPr>
            </control>
          </mc:Choice>
        </mc:AlternateContent>
        <mc:AlternateContent xmlns:mc="http://schemas.openxmlformats.org/markup-compatibility/2006">
          <mc:Choice Requires="x14">
            <control shapeId="463105" r:id="rId260" name="Option Button 257">
              <controlPr defaultSize="0" autoFill="0" autoLine="0" autoPict="0">
                <anchor moveWithCells="1">
                  <from>
                    <xdr:col>11</xdr:col>
                    <xdr:colOff>38100</xdr:colOff>
                    <xdr:row>54</xdr:row>
                    <xdr:rowOff>144780</xdr:rowOff>
                  </from>
                  <to>
                    <xdr:col>11</xdr:col>
                    <xdr:colOff>259080</xdr:colOff>
                    <xdr:row>54</xdr:row>
                    <xdr:rowOff>274320</xdr:rowOff>
                  </to>
                </anchor>
              </controlPr>
            </control>
          </mc:Choice>
        </mc:AlternateContent>
        <mc:AlternateContent xmlns:mc="http://schemas.openxmlformats.org/markup-compatibility/2006">
          <mc:Choice Requires="x14">
            <control shapeId="463106" r:id="rId261" name="Option Button 258">
              <controlPr defaultSize="0" autoFill="0" autoLine="0" autoPict="0">
                <anchor moveWithCells="1">
                  <from>
                    <xdr:col>13</xdr:col>
                    <xdr:colOff>30480</xdr:colOff>
                    <xdr:row>54</xdr:row>
                    <xdr:rowOff>144780</xdr:rowOff>
                  </from>
                  <to>
                    <xdr:col>13</xdr:col>
                    <xdr:colOff>251460</xdr:colOff>
                    <xdr:row>54</xdr:row>
                    <xdr:rowOff>274320</xdr:rowOff>
                  </to>
                </anchor>
              </controlPr>
            </control>
          </mc:Choice>
        </mc:AlternateContent>
        <mc:AlternateContent xmlns:mc="http://schemas.openxmlformats.org/markup-compatibility/2006">
          <mc:Choice Requires="x14">
            <control shapeId="463107" r:id="rId262" name="Option Button 259">
              <controlPr defaultSize="0" autoFill="0" autoLine="0" autoPict="0">
                <anchor moveWithCells="1">
                  <from>
                    <xdr:col>15</xdr:col>
                    <xdr:colOff>22860</xdr:colOff>
                    <xdr:row>54</xdr:row>
                    <xdr:rowOff>144780</xdr:rowOff>
                  </from>
                  <to>
                    <xdr:col>15</xdr:col>
                    <xdr:colOff>236220</xdr:colOff>
                    <xdr:row>54</xdr:row>
                    <xdr:rowOff>274320</xdr:rowOff>
                  </to>
                </anchor>
              </controlPr>
            </control>
          </mc:Choice>
        </mc:AlternateContent>
        <mc:AlternateContent xmlns:mc="http://schemas.openxmlformats.org/markup-compatibility/2006">
          <mc:Choice Requires="x14">
            <control shapeId="463108" r:id="rId263" name="Group Box 260">
              <controlPr defaultSize="0" print="0" autoFill="0" autoPict="0">
                <anchor moveWithCells="1">
                  <from>
                    <xdr:col>6</xdr:col>
                    <xdr:colOff>45720</xdr:colOff>
                    <xdr:row>55</xdr:row>
                    <xdr:rowOff>114300</xdr:rowOff>
                  </from>
                  <to>
                    <xdr:col>16</xdr:col>
                    <xdr:colOff>53340</xdr:colOff>
                    <xdr:row>55</xdr:row>
                    <xdr:rowOff>304800</xdr:rowOff>
                  </to>
                </anchor>
              </controlPr>
            </control>
          </mc:Choice>
        </mc:AlternateContent>
        <mc:AlternateContent xmlns:mc="http://schemas.openxmlformats.org/markup-compatibility/2006">
          <mc:Choice Requires="x14">
            <control shapeId="463109" r:id="rId264" name="Option Button 261">
              <controlPr defaultSize="0" autoFill="0" autoLine="0" autoPict="0">
                <anchor moveWithCells="1">
                  <from>
                    <xdr:col>7</xdr:col>
                    <xdr:colOff>60960</xdr:colOff>
                    <xdr:row>55</xdr:row>
                    <xdr:rowOff>144780</xdr:rowOff>
                  </from>
                  <to>
                    <xdr:col>7</xdr:col>
                    <xdr:colOff>281940</xdr:colOff>
                    <xdr:row>55</xdr:row>
                    <xdr:rowOff>274320</xdr:rowOff>
                  </to>
                </anchor>
              </controlPr>
            </control>
          </mc:Choice>
        </mc:AlternateContent>
        <mc:AlternateContent xmlns:mc="http://schemas.openxmlformats.org/markup-compatibility/2006">
          <mc:Choice Requires="x14">
            <control shapeId="463110" r:id="rId265" name="Option Button 262">
              <controlPr defaultSize="0" autoFill="0" autoLine="0" autoPict="0">
                <anchor moveWithCells="1">
                  <from>
                    <xdr:col>9</xdr:col>
                    <xdr:colOff>45720</xdr:colOff>
                    <xdr:row>55</xdr:row>
                    <xdr:rowOff>144780</xdr:rowOff>
                  </from>
                  <to>
                    <xdr:col>9</xdr:col>
                    <xdr:colOff>266700</xdr:colOff>
                    <xdr:row>55</xdr:row>
                    <xdr:rowOff>274320</xdr:rowOff>
                  </to>
                </anchor>
              </controlPr>
            </control>
          </mc:Choice>
        </mc:AlternateContent>
        <mc:AlternateContent xmlns:mc="http://schemas.openxmlformats.org/markup-compatibility/2006">
          <mc:Choice Requires="x14">
            <control shapeId="463111" r:id="rId266" name="Option Button 263">
              <controlPr defaultSize="0" autoFill="0" autoLine="0" autoPict="0">
                <anchor moveWithCells="1">
                  <from>
                    <xdr:col>11</xdr:col>
                    <xdr:colOff>38100</xdr:colOff>
                    <xdr:row>55</xdr:row>
                    <xdr:rowOff>144780</xdr:rowOff>
                  </from>
                  <to>
                    <xdr:col>11</xdr:col>
                    <xdr:colOff>259080</xdr:colOff>
                    <xdr:row>55</xdr:row>
                    <xdr:rowOff>274320</xdr:rowOff>
                  </to>
                </anchor>
              </controlPr>
            </control>
          </mc:Choice>
        </mc:AlternateContent>
        <mc:AlternateContent xmlns:mc="http://schemas.openxmlformats.org/markup-compatibility/2006">
          <mc:Choice Requires="x14">
            <control shapeId="463112" r:id="rId267" name="Option Button 264">
              <controlPr defaultSize="0" autoFill="0" autoLine="0" autoPict="0">
                <anchor moveWithCells="1">
                  <from>
                    <xdr:col>13</xdr:col>
                    <xdr:colOff>30480</xdr:colOff>
                    <xdr:row>55</xdr:row>
                    <xdr:rowOff>144780</xdr:rowOff>
                  </from>
                  <to>
                    <xdr:col>13</xdr:col>
                    <xdr:colOff>251460</xdr:colOff>
                    <xdr:row>55</xdr:row>
                    <xdr:rowOff>274320</xdr:rowOff>
                  </to>
                </anchor>
              </controlPr>
            </control>
          </mc:Choice>
        </mc:AlternateContent>
        <mc:AlternateContent xmlns:mc="http://schemas.openxmlformats.org/markup-compatibility/2006">
          <mc:Choice Requires="x14">
            <control shapeId="463113" r:id="rId268" name="Option Button 265">
              <controlPr defaultSize="0" autoFill="0" autoLine="0" autoPict="0">
                <anchor moveWithCells="1">
                  <from>
                    <xdr:col>15</xdr:col>
                    <xdr:colOff>22860</xdr:colOff>
                    <xdr:row>55</xdr:row>
                    <xdr:rowOff>144780</xdr:rowOff>
                  </from>
                  <to>
                    <xdr:col>15</xdr:col>
                    <xdr:colOff>236220</xdr:colOff>
                    <xdr:row>55</xdr:row>
                    <xdr:rowOff>274320</xdr:rowOff>
                  </to>
                </anchor>
              </controlPr>
            </control>
          </mc:Choice>
        </mc:AlternateContent>
        <mc:AlternateContent xmlns:mc="http://schemas.openxmlformats.org/markup-compatibility/2006">
          <mc:Choice Requires="x14">
            <control shapeId="463114" r:id="rId269" name="Group Box 266">
              <controlPr defaultSize="0" print="0" autoFill="0" autoPict="0">
                <anchor moveWithCells="1">
                  <from>
                    <xdr:col>6</xdr:col>
                    <xdr:colOff>45720</xdr:colOff>
                    <xdr:row>56</xdr:row>
                    <xdr:rowOff>114300</xdr:rowOff>
                  </from>
                  <to>
                    <xdr:col>16</xdr:col>
                    <xdr:colOff>53340</xdr:colOff>
                    <xdr:row>56</xdr:row>
                    <xdr:rowOff>304800</xdr:rowOff>
                  </to>
                </anchor>
              </controlPr>
            </control>
          </mc:Choice>
        </mc:AlternateContent>
        <mc:AlternateContent xmlns:mc="http://schemas.openxmlformats.org/markup-compatibility/2006">
          <mc:Choice Requires="x14">
            <control shapeId="463115" r:id="rId270" name="Option Button 267">
              <controlPr defaultSize="0" autoFill="0" autoLine="0" autoPict="0">
                <anchor moveWithCells="1">
                  <from>
                    <xdr:col>7</xdr:col>
                    <xdr:colOff>60960</xdr:colOff>
                    <xdr:row>56</xdr:row>
                    <xdr:rowOff>144780</xdr:rowOff>
                  </from>
                  <to>
                    <xdr:col>7</xdr:col>
                    <xdr:colOff>281940</xdr:colOff>
                    <xdr:row>56</xdr:row>
                    <xdr:rowOff>266700</xdr:rowOff>
                  </to>
                </anchor>
              </controlPr>
            </control>
          </mc:Choice>
        </mc:AlternateContent>
        <mc:AlternateContent xmlns:mc="http://schemas.openxmlformats.org/markup-compatibility/2006">
          <mc:Choice Requires="x14">
            <control shapeId="463116" r:id="rId271" name="Option Button 268">
              <controlPr defaultSize="0" autoFill="0" autoLine="0" autoPict="0">
                <anchor moveWithCells="1">
                  <from>
                    <xdr:col>9</xdr:col>
                    <xdr:colOff>45720</xdr:colOff>
                    <xdr:row>56</xdr:row>
                    <xdr:rowOff>144780</xdr:rowOff>
                  </from>
                  <to>
                    <xdr:col>9</xdr:col>
                    <xdr:colOff>266700</xdr:colOff>
                    <xdr:row>56</xdr:row>
                    <xdr:rowOff>266700</xdr:rowOff>
                  </to>
                </anchor>
              </controlPr>
            </control>
          </mc:Choice>
        </mc:AlternateContent>
        <mc:AlternateContent xmlns:mc="http://schemas.openxmlformats.org/markup-compatibility/2006">
          <mc:Choice Requires="x14">
            <control shapeId="463117" r:id="rId272" name="Option Button 269">
              <controlPr defaultSize="0" autoFill="0" autoLine="0" autoPict="0">
                <anchor moveWithCells="1">
                  <from>
                    <xdr:col>11</xdr:col>
                    <xdr:colOff>38100</xdr:colOff>
                    <xdr:row>56</xdr:row>
                    <xdr:rowOff>144780</xdr:rowOff>
                  </from>
                  <to>
                    <xdr:col>11</xdr:col>
                    <xdr:colOff>259080</xdr:colOff>
                    <xdr:row>56</xdr:row>
                    <xdr:rowOff>266700</xdr:rowOff>
                  </to>
                </anchor>
              </controlPr>
            </control>
          </mc:Choice>
        </mc:AlternateContent>
        <mc:AlternateContent xmlns:mc="http://schemas.openxmlformats.org/markup-compatibility/2006">
          <mc:Choice Requires="x14">
            <control shapeId="463118" r:id="rId273" name="Option Button 270">
              <controlPr defaultSize="0" autoFill="0" autoLine="0" autoPict="0">
                <anchor moveWithCells="1">
                  <from>
                    <xdr:col>13</xdr:col>
                    <xdr:colOff>30480</xdr:colOff>
                    <xdr:row>56</xdr:row>
                    <xdr:rowOff>144780</xdr:rowOff>
                  </from>
                  <to>
                    <xdr:col>13</xdr:col>
                    <xdr:colOff>251460</xdr:colOff>
                    <xdr:row>56</xdr:row>
                    <xdr:rowOff>266700</xdr:rowOff>
                  </to>
                </anchor>
              </controlPr>
            </control>
          </mc:Choice>
        </mc:AlternateContent>
        <mc:AlternateContent xmlns:mc="http://schemas.openxmlformats.org/markup-compatibility/2006">
          <mc:Choice Requires="x14">
            <control shapeId="463119" r:id="rId274" name="Option Button 271">
              <controlPr defaultSize="0" autoFill="0" autoLine="0" autoPict="0">
                <anchor moveWithCells="1">
                  <from>
                    <xdr:col>15</xdr:col>
                    <xdr:colOff>22860</xdr:colOff>
                    <xdr:row>56</xdr:row>
                    <xdr:rowOff>144780</xdr:rowOff>
                  </from>
                  <to>
                    <xdr:col>15</xdr:col>
                    <xdr:colOff>236220</xdr:colOff>
                    <xdr:row>56</xdr:row>
                    <xdr:rowOff>266700</xdr:rowOff>
                  </to>
                </anchor>
              </controlPr>
            </control>
          </mc:Choice>
        </mc:AlternateContent>
        <mc:AlternateContent xmlns:mc="http://schemas.openxmlformats.org/markup-compatibility/2006">
          <mc:Choice Requires="x14">
            <control shapeId="463120" r:id="rId275" name="Group Box 272">
              <controlPr defaultSize="0" print="0" autoFill="0" autoPict="0">
                <anchor moveWithCells="1">
                  <from>
                    <xdr:col>6</xdr:col>
                    <xdr:colOff>45720</xdr:colOff>
                    <xdr:row>57</xdr:row>
                    <xdr:rowOff>106680</xdr:rowOff>
                  </from>
                  <to>
                    <xdr:col>16</xdr:col>
                    <xdr:colOff>53340</xdr:colOff>
                    <xdr:row>57</xdr:row>
                    <xdr:rowOff>304800</xdr:rowOff>
                  </to>
                </anchor>
              </controlPr>
            </control>
          </mc:Choice>
        </mc:AlternateContent>
        <mc:AlternateContent xmlns:mc="http://schemas.openxmlformats.org/markup-compatibility/2006">
          <mc:Choice Requires="x14">
            <control shapeId="463121" r:id="rId276" name="Option Button 273">
              <controlPr defaultSize="0" autoFill="0" autoLine="0" autoPict="0">
                <anchor moveWithCells="1">
                  <from>
                    <xdr:col>7</xdr:col>
                    <xdr:colOff>60960</xdr:colOff>
                    <xdr:row>57</xdr:row>
                    <xdr:rowOff>144780</xdr:rowOff>
                  </from>
                  <to>
                    <xdr:col>7</xdr:col>
                    <xdr:colOff>281940</xdr:colOff>
                    <xdr:row>57</xdr:row>
                    <xdr:rowOff>266700</xdr:rowOff>
                  </to>
                </anchor>
              </controlPr>
            </control>
          </mc:Choice>
        </mc:AlternateContent>
        <mc:AlternateContent xmlns:mc="http://schemas.openxmlformats.org/markup-compatibility/2006">
          <mc:Choice Requires="x14">
            <control shapeId="463122" r:id="rId277" name="Option Button 274">
              <controlPr defaultSize="0" autoFill="0" autoLine="0" autoPict="0">
                <anchor moveWithCells="1">
                  <from>
                    <xdr:col>9</xdr:col>
                    <xdr:colOff>45720</xdr:colOff>
                    <xdr:row>57</xdr:row>
                    <xdr:rowOff>144780</xdr:rowOff>
                  </from>
                  <to>
                    <xdr:col>9</xdr:col>
                    <xdr:colOff>266700</xdr:colOff>
                    <xdr:row>57</xdr:row>
                    <xdr:rowOff>266700</xdr:rowOff>
                  </to>
                </anchor>
              </controlPr>
            </control>
          </mc:Choice>
        </mc:AlternateContent>
        <mc:AlternateContent xmlns:mc="http://schemas.openxmlformats.org/markup-compatibility/2006">
          <mc:Choice Requires="x14">
            <control shapeId="463123" r:id="rId278" name="Option Button 275">
              <controlPr defaultSize="0" autoFill="0" autoLine="0" autoPict="0">
                <anchor moveWithCells="1">
                  <from>
                    <xdr:col>11</xdr:col>
                    <xdr:colOff>38100</xdr:colOff>
                    <xdr:row>57</xdr:row>
                    <xdr:rowOff>144780</xdr:rowOff>
                  </from>
                  <to>
                    <xdr:col>11</xdr:col>
                    <xdr:colOff>259080</xdr:colOff>
                    <xdr:row>57</xdr:row>
                    <xdr:rowOff>266700</xdr:rowOff>
                  </to>
                </anchor>
              </controlPr>
            </control>
          </mc:Choice>
        </mc:AlternateContent>
        <mc:AlternateContent xmlns:mc="http://schemas.openxmlformats.org/markup-compatibility/2006">
          <mc:Choice Requires="x14">
            <control shapeId="463124" r:id="rId279" name="Option Button 276">
              <controlPr defaultSize="0" autoFill="0" autoLine="0" autoPict="0">
                <anchor moveWithCells="1">
                  <from>
                    <xdr:col>13</xdr:col>
                    <xdr:colOff>30480</xdr:colOff>
                    <xdr:row>57</xdr:row>
                    <xdr:rowOff>144780</xdr:rowOff>
                  </from>
                  <to>
                    <xdr:col>13</xdr:col>
                    <xdr:colOff>251460</xdr:colOff>
                    <xdr:row>57</xdr:row>
                    <xdr:rowOff>266700</xdr:rowOff>
                  </to>
                </anchor>
              </controlPr>
            </control>
          </mc:Choice>
        </mc:AlternateContent>
        <mc:AlternateContent xmlns:mc="http://schemas.openxmlformats.org/markup-compatibility/2006">
          <mc:Choice Requires="x14">
            <control shapeId="463125" r:id="rId280" name="Option Button 277">
              <controlPr defaultSize="0" autoFill="0" autoLine="0" autoPict="0">
                <anchor moveWithCells="1">
                  <from>
                    <xdr:col>15</xdr:col>
                    <xdr:colOff>22860</xdr:colOff>
                    <xdr:row>57</xdr:row>
                    <xdr:rowOff>144780</xdr:rowOff>
                  </from>
                  <to>
                    <xdr:col>15</xdr:col>
                    <xdr:colOff>236220</xdr:colOff>
                    <xdr:row>57</xdr:row>
                    <xdr:rowOff>266700</xdr:rowOff>
                  </to>
                </anchor>
              </controlPr>
            </control>
          </mc:Choice>
        </mc:AlternateContent>
        <mc:AlternateContent xmlns:mc="http://schemas.openxmlformats.org/markup-compatibility/2006">
          <mc:Choice Requires="x14">
            <control shapeId="463126" r:id="rId281" name="Group Box 278">
              <controlPr defaultSize="0" print="0" autoFill="0" autoPict="0">
                <anchor moveWithCells="1">
                  <from>
                    <xdr:col>6</xdr:col>
                    <xdr:colOff>45720</xdr:colOff>
                    <xdr:row>58</xdr:row>
                    <xdr:rowOff>106680</xdr:rowOff>
                  </from>
                  <to>
                    <xdr:col>16</xdr:col>
                    <xdr:colOff>53340</xdr:colOff>
                    <xdr:row>58</xdr:row>
                    <xdr:rowOff>297180</xdr:rowOff>
                  </to>
                </anchor>
              </controlPr>
            </control>
          </mc:Choice>
        </mc:AlternateContent>
        <mc:AlternateContent xmlns:mc="http://schemas.openxmlformats.org/markup-compatibility/2006">
          <mc:Choice Requires="x14">
            <control shapeId="463127" r:id="rId282" name="Option Button 279">
              <controlPr defaultSize="0" autoFill="0" autoLine="0" autoPict="0">
                <anchor moveWithCells="1">
                  <from>
                    <xdr:col>7</xdr:col>
                    <xdr:colOff>60960</xdr:colOff>
                    <xdr:row>58</xdr:row>
                    <xdr:rowOff>137160</xdr:rowOff>
                  </from>
                  <to>
                    <xdr:col>7</xdr:col>
                    <xdr:colOff>281940</xdr:colOff>
                    <xdr:row>58</xdr:row>
                    <xdr:rowOff>266700</xdr:rowOff>
                  </to>
                </anchor>
              </controlPr>
            </control>
          </mc:Choice>
        </mc:AlternateContent>
        <mc:AlternateContent xmlns:mc="http://schemas.openxmlformats.org/markup-compatibility/2006">
          <mc:Choice Requires="x14">
            <control shapeId="463128" r:id="rId283" name="Option Button 280">
              <controlPr defaultSize="0" autoFill="0" autoLine="0" autoPict="0">
                <anchor moveWithCells="1">
                  <from>
                    <xdr:col>9</xdr:col>
                    <xdr:colOff>45720</xdr:colOff>
                    <xdr:row>58</xdr:row>
                    <xdr:rowOff>137160</xdr:rowOff>
                  </from>
                  <to>
                    <xdr:col>9</xdr:col>
                    <xdr:colOff>266700</xdr:colOff>
                    <xdr:row>58</xdr:row>
                    <xdr:rowOff>266700</xdr:rowOff>
                  </to>
                </anchor>
              </controlPr>
            </control>
          </mc:Choice>
        </mc:AlternateContent>
        <mc:AlternateContent xmlns:mc="http://schemas.openxmlformats.org/markup-compatibility/2006">
          <mc:Choice Requires="x14">
            <control shapeId="463129" r:id="rId284" name="Option Button 281">
              <controlPr defaultSize="0" autoFill="0" autoLine="0" autoPict="0">
                <anchor moveWithCells="1">
                  <from>
                    <xdr:col>11</xdr:col>
                    <xdr:colOff>38100</xdr:colOff>
                    <xdr:row>58</xdr:row>
                    <xdr:rowOff>137160</xdr:rowOff>
                  </from>
                  <to>
                    <xdr:col>11</xdr:col>
                    <xdr:colOff>259080</xdr:colOff>
                    <xdr:row>58</xdr:row>
                    <xdr:rowOff>266700</xdr:rowOff>
                  </to>
                </anchor>
              </controlPr>
            </control>
          </mc:Choice>
        </mc:AlternateContent>
        <mc:AlternateContent xmlns:mc="http://schemas.openxmlformats.org/markup-compatibility/2006">
          <mc:Choice Requires="x14">
            <control shapeId="463130" r:id="rId285" name="Option Button 282">
              <controlPr defaultSize="0" autoFill="0" autoLine="0" autoPict="0">
                <anchor moveWithCells="1">
                  <from>
                    <xdr:col>13</xdr:col>
                    <xdr:colOff>30480</xdr:colOff>
                    <xdr:row>58</xdr:row>
                    <xdr:rowOff>137160</xdr:rowOff>
                  </from>
                  <to>
                    <xdr:col>13</xdr:col>
                    <xdr:colOff>251460</xdr:colOff>
                    <xdr:row>58</xdr:row>
                    <xdr:rowOff>266700</xdr:rowOff>
                  </to>
                </anchor>
              </controlPr>
            </control>
          </mc:Choice>
        </mc:AlternateContent>
        <mc:AlternateContent xmlns:mc="http://schemas.openxmlformats.org/markup-compatibility/2006">
          <mc:Choice Requires="x14">
            <control shapeId="463131" r:id="rId286" name="Option Button 283">
              <controlPr defaultSize="0" autoFill="0" autoLine="0" autoPict="0">
                <anchor moveWithCells="1">
                  <from>
                    <xdr:col>15</xdr:col>
                    <xdr:colOff>22860</xdr:colOff>
                    <xdr:row>58</xdr:row>
                    <xdr:rowOff>137160</xdr:rowOff>
                  </from>
                  <to>
                    <xdr:col>15</xdr:col>
                    <xdr:colOff>236220</xdr:colOff>
                    <xdr:row>58</xdr:row>
                    <xdr:rowOff>266700</xdr:rowOff>
                  </to>
                </anchor>
              </controlPr>
            </control>
          </mc:Choice>
        </mc:AlternateContent>
        <mc:AlternateContent xmlns:mc="http://schemas.openxmlformats.org/markup-compatibility/2006">
          <mc:Choice Requires="x14">
            <control shapeId="463132" r:id="rId287" name="Group Box 284">
              <controlPr defaultSize="0" print="0" autoFill="0" autoPict="0">
                <anchor moveWithCells="1">
                  <from>
                    <xdr:col>6</xdr:col>
                    <xdr:colOff>45720</xdr:colOff>
                    <xdr:row>59</xdr:row>
                    <xdr:rowOff>106680</xdr:rowOff>
                  </from>
                  <to>
                    <xdr:col>16</xdr:col>
                    <xdr:colOff>53340</xdr:colOff>
                    <xdr:row>59</xdr:row>
                    <xdr:rowOff>297180</xdr:rowOff>
                  </to>
                </anchor>
              </controlPr>
            </control>
          </mc:Choice>
        </mc:AlternateContent>
        <mc:AlternateContent xmlns:mc="http://schemas.openxmlformats.org/markup-compatibility/2006">
          <mc:Choice Requires="x14">
            <control shapeId="463133" r:id="rId288" name="Option Button 285">
              <controlPr defaultSize="0" autoFill="0" autoLine="0" autoPict="0">
                <anchor moveWithCells="1">
                  <from>
                    <xdr:col>7</xdr:col>
                    <xdr:colOff>60960</xdr:colOff>
                    <xdr:row>59</xdr:row>
                    <xdr:rowOff>137160</xdr:rowOff>
                  </from>
                  <to>
                    <xdr:col>7</xdr:col>
                    <xdr:colOff>281940</xdr:colOff>
                    <xdr:row>59</xdr:row>
                    <xdr:rowOff>266700</xdr:rowOff>
                  </to>
                </anchor>
              </controlPr>
            </control>
          </mc:Choice>
        </mc:AlternateContent>
        <mc:AlternateContent xmlns:mc="http://schemas.openxmlformats.org/markup-compatibility/2006">
          <mc:Choice Requires="x14">
            <control shapeId="463134" r:id="rId289" name="Option Button 286">
              <controlPr defaultSize="0" autoFill="0" autoLine="0" autoPict="0">
                <anchor moveWithCells="1">
                  <from>
                    <xdr:col>9</xdr:col>
                    <xdr:colOff>45720</xdr:colOff>
                    <xdr:row>59</xdr:row>
                    <xdr:rowOff>137160</xdr:rowOff>
                  </from>
                  <to>
                    <xdr:col>9</xdr:col>
                    <xdr:colOff>266700</xdr:colOff>
                    <xdr:row>59</xdr:row>
                    <xdr:rowOff>266700</xdr:rowOff>
                  </to>
                </anchor>
              </controlPr>
            </control>
          </mc:Choice>
        </mc:AlternateContent>
        <mc:AlternateContent xmlns:mc="http://schemas.openxmlformats.org/markup-compatibility/2006">
          <mc:Choice Requires="x14">
            <control shapeId="463135" r:id="rId290" name="Option Button 287">
              <controlPr defaultSize="0" autoFill="0" autoLine="0" autoPict="0">
                <anchor moveWithCells="1">
                  <from>
                    <xdr:col>11</xdr:col>
                    <xdr:colOff>38100</xdr:colOff>
                    <xdr:row>59</xdr:row>
                    <xdr:rowOff>137160</xdr:rowOff>
                  </from>
                  <to>
                    <xdr:col>11</xdr:col>
                    <xdr:colOff>259080</xdr:colOff>
                    <xdr:row>59</xdr:row>
                    <xdr:rowOff>266700</xdr:rowOff>
                  </to>
                </anchor>
              </controlPr>
            </control>
          </mc:Choice>
        </mc:AlternateContent>
        <mc:AlternateContent xmlns:mc="http://schemas.openxmlformats.org/markup-compatibility/2006">
          <mc:Choice Requires="x14">
            <control shapeId="463136" r:id="rId291" name="Option Button 288">
              <controlPr defaultSize="0" autoFill="0" autoLine="0" autoPict="0">
                <anchor moveWithCells="1">
                  <from>
                    <xdr:col>13</xdr:col>
                    <xdr:colOff>30480</xdr:colOff>
                    <xdr:row>59</xdr:row>
                    <xdr:rowOff>137160</xdr:rowOff>
                  </from>
                  <to>
                    <xdr:col>13</xdr:col>
                    <xdr:colOff>251460</xdr:colOff>
                    <xdr:row>59</xdr:row>
                    <xdr:rowOff>266700</xdr:rowOff>
                  </to>
                </anchor>
              </controlPr>
            </control>
          </mc:Choice>
        </mc:AlternateContent>
        <mc:AlternateContent xmlns:mc="http://schemas.openxmlformats.org/markup-compatibility/2006">
          <mc:Choice Requires="x14">
            <control shapeId="463137" r:id="rId292" name="Option Button 289">
              <controlPr defaultSize="0" autoFill="0" autoLine="0" autoPict="0">
                <anchor moveWithCells="1">
                  <from>
                    <xdr:col>15</xdr:col>
                    <xdr:colOff>22860</xdr:colOff>
                    <xdr:row>59</xdr:row>
                    <xdr:rowOff>137160</xdr:rowOff>
                  </from>
                  <to>
                    <xdr:col>15</xdr:col>
                    <xdr:colOff>236220</xdr:colOff>
                    <xdr:row>59</xdr:row>
                    <xdr:rowOff>266700</xdr:rowOff>
                  </to>
                </anchor>
              </controlPr>
            </control>
          </mc:Choice>
        </mc:AlternateContent>
        <mc:AlternateContent xmlns:mc="http://schemas.openxmlformats.org/markup-compatibility/2006">
          <mc:Choice Requires="x14">
            <control shapeId="463138" r:id="rId293" name="Group Box 290">
              <controlPr defaultSize="0" print="0" autoFill="0" autoPict="0">
                <anchor moveWithCells="1">
                  <from>
                    <xdr:col>6</xdr:col>
                    <xdr:colOff>45720</xdr:colOff>
                    <xdr:row>62</xdr:row>
                    <xdr:rowOff>114300</xdr:rowOff>
                  </from>
                  <to>
                    <xdr:col>16</xdr:col>
                    <xdr:colOff>53340</xdr:colOff>
                    <xdr:row>63</xdr:row>
                    <xdr:rowOff>0</xdr:rowOff>
                  </to>
                </anchor>
              </controlPr>
            </control>
          </mc:Choice>
        </mc:AlternateContent>
        <mc:AlternateContent xmlns:mc="http://schemas.openxmlformats.org/markup-compatibility/2006">
          <mc:Choice Requires="x14">
            <control shapeId="463139" r:id="rId294" name="Option Button 291">
              <controlPr defaultSize="0" autoFill="0" autoLine="0" autoPict="0">
                <anchor moveWithCells="1">
                  <from>
                    <xdr:col>7</xdr:col>
                    <xdr:colOff>60960</xdr:colOff>
                    <xdr:row>62</xdr:row>
                    <xdr:rowOff>144780</xdr:rowOff>
                  </from>
                  <to>
                    <xdr:col>7</xdr:col>
                    <xdr:colOff>281940</xdr:colOff>
                    <xdr:row>62</xdr:row>
                    <xdr:rowOff>281940</xdr:rowOff>
                  </to>
                </anchor>
              </controlPr>
            </control>
          </mc:Choice>
        </mc:AlternateContent>
        <mc:AlternateContent xmlns:mc="http://schemas.openxmlformats.org/markup-compatibility/2006">
          <mc:Choice Requires="x14">
            <control shapeId="463140" r:id="rId295" name="Option Button 292">
              <controlPr defaultSize="0" autoFill="0" autoLine="0" autoPict="0">
                <anchor moveWithCells="1">
                  <from>
                    <xdr:col>9</xdr:col>
                    <xdr:colOff>45720</xdr:colOff>
                    <xdr:row>62</xdr:row>
                    <xdr:rowOff>144780</xdr:rowOff>
                  </from>
                  <to>
                    <xdr:col>9</xdr:col>
                    <xdr:colOff>266700</xdr:colOff>
                    <xdr:row>62</xdr:row>
                    <xdr:rowOff>281940</xdr:rowOff>
                  </to>
                </anchor>
              </controlPr>
            </control>
          </mc:Choice>
        </mc:AlternateContent>
        <mc:AlternateContent xmlns:mc="http://schemas.openxmlformats.org/markup-compatibility/2006">
          <mc:Choice Requires="x14">
            <control shapeId="463141" r:id="rId296" name="Option Button 293">
              <controlPr defaultSize="0" autoFill="0" autoLine="0" autoPict="0">
                <anchor moveWithCells="1">
                  <from>
                    <xdr:col>11</xdr:col>
                    <xdr:colOff>38100</xdr:colOff>
                    <xdr:row>62</xdr:row>
                    <xdr:rowOff>144780</xdr:rowOff>
                  </from>
                  <to>
                    <xdr:col>11</xdr:col>
                    <xdr:colOff>259080</xdr:colOff>
                    <xdr:row>62</xdr:row>
                    <xdr:rowOff>281940</xdr:rowOff>
                  </to>
                </anchor>
              </controlPr>
            </control>
          </mc:Choice>
        </mc:AlternateContent>
        <mc:AlternateContent xmlns:mc="http://schemas.openxmlformats.org/markup-compatibility/2006">
          <mc:Choice Requires="x14">
            <control shapeId="463142" r:id="rId297" name="Option Button 294">
              <controlPr defaultSize="0" autoFill="0" autoLine="0" autoPict="0">
                <anchor moveWithCells="1">
                  <from>
                    <xdr:col>13</xdr:col>
                    <xdr:colOff>30480</xdr:colOff>
                    <xdr:row>62</xdr:row>
                    <xdr:rowOff>144780</xdr:rowOff>
                  </from>
                  <to>
                    <xdr:col>13</xdr:col>
                    <xdr:colOff>251460</xdr:colOff>
                    <xdr:row>62</xdr:row>
                    <xdr:rowOff>281940</xdr:rowOff>
                  </to>
                </anchor>
              </controlPr>
            </control>
          </mc:Choice>
        </mc:AlternateContent>
        <mc:AlternateContent xmlns:mc="http://schemas.openxmlformats.org/markup-compatibility/2006">
          <mc:Choice Requires="x14">
            <control shapeId="463143" r:id="rId298" name="Option Button 295">
              <controlPr defaultSize="0" autoFill="0" autoLine="0" autoPict="0">
                <anchor moveWithCells="1">
                  <from>
                    <xdr:col>15</xdr:col>
                    <xdr:colOff>22860</xdr:colOff>
                    <xdr:row>62</xdr:row>
                    <xdr:rowOff>144780</xdr:rowOff>
                  </from>
                  <to>
                    <xdr:col>15</xdr:col>
                    <xdr:colOff>236220</xdr:colOff>
                    <xdr:row>62</xdr:row>
                    <xdr:rowOff>281940</xdr:rowOff>
                  </to>
                </anchor>
              </controlPr>
            </control>
          </mc:Choice>
        </mc:AlternateContent>
        <mc:AlternateContent xmlns:mc="http://schemas.openxmlformats.org/markup-compatibility/2006">
          <mc:Choice Requires="x14">
            <control shapeId="463144" r:id="rId299" name="Group Box 296">
              <controlPr defaultSize="0" print="0" autoFill="0" autoPict="0">
                <anchor moveWithCells="1">
                  <from>
                    <xdr:col>6</xdr:col>
                    <xdr:colOff>45720</xdr:colOff>
                    <xdr:row>63</xdr:row>
                    <xdr:rowOff>121920</xdr:rowOff>
                  </from>
                  <to>
                    <xdr:col>16</xdr:col>
                    <xdr:colOff>53340</xdr:colOff>
                    <xdr:row>64</xdr:row>
                    <xdr:rowOff>7620</xdr:rowOff>
                  </to>
                </anchor>
              </controlPr>
            </control>
          </mc:Choice>
        </mc:AlternateContent>
        <mc:AlternateContent xmlns:mc="http://schemas.openxmlformats.org/markup-compatibility/2006">
          <mc:Choice Requires="x14">
            <control shapeId="463145" r:id="rId300" name="Option Button 297">
              <controlPr defaultSize="0" autoFill="0" autoLine="0" autoPict="0">
                <anchor moveWithCells="1">
                  <from>
                    <xdr:col>7</xdr:col>
                    <xdr:colOff>60960</xdr:colOff>
                    <xdr:row>63</xdr:row>
                    <xdr:rowOff>152400</xdr:rowOff>
                  </from>
                  <to>
                    <xdr:col>7</xdr:col>
                    <xdr:colOff>281940</xdr:colOff>
                    <xdr:row>63</xdr:row>
                    <xdr:rowOff>289560</xdr:rowOff>
                  </to>
                </anchor>
              </controlPr>
            </control>
          </mc:Choice>
        </mc:AlternateContent>
        <mc:AlternateContent xmlns:mc="http://schemas.openxmlformats.org/markup-compatibility/2006">
          <mc:Choice Requires="x14">
            <control shapeId="463146" r:id="rId301" name="Option Button 298">
              <controlPr defaultSize="0" autoFill="0" autoLine="0" autoPict="0">
                <anchor moveWithCells="1">
                  <from>
                    <xdr:col>9</xdr:col>
                    <xdr:colOff>45720</xdr:colOff>
                    <xdr:row>63</xdr:row>
                    <xdr:rowOff>152400</xdr:rowOff>
                  </from>
                  <to>
                    <xdr:col>9</xdr:col>
                    <xdr:colOff>266700</xdr:colOff>
                    <xdr:row>63</xdr:row>
                    <xdr:rowOff>289560</xdr:rowOff>
                  </to>
                </anchor>
              </controlPr>
            </control>
          </mc:Choice>
        </mc:AlternateContent>
        <mc:AlternateContent xmlns:mc="http://schemas.openxmlformats.org/markup-compatibility/2006">
          <mc:Choice Requires="x14">
            <control shapeId="463147" r:id="rId302" name="Option Button 299">
              <controlPr defaultSize="0" autoFill="0" autoLine="0" autoPict="0">
                <anchor moveWithCells="1">
                  <from>
                    <xdr:col>11</xdr:col>
                    <xdr:colOff>38100</xdr:colOff>
                    <xdr:row>63</xdr:row>
                    <xdr:rowOff>152400</xdr:rowOff>
                  </from>
                  <to>
                    <xdr:col>11</xdr:col>
                    <xdr:colOff>259080</xdr:colOff>
                    <xdr:row>63</xdr:row>
                    <xdr:rowOff>289560</xdr:rowOff>
                  </to>
                </anchor>
              </controlPr>
            </control>
          </mc:Choice>
        </mc:AlternateContent>
        <mc:AlternateContent xmlns:mc="http://schemas.openxmlformats.org/markup-compatibility/2006">
          <mc:Choice Requires="x14">
            <control shapeId="463148" r:id="rId303" name="Option Button 300">
              <controlPr defaultSize="0" autoFill="0" autoLine="0" autoPict="0">
                <anchor moveWithCells="1">
                  <from>
                    <xdr:col>13</xdr:col>
                    <xdr:colOff>30480</xdr:colOff>
                    <xdr:row>63</xdr:row>
                    <xdr:rowOff>152400</xdr:rowOff>
                  </from>
                  <to>
                    <xdr:col>13</xdr:col>
                    <xdr:colOff>251460</xdr:colOff>
                    <xdr:row>63</xdr:row>
                    <xdr:rowOff>289560</xdr:rowOff>
                  </to>
                </anchor>
              </controlPr>
            </control>
          </mc:Choice>
        </mc:AlternateContent>
        <mc:AlternateContent xmlns:mc="http://schemas.openxmlformats.org/markup-compatibility/2006">
          <mc:Choice Requires="x14">
            <control shapeId="463149" r:id="rId304" name="Option Button 301">
              <controlPr defaultSize="0" autoFill="0" autoLine="0" autoPict="0">
                <anchor moveWithCells="1">
                  <from>
                    <xdr:col>15</xdr:col>
                    <xdr:colOff>22860</xdr:colOff>
                    <xdr:row>63</xdr:row>
                    <xdr:rowOff>152400</xdr:rowOff>
                  </from>
                  <to>
                    <xdr:col>15</xdr:col>
                    <xdr:colOff>236220</xdr:colOff>
                    <xdr:row>63</xdr:row>
                    <xdr:rowOff>289560</xdr:rowOff>
                  </to>
                </anchor>
              </controlPr>
            </control>
          </mc:Choice>
        </mc:AlternateContent>
        <mc:AlternateContent xmlns:mc="http://schemas.openxmlformats.org/markup-compatibility/2006">
          <mc:Choice Requires="x14">
            <control shapeId="463150" r:id="rId305" name="Group Box 302">
              <controlPr defaultSize="0" print="0" autoFill="0" autoPict="0">
                <anchor moveWithCells="1">
                  <from>
                    <xdr:col>6</xdr:col>
                    <xdr:colOff>45720</xdr:colOff>
                    <xdr:row>64</xdr:row>
                    <xdr:rowOff>129540</xdr:rowOff>
                  </from>
                  <to>
                    <xdr:col>16</xdr:col>
                    <xdr:colOff>53340</xdr:colOff>
                    <xdr:row>65</xdr:row>
                    <xdr:rowOff>7620</xdr:rowOff>
                  </to>
                </anchor>
              </controlPr>
            </control>
          </mc:Choice>
        </mc:AlternateContent>
        <mc:AlternateContent xmlns:mc="http://schemas.openxmlformats.org/markup-compatibility/2006">
          <mc:Choice Requires="x14">
            <control shapeId="463151" r:id="rId306" name="Option Button 303">
              <controlPr defaultSize="0" autoFill="0" autoLine="0" autoPict="0">
                <anchor moveWithCells="1">
                  <from>
                    <xdr:col>7</xdr:col>
                    <xdr:colOff>60960</xdr:colOff>
                    <xdr:row>64</xdr:row>
                    <xdr:rowOff>160020</xdr:rowOff>
                  </from>
                  <to>
                    <xdr:col>7</xdr:col>
                    <xdr:colOff>281940</xdr:colOff>
                    <xdr:row>64</xdr:row>
                    <xdr:rowOff>289560</xdr:rowOff>
                  </to>
                </anchor>
              </controlPr>
            </control>
          </mc:Choice>
        </mc:AlternateContent>
        <mc:AlternateContent xmlns:mc="http://schemas.openxmlformats.org/markup-compatibility/2006">
          <mc:Choice Requires="x14">
            <control shapeId="463152" r:id="rId307" name="Option Button 304">
              <controlPr defaultSize="0" autoFill="0" autoLine="0" autoPict="0">
                <anchor moveWithCells="1">
                  <from>
                    <xdr:col>9</xdr:col>
                    <xdr:colOff>45720</xdr:colOff>
                    <xdr:row>64</xdr:row>
                    <xdr:rowOff>160020</xdr:rowOff>
                  </from>
                  <to>
                    <xdr:col>9</xdr:col>
                    <xdr:colOff>266700</xdr:colOff>
                    <xdr:row>64</xdr:row>
                    <xdr:rowOff>289560</xdr:rowOff>
                  </to>
                </anchor>
              </controlPr>
            </control>
          </mc:Choice>
        </mc:AlternateContent>
        <mc:AlternateContent xmlns:mc="http://schemas.openxmlformats.org/markup-compatibility/2006">
          <mc:Choice Requires="x14">
            <control shapeId="463153" r:id="rId308" name="Option Button 305">
              <controlPr defaultSize="0" autoFill="0" autoLine="0" autoPict="0">
                <anchor moveWithCells="1">
                  <from>
                    <xdr:col>11</xdr:col>
                    <xdr:colOff>38100</xdr:colOff>
                    <xdr:row>64</xdr:row>
                    <xdr:rowOff>160020</xdr:rowOff>
                  </from>
                  <to>
                    <xdr:col>11</xdr:col>
                    <xdr:colOff>259080</xdr:colOff>
                    <xdr:row>64</xdr:row>
                    <xdr:rowOff>289560</xdr:rowOff>
                  </to>
                </anchor>
              </controlPr>
            </control>
          </mc:Choice>
        </mc:AlternateContent>
        <mc:AlternateContent xmlns:mc="http://schemas.openxmlformats.org/markup-compatibility/2006">
          <mc:Choice Requires="x14">
            <control shapeId="463154" r:id="rId309" name="Option Button 306">
              <controlPr defaultSize="0" autoFill="0" autoLine="0" autoPict="0">
                <anchor moveWithCells="1">
                  <from>
                    <xdr:col>13</xdr:col>
                    <xdr:colOff>30480</xdr:colOff>
                    <xdr:row>64</xdr:row>
                    <xdr:rowOff>160020</xdr:rowOff>
                  </from>
                  <to>
                    <xdr:col>13</xdr:col>
                    <xdr:colOff>251460</xdr:colOff>
                    <xdr:row>64</xdr:row>
                    <xdr:rowOff>289560</xdr:rowOff>
                  </to>
                </anchor>
              </controlPr>
            </control>
          </mc:Choice>
        </mc:AlternateContent>
        <mc:AlternateContent xmlns:mc="http://schemas.openxmlformats.org/markup-compatibility/2006">
          <mc:Choice Requires="x14">
            <control shapeId="463155" r:id="rId310" name="Option Button 307">
              <controlPr defaultSize="0" autoFill="0" autoLine="0" autoPict="0">
                <anchor moveWithCells="1">
                  <from>
                    <xdr:col>15</xdr:col>
                    <xdr:colOff>22860</xdr:colOff>
                    <xdr:row>64</xdr:row>
                    <xdr:rowOff>160020</xdr:rowOff>
                  </from>
                  <to>
                    <xdr:col>15</xdr:col>
                    <xdr:colOff>236220</xdr:colOff>
                    <xdr:row>64</xdr:row>
                    <xdr:rowOff>289560</xdr:rowOff>
                  </to>
                </anchor>
              </controlPr>
            </control>
          </mc:Choice>
        </mc:AlternateContent>
        <mc:AlternateContent xmlns:mc="http://schemas.openxmlformats.org/markup-compatibility/2006">
          <mc:Choice Requires="x14">
            <control shapeId="463156" r:id="rId311" name="Group Box 308">
              <controlPr defaultSize="0" print="0" autoFill="0" autoPict="0">
                <anchor moveWithCells="1">
                  <from>
                    <xdr:col>6</xdr:col>
                    <xdr:colOff>45720</xdr:colOff>
                    <xdr:row>61</xdr:row>
                    <xdr:rowOff>106680</xdr:rowOff>
                  </from>
                  <to>
                    <xdr:col>16</xdr:col>
                    <xdr:colOff>68580</xdr:colOff>
                    <xdr:row>61</xdr:row>
                    <xdr:rowOff>304800</xdr:rowOff>
                  </to>
                </anchor>
              </controlPr>
            </control>
          </mc:Choice>
        </mc:AlternateContent>
        <mc:AlternateContent xmlns:mc="http://schemas.openxmlformats.org/markup-compatibility/2006">
          <mc:Choice Requires="x14">
            <control shapeId="463157" r:id="rId312" name="Option Button 309">
              <controlPr defaultSize="0" autoFill="0" autoLine="0" autoPict="0">
                <anchor moveWithCells="1">
                  <from>
                    <xdr:col>7</xdr:col>
                    <xdr:colOff>60960</xdr:colOff>
                    <xdr:row>61</xdr:row>
                    <xdr:rowOff>137160</xdr:rowOff>
                  </from>
                  <to>
                    <xdr:col>7</xdr:col>
                    <xdr:colOff>281940</xdr:colOff>
                    <xdr:row>61</xdr:row>
                    <xdr:rowOff>274320</xdr:rowOff>
                  </to>
                </anchor>
              </controlPr>
            </control>
          </mc:Choice>
        </mc:AlternateContent>
        <mc:AlternateContent xmlns:mc="http://schemas.openxmlformats.org/markup-compatibility/2006">
          <mc:Choice Requires="x14">
            <control shapeId="463158" r:id="rId313" name="Option Button 310">
              <controlPr defaultSize="0" autoFill="0" autoLine="0" autoPict="0">
                <anchor moveWithCells="1">
                  <from>
                    <xdr:col>9</xdr:col>
                    <xdr:colOff>53340</xdr:colOff>
                    <xdr:row>61</xdr:row>
                    <xdr:rowOff>137160</xdr:rowOff>
                  </from>
                  <to>
                    <xdr:col>9</xdr:col>
                    <xdr:colOff>274320</xdr:colOff>
                    <xdr:row>61</xdr:row>
                    <xdr:rowOff>274320</xdr:rowOff>
                  </to>
                </anchor>
              </controlPr>
            </control>
          </mc:Choice>
        </mc:AlternateContent>
        <mc:AlternateContent xmlns:mc="http://schemas.openxmlformats.org/markup-compatibility/2006">
          <mc:Choice Requires="x14">
            <control shapeId="463159" r:id="rId314" name="Option Button 311">
              <controlPr defaultSize="0" autoFill="0" autoLine="0" autoPict="0">
                <anchor moveWithCells="1">
                  <from>
                    <xdr:col>11</xdr:col>
                    <xdr:colOff>45720</xdr:colOff>
                    <xdr:row>61</xdr:row>
                    <xdr:rowOff>137160</xdr:rowOff>
                  </from>
                  <to>
                    <xdr:col>11</xdr:col>
                    <xdr:colOff>266700</xdr:colOff>
                    <xdr:row>61</xdr:row>
                    <xdr:rowOff>274320</xdr:rowOff>
                  </to>
                </anchor>
              </controlPr>
            </control>
          </mc:Choice>
        </mc:AlternateContent>
        <mc:AlternateContent xmlns:mc="http://schemas.openxmlformats.org/markup-compatibility/2006">
          <mc:Choice Requires="x14">
            <control shapeId="463160" r:id="rId315" name="Option Button 312">
              <controlPr defaultSize="0" autoFill="0" autoLine="0" autoPict="0">
                <anchor moveWithCells="1">
                  <from>
                    <xdr:col>13</xdr:col>
                    <xdr:colOff>38100</xdr:colOff>
                    <xdr:row>61</xdr:row>
                    <xdr:rowOff>137160</xdr:rowOff>
                  </from>
                  <to>
                    <xdr:col>13</xdr:col>
                    <xdr:colOff>259080</xdr:colOff>
                    <xdr:row>61</xdr:row>
                    <xdr:rowOff>274320</xdr:rowOff>
                  </to>
                </anchor>
              </controlPr>
            </control>
          </mc:Choice>
        </mc:AlternateContent>
        <mc:AlternateContent xmlns:mc="http://schemas.openxmlformats.org/markup-compatibility/2006">
          <mc:Choice Requires="x14">
            <control shapeId="463161" r:id="rId316" name="Option Button 313">
              <controlPr defaultSize="0" autoFill="0" autoLine="0" autoPict="0">
                <anchor moveWithCells="1">
                  <from>
                    <xdr:col>15</xdr:col>
                    <xdr:colOff>30480</xdr:colOff>
                    <xdr:row>61</xdr:row>
                    <xdr:rowOff>137160</xdr:rowOff>
                  </from>
                  <to>
                    <xdr:col>15</xdr:col>
                    <xdr:colOff>251460</xdr:colOff>
                    <xdr:row>61</xdr:row>
                    <xdr:rowOff>274320</xdr:rowOff>
                  </to>
                </anchor>
              </controlPr>
            </control>
          </mc:Choice>
        </mc:AlternateContent>
        <mc:AlternateContent xmlns:mc="http://schemas.openxmlformats.org/markup-compatibility/2006">
          <mc:Choice Requires="x14">
            <control shapeId="463162" r:id="rId317" name="Group Box 314">
              <controlPr defaultSize="0" print="0" autoFill="0" autoPict="0">
                <anchor moveWithCells="1">
                  <from>
                    <xdr:col>6</xdr:col>
                    <xdr:colOff>45720</xdr:colOff>
                    <xdr:row>65</xdr:row>
                    <xdr:rowOff>121920</xdr:rowOff>
                  </from>
                  <to>
                    <xdr:col>16</xdr:col>
                    <xdr:colOff>53340</xdr:colOff>
                    <xdr:row>66</xdr:row>
                    <xdr:rowOff>7620</xdr:rowOff>
                  </to>
                </anchor>
              </controlPr>
            </control>
          </mc:Choice>
        </mc:AlternateContent>
        <mc:AlternateContent xmlns:mc="http://schemas.openxmlformats.org/markup-compatibility/2006">
          <mc:Choice Requires="x14">
            <control shapeId="463163" r:id="rId318" name="Option Button 315">
              <controlPr defaultSize="0" autoFill="0" autoLine="0" autoPict="0">
                <anchor moveWithCells="1">
                  <from>
                    <xdr:col>7</xdr:col>
                    <xdr:colOff>60960</xdr:colOff>
                    <xdr:row>65</xdr:row>
                    <xdr:rowOff>160020</xdr:rowOff>
                  </from>
                  <to>
                    <xdr:col>7</xdr:col>
                    <xdr:colOff>281940</xdr:colOff>
                    <xdr:row>65</xdr:row>
                    <xdr:rowOff>281940</xdr:rowOff>
                  </to>
                </anchor>
              </controlPr>
            </control>
          </mc:Choice>
        </mc:AlternateContent>
        <mc:AlternateContent xmlns:mc="http://schemas.openxmlformats.org/markup-compatibility/2006">
          <mc:Choice Requires="x14">
            <control shapeId="463164" r:id="rId319" name="Option Button 316">
              <controlPr defaultSize="0" autoFill="0" autoLine="0" autoPict="0">
                <anchor moveWithCells="1">
                  <from>
                    <xdr:col>9</xdr:col>
                    <xdr:colOff>45720</xdr:colOff>
                    <xdr:row>65</xdr:row>
                    <xdr:rowOff>160020</xdr:rowOff>
                  </from>
                  <to>
                    <xdr:col>9</xdr:col>
                    <xdr:colOff>266700</xdr:colOff>
                    <xdr:row>65</xdr:row>
                    <xdr:rowOff>281940</xdr:rowOff>
                  </to>
                </anchor>
              </controlPr>
            </control>
          </mc:Choice>
        </mc:AlternateContent>
        <mc:AlternateContent xmlns:mc="http://schemas.openxmlformats.org/markup-compatibility/2006">
          <mc:Choice Requires="x14">
            <control shapeId="463165" r:id="rId320" name="Option Button 317">
              <controlPr defaultSize="0" autoFill="0" autoLine="0" autoPict="0">
                <anchor moveWithCells="1">
                  <from>
                    <xdr:col>11</xdr:col>
                    <xdr:colOff>38100</xdr:colOff>
                    <xdr:row>65</xdr:row>
                    <xdr:rowOff>160020</xdr:rowOff>
                  </from>
                  <to>
                    <xdr:col>11</xdr:col>
                    <xdr:colOff>259080</xdr:colOff>
                    <xdr:row>65</xdr:row>
                    <xdr:rowOff>281940</xdr:rowOff>
                  </to>
                </anchor>
              </controlPr>
            </control>
          </mc:Choice>
        </mc:AlternateContent>
        <mc:AlternateContent xmlns:mc="http://schemas.openxmlformats.org/markup-compatibility/2006">
          <mc:Choice Requires="x14">
            <control shapeId="463166" r:id="rId321" name="Option Button 318">
              <controlPr defaultSize="0" autoFill="0" autoLine="0" autoPict="0">
                <anchor moveWithCells="1">
                  <from>
                    <xdr:col>13</xdr:col>
                    <xdr:colOff>30480</xdr:colOff>
                    <xdr:row>65</xdr:row>
                    <xdr:rowOff>160020</xdr:rowOff>
                  </from>
                  <to>
                    <xdr:col>13</xdr:col>
                    <xdr:colOff>251460</xdr:colOff>
                    <xdr:row>65</xdr:row>
                    <xdr:rowOff>281940</xdr:rowOff>
                  </to>
                </anchor>
              </controlPr>
            </control>
          </mc:Choice>
        </mc:AlternateContent>
        <mc:AlternateContent xmlns:mc="http://schemas.openxmlformats.org/markup-compatibility/2006">
          <mc:Choice Requires="x14">
            <control shapeId="463167" r:id="rId322" name="Option Button 319">
              <controlPr defaultSize="0" autoFill="0" autoLine="0" autoPict="0">
                <anchor moveWithCells="1">
                  <from>
                    <xdr:col>15</xdr:col>
                    <xdr:colOff>22860</xdr:colOff>
                    <xdr:row>65</xdr:row>
                    <xdr:rowOff>160020</xdr:rowOff>
                  </from>
                  <to>
                    <xdr:col>15</xdr:col>
                    <xdr:colOff>236220</xdr:colOff>
                    <xdr:row>65</xdr:row>
                    <xdr:rowOff>281940</xdr:rowOff>
                  </to>
                </anchor>
              </controlPr>
            </control>
          </mc:Choice>
        </mc:AlternateContent>
        <mc:AlternateContent xmlns:mc="http://schemas.openxmlformats.org/markup-compatibility/2006">
          <mc:Choice Requires="x14">
            <control shapeId="463168" r:id="rId323" name="Group Box 320">
              <controlPr defaultSize="0" print="0" autoFill="0" autoPict="0">
                <anchor moveWithCells="1">
                  <from>
                    <xdr:col>6</xdr:col>
                    <xdr:colOff>45720</xdr:colOff>
                    <xdr:row>66</xdr:row>
                    <xdr:rowOff>121920</xdr:rowOff>
                  </from>
                  <to>
                    <xdr:col>16</xdr:col>
                    <xdr:colOff>53340</xdr:colOff>
                    <xdr:row>67</xdr:row>
                    <xdr:rowOff>7620</xdr:rowOff>
                  </to>
                </anchor>
              </controlPr>
            </control>
          </mc:Choice>
        </mc:AlternateContent>
        <mc:AlternateContent xmlns:mc="http://schemas.openxmlformats.org/markup-compatibility/2006">
          <mc:Choice Requires="x14">
            <control shapeId="463169" r:id="rId324" name="Option Button 321">
              <controlPr defaultSize="0" autoFill="0" autoLine="0" autoPict="0">
                <anchor moveWithCells="1">
                  <from>
                    <xdr:col>7</xdr:col>
                    <xdr:colOff>60960</xdr:colOff>
                    <xdr:row>66</xdr:row>
                    <xdr:rowOff>160020</xdr:rowOff>
                  </from>
                  <to>
                    <xdr:col>7</xdr:col>
                    <xdr:colOff>281940</xdr:colOff>
                    <xdr:row>66</xdr:row>
                    <xdr:rowOff>281940</xdr:rowOff>
                  </to>
                </anchor>
              </controlPr>
            </control>
          </mc:Choice>
        </mc:AlternateContent>
        <mc:AlternateContent xmlns:mc="http://schemas.openxmlformats.org/markup-compatibility/2006">
          <mc:Choice Requires="x14">
            <control shapeId="463170" r:id="rId325" name="Option Button 322">
              <controlPr defaultSize="0" autoFill="0" autoLine="0" autoPict="0">
                <anchor moveWithCells="1">
                  <from>
                    <xdr:col>9</xdr:col>
                    <xdr:colOff>45720</xdr:colOff>
                    <xdr:row>66</xdr:row>
                    <xdr:rowOff>160020</xdr:rowOff>
                  </from>
                  <to>
                    <xdr:col>9</xdr:col>
                    <xdr:colOff>266700</xdr:colOff>
                    <xdr:row>66</xdr:row>
                    <xdr:rowOff>281940</xdr:rowOff>
                  </to>
                </anchor>
              </controlPr>
            </control>
          </mc:Choice>
        </mc:AlternateContent>
        <mc:AlternateContent xmlns:mc="http://schemas.openxmlformats.org/markup-compatibility/2006">
          <mc:Choice Requires="x14">
            <control shapeId="463171" r:id="rId326" name="Option Button 323">
              <controlPr defaultSize="0" autoFill="0" autoLine="0" autoPict="0">
                <anchor moveWithCells="1">
                  <from>
                    <xdr:col>11</xdr:col>
                    <xdr:colOff>38100</xdr:colOff>
                    <xdr:row>66</xdr:row>
                    <xdr:rowOff>160020</xdr:rowOff>
                  </from>
                  <to>
                    <xdr:col>11</xdr:col>
                    <xdr:colOff>259080</xdr:colOff>
                    <xdr:row>66</xdr:row>
                    <xdr:rowOff>281940</xdr:rowOff>
                  </to>
                </anchor>
              </controlPr>
            </control>
          </mc:Choice>
        </mc:AlternateContent>
        <mc:AlternateContent xmlns:mc="http://schemas.openxmlformats.org/markup-compatibility/2006">
          <mc:Choice Requires="x14">
            <control shapeId="463172" r:id="rId327" name="Option Button 324">
              <controlPr defaultSize="0" autoFill="0" autoLine="0" autoPict="0">
                <anchor moveWithCells="1">
                  <from>
                    <xdr:col>13</xdr:col>
                    <xdr:colOff>30480</xdr:colOff>
                    <xdr:row>66</xdr:row>
                    <xdr:rowOff>160020</xdr:rowOff>
                  </from>
                  <to>
                    <xdr:col>13</xdr:col>
                    <xdr:colOff>251460</xdr:colOff>
                    <xdr:row>66</xdr:row>
                    <xdr:rowOff>281940</xdr:rowOff>
                  </to>
                </anchor>
              </controlPr>
            </control>
          </mc:Choice>
        </mc:AlternateContent>
        <mc:AlternateContent xmlns:mc="http://schemas.openxmlformats.org/markup-compatibility/2006">
          <mc:Choice Requires="x14">
            <control shapeId="463173" r:id="rId328" name="Option Button 325">
              <controlPr defaultSize="0" autoFill="0" autoLine="0" autoPict="0">
                <anchor moveWithCells="1">
                  <from>
                    <xdr:col>15</xdr:col>
                    <xdr:colOff>22860</xdr:colOff>
                    <xdr:row>66</xdr:row>
                    <xdr:rowOff>160020</xdr:rowOff>
                  </from>
                  <to>
                    <xdr:col>15</xdr:col>
                    <xdr:colOff>236220</xdr:colOff>
                    <xdr:row>66</xdr:row>
                    <xdr:rowOff>281940</xdr:rowOff>
                  </to>
                </anchor>
              </controlPr>
            </control>
          </mc:Choice>
        </mc:AlternateContent>
        <mc:AlternateContent xmlns:mc="http://schemas.openxmlformats.org/markup-compatibility/2006">
          <mc:Choice Requires="x14">
            <control shapeId="463174" r:id="rId329" name="Group Box 326">
              <controlPr defaultSize="0" print="0" autoFill="0" autoPict="0">
                <anchor moveWithCells="1">
                  <from>
                    <xdr:col>6</xdr:col>
                    <xdr:colOff>45720</xdr:colOff>
                    <xdr:row>67</xdr:row>
                    <xdr:rowOff>121920</xdr:rowOff>
                  </from>
                  <to>
                    <xdr:col>16</xdr:col>
                    <xdr:colOff>53340</xdr:colOff>
                    <xdr:row>68</xdr:row>
                    <xdr:rowOff>0</xdr:rowOff>
                  </to>
                </anchor>
              </controlPr>
            </control>
          </mc:Choice>
        </mc:AlternateContent>
        <mc:AlternateContent xmlns:mc="http://schemas.openxmlformats.org/markup-compatibility/2006">
          <mc:Choice Requires="x14">
            <control shapeId="463175" r:id="rId330" name="Option Button 327">
              <controlPr defaultSize="0" autoFill="0" autoLine="0" autoPict="0">
                <anchor moveWithCells="1">
                  <from>
                    <xdr:col>7</xdr:col>
                    <xdr:colOff>60960</xdr:colOff>
                    <xdr:row>67</xdr:row>
                    <xdr:rowOff>152400</xdr:rowOff>
                  </from>
                  <to>
                    <xdr:col>7</xdr:col>
                    <xdr:colOff>281940</xdr:colOff>
                    <xdr:row>67</xdr:row>
                    <xdr:rowOff>281940</xdr:rowOff>
                  </to>
                </anchor>
              </controlPr>
            </control>
          </mc:Choice>
        </mc:AlternateContent>
        <mc:AlternateContent xmlns:mc="http://schemas.openxmlformats.org/markup-compatibility/2006">
          <mc:Choice Requires="x14">
            <control shapeId="463176" r:id="rId331" name="Option Button 328">
              <controlPr defaultSize="0" autoFill="0" autoLine="0" autoPict="0">
                <anchor moveWithCells="1">
                  <from>
                    <xdr:col>9</xdr:col>
                    <xdr:colOff>45720</xdr:colOff>
                    <xdr:row>67</xdr:row>
                    <xdr:rowOff>152400</xdr:rowOff>
                  </from>
                  <to>
                    <xdr:col>9</xdr:col>
                    <xdr:colOff>266700</xdr:colOff>
                    <xdr:row>67</xdr:row>
                    <xdr:rowOff>281940</xdr:rowOff>
                  </to>
                </anchor>
              </controlPr>
            </control>
          </mc:Choice>
        </mc:AlternateContent>
        <mc:AlternateContent xmlns:mc="http://schemas.openxmlformats.org/markup-compatibility/2006">
          <mc:Choice Requires="x14">
            <control shapeId="463177" r:id="rId332" name="Option Button 329">
              <controlPr defaultSize="0" autoFill="0" autoLine="0" autoPict="0">
                <anchor moveWithCells="1">
                  <from>
                    <xdr:col>11</xdr:col>
                    <xdr:colOff>38100</xdr:colOff>
                    <xdr:row>67</xdr:row>
                    <xdr:rowOff>152400</xdr:rowOff>
                  </from>
                  <to>
                    <xdr:col>11</xdr:col>
                    <xdr:colOff>259080</xdr:colOff>
                    <xdr:row>67</xdr:row>
                    <xdr:rowOff>281940</xdr:rowOff>
                  </to>
                </anchor>
              </controlPr>
            </control>
          </mc:Choice>
        </mc:AlternateContent>
        <mc:AlternateContent xmlns:mc="http://schemas.openxmlformats.org/markup-compatibility/2006">
          <mc:Choice Requires="x14">
            <control shapeId="463178" r:id="rId333" name="Option Button 330">
              <controlPr defaultSize="0" autoFill="0" autoLine="0" autoPict="0">
                <anchor moveWithCells="1">
                  <from>
                    <xdr:col>13</xdr:col>
                    <xdr:colOff>30480</xdr:colOff>
                    <xdr:row>67</xdr:row>
                    <xdr:rowOff>152400</xdr:rowOff>
                  </from>
                  <to>
                    <xdr:col>13</xdr:col>
                    <xdr:colOff>251460</xdr:colOff>
                    <xdr:row>67</xdr:row>
                    <xdr:rowOff>281940</xdr:rowOff>
                  </to>
                </anchor>
              </controlPr>
            </control>
          </mc:Choice>
        </mc:AlternateContent>
        <mc:AlternateContent xmlns:mc="http://schemas.openxmlformats.org/markup-compatibility/2006">
          <mc:Choice Requires="x14">
            <control shapeId="463179" r:id="rId334" name="Option Button 331">
              <controlPr defaultSize="0" autoFill="0" autoLine="0" autoPict="0">
                <anchor moveWithCells="1">
                  <from>
                    <xdr:col>15</xdr:col>
                    <xdr:colOff>22860</xdr:colOff>
                    <xdr:row>67</xdr:row>
                    <xdr:rowOff>152400</xdr:rowOff>
                  </from>
                  <to>
                    <xdr:col>15</xdr:col>
                    <xdr:colOff>236220</xdr:colOff>
                    <xdr:row>67</xdr:row>
                    <xdr:rowOff>281940</xdr:rowOff>
                  </to>
                </anchor>
              </controlPr>
            </control>
          </mc:Choice>
        </mc:AlternateContent>
        <mc:AlternateContent xmlns:mc="http://schemas.openxmlformats.org/markup-compatibility/2006">
          <mc:Choice Requires="x14">
            <control shapeId="463180" r:id="rId335" name="Group Box 332">
              <controlPr defaultSize="0" print="0" autoFill="0" autoPict="0">
                <anchor moveWithCells="1">
                  <from>
                    <xdr:col>6</xdr:col>
                    <xdr:colOff>45720</xdr:colOff>
                    <xdr:row>68</xdr:row>
                    <xdr:rowOff>121920</xdr:rowOff>
                  </from>
                  <to>
                    <xdr:col>16</xdr:col>
                    <xdr:colOff>53340</xdr:colOff>
                    <xdr:row>69</xdr:row>
                    <xdr:rowOff>0</xdr:rowOff>
                  </to>
                </anchor>
              </controlPr>
            </control>
          </mc:Choice>
        </mc:AlternateContent>
        <mc:AlternateContent xmlns:mc="http://schemas.openxmlformats.org/markup-compatibility/2006">
          <mc:Choice Requires="x14">
            <control shapeId="463181" r:id="rId336" name="Option Button 333">
              <controlPr defaultSize="0" autoFill="0" autoLine="0" autoPict="0">
                <anchor moveWithCells="1">
                  <from>
                    <xdr:col>7</xdr:col>
                    <xdr:colOff>60960</xdr:colOff>
                    <xdr:row>68</xdr:row>
                    <xdr:rowOff>152400</xdr:rowOff>
                  </from>
                  <to>
                    <xdr:col>7</xdr:col>
                    <xdr:colOff>281940</xdr:colOff>
                    <xdr:row>68</xdr:row>
                    <xdr:rowOff>281940</xdr:rowOff>
                  </to>
                </anchor>
              </controlPr>
            </control>
          </mc:Choice>
        </mc:AlternateContent>
        <mc:AlternateContent xmlns:mc="http://schemas.openxmlformats.org/markup-compatibility/2006">
          <mc:Choice Requires="x14">
            <control shapeId="463182" r:id="rId337" name="Option Button 334">
              <controlPr defaultSize="0" autoFill="0" autoLine="0" autoPict="0">
                <anchor moveWithCells="1">
                  <from>
                    <xdr:col>9</xdr:col>
                    <xdr:colOff>45720</xdr:colOff>
                    <xdr:row>68</xdr:row>
                    <xdr:rowOff>152400</xdr:rowOff>
                  </from>
                  <to>
                    <xdr:col>9</xdr:col>
                    <xdr:colOff>266700</xdr:colOff>
                    <xdr:row>68</xdr:row>
                    <xdr:rowOff>281940</xdr:rowOff>
                  </to>
                </anchor>
              </controlPr>
            </control>
          </mc:Choice>
        </mc:AlternateContent>
        <mc:AlternateContent xmlns:mc="http://schemas.openxmlformats.org/markup-compatibility/2006">
          <mc:Choice Requires="x14">
            <control shapeId="463183" r:id="rId338" name="Option Button 335">
              <controlPr defaultSize="0" autoFill="0" autoLine="0" autoPict="0">
                <anchor moveWithCells="1">
                  <from>
                    <xdr:col>11</xdr:col>
                    <xdr:colOff>38100</xdr:colOff>
                    <xdr:row>68</xdr:row>
                    <xdr:rowOff>152400</xdr:rowOff>
                  </from>
                  <to>
                    <xdr:col>11</xdr:col>
                    <xdr:colOff>259080</xdr:colOff>
                    <xdr:row>68</xdr:row>
                    <xdr:rowOff>281940</xdr:rowOff>
                  </to>
                </anchor>
              </controlPr>
            </control>
          </mc:Choice>
        </mc:AlternateContent>
        <mc:AlternateContent xmlns:mc="http://schemas.openxmlformats.org/markup-compatibility/2006">
          <mc:Choice Requires="x14">
            <control shapeId="463184" r:id="rId339" name="Option Button 336">
              <controlPr defaultSize="0" autoFill="0" autoLine="0" autoPict="0">
                <anchor moveWithCells="1">
                  <from>
                    <xdr:col>13</xdr:col>
                    <xdr:colOff>30480</xdr:colOff>
                    <xdr:row>68</xdr:row>
                    <xdr:rowOff>152400</xdr:rowOff>
                  </from>
                  <to>
                    <xdr:col>13</xdr:col>
                    <xdr:colOff>251460</xdr:colOff>
                    <xdr:row>68</xdr:row>
                    <xdr:rowOff>281940</xdr:rowOff>
                  </to>
                </anchor>
              </controlPr>
            </control>
          </mc:Choice>
        </mc:AlternateContent>
        <mc:AlternateContent xmlns:mc="http://schemas.openxmlformats.org/markup-compatibility/2006">
          <mc:Choice Requires="x14">
            <control shapeId="463185" r:id="rId340" name="Option Button 337">
              <controlPr defaultSize="0" autoFill="0" autoLine="0" autoPict="0">
                <anchor moveWithCells="1">
                  <from>
                    <xdr:col>15</xdr:col>
                    <xdr:colOff>22860</xdr:colOff>
                    <xdr:row>68</xdr:row>
                    <xdr:rowOff>152400</xdr:rowOff>
                  </from>
                  <to>
                    <xdr:col>15</xdr:col>
                    <xdr:colOff>236220</xdr:colOff>
                    <xdr:row>68</xdr:row>
                    <xdr:rowOff>281940</xdr:rowOff>
                  </to>
                </anchor>
              </controlPr>
            </control>
          </mc:Choice>
        </mc:AlternateContent>
        <mc:AlternateContent xmlns:mc="http://schemas.openxmlformats.org/markup-compatibility/2006">
          <mc:Choice Requires="x14">
            <control shapeId="463186" r:id="rId341" name="Group Box 338">
              <controlPr defaultSize="0" print="0" autoFill="0" autoPict="0">
                <anchor moveWithCells="1">
                  <from>
                    <xdr:col>6</xdr:col>
                    <xdr:colOff>45720</xdr:colOff>
                    <xdr:row>69</xdr:row>
                    <xdr:rowOff>114300</xdr:rowOff>
                  </from>
                  <to>
                    <xdr:col>16</xdr:col>
                    <xdr:colOff>53340</xdr:colOff>
                    <xdr:row>69</xdr:row>
                    <xdr:rowOff>312420</xdr:rowOff>
                  </to>
                </anchor>
              </controlPr>
            </control>
          </mc:Choice>
        </mc:AlternateContent>
        <mc:AlternateContent xmlns:mc="http://schemas.openxmlformats.org/markup-compatibility/2006">
          <mc:Choice Requires="x14">
            <control shapeId="463187" r:id="rId342" name="Option Button 339">
              <controlPr defaultSize="0" autoFill="0" autoLine="0" autoPict="0">
                <anchor moveWithCells="1">
                  <from>
                    <xdr:col>7</xdr:col>
                    <xdr:colOff>60960</xdr:colOff>
                    <xdr:row>69</xdr:row>
                    <xdr:rowOff>152400</xdr:rowOff>
                  </from>
                  <to>
                    <xdr:col>7</xdr:col>
                    <xdr:colOff>281940</xdr:colOff>
                    <xdr:row>69</xdr:row>
                    <xdr:rowOff>274320</xdr:rowOff>
                  </to>
                </anchor>
              </controlPr>
            </control>
          </mc:Choice>
        </mc:AlternateContent>
        <mc:AlternateContent xmlns:mc="http://schemas.openxmlformats.org/markup-compatibility/2006">
          <mc:Choice Requires="x14">
            <control shapeId="463188" r:id="rId343" name="Option Button 340">
              <controlPr defaultSize="0" autoFill="0" autoLine="0" autoPict="0">
                <anchor moveWithCells="1">
                  <from>
                    <xdr:col>9</xdr:col>
                    <xdr:colOff>45720</xdr:colOff>
                    <xdr:row>69</xdr:row>
                    <xdr:rowOff>152400</xdr:rowOff>
                  </from>
                  <to>
                    <xdr:col>9</xdr:col>
                    <xdr:colOff>266700</xdr:colOff>
                    <xdr:row>69</xdr:row>
                    <xdr:rowOff>274320</xdr:rowOff>
                  </to>
                </anchor>
              </controlPr>
            </control>
          </mc:Choice>
        </mc:AlternateContent>
        <mc:AlternateContent xmlns:mc="http://schemas.openxmlformats.org/markup-compatibility/2006">
          <mc:Choice Requires="x14">
            <control shapeId="463189" r:id="rId344" name="Option Button 341">
              <controlPr defaultSize="0" autoFill="0" autoLine="0" autoPict="0">
                <anchor moveWithCells="1">
                  <from>
                    <xdr:col>11</xdr:col>
                    <xdr:colOff>38100</xdr:colOff>
                    <xdr:row>69</xdr:row>
                    <xdr:rowOff>152400</xdr:rowOff>
                  </from>
                  <to>
                    <xdr:col>11</xdr:col>
                    <xdr:colOff>259080</xdr:colOff>
                    <xdr:row>69</xdr:row>
                    <xdr:rowOff>274320</xdr:rowOff>
                  </to>
                </anchor>
              </controlPr>
            </control>
          </mc:Choice>
        </mc:AlternateContent>
        <mc:AlternateContent xmlns:mc="http://schemas.openxmlformats.org/markup-compatibility/2006">
          <mc:Choice Requires="x14">
            <control shapeId="463190" r:id="rId345" name="Option Button 342">
              <controlPr defaultSize="0" autoFill="0" autoLine="0" autoPict="0">
                <anchor moveWithCells="1">
                  <from>
                    <xdr:col>13</xdr:col>
                    <xdr:colOff>30480</xdr:colOff>
                    <xdr:row>69</xdr:row>
                    <xdr:rowOff>152400</xdr:rowOff>
                  </from>
                  <to>
                    <xdr:col>13</xdr:col>
                    <xdr:colOff>251460</xdr:colOff>
                    <xdr:row>69</xdr:row>
                    <xdr:rowOff>274320</xdr:rowOff>
                  </to>
                </anchor>
              </controlPr>
            </control>
          </mc:Choice>
        </mc:AlternateContent>
        <mc:AlternateContent xmlns:mc="http://schemas.openxmlformats.org/markup-compatibility/2006">
          <mc:Choice Requires="x14">
            <control shapeId="463191" r:id="rId346" name="Option Button 343">
              <controlPr defaultSize="0" autoFill="0" autoLine="0" autoPict="0">
                <anchor moveWithCells="1">
                  <from>
                    <xdr:col>15</xdr:col>
                    <xdr:colOff>22860</xdr:colOff>
                    <xdr:row>69</xdr:row>
                    <xdr:rowOff>152400</xdr:rowOff>
                  </from>
                  <to>
                    <xdr:col>15</xdr:col>
                    <xdr:colOff>236220</xdr:colOff>
                    <xdr:row>69</xdr:row>
                    <xdr:rowOff>274320</xdr:rowOff>
                  </to>
                </anchor>
              </controlPr>
            </control>
          </mc:Choice>
        </mc:AlternateContent>
        <mc:AlternateContent xmlns:mc="http://schemas.openxmlformats.org/markup-compatibility/2006">
          <mc:Choice Requires="x14">
            <control shapeId="463192" r:id="rId347" name="Group Box 344">
              <controlPr defaultSize="0" print="0" autoFill="0" autoPict="0">
                <anchor moveWithCells="1">
                  <from>
                    <xdr:col>6</xdr:col>
                    <xdr:colOff>45720</xdr:colOff>
                    <xdr:row>70</xdr:row>
                    <xdr:rowOff>114300</xdr:rowOff>
                  </from>
                  <to>
                    <xdr:col>16</xdr:col>
                    <xdr:colOff>53340</xdr:colOff>
                    <xdr:row>70</xdr:row>
                    <xdr:rowOff>312420</xdr:rowOff>
                  </to>
                </anchor>
              </controlPr>
            </control>
          </mc:Choice>
        </mc:AlternateContent>
        <mc:AlternateContent xmlns:mc="http://schemas.openxmlformats.org/markup-compatibility/2006">
          <mc:Choice Requires="x14">
            <control shapeId="463193" r:id="rId348" name="Option Button 345">
              <controlPr defaultSize="0" autoFill="0" autoLine="0" autoPict="0">
                <anchor moveWithCells="1">
                  <from>
                    <xdr:col>7</xdr:col>
                    <xdr:colOff>60960</xdr:colOff>
                    <xdr:row>70</xdr:row>
                    <xdr:rowOff>152400</xdr:rowOff>
                  </from>
                  <to>
                    <xdr:col>7</xdr:col>
                    <xdr:colOff>281940</xdr:colOff>
                    <xdr:row>70</xdr:row>
                    <xdr:rowOff>274320</xdr:rowOff>
                  </to>
                </anchor>
              </controlPr>
            </control>
          </mc:Choice>
        </mc:AlternateContent>
        <mc:AlternateContent xmlns:mc="http://schemas.openxmlformats.org/markup-compatibility/2006">
          <mc:Choice Requires="x14">
            <control shapeId="463194" r:id="rId349" name="Option Button 346">
              <controlPr defaultSize="0" autoFill="0" autoLine="0" autoPict="0">
                <anchor moveWithCells="1">
                  <from>
                    <xdr:col>9</xdr:col>
                    <xdr:colOff>45720</xdr:colOff>
                    <xdr:row>70</xdr:row>
                    <xdr:rowOff>152400</xdr:rowOff>
                  </from>
                  <to>
                    <xdr:col>9</xdr:col>
                    <xdr:colOff>266700</xdr:colOff>
                    <xdr:row>70</xdr:row>
                    <xdr:rowOff>274320</xdr:rowOff>
                  </to>
                </anchor>
              </controlPr>
            </control>
          </mc:Choice>
        </mc:AlternateContent>
        <mc:AlternateContent xmlns:mc="http://schemas.openxmlformats.org/markup-compatibility/2006">
          <mc:Choice Requires="x14">
            <control shapeId="463195" r:id="rId350" name="Option Button 347">
              <controlPr defaultSize="0" autoFill="0" autoLine="0" autoPict="0">
                <anchor moveWithCells="1">
                  <from>
                    <xdr:col>11</xdr:col>
                    <xdr:colOff>38100</xdr:colOff>
                    <xdr:row>70</xdr:row>
                    <xdr:rowOff>152400</xdr:rowOff>
                  </from>
                  <to>
                    <xdr:col>11</xdr:col>
                    <xdr:colOff>259080</xdr:colOff>
                    <xdr:row>70</xdr:row>
                    <xdr:rowOff>274320</xdr:rowOff>
                  </to>
                </anchor>
              </controlPr>
            </control>
          </mc:Choice>
        </mc:AlternateContent>
        <mc:AlternateContent xmlns:mc="http://schemas.openxmlformats.org/markup-compatibility/2006">
          <mc:Choice Requires="x14">
            <control shapeId="463196" r:id="rId351" name="Option Button 348">
              <controlPr defaultSize="0" autoFill="0" autoLine="0" autoPict="0">
                <anchor moveWithCells="1">
                  <from>
                    <xdr:col>13</xdr:col>
                    <xdr:colOff>30480</xdr:colOff>
                    <xdr:row>70</xdr:row>
                    <xdr:rowOff>152400</xdr:rowOff>
                  </from>
                  <to>
                    <xdr:col>13</xdr:col>
                    <xdr:colOff>251460</xdr:colOff>
                    <xdr:row>70</xdr:row>
                    <xdr:rowOff>274320</xdr:rowOff>
                  </to>
                </anchor>
              </controlPr>
            </control>
          </mc:Choice>
        </mc:AlternateContent>
        <mc:AlternateContent xmlns:mc="http://schemas.openxmlformats.org/markup-compatibility/2006">
          <mc:Choice Requires="x14">
            <control shapeId="463197" r:id="rId352" name="Option Button 349">
              <controlPr defaultSize="0" autoFill="0" autoLine="0" autoPict="0">
                <anchor moveWithCells="1">
                  <from>
                    <xdr:col>15</xdr:col>
                    <xdr:colOff>22860</xdr:colOff>
                    <xdr:row>70</xdr:row>
                    <xdr:rowOff>152400</xdr:rowOff>
                  </from>
                  <to>
                    <xdr:col>15</xdr:col>
                    <xdr:colOff>236220</xdr:colOff>
                    <xdr:row>70</xdr:row>
                    <xdr:rowOff>274320</xdr:rowOff>
                  </to>
                </anchor>
              </controlPr>
            </control>
          </mc:Choice>
        </mc:AlternateContent>
        <mc:AlternateContent xmlns:mc="http://schemas.openxmlformats.org/markup-compatibility/2006">
          <mc:Choice Requires="x14">
            <control shapeId="463198" r:id="rId353" name="Group Box 350">
              <controlPr defaultSize="0" print="0" autoFill="0" autoPict="0">
                <anchor moveWithCells="1">
                  <from>
                    <xdr:col>6</xdr:col>
                    <xdr:colOff>45720</xdr:colOff>
                    <xdr:row>71</xdr:row>
                    <xdr:rowOff>114300</xdr:rowOff>
                  </from>
                  <to>
                    <xdr:col>16</xdr:col>
                    <xdr:colOff>53340</xdr:colOff>
                    <xdr:row>71</xdr:row>
                    <xdr:rowOff>304800</xdr:rowOff>
                  </to>
                </anchor>
              </controlPr>
            </control>
          </mc:Choice>
        </mc:AlternateContent>
        <mc:AlternateContent xmlns:mc="http://schemas.openxmlformats.org/markup-compatibility/2006">
          <mc:Choice Requires="x14">
            <control shapeId="463199" r:id="rId354" name="Option Button 351">
              <controlPr defaultSize="0" autoFill="0" autoLine="0" autoPict="0">
                <anchor moveWithCells="1">
                  <from>
                    <xdr:col>7</xdr:col>
                    <xdr:colOff>60960</xdr:colOff>
                    <xdr:row>71</xdr:row>
                    <xdr:rowOff>144780</xdr:rowOff>
                  </from>
                  <to>
                    <xdr:col>7</xdr:col>
                    <xdr:colOff>281940</xdr:colOff>
                    <xdr:row>71</xdr:row>
                    <xdr:rowOff>274320</xdr:rowOff>
                  </to>
                </anchor>
              </controlPr>
            </control>
          </mc:Choice>
        </mc:AlternateContent>
        <mc:AlternateContent xmlns:mc="http://schemas.openxmlformats.org/markup-compatibility/2006">
          <mc:Choice Requires="x14">
            <control shapeId="463200" r:id="rId355" name="Option Button 352">
              <controlPr defaultSize="0" autoFill="0" autoLine="0" autoPict="0">
                <anchor moveWithCells="1">
                  <from>
                    <xdr:col>9</xdr:col>
                    <xdr:colOff>45720</xdr:colOff>
                    <xdr:row>71</xdr:row>
                    <xdr:rowOff>144780</xdr:rowOff>
                  </from>
                  <to>
                    <xdr:col>9</xdr:col>
                    <xdr:colOff>266700</xdr:colOff>
                    <xdr:row>71</xdr:row>
                    <xdr:rowOff>274320</xdr:rowOff>
                  </to>
                </anchor>
              </controlPr>
            </control>
          </mc:Choice>
        </mc:AlternateContent>
        <mc:AlternateContent xmlns:mc="http://schemas.openxmlformats.org/markup-compatibility/2006">
          <mc:Choice Requires="x14">
            <control shapeId="463201" r:id="rId356" name="Option Button 353">
              <controlPr defaultSize="0" autoFill="0" autoLine="0" autoPict="0">
                <anchor moveWithCells="1">
                  <from>
                    <xdr:col>11</xdr:col>
                    <xdr:colOff>38100</xdr:colOff>
                    <xdr:row>71</xdr:row>
                    <xdr:rowOff>144780</xdr:rowOff>
                  </from>
                  <to>
                    <xdr:col>11</xdr:col>
                    <xdr:colOff>259080</xdr:colOff>
                    <xdr:row>71</xdr:row>
                    <xdr:rowOff>274320</xdr:rowOff>
                  </to>
                </anchor>
              </controlPr>
            </control>
          </mc:Choice>
        </mc:AlternateContent>
        <mc:AlternateContent xmlns:mc="http://schemas.openxmlformats.org/markup-compatibility/2006">
          <mc:Choice Requires="x14">
            <control shapeId="463202" r:id="rId357" name="Option Button 354">
              <controlPr defaultSize="0" autoFill="0" autoLine="0" autoPict="0">
                <anchor moveWithCells="1">
                  <from>
                    <xdr:col>13</xdr:col>
                    <xdr:colOff>30480</xdr:colOff>
                    <xdr:row>71</xdr:row>
                    <xdr:rowOff>144780</xdr:rowOff>
                  </from>
                  <to>
                    <xdr:col>13</xdr:col>
                    <xdr:colOff>251460</xdr:colOff>
                    <xdr:row>71</xdr:row>
                    <xdr:rowOff>274320</xdr:rowOff>
                  </to>
                </anchor>
              </controlPr>
            </control>
          </mc:Choice>
        </mc:AlternateContent>
        <mc:AlternateContent xmlns:mc="http://schemas.openxmlformats.org/markup-compatibility/2006">
          <mc:Choice Requires="x14">
            <control shapeId="463203" r:id="rId358" name="Option Button 355">
              <controlPr defaultSize="0" autoFill="0" autoLine="0" autoPict="0">
                <anchor moveWithCells="1">
                  <from>
                    <xdr:col>15</xdr:col>
                    <xdr:colOff>22860</xdr:colOff>
                    <xdr:row>71</xdr:row>
                    <xdr:rowOff>144780</xdr:rowOff>
                  </from>
                  <to>
                    <xdr:col>15</xdr:col>
                    <xdr:colOff>236220</xdr:colOff>
                    <xdr:row>71</xdr:row>
                    <xdr:rowOff>274320</xdr:rowOff>
                  </to>
                </anchor>
              </controlPr>
            </control>
          </mc:Choice>
        </mc:AlternateContent>
        <mc:AlternateContent xmlns:mc="http://schemas.openxmlformats.org/markup-compatibility/2006">
          <mc:Choice Requires="x14">
            <control shapeId="463204" r:id="rId359" name="Group Box 356">
              <controlPr defaultSize="0" print="0" autoFill="0" autoPict="0">
                <anchor moveWithCells="1">
                  <from>
                    <xdr:col>6</xdr:col>
                    <xdr:colOff>45720</xdr:colOff>
                    <xdr:row>72</xdr:row>
                    <xdr:rowOff>114300</xdr:rowOff>
                  </from>
                  <to>
                    <xdr:col>16</xdr:col>
                    <xdr:colOff>53340</xdr:colOff>
                    <xdr:row>72</xdr:row>
                    <xdr:rowOff>304800</xdr:rowOff>
                  </to>
                </anchor>
              </controlPr>
            </control>
          </mc:Choice>
        </mc:AlternateContent>
        <mc:AlternateContent xmlns:mc="http://schemas.openxmlformats.org/markup-compatibility/2006">
          <mc:Choice Requires="x14">
            <control shapeId="463205" r:id="rId360" name="Option Button 357">
              <controlPr defaultSize="0" autoFill="0" autoLine="0" autoPict="0">
                <anchor moveWithCells="1">
                  <from>
                    <xdr:col>7</xdr:col>
                    <xdr:colOff>60960</xdr:colOff>
                    <xdr:row>72</xdr:row>
                    <xdr:rowOff>144780</xdr:rowOff>
                  </from>
                  <to>
                    <xdr:col>7</xdr:col>
                    <xdr:colOff>281940</xdr:colOff>
                    <xdr:row>72</xdr:row>
                    <xdr:rowOff>274320</xdr:rowOff>
                  </to>
                </anchor>
              </controlPr>
            </control>
          </mc:Choice>
        </mc:AlternateContent>
        <mc:AlternateContent xmlns:mc="http://schemas.openxmlformats.org/markup-compatibility/2006">
          <mc:Choice Requires="x14">
            <control shapeId="463206" r:id="rId361" name="Option Button 358">
              <controlPr defaultSize="0" autoFill="0" autoLine="0" autoPict="0">
                <anchor moveWithCells="1">
                  <from>
                    <xdr:col>9</xdr:col>
                    <xdr:colOff>45720</xdr:colOff>
                    <xdr:row>72</xdr:row>
                    <xdr:rowOff>144780</xdr:rowOff>
                  </from>
                  <to>
                    <xdr:col>9</xdr:col>
                    <xdr:colOff>266700</xdr:colOff>
                    <xdr:row>72</xdr:row>
                    <xdr:rowOff>274320</xdr:rowOff>
                  </to>
                </anchor>
              </controlPr>
            </control>
          </mc:Choice>
        </mc:AlternateContent>
        <mc:AlternateContent xmlns:mc="http://schemas.openxmlformats.org/markup-compatibility/2006">
          <mc:Choice Requires="x14">
            <control shapeId="463207" r:id="rId362" name="Option Button 359">
              <controlPr defaultSize="0" autoFill="0" autoLine="0" autoPict="0">
                <anchor moveWithCells="1">
                  <from>
                    <xdr:col>11</xdr:col>
                    <xdr:colOff>38100</xdr:colOff>
                    <xdr:row>72</xdr:row>
                    <xdr:rowOff>144780</xdr:rowOff>
                  </from>
                  <to>
                    <xdr:col>11</xdr:col>
                    <xdr:colOff>259080</xdr:colOff>
                    <xdr:row>72</xdr:row>
                    <xdr:rowOff>274320</xdr:rowOff>
                  </to>
                </anchor>
              </controlPr>
            </control>
          </mc:Choice>
        </mc:AlternateContent>
        <mc:AlternateContent xmlns:mc="http://schemas.openxmlformats.org/markup-compatibility/2006">
          <mc:Choice Requires="x14">
            <control shapeId="463208" r:id="rId363" name="Option Button 360">
              <controlPr defaultSize="0" autoFill="0" autoLine="0" autoPict="0">
                <anchor moveWithCells="1">
                  <from>
                    <xdr:col>13</xdr:col>
                    <xdr:colOff>30480</xdr:colOff>
                    <xdr:row>72</xdr:row>
                    <xdr:rowOff>144780</xdr:rowOff>
                  </from>
                  <to>
                    <xdr:col>13</xdr:col>
                    <xdr:colOff>251460</xdr:colOff>
                    <xdr:row>72</xdr:row>
                    <xdr:rowOff>274320</xdr:rowOff>
                  </to>
                </anchor>
              </controlPr>
            </control>
          </mc:Choice>
        </mc:AlternateContent>
        <mc:AlternateContent xmlns:mc="http://schemas.openxmlformats.org/markup-compatibility/2006">
          <mc:Choice Requires="x14">
            <control shapeId="463209" r:id="rId364" name="Option Button 361">
              <controlPr defaultSize="0" autoFill="0" autoLine="0" autoPict="0">
                <anchor moveWithCells="1">
                  <from>
                    <xdr:col>15</xdr:col>
                    <xdr:colOff>22860</xdr:colOff>
                    <xdr:row>72</xdr:row>
                    <xdr:rowOff>144780</xdr:rowOff>
                  </from>
                  <to>
                    <xdr:col>15</xdr:col>
                    <xdr:colOff>236220</xdr:colOff>
                    <xdr:row>72</xdr:row>
                    <xdr:rowOff>274320</xdr:rowOff>
                  </to>
                </anchor>
              </controlPr>
            </control>
          </mc:Choice>
        </mc:AlternateContent>
        <mc:AlternateContent xmlns:mc="http://schemas.openxmlformats.org/markup-compatibility/2006">
          <mc:Choice Requires="x14">
            <control shapeId="463210" r:id="rId365" name="Group Box 362">
              <controlPr defaultSize="0" print="0" autoFill="0" autoPict="0">
                <anchor moveWithCells="1">
                  <from>
                    <xdr:col>6</xdr:col>
                    <xdr:colOff>45720</xdr:colOff>
                    <xdr:row>73</xdr:row>
                    <xdr:rowOff>114300</xdr:rowOff>
                  </from>
                  <to>
                    <xdr:col>16</xdr:col>
                    <xdr:colOff>53340</xdr:colOff>
                    <xdr:row>73</xdr:row>
                    <xdr:rowOff>304800</xdr:rowOff>
                  </to>
                </anchor>
              </controlPr>
            </control>
          </mc:Choice>
        </mc:AlternateContent>
        <mc:AlternateContent xmlns:mc="http://schemas.openxmlformats.org/markup-compatibility/2006">
          <mc:Choice Requires="x14">
            <control shapeId="463211" r:id="rId366" name="Option Button 363">
              <controlPr defaultSize="0" autoFill="0" autoLine="0" autoPict="0">
                <anchor moveWithCells="1">
                  <from>
                    <xdr:col>7</xdr:col>
                    <xdr:colOff>60960</xdr:colOff>
                    <xdr:row>73</xdr:row>
                    <xdr:rowOff>144780</xdr:rowOff>
                  </from>
                  <to>
                    <xdr:col>7</xdr:col>
                    <xdr:colOff>281940</xdr:colOff>
                    <xdr:row>73</xdr:row>
                    <xdr:rowOff>266700</xdr:rowOff>
                  </to>
                </anchor>
              </controlPr>
            </control>
          </mc:Choice>
        </mc:AlternateContent>
        <mc:AlternateContent xmlns:mc="http://schemas.openxmlformats.org/markup-compatibility/2006">
          <mc:Choice Requires="x14">
            <control shapeId="463212" r:id="rId367" name="Option Button 364">
              <controlPr defaultSize="0" autoFill="0" autoLine="0" autoPict="0">
                <anchor moveWithCells="1">
                  <from>
                    <xdr:col>9</xdr:col>
                    <xdr:colOff>45720</xdr:colOff>
                    <xdr:row>73</xdr:row>
                    <xdr:rowOff>144780</xdr:rowOff>
                  </from>
                  <to>
                    <xdr:col>9</xdr:col>
                    <xdr:colOff>266700</xdr:colOff>
                    <xdr:row>73</xdr:row>
                    <xdr:rowOff>266700</xdr:rowOff>
                  </to>
                </anchor>
              </controlPr>
            </control>
          </mc:Choice>
        </mc:AlternateContent>
        <mc:AlternateContent xmlns:mc="http://schemas.openxmlformats.org/markup-compatibility/2006">
          <mc:Choice Requires="x14">
            <control shapeId="463213" r:id="rId368" name="Option Button 365">
              <controlPr defaultSize="0" autoFill="0" autoLine="0" autoPict="0">
                <anchor moveWithCells="1">
                  <from>
                    <xdr:col>11</xdr:col>
                    <xdr:colOff>38100</xdr:colOff>
                    <xdr:row>73</xdr:row>
                    <xdr:rowOff>144780</xdr:rowOff>
                  </from>
                  <to>
                    <xdr:col>11</xdr:col>
                    <xdr:colOff>259080</xdr:colOff>
                    <xdr:row>73</xdr:row>
                    <xdr:rowOff>266700</xdr:rowOff>
                  </to>
                </anchor>
              </controlPr>
            </control>
          </mc:Choice>
        </mc:AlternateContent>
        <mc:AlternateContent xmlns:mc="http://schemas.openxmlformats.org/markup-compatibility/2006">
          <mc:Choice Requires="x14">
            <control shapeId="463214" r:id="rId369" name="Option Button 366">
              <controlPr defaultSize="0" autoFill="0" autoLine="0" autoPict="0">
                <anchor moveWithCells="1">
                  <from>
                    <xdr:col>13</xdr:col>
                    <xdr:colOff>30480</xdr:colOff>
                    <xdr:row>73</xdr:row>
                    <xdr:rowOff>144780</xdr:rowOff>
                  </from>
                  <to>
                    <xdr:col>13</xdr:col>
                    <xdr:colOff>251460</xdr:colOff>
                    <xdr:row>73</xdr:row>
                    <xdr:rowOff>266700</xdr:rowOff>
                  </to>
                </anchor>
              </controlPr>
            </control>
          </mc:Choice>
        </mc:AlternateContent>
        <mc:AlternateContent xmlns:mc="http://schemas.openxmlformats.org/markup-compatibility/2006">
          <mc:Choice Requires="x14">
            <control shapeId="463215" r:id="rId370" name="Option Button 367">
              <controlPr defaultSize="0" autoFill="0" autoLine="0" autoPict="0">
                <anchor moveWithCells="1">
                  <from>
                    <xdr:col>15</xdr:col>
                    <xdr:colOff>22860</xdr:colOff>
                    <xdr:row>73</xdr:row>
                    <xdr:rowOff>144780</xdr:rowOff>
                  </from>
                  <to>
                    <xdr:col>15</xdr:col>
                    <xdr:colOff>236220</xdr:colOff>
                    <xdr:row>73</xdr:row>
                    <xdr:rowOff>266700</xdr:rowOff>
                  </to>
                </anchor>
              </controlPr>
            </control>
          </mc:Choice>
        </mc:AlternateContent>
        <mc:AlternateContent xmlns:mc="http://schemas.openxmlformats.org/markup-compatibility/2006">
          <mc:Choice Requires="x14">
            <control shapeId="463216" r:id="rId371" name="Group Box 368">
              <controlPr defaultSize="0" print="0" autoFill="0" autoPict="0">
                <anchor moveWithCells="1">
                  <from>
                    <xdr:col>6</xdr:col>
                    <xdr:colOff>45720</xdr:colOff>
                    <xdr:row>74</xdr:row>
                    <xdr:rowOff>106680</xdr:rowOff>
                  </from>
                  <to>
                    <xdr:col>16</xdr:col>
                    <xdr:colOff>53340</xdr:colOff>
                    <xdr:row>74</xdr:row>
                    <xdr:rowOff>304800</xdr:rowOff>
                  </to>
                </anchor>
              </controlPr>
            </control>
          </mc:Choice>
        </mc:AlternateContent>
        <mc:AlternateContent xmlns:mc="http://schemas.openxmlformats.org/markup-compatibility/2006">
          <mc:Choice Requires="x14">
            <control shapeId="463217" r:id="rId372" name="Option Button 369">
              <controlPr defaultSize="0" autoFill="0" autoLine="0" autoPict="0">
                <anchor moveWithCells="1">
                  <from>
                    <xdr:col>7</xdr:col>
                    <xdr:colOff>60960</xdr:colOff>
                    <xdr:row>74</xdr:row>
                    <xdr:rowOff>144780</xdr:rowOff>
                  </from>
                  <to>
                    <xdr:col>7</xdr:col>
                    <xdr:colOff>281940</xdr:colOff>
                    <xdr:row>74</xdr:row>
                    <xdr:rowOff>266700</xdr:rowOff>
                  </to>
                </anchor>
              </controlPr>
            </control>
          </mc:Choice>
        </mc:AlternateContent>
        <mc:AlternateContent xmlns:mc="http://schemas.openxmlformats.org/markup-compatibility/2006">
          <mc:Choice Requires="x14">
            <control shapeId="463218" r:id="rId373" name="Option Button 370">
              <controlPr defaultSize="0" autoFill="0" autoLine="0" autoPict="0">
                <anchor moveWithCells="1">
                  <from>
                    <xdr:col>9</xdr:col>
                    <xdr:colOff>45720</xdr:colOff>
                    <xdr:row>74</xdr:row>
                    <xdr:rowOff>144780</xdr:rowOff>
                  </from>
                  <to>
                    <xdr:col>9</xdr:col>
                    <xdr:colOff>266700</xdr:colOff>
                    <xdr:row>74</xdr:row>
                    <xdr:rowOff>266700</xdr:rowOff>
                  </to>
                </anchor>
              </controlPr>
            </control>
          </mc:Choice>
        </mc:AlternateContent>
        <mc:AlternateContent xmlns:mc="http://schemas.openxmlformats.org/markup-compatibility/2006">
          <mc:Choice Requires="x14">
            <control shapeId="463219" r:id="rId374" name="Option Button 371">
              <controlPr defaultSize="0" autoFill="0" autoLine="0" autoPict="0">
                <anchor moveWithCells="1">
                  <from>
                    <xdr:col>11</xdr:col>
                    <xdr:colOff>38100</xdr:colOff>
                    <xdr:row>74</xdr:row>
                    <xdr:rowOff>144780</xdr:rowOff>
                  </from>
                  <to>
                    <xdr:col>11</xdr:col>
                    <xdr:colOff>259080</xdr:colOff>
                    <xdr:row>74</xdr:row>
                    <xdr:rowOff>266700</xdr:rowOff>
                  </to>
                </anchor>
              </controlPr>
            </control>
          </mc:Choice>
        </mc:AlternateContent>
        <mc:AlternateContent xmlns:mc="http://schemas.openxmlformats.org/markup-compatibility/2006">
          <mc:Choice Requires="x14">
            <control shapeId="463220" r:id="rId375" name="Option Button 372">
              <controlPr defaultSize="0" autoFill="0" autoLine="0" autoPict="0">
                <anchor moveWithCells="1">
                  <from>
                    <xdr:col>13</xdr:col>
                    <xdr:colOff>30480</xdr:colOff>
                    <xdr:row>74</xdr:row>
                    <xdr:rowOff>144780</xdr:rowOff>
                  </from>
                  <to>
                    <xdr:col>13</xdr:col>
                    <xdr:colOff>251460</xdr:colOff>
                    <xdr:row>74</xdr:row>
                    <xdr:rowOff>266700</xdr:rowOff>
                  </to>
                </anchor>
              </controlPr>
            </control>
          </mc:Choice>
        </mc:AlternateContent>
        <mc:AlternateContent xmlns:mc="http://schemas.openxmlformats.org/markup-compatibility/2006">
          <mc:Choice Requires="x14">
            <control shapeId="463221" r:id="rId376" name="Option Button 373">
              <controlPr defaultSize="0" autoFill="0" autoLine="0" autoPict="0">
                <anchor moveWithCells="1">
                  <from>
                    <xdr:col>15</xdr:col>
                    <xdr:colOff>22860</xdr:colOff>
                    <xdr:row>74</xdr:row>
                    <xdr:rowOff>144780</xdr:rowOff>
                  </from>
                  <to>
                    <xdr:col>15</xdr:col>
                    <xdr:colOff>236220</xdr:colOff>
                    <xdr:row>74</xdr:row>
                    <xdr:rowOff>266700</xdr:rowOff>
                  </to>
                </anchor>
              </controlPr>
            </control>
          </mc:Choice>
        </mc:AlternateContent>
        <mc:AlternateContent xmlns:mc="http://schemas.openxmlformats.org/markup-compatibility/2006">
          <mc:Choice Requires="x14">
            <control shapeId="463222" r:id="rId377" name="Group Box 374">
              <controlPr defaultSize="0" print="0" autoFill="0" autoPict="0">
                <anchor moveWithCells="1">
                  <from>
                    <xdr:col>6</xdr:col>
                    <xdr:colOff>45720</xdr:colOff>
                    <xdr:row>75</xdr:row>
                    <xdr:rowOff>106680</xdr:rowOff>
                  </from>
                  <to>
                    <xdr:col>16</xdr:col>
                    <xdr:colOff>53340</xdr:colOff>
                    <xdr:row>75</xdr:row>
                    <xdr:rowOff>297180</xdr:rowOff>
                  </to>
                </anchor>
              </controlPr>
            </control>
          </mc:Choice>
        </mc:AlternateContent>
        <mc:AlternateContent xmlns:mc="http://schemas.openxmlformats.org/markup-compatibility/2006">
          <mc:Choice Requires="x14">
            <control shapeId="463223" r:id="rId378" name="Option Button 375">
              <controlPr defaultSize="0" autoFill="0" autoLine="0" autoPict="0">
                <anchor moveWithCells="1">
                  <from>
                    <xdr:col>7</xdr:col>
                    <xdr:colOff>60960</xdr:colOff>
                    <xdr:row>75</xdr:row>
                    <xdr:rowOff>137160</xdr:rowOff>
                  </from>
                  <to>
                    <xdr:col>7</xdr:col>
                    <xdr:colOff>281940</xdr:colOff>
                    <xdr:row>75</xdr:row>
                    <xdr:rowOff>266700</xdr:rowOff>
                  </to>
                </anchor>
              </controlPr>
            </control>
          </mc:Choice>
        </mc:AlternateContent>
        <mc:AlternateContent xmlns:mc="http://schemas.openxmlformats.org/markup-compatibility/2006">
          <mc:Choice Requires="x14">
            <control shapeId="463224" r:id="rId379" name="Option Button 376">
              <controlPr defaultSize="0" autoFill="0" autoLine="0" autoPict="0">
                <anchor moveWithCells="1">
                  <from>
                    <xdr:col>9</xdr:col>
                    <xdr:colOff>45720</xdr:colOff>
                    <xdr:row>75</xdr:row>
                    <xdr:rowOff>137160</xdr:rowOff>
                  </from>
                  <to>
                    <xdr:col>9</xdr:col>
                    <xdr:colOff>266700</xdr:colOff>
                    <xdr:row>75</xdr:row>
                    <xdr:rowOff>266700</xdr:rowOff>
                  </to>
                </anchor>
              </controlPr>
            </control>
          </mc:Choice>
        </mc:AlternateContent>
        <mc:AlternateContent xmlns:mc="http://schemas.openxmlformats.org/markup-compatibility/2006">
          <mc:Choice Requires="x14">
            <control shapeId="463225" r:id="rId380" name="Option Button 377">
              <controlPr defaultSize="0" autoFill="0" autoLine="0" autoPict="0">
                <anchor moveWithCells="1">
                  <from>
                    <xdr:col>11</xdr:col>
                    <xdr:colOff>38100</xdr:colOff>
                    <xdr:row>75</xdr:row>
                    <xdr:rowOff>137160</xdr:rowOff>
                  </from>
                  <to>
                    <xdr:col>11</xdr:col>
                    <xdr:colOff>259080</xdr:colOff>
                    <xdr:row>75</xdr:row>
                    <xdr:rowOff>266700</xdr:rowOff>
                  </to>
                </anchor>
              </controlPr>
            </control>
          </mc:Choice>
        </mc:AlternateContent>
        <mc:AlternateContent xmlns:mc="http://schemas.openxmlformats.org/markup-compatibility/2006">
          <mc:Choice Requires="x14">
            <control shapeId="463226" r:id="rId381" name="Option Button 378">
              <controlPr defaultSize="0" autoFill="0" autoLine="0" autoPict="0">
                <anchor moveWithCells="1">
                  <from>
                    <xdr:col>13</xdr:col>
                    <xdr:colOff>30480</xdr:colOff>
                    <xdr:row>75</xdr:row>
                    <xdr:rowOff>137160</xdr:rowOff>
                  </from>
                  <to>
                    <xdr:col>13</xdr:col>
                    <xdr:colOff>251460</xdr:colOff>
                    <xdr:row>75</xdr:row>
                    <xdr:rowOff>266700</xdr:rowOff>
                  </to>
                </anchor>
              </controlPr>
            </control>
          </mc:Choice>
        </mc:AlternateContent>
        <mc:AlternateContent xmlns:mc="http://schemas.openxmlformats.org/markup-compatibility/2006">
          <mc:Choice Requires="x14">
            <control shapeId="463227" r:id="rId382" name="Option Button 379">
              <controlPr defaultSize="0" autoFill="0" autoLine="0" autoPict="0">
                <anchor moveWithCells="1">
                  <from>
                    <xdr:col>15</xdr:col>
                    <xdr:colOff>22860</xdr:colOff>
                    <xdr:row>75</xdr:row>
                    <xdr:rowOff>137160</xdr:rowOff>
                  </from>
                  <to>
                    <xdr:col>15</xdr:col>
                    <xdr:colOff>236220</xdr:colOff>
                    <xdr:row>75</xdr:row>
                    <xdr:rowOff>266700</xdr:rowOff>
                  </to>
                </anchor>
              </controlPr>
            </control>
          </mc:Choice>
        </mc:AlternateContent>
        <mc:AlternateContent xmlns:mc="http://schemas.openxmlformats.org/markup-compatibility/2006">
          <mc:Choice Requires="x14">
            <control shapeId="463228" r:id="rId383" name="Group Box 380">
              <controlPr defaultSize="0" print="0" autoFill="0" autoPict="0">
                <anchor moveWithCells="1">
                  <from>
                    <xdr:col>6</xdr:col>
                    <xdr:colOff>45720</xdr:colOff>
                    <xdr:row>76</xdr:row>
                    <xdr:rowOff>106680</xdr:rowOff>
                  </from>
                  <to>
                    <xdr:col>16</xdr:col>
                    <xdr:colOff>53340</xdr:colOff>
                    <xdr:row>76</xdr:row>
                    <xdr:rowOff>297180</xdr:rowOff>
                  </to>
                </anchor>
              </controlPr>
            </control>
          </mc:Choice>
        </mc:AlternateContent>
        <mc:AlternateContent xmlns:mc="http://schemas.openxmlformats.org/markup-compatibility/2006">
          <mc:Choice Requires="x14">
            <control shapeId="463229" r:id="rId384" name="Option Button 381">
              <controlPr defaultSize="0" autoFill="0" autoLine="0" autoPict="0">
                <anchor moveWithCells="1">
                  <from>
                    <xdr:col>7</xdr:col>
                    <xdr:colOff>60960</xdr:colOff>
                    <xdr:row>76</xdr:row>
                    <xdr:rowOff>137160</xdr:rowOff>
                  </from>
                  <to>
                    <xdr:col>7</xdr:col>
                    <xdr:colOff>281940</xdr:colOff>
                    <xdr:row>76</xdr:row>
                    <xdr:rowOff>266700</xdr:rowOff>
                  </to>
                </anchor>
              </controlPr>
            </control>
          </mc:Choice>
        </mc:AlternateContent>
        <mc:AlternateContent xmlns:mc="http://schemas.openxmlformats.org/markup-compatibility/2006">
          <mc:Choice Requires="x14">
            <control shapeId="463230" r:id="rId385" name="Option Button 382">
              <controlPr defaultSize="0" autoFill="0" autoLine="0" autoPict="0">
                <anchor moveWithCells="1">
                  <from>
                    <xdr:col>9</xdr:col>
                    <xdr:colOff>45720</xdr:colOff>
                    <xdr:row>76</xdr:row>
                    <xdr:rowOff>137160</xdr:rowOff>
                  </from>
                  <to>
                    <xdr:col>9</xdr:col>
                    <xdr:colOff>266700</xdr:colOff>
                    <xdr:row>76</xdr:row>
                    <xdr:rowOff>266700</xdr:rowOff>
                  </to>
                </anchor>
              </controlPr>
            </control>
          </mc:Choice>
        </mc:AlternateContent>
        <mc:AlternateContent xmlns:mc="http://schemas.openxmlformats.org/markup-compatibility/2006">
          <mc:Choice Requires="x14">
            <control shapeId="463231" r:id="rId386" name="Option Button 383">
              <controlPr defaultSize="0" autoFill="0" autoLine="0" autoPict="0">
                <anchor moveWithCells="1">
                  <from>
                    <xdr:col>11</xdr:col>
                    <xdr:colOff>38100</xdr:colOff>
                    <xdr:row>76</xdr:row>
                    <xdr:rowOff>137160</xdr:rowOff>
                  </from>
                  <to>
                    <xdr:col>11</xdr:col>
                    <xdr:colOff>259080</xdr:colOff>
                    <xdr:row>76</xdr:row>
                    <xdr:rowOff>266700</xdr:rowOff>
                  </to>
                </anchor>
              </controlPr>
            </control>
          </mc:Choice>
        </mc:AlternateContent>
        <mc:AlternateContent xmlns:mc="http://schemas.openxmlformats.org/markup-compatibility/2006">
          <mc:Choice Requires="x14">
            <control shapeId="463232" r:id="rId387" name="Option Button 384">
              <controlPr defaultSize="0" autoFill="0" autoLine="0" autoPict="0">
                <anchor moveWithCells="1">
                  <from>
                    <xdr:col>13</xdr:col>
                    <xdr:colOff>30480</xdr:colOff>
                    <xdr:row>76</xdr:row>
                    <xdr:rowOff>137160</xdr:rowOff>
                  </from>
                  <to>
                    <xdr:col>13</xdr:col>
                    <xdr:colOff>251460</xdr:colOff>
                    <xdr:row>76</xdr:row>
                    <xdr:rowOff>266700</xdr:rowOff>
                  </to>
                </anchor>
              </controlPr>
            </control>
          </mc:Choice>
        </mc:AlternateContent>
        <mc:AlternateContent xmlns:mc="http://schemas.openxmlformats.org/markup-compatibility/2006">
          <mc:Choice Requires="x14">
            <control shapeId="463233" r:id="rId388" name="Option Button 385">
              <controlPr defaultSize="0" autoFill="0" autoLine="0" autoPict="0">
                <anchor moveWithCells="1">
                  <from>
                    <xdr:col>15</xdr:col>
                    <xdr:colOff>22860</xdr:colOff>
                    <xdr:row>76</xdr:row>
                    <xdr:rowOff>137160</xdr:rowOff>
                  </from>
                  <to>
                    <xdr:col>15</xdr:col>
                    <xdr:colOff>236220</xdr:colOff>
                    <xdr:row>76</xdr:row>
                    <xdr:rowOff>266700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9829" id="{E749701A-5746-420B-9A4D-621C8169AD36}">
            <x14:iconSet iconSet="5Boxes">
              <x14:cfvo type="percent">
                <xm:f>0</xm:f>
              </x14:cfvo>
              <x14:cfvo type="num">
                <xm:f>3</xm:f>
              </x14:cfvo>
              <x14:cfvo type="num">
                <xm:f>6</xm:f>
              </x14:cfvo>
              <x14:cfvo type="num">
                <xm:f>9</xm:f>
              </x14:cfvo>
              <x14:cfvo type="num">
                <xm:f>10</xm:f>
              </x14:cfvo>
            </x14:iconSet>
          </x14:cfRule>
          <xm:sqref>W79:W80</xm:sqref>
        </x14:conditionalFormatting>
        <x14:conditionalFormatting xmlns:xm="http://schemas.microsoft.com/office/excel/2006/main">
          <x14:cfRule type="iconSet" priority="23" id="{D9EFC624-384B-41C2-BCBA-7B1E533CE6FA}">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Y4</xm:sqref>
        </x14:conditionalFormatting>
        <x14:conditionalFormatting xmlns:xm="http://schemas.microsoft.com/office/excel/2006/main">
          <x14:cfRule type="iconSet" priority="22" id="{092A25F9-71FD-404B-9526-01EDC75DA5B0}">
            <x14:iconSet iconSet="3Symbols2" showValue="0" custom="1">
              <x14:cfvo type="percent">
                <xm:f>0</xm:f>
              </x14:cfvo>
              <x14:cfvo type="num">
                <xm:f>0</xm:f>
              </x14:cfvo>
              <x14:cfvo type="num">
                <xm:f>1</xm:f>
              </x14:cfvo>
              <x14:cfIcon iconSet="3Symbols2" iconId="1"/>
              <x14:cfIcon iconSet="3Symbols2" iconId="0"/>
              <x14:cfIcon iconSet="3Symbols2" iconId="2"/>
            </x14:iconSet>
          </x14:cfRule>
          <xm:sqref>Y5</xm:sqref>
        </x14:conditionalFormatting>
      </x14:conditionalFormattings>
    </ext>
  </extLs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Tabelle38">
    <tabColor theme="6" tint="0.39997558519241921"/>
    <pageSetUpPr fitToPage="1"/>
  </sheetPr>
  <dimension ref="A1:O53"/>
  <sheetViews>
    <sheetView showGridLines="0" zoomScaleNormal="100" workbookViewId="0">
      <pane ySplit="5" topLeftCell="A6" activePane="bottomLeft" state="frozen"/>
      <selection activeCell="G1" sqref="G1"/>
      <selection pane="bottomLeft" activeCell="C3" sqref="C3"/>
    </sheetView>
  </sheetViews>
  <sheetFormatPr baseColWidth="10" defaultColWidth="11.44140625" defaultRowHeight="14.4" x14ac:dyDescent="0.3"/>
  <cols>
    <col min="1" max="1" width="7" style="1013" customWidth="1"/>
    <col min="2" max="2" width="4.33203125" style="1013" customWidth="1"/>
    <col min="3" max="3" width="37.109375" style="1013" customWidth="1"/>
    <col min="4" max="5" width="12" style="1013" bestFit="1" customWidth="1"/>
    <col min="6" max="6" width="33.5546875" style="1013" customWidth="1"/>
    <col min="7" max="7" width="34.33203125" style="1013" customWidth="1"/>
    <col min="8" max="8" width="7.109375" style="1013" customWidth="1"/>
    <col min="9" max="9" width="5" style="1013" customWidth="1"/>
    <col min="10" max="10" width="11.44140625" style="1013"/>
    <col min="11" max="17" width="3.44140625" style="1013" customWidth="1"/>
    <col min="18" max="18" width="11.44140625" style="1013" customWidth="1"/>
    <col min="19" max="16384" width="11.44140625" style="1013"/>
  </cols>
  <sheetData>
    <row r="1" spans="1:15" s="1010" customFormat="1" ht="44.25" customHeight="1" x14ac:dyDescent="0.3">
      <c r="A1" s="1006"/>
      <c r="B1" s="1007" t="str">
        <f ca="1">' '!A256</f>
        <v>C  O M P É T E N C E S   D E   B A S E</v>
      </c>
      <c r="C1" s="1007"/>
      <c r="D1" s="1007"/>
      <c r="E1" s="1007"/>
      <c r="F1" s="1007"/>
      <c r="G1" s="1007"/>
      <c r="H1" s="1008"/>
      <c r="I1" s="1009"/>
      <c r="J1" s="1009"/>
      <c r="K1" s="1009"/>
      <c r="L1" s="1009"/>
      <c r="M1" s="1009"/>
      <c r="N1" s="1009"/>
      <c r="O1" s="1009"/>
    </row>
    <row r="2" spans="1:15" ht="13.5" customHeight="1" x14ac:dyDescent="0.3">
      <c r="A2" s="1011"/>
      <c r="B2" s="1012"/>
    </row>
    <row r="3" spans="1:15" ht="18.75" customHeight="1" x14ac:dyDescent="0.3">
      <c r="A3" s="247"/>
      <c r="B3" s="1014"/>
      <c r="C3" s="1015" t="str">
        <f ca="1">' '!A944</f>
        <v>Nom</v>
      </c>
      <c r="E3" s="1016" t="str">
        <f>' '!C945</f>
        <v>Datum</v>
      </c>
    </row>
    <row r="4" spans="1:15" ht="11.25" customHeight="1" x14ac:dyDescent="0.3">
      <c r="A4" s="1017"/>
      <c r="B4" s="1014"/>
      <c r="C4" s="1018"/>
      <c r="D4" s="1019"/>
    </row>
    <row r="5" spans="1:15" s="1024" customFormat="1" ht="41.4" x14ac:dyDescent="0.3">
      <c r="A5" s="1013"/>
      <c r="B5" s="1020" t="str">
        <f ca="1">' '!A263</f>
        <v>No.</v>
      </c>
      <c r="C5" s="1021" t="str">
        <f ca="1">' '!A258</f>
        <v>Compétences de base</v>
      </c>
      <c r="D5" s="1022" t="str">
        <f ca="1">' '!A270</f>
        <v>Plus value pour entrepr.</v>
      </c>
      <c r="E5" s="1022" t="str">
        <f ca="1">' '!A271</f>
        <v>Difficile à substituer</v>
      </c>
      <c r="F5" s="1021" t="str">
        <f ca="1">' '!A265</f>
        <v>Chances principales</v>
      </c>
      <c r="G5" s="1021" t="str">
        <f ca="1">' '!A266</f>
        <v>Dangers principaux</v>
      </c>
      <c r="H5" s="1023" t="str">
        <f ca="1">' '!A273</f>
        <v>Statut</v>
      </c>
    </row>
    <row r="6" spans="1:15" s="1030" customFormat="1" ht="23.4" x14ac:dyDescent="0.3">
      <c r="A6" s="1013"/>
      <c r="B6" s="1025" t="s">
        <v>663</v>
      </c>
      <c r="C6" s="1026" t="s">
        <v>661</v>
      </c>
      <c r="D6" s="1027">
        <v>4</v>
      </c>
      <c r="E6" s="1027">
        <v>2</v>
      </c>
      <c r="F6" s="1026"/>
      <c r="G6" s="1028"/>
      <c r="H6" s="1029">
        <v>1</v>
      </c>
      <c r="L6" s="1031"/>
    </row>
    <row r="7" spans="1:15" s="1030" customFormat="1" ht="23.4" x14ac:dyDescent="0.3">
      <c r="A7" s="1013"/>
      <c r="B7" s="1032" t="s">
        <v>664</v>
      </c>
      <c r="C7" s="1033" t="s">
        <v>662</v>
      </c>
      <c r="D7" s="1034">
        <v>2</v>
      </c>
      <c r="E7" s="1034">
        <v>4</v>
      </c>
      <c r="F7" s="1033"/>
      <c r="G7" s="1033"/>
      <c r="H7" s="1029"/>
    </row>
    <row r="8" spans="1:15" s="1030" customFormat="1" ht="23.4" x14ac:dyDescent="0.3">
      <c r="A8" s="1013"/>
      <c r="B8" s="1025" t="s">
        <v>665</v>
      </c>
      <c r="C8" s="1026"/>
      <c r="D8" s="1027"/>
      <c r="E8" s="1027"/>
      <c r="F8" s="1026"/>
      <c r="G8" s="1028"/>
      <c r="H8" s="1029"/>
    </row>
    <row r="9" spans="1:15" s="1030" customFormat="1" ht="23.4" x14ac:dyDescent="0.3">
      <c r="A9" s="1013"/>
      <c r="B9" s="1032" t="s">
        <v>666</v>
      </c>
      <c r="C9" s="1033"/>
      <c r="D9" s="1034"/>
      <c r="E9" s="1034"/>
      <c r="F9" s="1033"/>
      <c r="G9" s="1033"/>
      <c r="H9" s="1029"/>
      <c r="N9" s="1035"/>
    </row>
    <row r="10" spans="1:15" s="1030" customFormat="1" ht="23.4" x14ac:dyDescent="0.3">
      <c r="A10" s="1013"/>
      <c r="B10" s="1025" t="s">
        <v>667</v>
      </c>
      <c r="C10" s="1026"/>
      <c r="D10" s="1027"/>
      <c r="E10" s="1027"/>
      <c r="F10" s="1026"/>
      <c r="G10" s="1028"/>
      <c r="H10" s="1029"/>
      <c r="N10" s="1013"/>
    </row>
    <row r="11" spans="1:15" s="1030" customFormat="1" ht="23.4" x14ac:dyDescent="0.3">
      <c r="A11" s="1013"/>
      <c r="B11" s="1032" t="s">
        <v>668</v>
      </c>
      <c r="C11" s="1033"/>
      <c r="D11" s="1034"/>
      <c r="E11" s="1034"/>
      <c r="F11" s="1033"/>
      <c r="G11" s="1033"/>
      <c r="H11" s="1036"/>
      <c r="N11" s="1013"/>
    </row>
    <row r="12" spans="1:15" s="1030" customFormat="1" ht="23.4" x14ac:dyDescent="0.3">
      <c r="A12" s="1013"/>
      <c r="B12" s="1025" t="s">
        <v>669</v>
      </c>
      <c r="C12" s="1026"/>
      <c r="D12" s="1027"/>
      <c r="E12" s="1027"/>
      <c r="F12" s="1026"/>
      <c r="G12" s="1026"/>
      <c r="H12" s="1029"/>
      <c r="N12" s="1013"/>
    </row>
    <row r="13" spans="1:15" s="1030" customFormat="1" ht="23.4" x14ac:dyDescent="0.3">
      <c r="A13" s="1013"/>
      <c r="B13" s="1032" t="s">
        <v>670</v>
      </c>
      <c r="C13" s="1033"/>
      <c r="D13" s="1027"/>
      <c r="E13" s="1027"/>
      <c r="F13" s="1033"/>
      <c r="G13" s="1033"/>
      <c r="H13" s="1036"/>
      <c r="N13" s="1013"/>
    </row>
    <row r="14" spans="1:15" s="1030" customFormat="1" ht="23.4" x14ac:dyDescent="0.3">
      <c r="A14" s="1013"/>
      <c r="B14" s="1025" t="s">
        <v>671</v>
      </c>
      <c r="C14" s="1026"/>
      <c r="D14" s="1027"/>
      <c r="E14" s="1027"/>
      <c r="F14" s="1026"/>
      <c r="G14" s="1026"/>
      <c r="H14" s="1036"/>
      <c r="N14" s="1013"/>
    </row>
    <row r="15" spans="1:15" s="1030" customFormat="1" ht="23.4" x14ac:dyDescent="0.3">
      <c r="A15" s="1013"/>
      <c r="B15" s="1032" t="s">
        <v>672</v>
      </c>
      <c r="C15" s="1033"/>
      <c r="D15" s="1027"/>
      <c r="E15" s="1027"/>
      <c r="F15" s="1033"/>
      <c r="G15" s="1033"/>
      <c r="H15" s="1036"/>
      <c r="N15" s="1013"/>
    </row>
    <row r="16" spans="1:15" ht="23.4" x14ac:dyDescent="0.3">
      <c r="B16" s="1025" t="s">
        <v>673</v>
      </c>
      <c r="C16" s="1026"/>
      <c r="D16" s="1027"/>
      <c r="E16" s="1027"/>
      <c r="F16" s="1026"/>
      <c r="G16" s="1026"/>
      <c r="H16" s="1036"/>
    </row>
    <row r="17" spans="2:8" ht="23.4" x14ac:dyDescent="0.3">
      <c r="B17" s="1037" t="s">
        <v>674</v>
      </c>
      <c r="C17" s="1038"/>
      <c r="D17" s="1039"/>
      <c r="E17" s="1039"/>
      <c r="F17" s="1038"/>
      <c r="G17" s="1038"/>
      <c r="H17" s="1040"/>
    </row>
    <row r="33" spans="7:7" ht="18" x14ac:dyDescent="0.35">
      <c r="G33" s="1041" t="str">
        <f t="shared" ref="G33:G44" si="0">CONCATENATE("           ",B6,"    ",C6)</f>
        <v xml:space="preserve">           C1    Competence 1</v>
      </c>
    </row>
    <row r="34" spans="7:7" ht="18" x14ac:dyDescent="0.35">
      <c r="G34" s="1041" t="str">
        <f t="shared" si="0"/>
        <v xml:space="preserve">           C2    Competence 2</v>
      </c>
    </row>
    <row r="35" spans="7:7" ht="18" x14ac:dyDescent="0.35">
      <c r="G35" s="1041" t="str">
        <f t="shared" si="0"/>
        <v xml:space="preserve">           C3    </v>
      </c>
    </row>
    <row r="36" spans="7:7" ht="18" x14ac:dyDescent="0.35">
      <c r="G36" s="1041" t="str">
        <f t="shared" si="0"/>
        <v xml:space="preserve">           C4    </v>
      </c>
    </row>
    <row r="37" spans="7:7" ht="18" x14ac:dyDescent="0.35">
      <c r="G37" s="1041" t="str">
        <f t="shared" si="0"/>
        <v xml:space="preserve">           C5    </v>
      </c>
    </row>
    <row r="38" spans="7:7" ht="18" x14ac:dyDescent="0.35">
      <c r="G38" s="1041" t="str">
        <f t="shared" si="0"/>
        <v xml:space="preserve">           C6    </v>
      </c>
    </row>
    <row r="39" spans="7:7" ht="18" x14ac:dyDescent="0.35">
      <c r="G39" s="1041" t="str">
        <f t="shared" si="0"/>
        <v xml:space="preserve">           C7    </v>
      </c>
    </row>
    <row r="40" spans="7:7" ht="18" x14ac:dyDescent="0.35">
      <c r="G40" s="1041" t="str">
        <f t="shared" si="0"/>
        <v xml:space="preserve">           C8    </v>
      </c>
    </row>
    <row r="41" spans="7:7" ht="18" x14ac:dyDescent="0.35">
      <c r="G41" s="1041" t="str">
        <f t="shared" si="0"/>
        <v xml:space="preserve">           C9    </v>
      </c>
    </row>
    <row r="42" spans="7:7" ht="18" x14ac:dyDescent="0.35">
      <c r="G42" s="1041" t="str">
        <f t="shared" si="0"/>
        <v xml:space="preserve">           C10    </v>
      </c>
    </row>
    <row r="43" spans="7:7" ht="18" x14ac:dyDescent="0.35">
      <c r="G43" s="1041" t="str">
        <f t="shared" si="0"/>
        <v xml:space="preserve">           C11    </v>
      </c>
    </row>
    <row r="44" spans="7:7" ht="18" x14ac:dyDescent="0.35">
      <c r="G44" s="1041" t="str">
        <f t="shared" si="0"/>
        <v xml:space="preserve">           C12    </v>
      </c>
    </row>
    <row r="49" spans="1:3" x14ac:dyDescent="0.3">
      <c r="B49" s="208" t="s">
        <v>3953</v>
      </c>
    </row>
    <row r="51" spans="1:3" s="1011" customFormat="1" x14ac:dyDescent="0.3"/>
    <row r="52" spans="1:3" ht="0.9" customHeight="1" x14ac:dyDescent="0.3">
      <c r="A52" s="1042"/>
    </row>
    <row r="53" spans="1:3" x14ac:dyDescent="0.3">
      <c r="C53" s="571"/>
    </row>
  </sheetData>
  <sheetProtection sheet="1" objects="1" scenarios="1" formatCells="0" formatColumns="0" formatRows="0" insertHyperlinks="0" selectLockedCells="1" sort="0" autoFilter="0"/>
  <conditionalFormatting sqref="B6:H17">
    <cfRule type="expression" dxfId="133" priority="11107">
      <formula>MOD(ROW(A2),2)=0</formula>
    </cfRule>
    <cfRule type="expression" dxfId="132" priority="11108">
      <formula>MOD(ROW(A3),2)=0</formula>
    </cfRule>
  </conditionalFormatting>
  <conditionalFormatting sqref="H6:H17">
    <cfRule type="iconSet" priority="4">
      <iconSet iconSet="3Symbols2" showValue="0" reverse="1">
        <cfvo type="percent" val="0"/>
        <cfvo type="num" val="2"/>
        <cfvo type="num" val="3"/>
      </iconSet>
    </cfRule>
  </conditionalFormatting>
  <dataValidations count="3">
    <dataValidation showInputMessage="1" showErrorMessage="1" sqref="H18:H52 D18:E23" xr:uid="{00000000-0002-0000-3000-000000000000}"/>
    <dataValidation type="list" showInputMessage="1" showErrorMessage="1" sqref="D6:E17 D24:E52" xr:uid="{00000000-0002-0000-3000-000001000000}">
      <formula1>"0,1,2,3,4"</formula1>
    </dataValidation>
    <dataValidation type="list" showInputMessage="1" showErrorMessage="1" sqref="H6:H17" xr:uid="{00000000-0002-0000-3000-000002000000}">
      <formula1>"1,2,3"</formula1>
    </dataValidation>
  </dataValidations>
  <hyperlinks>
    <hyperlink ref="B53:C53" r:id="rId1" display="© iManagement - s.imboden" xr:uid="{00000000-0004-0000-3000-000000000000}"/>
  </hyperlinks>
  <printOptions horizontalCentered="1"/>
  <pageMargins left="0.23622047244094491" right="0.23622047244094491" top="0.19685039370078741" bottom="0.19685039370078741" header="0.19685039370078741" footer="0.19685039370078741"/>
  <pageSetup paperSize="8" orientation="portrait" r:id="rId2"/>
  <headerFooter>
    <oddFooter>&amp;L&amp;8&amp;K00-048(c) S.Imboden&amp;R&amp;8&amp;K00-048Seite &amp;P von &amp;N</oddFooter>
  </headerFooter>
  <drawing r:id="rId3"/>
  <legacyDrawing r:id="rId4"/>
  <extLst>
    <ext xmlns:x14="http://schemas.microsoft.com/office/spreadsheetml/2009/9/main" uri="{78C0D931-6437-407d-A8EE-F0AAD7539E65}">
      <x14:conditionalFormattings>
        <x14:conditionalFormatting xmlns:xm="http://schemas.microsoft.com/office/excel/2006/main">
          <x14:cfRule type="iconSet" priority="1" id="{4E54DF99-2BBD-4230-A233-1921AA7309AD}">
            <x14:iconSet iconSet="5Boxes">
              <x14:cfvo type="percent">
                <xm:f>0</xm:f>
              </x14:cfvo>
              <x14:cfvo type="num">
                <xm:f>1</xm:f>
              </x14:cfvo>
              <x14:cfvo type="num">
                <xm:f>2</xm:f>
              </x14:cfvo>
              <x14:cfvo type="num">
                <xm:f>3</xm:f>
              </x14:cfvo>
              <x14:cfvo type="num">
                <xm:f>4</xm:f>
              </x14:cfvo>
            </x14:iconSet>
          </x14:cfRule>
          <xm:sqref>D6:D17</xm:sqref>
        </x14:conditionalFormatting>
        <x14:conditionalFormatting xmlns:xm="http://schemas.microsoft.com/office/excel/2006/main">
          <x14:cfRule type="iconSet" priority="5" id="{27341D8C-947F-46CB-B642-307BD1A0E854}">
            <x14:iconSet iconSet="5Boxes">
              <x14:cfvo type="percent">
                <xm:f>0</xm:f>
              </x14:cfvo>
              <x14:cfvo type="num">
                <xm:f>1</xm:f>
              </x14:cfvo>
              <x14:cfvo type="num">
                <xm:f>2</xm:f>
              </x14:cfvo>
              <x14:cfvo type="num">
                <xm:f>3</xm:f>
              </x14:cfvo>
              <x14:cfvo type="num">
                <xm:f>4</xm:f>
              </x14:cfvo>
            </x14:iconSet>
          </x14:cfRule>
          <xm:sqref>E6:E17</xm:sqref>
        </x14:conditionalFormatting>
      </x14:conditionalFormatting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Tabelle3">
    <tabColor theme="6" tint="0.39997558519241921"/>
    <pageSetUpPr fitToPage="1"/>
  </sheetPr>
  <dimension ref="A1:M27"/>
  <sheetViews>
    <sheetView showGridLines="0" zoomScaleNormal="100" workbookViewId="0">
      <pane ySplit="5" topLeftCell="A6" activePane="bottomLeft" state="frozen"/>
      <selection activeCell="G1" sqref="G1"/>
      <selection pane="bottomLeft" activeCell="C3" sqref="C3"/>
    </sheetView>
  </sheetViews>
  <sheetFormatPr baseColWidth="10" defaultColWidth="11.44140625" defaultRowHeight="14.4" x14ac:dyDescent="0.3"/>
  <cols>
    <col min="1" max="1" width="7" style="321" customWidth="1"/>
    <col min="2" max="2" width="5.109375" style="292" customWidth="1"/>
    <col min="3" max="3" width="35.5546875" style="292" customWidth="1"/>
    <col min="4" max="4" width="10.5546875" style="292" customWidth="1"/>
    <col min="5" max="5" width="36.44140625" style="292" customWidth="1"/>
    <col min="6" max="6" width="32" style="1066" customWidth="1"/>
    <col min="7" max="7" width="22.6640625" style="1066" customWidth="1"/>
    <col min="8" max="8" width="7.5546875" style="1066" bestFit="1" customWidth="1"/>
    <col min="9" max="9" width="9.88671875" style="1066" bestFit="1" customWidth="1"/>
    <col min="10" max="10" width="8.6640625" style="1066" customWidth="1"/>
    <col min="11" max="11" width="10.109375" style="1066" bestFit="1" customWidth="1"/>
    <col min="12" max="12" width="7.44140625" style="324" customWidth="1"/>
    <col min="13" max="254" width="9.109375" style="292" customWidth="1"/>
    <col min="255" max="16384" width="11.44140625" style="292"/>
  </cols>
  <sheetData>
    <row r="1" spans="1:13" s="320" customFormat="1" ht="44.25" customHeight="1" x14ac:dyDescent="0.3">
      <c r="A1" s="317"/>
      <c r="B1" s="318" t="str">
        <f ca="1">' '!A928</f>
        <v xml:space="preserve">M E S U R E S   D E   D E V E L O P P E M E N T </v>
      </c>
      <c r="C1" s="318"/>
      <c r="D1" s="318"/>
      <c r="E1" s="318"/>
      <c r="F1" s="1043"/>
      <c r="G1" s="1043"/>
      <c r="H1" s="1043"/>
      <c r="I1" s="1043"/>
      <c r="J1" s="1043"/>
      <c r="K1" s="1043"/>
      <c r="L1" s="233"/>
    </row>
    <row r="2" spans="1:13" s="890" customFormat="1" ht="9.75" customHeight="1" x14ac:dyDescent="0.3">
      <c r="L2" s="321"/>
    </row>
    <row r="3" spans="1:13" s="890" customFormat="1" ht="14.25" customHeight="1" x14ac:dyDescent="0.3">
      <c r="B3" s="1018" t="str">
        <f ca="1">' '!A201</f>
        <v>du:</v>
      </c>
      <c r="C3" s="1044">
        <v>41640</v>
      </c>
      <c r="D3" s="1018" t="str">
        <f ca="1">' '!A202</f>
        <v>au:</v>
      </c>
      <c r="E3" s="1016">
        <v>42004</v>
      </c>
      <c r="F3" s="1018" t="str">
        <f ca="1">' '!A944</f>
        <v>Nom</v>
      </c>
      <c r="G3" s="1045" t="s">
        <v>1666</v>
      </c>
      <c r="L3" s="321"/>
    </row>
    <row r="4" spans="1:13" s="344" customFormat="1" ht="10.5" customHeight="1" x14ac:dyDescent="0.3">
      <c r="A4" s="890"/>
      <c r="B4" s="1046"/>
      <c r="D4" s="890"/>
      <c r="E4" s="890"/>
      <c r="L4" s="324"/>
    </row>
    <row r="5" spans="1:13" ht="33" customHeight="1" x14ac:dyDescent="0.3">
      <c r="B5" s="1047" t="str">
        <f ca="1">' '!A929</f>
        <v>N°</v>
      </c>
      <c r="C5" s="1048" t="str">
        <f ca="1">' '!A930</f>
        <v>Compétences que je souhaite améliorer</v>
      </c>
      <c r="D5" s="1048" t="str">
        <f ca="1">' '!A931</f>
        <v>Forme</v>
      </c>
      <c r="E5" s="1048" t="str">
        <f ca="1">' '!A932</f>
        <v>Mesure</v>
      </c>
      <c r="F5" s="1048" t="str">
        <f ca="1">' '!A937</f>
        <v>Objectif</v>
      </c>
      <c r="G5" s="1048" t="str">
        <f ca="1">' '!A938</f>
        <v>Indicateur</v>
      </c>
      <c r="H5" s="1048" t="str">
        <f ca="1">' '!A940</f>
        <v>Être</v>
      </c>
      <c r="I5" s="1048" t="str">
        <f ca="1">' '!A939</f>
        <v>Doit</v>
      </c>
      <c r="J5" s="1048" t="str">
        <f ca="1">' '!A941</f>
        <v>Atteint</v>
      </c>
      <c r="K5" s="1048" t="str">
        <f ca="1">' '!A942</f>
        <v>Délai</v>
      </c>
      <c r="L5" s="1049" t="str">
        <f ca="1">' '!A943</f>
        <v>Statut</v>
      </c>
    </row>
    <row r="6" spans="1:13" s="1058" customFormat="1" ht="28.8" x14ac:dyDescent="0.3">
      <c r="A6" s="321"/>
      <c r="B6" s="1050">
        <v>1</v>
      </c>
      <c r="C6" s="1051" t="s">
        <v>1540</v>
      </c>
      <c r="D6" s="1052" t="s">
        <v>1563</v>
      </c>
      <c r="E6" s="561" t="s">
        <v>1570</v>
      </c>
      <c r="F6" s="1051" t="s">
        <v>1572</v>
      </c>
      <c r="G6" s="1051" t="s">
        <v>1574</v>
      </c>
      <c r="H6" s="1053">
        <v>0</v>
      </c>
      <c r="I6" s="1053">
        <v>1</v>
      </c>
      <c r="J6" s="1054">
        <f>IF(OR(I6="",ISERROR(H6/I6)),"",H6/I6)</f>
        <v>0</v>
      </c>
      <c r="K6" s="1055">
        <v>41943</v>
      </c>
      <c r="L6" s="1056">
        <v>1</v>
      </c>
      <c r="M6" s="1057"/>
    </row>
    <row r="7" spans="1:13" s="1058" customFormat="1" ht="28.8" x14ac:dyDescent="0.3">
      <c r="A7" s="321"/>
      <c r="B7" s="1050">
        <v>2</v>
      </c>
      <c r="C7" s="1051" t="s">
        <v>1540</v>
      </c>
      <c r="D7" s="1052" t="s">
        <v>1564</v>
      </c>
      <c r="E7" s="561" t="s">
        <v>1571</v>
      </c>
      <c r="F7" s="1051" t="s">
        <v>1573</v>
      </c>
      <c r="G7" s="1051" t="s">
        <v>1575</v>
      </c>
      <c r="H7" s="1052">
        <v>3</v>
      </c>
      <c r="I7" s="1052">
        <v>5</v>
      </c>
      <c r="J7" s="1054">
        <f>IF(OR(I7="",ISERROR(H7/I7)),"",H7/I7)</f>
        <v>0.6</v>
      </c>
      <c r="K7" s="1055">
        <v>42004</v>
      </c>
      <c r="L7" s="1059">
        <v>1</v>
      </c>
      <c r="M7" s="1057"/>
    </row>
    <row r="8" spans="1:13" s="1058" customFormat="1" ht="15.6" x14ac:dyDescent="0.3">
      <c r="A8" s="321"/>
      <c r="B8" s="1050">
        <v>3</v>
      </c>
      <c r="C8" s="1051"/>
      <c r="D8" s="1052"/>
      <c r="E8" s="561"/>
      <c r="F8" s="1051"/>
      <c r="G8" s="1051"/>
      <c r="H8" s="1053"/>
      <c r="I8" s="1053"/>
      <c r="J8" s="1054" t="str">
        <f>IF(OR(I8="",ISERROR(H8/I8)),"",H8/I8)</f>
        <v/>
      </c>
      <c r="K8" s="1055"/>
      <c r="L8" s="1056"/>
    </row>
    <row r="9" spans="1:13" s="1058" customFormat="1" ht="15.6" x14ac:dyDescent="0.3">
      <c r="A9" s="321"/>
      <c r="B9" s="1050">
        <v>4</v>
      </c>
      <c r="C9" s="1051"/>
      <c r="D9" s="1052"/>
      <c r="E9" s="561"/>
      <c r="F9" s="1051"/>
      <c r="G9" s="1051"/>
      <c r="H9" s="1052"/>
      <c r="I9" s="1052"/>
      <c r="J9" s="1054" t="str">
        <f>IF(OR(I9="",ISERROR(H9/I9)),"",H9/I9)</f>
        <v/>
      </c>
      <c r="K9" s="1055"/>
      <c r="L9" s="1059"/>
    </row>
    <row r="10" spans="1:13" s="1058" customFormat="1" ht="15.6" x14ac:dyDescent="0.3">
      <c r="A10" s="321"/>
      <c r="B10" s="1050">
        <v>5</v>
      </c>
      <c r="C10" s="1051"/>
      <c r="D10" s="1052"/>
      <c r="E10" s="561"/>
      <c r="F10" s="1051"/>
      <c r="G10" s="1051"/>
      <c r="H10" s="1053"/>
      <c r="I10" s="1053"/>
      <c r="J10" s="1054" t="str">
        <f>IF(OR(I10="",ISERROR(H10/I10)),"",H10/I10)</f>
        <v/>
      </c>
      <c r="K10" s="1055"/>
      <c r="L10" s="1056"/>
    </row>
    <row r="11" spans="1:13" s="1058" customFormat="1" ht="15.6" x14ac:dyDescent="0.3">
      <c r="A11" s="321"/>
      <c r="B11" s="1050">
        <v>6</v>
      </c>
      <c r="C11" s="1051"/>
      <c r="D11" s="1052"/>
      <c r="E11" s="561"/>
      <c r="F11" s="1051"/>
      <c r="G11" s="1051"/>
      <c r="H11" s="1052"/>
      <c r="I11" s="1052"/>
      <c r="J11" s="1054" t="str">
        <f t="shared" ref="J11:J25" si="0">IF(OR(I11="",ISERROR(H11/I11)),"",H11/I11)</f>
        <v/>
      </c>
      <c r="K11" s="1055"/>
      <c r="L11" s="1059"/>
    </row>
    <row r="12" spans="1:13" s="1058" customFormat="1" ht="15.6" x14ac:dyDescent="0.3">
      <c r="A12" s="321"/>
      <c r="B12" s="1050">
        <v>7</v>
      </c>
      <c r="C12" s="1051"/>
      <c r="D12" s="1052"/>
      <c r="E12" s="561"/>
      <c r="F12" s="1051"/>
      <c r="G12" s="1051"/>
      <c r="H12" s="1053"/>
      <c r="I12" s="1053"/>
      <c r="J12" s="1054" t="str">
        <f t="shared" si="0"/>
        <v/>
      </c>
      <c r="K12" s="1055"/>
      <c r="L12" s="1056"/>
    </row>
    <row r="13" spans="1:13" s="1058" customFormat="1" ht="15.6" x14ac:dyDescent="0.3">
      <c r="A13" s="321"/>
      <c r="B13" s="1050">
        <v>8</v>
      </c>
      <c r="C13" s="1051"/>
      <c r="D13" s="1052"/>
      <c r="E13" s="561"/>
      <c r="F13" s="1051"/>
      <c r="G13" s="1051"/>
      <c r="H13" s="1052"/>
      <c r="I13" s="1052"/>
      <c r="J13" s="1054" t="str">
        <f t="shared" si="0"/>
        <v/>
      </c>
      <c r="K13" s="1055"/>
      <c r="L13" s="1059"/>
    </row>
    <row r="14" spans="1:13" s="1058" customFormat="1" ht="15.6" x14ac:dyDescent="0.3">
      <c r="A14" s="321"/>
      <c r="B14" s="1050">
        <v>9</v>
      </c>
      <c r="C14" s="1051"/>
      <c r="D14" s="1052"/>
      <c r="E14" s="561"/>
      <c r="F14" s="1051"/>
      <c r="G14" s="1051"/>
      <c r="H14" s="1053"/>
      <c r="I14" s="1053"/>
      <c r="J14" s="1054" t="str">
        <f t="shared" si="0"/>
        <v/>
      </c>
      <c r="K14" s="1055"/>
      <c r="L14" s="1056"/>
    </row>
    <row r="15" spans="1:13" s="1058" customFormat="1" ht="15.6" x14ac:dyDescent="0.3">
      <c r="A15" s="321"/>
      <c r="B15" s="1050">
        <v>10</v>
      </c>
      <c r="C15" s="1051"/>
      <c r="D15" s="1052"/>
      <c r="E15" s="561"/>
      <c r="F15" s="1051"/>
      <c r="G15" s="1051"/>
      <c r="H15" s="1052"/>
      <c r="I15" s="1052"/>
      <c r="J15" s="1054" t="str">
        <f t="shared" si="0"/>
        <v/>
      </c>
      <c r="K15" s="1055"/>
      <c r="L15" s="1059"/>
    </row>
    <row r="16" spans="1:13" s="1058" customFormat="1" ht="15.6" x14ac:dyDescent="0.3">
      <c r="A16" s="321"/>
      <c r="B16" s="1050">
        <v>11</v>
      </c>
      <c r="C16" s="1051"/>
      <c r="D16" s="1052"/>
      <c r="E16" s="561"/>
      <c r="F16" s="1051"/>
      <c r="G16" s="1051"/>
      <c r="H16" s="1053"/>
      <c r="I16" s="1053"/>
      <c r="J16" s="1054" t="str">
        <f t="shared" si="0"/>
        <v/>
      </c>
      <c r="K16" s="1055"/>
      <c r="L16" s="1056"/>
    </row>
    <row r="17" spans="1:12" s="1058" customFormat="1" ht="15.6" x14ac:dyDescent="0.3">
      <c r="A17" s="321"/>
      <c r="B17" s="1050">
        <v>12</v>
      </c>
      <c r="C17" s="1051"/>
      <c r="D17" s="1052"/>
      <c r="E17" s="561"/>
      <c r="F17" s="1051"/>
      <c r="G17" s="1051"/>
      <c r="H17" s="1052"/>
      <c r="I17" s="1052"/>
      <c r="J17" s="1054" t="str">
        <f t="shared" si="0"/>
        <v/>
      </c>
      <c r="K17" s="1055"/>
      <c r="L17" s="1059"/>
    </row>
    <row r="18" spans="1:12" s="1058" customFormat="1" ht="15.6" x14ac:dyDescent="0.3">
      <c r="A18" s="321"/>
      <c r="B18" s="1050">
        <v>13</v>
      </c>
      <c r="C18" s="1051"/>
      <c r="D18" s="1052"/>
      <c r="E18" s="561"/>
      <c r="F18" s="1051"/>
      <c r="G18" s="1051"/>
      <c r="H18" s="1053"/>
      <c r="I18" s="1053"/>
      <c r="J18" s="1054" t="str">
        <f t="shared" si="0"/>
        <v/>
      </c>
      <c r="K18" s="1055"/>
      <c r="L18" s="1056"/>
    </row>
    <row r="19" spans="1:12" s="1058" customFormat="1" ht="15.6" x14ac:dyDescent="0.3">
      <c r="A19" s="321"/>
      <c r="B19" s="1050">
        <v>14</v>
      </c>
      <c r="C19" s="1051"/>
      <c r="D19" s="1052"/>
      <c r="E19" s="561"/>
      <c r="F19" s="1051"/>
      <c r="G19" s="1051"/>
      <c r="H19" s="1052"/>
      <c r="I19" s="1052"/>
      <c r="J19" s="1054" t="str">
        <f t="shared" si="0"/>
        <v/>
      </c>
      <c r="K19" s="1055"/>
      <c r="L19" s="1059"/>
    </row>
    <row r="20" spans="1:12" s="1058" customFormat="1" ht="15.6" x14ac:dyDescent="0.3">
      <c r="A20" s="321"/>
      <c r="B20" s="1050">
        <v>15</v>
      </c>
      <c r="C20" s="1051"/>
      <c r="D20" s="1052"/>
      <c r="E20" s="561"/>
      <c r="F20" s="1051"/>
      <c r="G20" s="1051"/>
      <c r="H20" s="1053"/>
      <c r="I20" s="1053"/>
      <c r="J20" s="1054" t="str">
        <f t="shared" si="0"/>
        <v/>
      </c>
      <c r="K20" s="1055"/>
      <c r="L20" s="1056"/>
    </row>
    <row r="21" spans="1:12" s="1058" customFormat="1" ht="15.6" x14ac:dyDescent="0.3">
      <c r="A21" s="321"/>
      <c r="B21" s="1050">
        <v>16</v>
      </c>
      <c r="C21" s="1051"/>
      <c r="D21" s="1052"/>
      <c r="E21" s="561"/>
      <c r="F21" s="1051"/>
      <c r="G21" s="1051"/>
      <c r="H21" s="1052"/>
      <c r="I21" s="1052"/>
      <c r="J21" s="1054" t="str">
        <f t="shared" si="0"/>
        <v/>
      </c>
      <c r="K21" s="1055"/>
      <c r="L21" s="1059"/>
    </row>
    <row r="22" spans="1:12" s="1058" customFormat="1" ht="15.6" x14ac:dyDescent="0.3">
      <c r="A22" s="321"/>
      <c r="B22" s="1050">
        <v>17</v>
      </c>
      <c r="C22" s="1051"/>
      <c r="D22" s="1052"/>
      <c r="E22" s="561"/>
      <c r="F22" s="1051"/>
      <c r="G22" s="1051"/>
      <c r="H22" s="1053"/>
      <c r="I22" s="1053"/>
      <c r="J22" s="1054" t="str">
        <f t="shared" si="0"/>
        <v/>
      </c>
      <c r="K22" s="1055"/>
      <c r="L22" s="1056"/>
    </row>
    <row r="23" spans="1:12" s="1058" customFormat="1" ht="15.6" x14ac:dyDescent="0.3">
      <c r="A23" s="321"/>
      <c r="B23" s="1050">
        <v>18</v>
      </c>
      <c r="C23" s="1051"/>
      <c r="D23" s="1052"/>
      <c r="E23" s="561"/>
      <c r="F23" s="1051"/>
      <c r="G23" s="1051"/>
      <c r="H23" s="1052"/>
      <c r="I23" s="1052"/>
      <c r="J23" s="1054" t="str">
        <f t="shared" si="0"/>
        <v/>
      </c>
      <c r="K23" s="1055"/>
      <c r="L23" s="1056"/>
    </row>
    <row r="24" spans="1:12" s="1058" customFormat="1" ht="15.6" x14ac:dyDescent="0.3">
      <c r="A24" s="321"/>
      <c r="B24" s="1050">
        <v>19</v>
      </c>
      <c r="C24" s="1051"/>
      <c r="D24" s="1052"/>
      <c r="E24" s="561"/>
      <c r="F24" s="1051"/>
      <c r="G24" s="1051"/>
      <c r="H24" s="1053"/>
      <c r="I24" s="1053"/>
      <c r="J24" s="1054" t="str">
        <f t="shared" si="0"/>
        <v/>
      </c>
      <c r="K24" s="1055"/>
      <c r="L24" s="1056"/>
    </row>
    <row r="25" spans="1:12" s="1058" customFormat="1" ht="15.6" x14ac:dyDescent="0.3">
      <c r="A25" s="321"/>
      <c r="B25" s="1060">
        <v>20</v>
      </c>
      <c r="C25" s="1061"/>
      <c r="D25" s="1062"/>
      <c r="E25" s="567"/>
      <c r="F25" s="1061"/>
      <c r="G25" s="1061"/>
      <c r="H25" s="1062"/>
      <c r="I25" s="1062"/>
      <c r="J25" s="1063" t="str">
        <f t="shared" si="0"/>
        <v/>
      </c>
      <c r="K25" s="1064"/>
      <c r="L25" s="1065"/>
    </row>
    <row r="26" spans="1:12" x14ac:dyDescent="0.3">
      <c r="B26" s="208" t="s">
        <v>3953</v>
      </c>
    </row>
    <row r="27" spans="1:12" ht="0.9" customHeight="1" x14ac:dyDescent="0.3">
      <c r="A27" s="525"/>
    </row>
  </sheetData>
  <sheetProtection sheet="1" objects="1" scenarios="1" formatCells="0" formatColumns="0" formatRows="0" insertHyperlinks="0" selectLockedCells="1" sort="0" autoFilter="0"/>
  <conditionalFormatting sqref="B6:L25">
    <cfRule type="expression" dxfId="131" priority="1">
      <formula>MOD(ROW(A1),2)=0</formula>
    </cfRule>
    <cfRule type="expression" dxfId="130" priority="2">
      <formula>MOD(ROW(A2),2)=0</formula>
    </cfRule>
  </conditionalFormatting>
  <conditionalFormatting sqref="J6:J25">
    <cfRule type="iconSet" priority="7">
      <iconSet iconSet="3Symbols2">
        <cfvo type="percent" val="0"/>
        <cfvo type="num" val="0.5"/>
        <cfvo type="num" val="0.7"/>
      </iconSet>
    </cfRule>
  </conditionalFormatting>
  <dataValidations count="2">
    <dataValidation type="list" allowBlank="1" showInputMessage="1" showErrorMessage="1" sqref="L6:L25" xr:uid="{00000000-0002-0000-3100-000000000000}">
      <formula1>"1,2,3"</formula1>
    </dataValidation>
    <dataValidation errorStyle="warning" allowBlank="1" showInputMessage="1" showErrorMessage="1" sqref="E6:E25" xr:uid="{00000000-0002-0000-3100-000001000000}"/>
  </dataValidations>
  <pageMargins left="0.23622047244094491" right="0.23622047244094491" top="0.55118110236220474" bottom="0.74803149606299213" header="0.31496062992125984" footer="0.31496062992125984"/>
  <pageSetup paperSize="9" scale="75" orientation="landscape" horizontalDpi="1200" verticalDpi="1200" r:id="rId1"/>
  <headerFooter alignWithMargins="0">
    <oddFooter>&amp;L&amp;8&amp;K00-049(c)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8" id="{7DA4412A-5ECF-4D23-AE53-ABC4A979E011}">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L6:L25</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xr:uid="{00000000-0002-0000-3100-000002000000}">
          <x14:formula1>
            <xm:f>' '!$A$933:$A$936</xm:f>
          </x14:formula1>
          <xm:sqref>D6:D25</xm:sqref>
        </x14:dataValidation>
      </x14:dataValidations>
    </ext>
  </extLs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Tabelle66">
    <tabColor theme="6" tint="0.39997558519241921"/>
  </sheetPr>
  <dimension ref="A1:V95"/>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11" style="219" customWidth="1"/>
    <col min="17" max="17" width="3.44140625" style="219" customWidth="1"/>
    <col min="18" max="18" width="2" style="219" customWidth="1"/>
    <col min="19" max="16384" width="11.44140625" style="219"/>
  </cols>
  <sheetData>
    <row r="1" spans="1:22" s="218" customFormat="1" ht="44.25" customHeight="1" x14ac:dyDescent="0.3">
      <c r="A1" s="912"/>
      <c r="B1" s="231" t="str">
        <f ca="1">' '!A1687</f>
        <v>Carré de communication</v>
      </c>
      <c r="C1" s="212"/>
      <c r="D1" s="212"/>
      <c r="E1" s="212"/>
      <c r="F1" s="212"/>
      <c r="G1" s="212"/>
      <c r="H1" s="212"/>
      <c r="I1" s="232"/>
      <c r="J1" s="213"/>
      <c r="K1" s="232"/>
      <c r="L1" s="232"/>
      <c r="M1" s="773"/>
      <c r="N1" s="773"/>
      <c r="O1" s="773"/>
      <c r="P1" s="773"/>
      <c r="Q1" s="233"/>
      <c r="R1" s="773"/>
      <c r="S1" s="216"/>
      <c r="T1" s="216"/>
      <c r="U1" s="216"/>
      <c r="V1" s="216"/>
    </row>
    <row r="2" spans="1:22" ht="23.25" customHeight="1" x14ac:dyDescent="0.3">
      <c r="B2" s="234"/>
      <c r="C2" s="774"/>
      <c r="D2" s="774"/>
    </row>
    <row r="3" spans="1:22" ht="15.6" x14ac:dyDescent="0.3">
      <c r="P3" s="732"/>
    </row>
    <row r="4" spans="1:22" ht="15.6" x14ac:dyDescent="0.3">
      <c r="P4" s="732"/>
    </row>
    <row r="5" spans="1:22" ht="15.6" x14ac:dyDescent="0.3">
      <c r="P5" s="733"/>
    </row>
    <row r="6" spans="1:22" ht="15.6" x14ac:dyDescent="0.3">
      <c r="P6" s="732"/>
    </row>
    <row r="7" spans="1:22" ht="15.6" x14ac:dyDescent="0.3">
      <c r="P7" s="732"/>
    </row>
    <row r="8" spans="1:22" ht="15.6" x14ac:dyDescent="0.3">
      <c r="P8" s="732"/>
    </row>
    <row r="9" spans="1:22" ht="15.6" x14ac:dyDescent="0.3">
      <c r="P9" s="294"/>
    </row>
    <row r="10" spans="1:22" ht="15.6" x14ac:dyDescent="0.3">
      <c r="P10" s="733"/>
    </row>
    <row r="11" spans="1:22" ht="15.6" x14ac:dyDescent="0.3">
      <c r="P11" s="294"/>
    </row>
    <row r="12" spans="1:22" ht="15.6" x14ac:dyDescent="0.3">
      <c r="P12" s="732"/>
    </row>
    <row r="13" spans="1:22" x14ac:dyDescent="0.3">
      <c r="M13" s="222"/>
      <c r="T13" s="217"/>
      <c r="U13" s="217"/>
    </row>
    <row r="15" spans="1:22" x14ac:dyDescent="0.3">
      <c r="U15" s="217"/>
    </row>
    <row r="22" spans="1:21" x14ac:dyDescent="0.3">
      <c r="A22" s="1067" t="s">
        <v>3953</v>
      </c>
    </row>
    <row r="24" spans="1:21" x14ac:dyDescent="0.3">
      <c r="T24" s="217"/>
    </row>
    <row r="25" spans="1:21" x14ac:dyDescent="0.3">
      <c r="S25" s="217"/>
    </row>
    <row r="26" spans="1:21" x14ac:dyDescent="0.3">
      <c r="J26" s="217"/>
      <c r="U26" s="217"/>
    </row>
    <row r="32" spans="1:21" x14ac:dyDescent="0.3">
      <c r="K32" s="217"/>
    </row>
    <row r="35" spans="3:16" ht="5.25" customHeight="1" x14ac:dyDescent="0.3"/>
    <row r="36" spans="3:16" x14ac:dyDescent="0.3">
      <c r="C36" s="217"/>
      <c r="P36" s="235"/>
    </row>
    <row r="37" spans="3:16" x14ac:dyDescent="0.3">
      <c r="P37" s="223"/>
    </row>
    <row r="38" spans="3:16" x14ac:dyDescent="0.3">
      <c r="P38" s="223"/>
    </row>
    <row r="39" spans="3:16" x14ac:dyDescent="0.3">
      <c r="E39" s="217"/>
      <c r="P39" s="217"/>
    </row>
    <row r="40" spans="3:16" x14ac:dyDescent="0.3">
      <c r="P40" s="223"/>
    </row>
    <row r="41" spans="3:16" x14ac:dyDescent="0.3">
      <c r="P41" s="223"/>
    </row>
    <row r="42" spans="3:16" x14ac:dyDescent="0.3">
      <c r="P42" s="223"/>
    </row>
    <row r="43" spans="3:16" x14ac:dyDescent="0.3">
      <c r="P43" s="223"/>
    </row>
    <row r="44" spans="3:16" x14ac:dyDescent="0.3">
      <c r="P44" s="223"/>
    </row>
    <row r="45" spans="3:16" x14ac:dyDescent="0.3">
      <c r="P45" s="223"/>
    </row>
    <row r="46" spans="3:16" x14ac:dyDescent="0.3">
      <c r="P46" s="223"/>
    </row>
    <row r="47" spans="3:16" x14ac:dyDescent="0.3">
      <c r="P47" s="223"/>
    </row>
    <row r="48" spans="3:16" x14ac:dyDescent="0.3">
      <c r="P48" s="223"/>
    </row>
    <row r="49" spans="16:16" x14ac:dyDescent="0.3">
      <c r="P49" s="223"/>
    </row>
    <row r="50" spans="16:16" x14ac:dyDescent="0.3">
      <c r="P50" s="223"/>
    </row>
    <row r="51" spans="16:16" x14ac:dyDescent="0.3">
      <c r="P51" s="223"/>
    </row>
    <row r="52" spans="16:16" x14ac:dyDescent="0.3">
      <c r="P52" s="223"/>
    </row>
    <row r="53" spans="16:16" x14ac:dyDescent="0.3">
      <c r="P53" s="223"/>
    </row>
    <row r="54" spans="16:16" x14ac:dyDescent="0.3">
      <c r="P54" s="223"/>
    </row>
    <row r="55" spans="16:16" x14ac:dyDescent="0.3">
      <c r="P55" s="223"/>
    </row>
    <row r="56" spans="16:16" x14ac:dyDescent="0.3">
      <c r="P56" s="223"/>
    </row>
    <row r="57" spans="16:16" x14ac:dyDescent="0.3">
      <c r="P57" s="223"/>
    </row>
    <row r="95" spans="5:5" ht="15.6" x14ac:dyDescent="0.3">
      <c r="E95" s="230"/>
    </row>
  </sheetData>
  <sheetProtection sheet="1" objects="1" scenarios="1" formatCells="0" formatColumns="0" formatRows="0" insertHyperlinks="0" selectLockedCells="1" sort="0" autoFilter="0"/>
  <pageMargins left="0.23622047244094491" right="0.23622047244094491" top="0.19685039370078741" bottom="0.19685039370078741" header="0.19685039370078741" footer="0.19685039370078741"/>
  <pageSetup paperSize="9" orientation="landscape" horizontalDpi="4294967293" verticalDpi="4294967293" r:id="rId1"/>
  <headerFooter>
    <oddFooter>&amp;R&amp;8&amp;K00-047Seite &amp;P von &amp;N</oddFooter>
  </headerFooter>
  <drawing r:id="rId2"/>
  <legacyDrawing r:id="rId3"/>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Tabelle67">
    <tabColor theme="6" tint="0.39997558519241921"/>
    <pageSetUpPr fitToPage="1"/>
  </sheetPr>
  <dimension ref="A1:I14"/>
  <sheetViews>
    <sheetView showGridLines="0" zoomScaleNormal="100" workbookViewId="0">
      <selection activeCell="D4" sqref="D4"/>
    </sheetView>
  </sheetViews>
  <sheetFormatPr baseColWidth="10" defaultColWidth="6.5546875" defaultRowHeight="14.4" x14ac:dyDescent="0.2"/>
  <cols>
    <col min="1" max="1" width="8.6640625" style="207" customWidth="1"/>
    <col min="2" max="2" width="48" style="207" customWidth="1"/>
    <col min="3" max="3" width="37.33203125" style="200" customWidth="1"/>
    <col min="4" max="4" width="3.5546875" style="200" bestFit="1" customWidth="1"/>
    <col min="5" max="5" width="3.6640625" style="271" hidden="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174" t="str">
        <f ca="1">' '!A1493</f>
        <v>Règles de résolution des conflits</v>
      </c>
      <c r="C1" s="267"/>
      <c r="D1" s="176"/>
      <c r="E1" s="268"/>
      <c r="F1" s="177"/>
      <c r="G1" s="177"/>
      <c r="H1" s="177"/>
      <c r="I1" s="177"/>
    </row>
    <row r="2" spans="1:9" s="181" customFormat="1" ht="27" customHeight="1" x14ac:dyDescent="0.3">
      <c r="A2" s="179"/>
      <c r="B2" s="179"/>
      <c r="D2" s="180"/>
      <c r="E2" s="269"/>
      <c r="F2" s="182"/>
      <c r="G2" s="182"/>
      <c r="H2" s="182"/>
      <c r="I2" s="182"/>
    </row>
    <row r="3" spans="1:9" ht="18" x14ac:dyDescent="0.2">
      <c r="A3" s="195"/>
      <c r="B3" s="1627" t="str">
        <f ca="1">' '!A1494</f>
        <v>Objectif suprême : situation gagnant-gagnant</v>
      </c>
      <c r="C3" s="1627"/>
      <c r="D3" s="270">
        <f>IF(E3=10,1,3)</f>
        <v>1</v>
      </c>
      <c r="E3" s="271">
        <f>SUM(D4:D13)</f>
        <v>10</v>
      </c>
    </row>
    <row r="4" spans="1:9" ht="31.5" customHeight="1" x14ac:dyDescent="0.2">
      <c r="A4" s="195">
        <v>1</v>
      </c>
      <c r="B4" s="1625" t="str">
        <f ca="1">' '!A1495</f>
        <v>Aborder le ou les conflits et inciter le groupe à le/les traiter.</v>
      </c>
      <c r="C4" s="1626"/>
      <c r="D4" s="272">
        <v>1</v>
      </c>
    </row>
    <row r="5" spans="1:9" ht="31.5" customHeight="1" x14ac:dyDescent="0.2">
      <c r="A5" s="195">
        <v>2</v>
      </c>
      <c r="B5" s="1721" t="str">
        <f ca="1">' '!A1496</f>
        <v>Commencer par les points sur lesquels il est possible de s'entendre rapidement.</v>
      </c>
      <c r="C5" s="1722"/>
      <c r="D5" s="273">
        <v>1</v>
      </c>
      <c r="H5" s="274"/>
    </row>
    <row r="6" spans="1:9" ht="31.5" customHeight="1" x14ac:dyDescent="0.2">
      <c r="A6" s="195">
        <v>3</v>
      </c>
      <c r="B6" s="1721" t="str">
        <f ca="1">' '!A1497</f>
        <v>Énumérer et définir les objectifs communs avant de mettre au point les détails.</v>
      </c>
      <c r="C6" s="1722"/>
      <c r="D6" s="273">
        <v>1</v>
      </c>
    </row>
    <row r="7" spans="1:9" ht="31.5" customHeight="1" x14ac:dyDescent="0.2">
      <c r="A7" s="195">
        <v>4</v>
      </c>
      <c r="B7" s="1721" t="str">
        <f ca="1">' '!A1498</f>
        <v>Permettre des débats aussi vastes que possible concernant les thèmes conflictuels, sans chercher à trouver des solutions de manière prématurée.</v>
      </c>
      <c r="C7" s="1722"/>
      <c r="D7" s="273">
        <v>1</v>
      </c>
    </row>
    <row r="8" spans="1:9" ht="31.5" customHeight="1" x14ac:dyDescent="0.2">
      <c r="A8" s="195">
        <v>5</v>
      </c>
      <c r="B8" s="1721" t="str">
        <f ca="1">' '!A1499</f>
        <v>Définir le déroulement des négociations avec une limitation de temps.</v>
      </c>
      <c r="C8" s="1722"/>
      <c r="D8" s="273">
        <v>1</v>
      </c>
    </row>
    <row r="9" spans="1:9" ht="31.5" customHeight="1" x14ac:dyDescent="0.2">
      <c r="A9" s="195">
        <v>6</v>
      </c>
      <c r="B9" s="1721" t="str">
        <f ca="1">' '!A1500</f>
        <v>Également inclure, dans la mesure du possible, les membres du groupe non impliqués dans le conflit.</v>
      </c>
      <c r="C9" s="1722"/>
      <c r="D9" s="273">
        <v>1</v>
      </c>
    </row>
    <row r="10" spans="1:9" ht="31.5" customHeight="1" x14ac:dyDescent="0.2">
      <c r="A10" s="195">
        <v>7</v>
      </c>
      <c r="B10" s="1721" t="str">
        <f ca="1">' '!A1501</f>
        <v>Autoriser ou encourager l'expression des émotions liées au conflit, tant qu'il ne s'agit pas de propos outrageants (réduction de la frustration)</v>
      </c>
      <c r="C10" s="1722"/>
      <c r="D10" s="273">
        <v>1</v>
      </c>
    </row>
    <row r="11" spans="1:9" ht="31.5" customHeight="1" x14ac:dyDescent="0.2">
      <c r="A11" s="195">
        <v>8</v>
      </c>
      <c r="B11" s="1721" t="str">
        <f ca="1">' '!A1502</f>
        <v>Veiller à une atmosphère détendue, non-anxiogène</v>
      </c>
      <c r="C11" s="1722"/>
      <c r="D11" s="273">
        <v>1</v>
      </c>
    </row>
    <row r="12" spans="1:9" ht="31.5" customHeight="1" x14ac:dyDescent="0.2">
      <c r="A12" s="195">
        <v>9</v>
      </c>
      <c r="B12" s="1721" t="str">
        <f ca="1">' '!A1503</f>
        <v>Veiller à échanger les rôles pour empêcher la personnification des arguments factuels.</v>
      </c>
      <c r="C12" s="1722"/>
      <c r="D12" s="273">
        <v>1</v>
      </c>
    </row>
    <row r="13" spans="1:9" ht="31.5" customHeight="1" x14ac:dyDescent="0.2">
      <c r="A13" s="195">
        <v>10</v>
      </c>
      <c r="B13" s="1723" t="str">
        <f ca="1">' '!A1504</f>
        <v>Proposer des éclaircissements en opérant la distinction entre le niveau technico-instrumental et le niveau socio-émotionnel</v>
      </c>
      <c r="C13" s="1724"/>
      <c r="D13" s="899">
        <v>1</v>
      </c>
    </row>
    <row r="14" spans="1:9" x14ac:dyDescent="0.2">
      <c r="B14" s="208" t="s">
        <v>3953</v>
      </c>
    </row>
  </sheetData>
  <sheetProtection sheet="1" objects="1" scenarios="1" formatCells="0" formatColumns="0" formatRows="0" insertHyperlinks="0" selectLockedCells="1" sort="0" autoFilter="0"/>
  <mergeCells count="11">
    <mergeCell ref="B8:C8"/>
    <mergeCell ref="B3:C3"/>
    <mergeCell ref="B4:C4"/>
    <mergeCell ref="B5:C5"/>
    <mergeCell ref="B6:C6"/>
    <mergeCell ref="B7:C7"/>
    <mergeCell ref="B9:C9"/>
    <mergeCell ref="B10:C10"/>
    <mergeCell ref="B11:C11"/>
    <mergeCell ref="B12:C12"/>
    <mergeCell ref="B13:C13"/>
  </mergeCells>
  <conditionalFormatting sqref="B4:B13">
    <cfRule type="expression" dxfId="129" priority="11069">
      <formula>MOD(ROW(A2),2)=0</formula>
    </cfRule>
    <cfRule type="expression" dxfId="128" priority="11070">
      <formula>MOD(ROW(A1),2)=0</formula>
    </cfRule>
  </conditionalFormatting>
  <conditionalFormatting sqref="D3">
    <cfRule type="expression" dxfId="127" priority="3">
      <formula>$D$3&lt;&gt;1</formula>
    </cfRule>
  </conditionalFormatting>
  <conditionalFormatting sqref="D4:D13">
    <cfRule type="expression" dxfId="126" priority="11065">
      <formula>MOD(ROW(B2),2)=0</formula>
    </cfRule>
    <cfRule type="expression" dxfId="125" priority="11066">
      <formula>MOD(ROW(B1),2)=0</formula>
    </cfRule>
  </conditionalFormatting>
  <dataValidations count="2">
    <dataValidation allowBlank="1" showInputMessage="1" showErrorMessage="1" errorTitle="Eingabefehler - Erreur de saisie" error="Bitte Datum aus der Liste wählen!_x000a_Veuillez s.v.p. choisir une date de la liste!" sqref="D1" xr:uid="{00000000-0002-0000-3300-000000000000}"/>
    <dataValidation type="list" allowBlank="1" showInputMessage="1" showErrorMessage="1" sqref="D4:D13" xr:uid="{00000000-0002-0000-3300-000001000000}">
      <formula1>"1,2,3"</formula1>
    </dataValidation>
  </dataValidations>
  <pageMargins left="3.937007874015748E-2" right="3.937007874015748E-2" top="0.15748031496062992" bottom="0.39370078740157483" header="0.31496062992125984" footer="0.11811023622047245"/>
  <pageSetup paperSize="9"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1071" id="{D0EC5043-9EEE-4AAD-975F-64BB44F7204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D4:D13</xm:sqref>
        </x14:conditionalFormatting>
      </x14:conditionalFormattings>
    </ext>
  </extLs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Tabelle68">
    <tabColor theme="6" tint="0.39997558519241921"/>
  </sheetPr>
  <dimension ref="A1:T91"/>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8.44140625" style="219" customWidth="1"/>
    <col min="2" max="2" width="2.6640625" style="219" customWidth="1"/>
    <col min="3" max="5" width="11.44140625" style="219"/>
    <col min="6" max="6" width="11.44140625" style="219" customWidth="1"/>
    <col min="7" max="11" width="11.44140625" style="219"/>
    <col min="12" max="12" width="7.33203125" style="219" customWidth="1"/>
    <col min="13" max="13" width="3" style="219" customWidth="1"/>
    <col min="14" max="14" width="11.44140625" style="219"/>
    <col min="15" max="15" width="3.109375" style="219" customWidth="1"/>
    <col min="16" max="16384" width="11.44140625" style="219"/>
  </cols>
  <sheetData>
    <row r="1" spans="1:20" s="218" customFormat="1" ht="44.25" customHeight="1" x14ac:dyDescent="0.3">
      <c r="A1" s="912"/>
      <c r="B1" s="1068" t="str">
        <f ca="1">' '!A1489</f>
        <v>R É S O L U T I O N   D E S   C O N F L I T S</v>
      </c>
      <c r="C1" s="212"/>
      <c r="D1" s="212"/>
      <c r="E1" s="212"/>
      <c r="F1" s="212"/>
      <c r="G1" s="212"/>
      <c r="H1" s="212"/>
      <c r="I1" s="212"/>
      <c r="J1" s="212"/>
      <c r="K1" s="212"/>
      <c r="L1" s="1069"/>
      <c r="M1" s="212"/>
      <c r="N1" s="212"/>
      <c r="P1" s="212"/>
      <c r="Q1" s="212"/>
      <c r="R1" s="212"/>
      <c r="S1" s="216"/>
    </row>
    <row r="2" spans="1:20" ht="23.25" customHeight="1" x14ac:dyDescent="0.3">
      <c r="B2" s="234"/>
      <c r="C2" s="220"/>
      <c r="D2" s="220"/>
    </row>
    <row r="6" spans="1:20" x14ac:dyDescent="0.3">
      <c r="O6" s="1070"/>
    </row>
    <row r="7" spans="1:20" x14ac:dyDescent="0.3">
      <c r="P7" s="217"/>
    </row>
    <row r="9" spans="1:20" x14ac:dyDescent="0.3">
      <c r="N9" s="217"/>
      <c r="R9" s="217"/>
      <c r="T9" s="221"/>
    </row>
    <row r="10" spans="1:20" x14ac:dyDescent="0.3">
      <c r="P10" s="1071"/>
    </row>
    <row r="32" spans="2:2" x14ac:dyDescent="0.3">
      <c r="B32" s="208" t="s">
        <v>3953</v>
      </c>
    </row>
    <row r="34" s="219" customFormat="1" ht="15" customHeight="1" x14ac:dyDescent="0.3"/>
    <row r="35" s="219" customFormat="1" ht="16.5" customHeight="1" x14ac:dyDescent="0.3"/>
    <row r="91" spans="5:5" ht="15.6" x14ac:dyDescent="0.3">
      <c r="E91" s="230"/>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Tabelle69">
    <tabColor theme="6" tint="0.39997558519241921"/>
  </sheetPr>
  <dimension ref="A1:T91"/>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8.44140625" style="219" customWidth="1"/>
    <col min="2" max="2" width="2.6640625" style="219" customWidth="1"/>
    <col min="3" max="5" width="11.44140625" style="219"/>
    <col min="6" max="6" width="11.44140625" style="219" customWidth="1"/>
    <col min="7" max="11" width="11.44140625" style="219"/>
    <col min="12" max="12" width="8" style="219" customWidth="1"/>
    <col min="13" max="14" width="11.44140625" style="219"/>
    <col min="15" max="15" width="3.109375" style="219" customWidth="1"/>
    <col min="16" max="16384" width="11.44140625" style="219"/>
  </cols>
  <sheetData>
    <row r="1" spans="1:20" s="218" customFormat="1" ht="44.25" customHeight="1" x14ac:dyDescent="0.3">
      <c r="A1" s="912"/>
      <c r="B1" s="1068" t="str">
        <f ca="1">' '!A1448</f>
        <v xml:space="preserve">Les quatre chambres du changement </v>
      </c>
      <c r="C1" s="212"/>
      <c r="D1" s="212"/>
      <c r="E1" s="212"/>
      <c r="F1" s="212"/>
      <c r="G1" s="212"/>
      <c r="H1" s="212"/>
      <c r="I1" s="212"/>
      <c r="J1" s="212"/>
      <c r="K1" s="212"/>
      <c r="L1" s="1069"/>
      <c r="M1" s="1072"/>
      <c r="N1" s="212"/>
      <c r="P1" s="212"/>
      <c r="Q1" s="212"/>
      <c r="R1" s="212"/>
      <c r="S1" s="216"/>
    </row>
    <row r="2" spans="1:20" ht="23.25" customHeight="1" x14ac:dyDescent="0.3">
      <c r="B2" s="234"/>
      <c r="C2" s="220"/>
      <c r="D2" s="220"/>
    </row>
    <row r="6" spans="1:20" x14ac:dyDescent="0.3">
      <c r="O6" s="1070"/>
    </row>
    <row r="9" spans="1:20" x14ac:dyDescent="0.3">
      <c r="R9" s="217"/>
      <c r="T9" s="221"/>
    </row>
    <row r="10" spans="1:20" x14ac:dyDescent="0.3">
      <c r="P10" s="1071"/>
    </row>
    <row r="32" spans="2:2" x14ac:dyDescent="0.3">
      <c r="B32" s="208" t="s">
        <v>3953</v>
      </c>
    </row>
    <row r="34" s="219" customFormat="1" ht="15" customHeight="1" x14ac:dyDescent="0.3"/>
    <row r="35" s="219" customFormat="1" ht="16.5" customHeight="1" x14ac:dyDescent="0.3"/>
    <row r="91" spans="5:5" ht="15.6" x14ac:dyDescent="0.3">
      <c r="E91" s="230"/>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Tabelle72">
    <tabColor theme="6" tint="0.39997558519241921"/>
  </sheetPr>
  <dimension ref="A1:V95"/>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11" style="219" customWidth="1"/>
    <col min="17" max="17" width="3.44140625" style="219" customWidth="1"/>
    <col min="18" max="18" width="2" style="219" customWidth="1"/>
    <col min="19" max="16384" width="11.44140625" style="219"/>
  </cols>
  <sheetData>
    <row r="1" spans="1:22" s="218" customFormat="1" ht="44.25" customHeight="1" x14ac:dyDescent="0.3">
      <c r="A1" s="912"/>
      <c r="B1" s="231" t="str">
        <f ca="1">' '!A1664</f>
        <v>E N T R E T I E N   R E L A T I F   À   U N   C O N F L I T</v>
      </c>
      <c r="C1" s="212"/>
      <c r="D1" s="212"/>
      <c r="E1" s="212"/>
      <c r="F1" s="212"/>
      <c r="G1" s="212"/>
      <c r="H1" s="212"/>
      <c r="I1" s="232"/>
      <c r="J1" s="213"/>
      <c r="K1" s="232"/>
      <c r="L1" s="232"/>
      <c r="M1" s="773"/>
      <c r="N1" s="773"/>
      <c r="O1" s="773"/>
      <c r="P1" s="773"/>
      <c r="Q1" s="233"/>
      <c r="R1" s="773"/>
      <c r="S1" s="216"/>
      <c r="T1" s="216"/>
      <c r="U1" s="216"/>
      <c r="V1" s="216"/>
    </row>
    <row r="2" spans="1:22" ht="23.25" customHeight="1" x14ac:dyDescent="0.3">
      <c r="B2" s="234"/>
      <c r="C2" s="774"/>
      <c r="D2" s="774"/>
    </row>
    <row r="3" spans="1:22" ht="15.6" x14ac:dyDescent="0.3">
      <c r="P3" s="732"/>
    </row>
    <row r="4" spans="1:22" ht="15.6" x14ac:dyDescent="0.3">
      <c r="P4" s="732"/>
    </row>
    <row r="5" spans="1:22" ht="15.6" x14ac:dyDescent="0.3">
      <c r="P5" s="733"/>
    </row>
    <row r="6" spans="1:22" ht="15.6" x14ac:dyDescent="0.3">
      <c r="P6" s="732"/>
    </row>
    <row r="7" spans="1:22" ht="15.6" x14ac:dyDescent="0.3">
      <c r="P7" s="732"/>
    </row>
    <row r="8" spans="1:22" ht="15.6" x14ac:dyDescent="0.3">
      <c r="P8" s="732"/>
    </row>
    <row r="9" spans="1:22" ht="15.6" x14ac:dyDescent="0.3">
      <c r="P9" s="294"/>
    </row>
    <row r="10" spans="1:22" ht="15.6" x14ac:dyDescent="0.3">
      <c r="P10" s="733"/>
    </row>
    <row r="11" spans="1:22" ht="15.6" x14ac:dyDescent="0.3">
      <c r="P11" s="294"/>
    </row>
    <row r="12" spans="1:22" ht="15.6" x14ac:dyDescent="0.3">
      <c r="P12" s="732"/>
    </row>
    <row r="13" spans="1:22" x14ac:dyDescent="0.3">
      <c r="M13" s="222"/>
      <c r="T13" s="217"/>
      <c r="U13" s="217"/>
    </row>
    <row r="15" spans="1:22" x14ac:dyDescent="0.3">
      <c r="U15" s="217"/>
    </row>
    <row r="24" spans="10:21" x14ac:dyDescent="0.3">
      <c r="T24" s="217"/>
    </row>
    <row r="25" spans="10:21" x14ac:dyDescent="0.3">
      <c r="S25" s="217"/>
    </row>
    <row r="26" spans="10:21" x14ac:dyDescent="0.3">
      <c r="J26" s="217"/>
      <c r="U26" s="217"/>
    </row>
    <row r="32" spans="10:21" x14ac:dyDescent="0.3">
      <c r="K32" s="217"/>
    </row>
    <row r="35" spans="1:16" ht="5.25" customHeight="1" x14ac:dyDescent="0.3"/>
    <row r="36" spans="1:16" x14ac:dyDescent="0.3">
      <c r="A36" s="1067" t="s">
        <v>3953</v>
      </c>
      <c r="C36" s="217"/>
      <c r="P36" s="235"/>
    </row>
    <row r="37" spans="1:16" x14ac:dyDescent="0.3">
      <c r="P37" s="223"/>
    </row>
    <row r="38" spans="1:16" x14ac:dyDescent="0.3">
      <c r="P38" s="223"/>
    </row>
    <row r="39" spans="1:16" x14ac:dyDescent="0.3">
      <c r="E39" s="217"/>
      <c r="P39" s="217"/>
    </row>
    <row r="40" spans="1:16" x14ac:dyDescent="0.3">
      <c r="P40" s="223"/>
    </row>
    <row r="41" spans="1:16" x14ac:dyDescent="0.3">
      <c r="P41" s="223"/>
    </row>
    <row r="42" spans="1:16" x14ac:dyDescent="0.3">
      <c r="P42" s="223"/>
    </row>
    <row r="43" spans="1:16" x14ac:dyDescent="0.3">
      <c r="P43" s="223"/>
    </row>
    <row r="44" spans="1:16" x14ac:dyDescent="0.3">
      <c r="P44" s="223"/>
    </row>
    <row r="45" spans="1:16" x14ac:dyDescent="0.3">
      <c r="P45" s="223"/>
    </row>
    <row r="46" spans="1:16" x14ac:dyDescent="0.3">
      <c r="P46" s="223"/>
    </row>
    <row r="47" spans="1:16" x14ac:dyDescent="0.3">
      <c r="P47" s="223"/>
    </row>
    <row r="48" spans="1:16" x14ac:dyDescent="0.3">
      <c r="P48" s="223"/>
    </row>
    <row r="49" spans="16:16" x14ac:dyDescent="0.3">
      <c r="P49" s="223"/>
    </row>
    <row r="50" spans="16:16" x14ac:dyDescent="0.3">
      <c r="P50" s="223"/>
    </row>
    <row r="51" spans="16:16" x14ac:dyDescent="0.3">
      <c r="P51" s="223"/>
    </row>
    <row r="52" spans="16:16" x14ac:dyDescent="0.3">
      <c r="P52" s="223"/>
    </row>
    <row r="53" spans="16:16" x14ac:dyDescent="0.3">
      <c r="P53" s="223"/>
    </row>
    <row r="54" spans="16:16" x14ac:dyDescent="0.3">
      <c r="P54" s="223"/>
    </row>
    <row r="55" spans="16:16" x14ac:dyDescent="0.3">
      <c r="P55" s="223"/>
    </row>
    <row r="56" spans="16:16" x14ac:dyDescent="0.3">
      <c r="P56" s="223"/>
    </row>
    <row r="57" spans="16:16" x14ac:dyDescent="0.3">
      <c r="P57" s="223"/>
    </row>
    <row r="95" spans="5:5" ht="15.6" x14ac:dyDescent="0.3">
      <c r="E95" s="230"/>
    </row>
  </sheetData>
  <sheetProtection sheet="1" objects="1" scenarios="1" formatCells="0" formatColumns="0" formatRows="0" insertHyperlinks="0" selectLockedCells="1" sort="0" autoFilter="0"/>
  <pageMargins left="0.23622047244094491" right="0.23622047244094491" top="0.19685039370078741" bottom="0.19685039370078741" header="0.19685039370078741" footer="0.19685039370078741"/>
  <pageSetup paperSize="9" orientation="landscape" horizontalDpi="4294967293" verticalDpi="4294967293" r:id="rId1"/>
  <headerFooter>
    <oddFooter>&amp;R&amp;8&amp;K00-047Seite &amp;P von &amp;N</oddFooter>
  </headerFooter>
  <drawing r:id="rId2"/>
  <legacyDrawing r:id="rId3"/>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Tabelle73">
    <tabColor theme="6" tint="0.39997558519241921"/>
  </sheetPr>
  <dimension ref="A1:I25"/>
  <sheetViews>
    <sheetView showGridLines="0" zoomScaleNormal="100" workbookViewId="0">
      <selection activeCell="D3" sqref="D3"/>
    </sheetView>
  </sheetViews>
  <sheetFormatPr baseColWidth="10" defaultColWidth="6.5546875" defaultRowHeight="14.4" x14ac:dyDescent="0.3"/>
  <cols>
    <col min="1" max="1" width="8.33203125" style="207" customWidth="1"/>
    <col min="2" max="2" width="3" style="200" customWidth="1"/>
    <col min="3" max="3" width="27" style="200" customWidth="1"/>
    <col min="4" max="4" width="67.6640625" style="200" customWidth="1"/>
    <col min="5" max="5" width="3.33203125" style="1093"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73"/>
      <c r="B1" s="174" t="str">
        <f ca="1">' '!A1198</f>
        <v>F O R M U L A I R E  D' E N T R E T I E N</v>
      </c>
      <c r="C1" s="175"/>
      <c r="D1" s="176"/>
      <c r="E1" s="1073"/>
      <c r="F1" s="177"/>
      <c r="G1" s="177"/>
      <c r="H1" s="177"/>
      <c r="I1" s="177"/>
    </row>
    <row r="2" spans="1:9" s="181" customFormat="1" ht="21.75" customHeight="1" x14ac:dyDescent="0.3">
      <c r="A2" s="179"/>
      <c r="B2" s="180"/>
      <c r="H2" s="182"/>
      <c r="I2" s="182"/>
    </row>
    <row r="3" spans="1:9" s="181" customFormat="1" ht="21" customHeight="1" x14ac:dyDescent="0.3">
      <c r="A3" s="179"/>
      <c r="B3" s="183" t="str">
        <f ca="1">' '!A1200</f>
        <v>Collaborateur(trice)</v>
      </c>
      <c r="C3" s="184"/>
      <c r="D3" s="185" t="s">
        <v>1598</v>
      </c>
      <c r="E3" s="1074"/>
      <c r="F3" s="186" t="str">
        <f ca="1">' '!A1207</f>
        <v>Feedback</v>
      </c>
      <c r="G3" s="186" t="str">
        <f ca="1">' '!A1215</f>
        <v>-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v>
      </c>
      <c r="H3" s="182"/>
      <c r="I3" s="182"/>
    </row>
    <row r="4" spans="1:9" s="181" customFormat="1" ht="21" customHeight="1" x14ac:dyDescent="0.3">
      <c r="A4" s="179"/>
      <c r="B4" s="187" t="str">
        <f ca="1">' '!A1201</f>
        <v>Supérieur(e) hiérarchique</v>
      </c>
      <c r="C4" s="188"/>
      <c r="D4" s="189"/>
      <c r="E4" s="1075"/>
      <c r="F4" s="186" t="str">
        <f ca="1">' '!A1208</f>
        <v>Communication</v>
      </c>
      <c r="G4" s="186" t="str">
        <f ca="1">' '!A1216</f>
        <v>- Communiquer immédiatement sa décision
- Autoriser une phase de lamentations
- Ne pas revenir sur sa décision
- Trouver ensemble des modalités de mise en œuvre</v>
      </c>
      <c r="H4" s="182"/>
      <c r="I4" s="182"/>
    </row>
    <row r="5" spans="1:9" s="181" customFormat="1" ht="21" customHeight="1" x14ac:dyDescent="0.3">
      <c r="A5" s="179"/>
      <c r="B5" s="1076" t="str">
        <f ca="1">' '!A1202</f>
        <v>Motif de l'entretien</v>
      </c>
      <c r="C5" s="1077"/>
      <c r="D5" s="190" t="s">
        <v>3361</v>
      </c>
      <c r="E5" s="1075"/>
      <c r="F5" s="186" t="str">
        <f ca="1">' '!A1209</f>
        <v>Critique</v>
      </c>
      <c r="G5" s="186" t="str">
        <f ca="1">' '!A1217</f>
        <v>- Parler du problème sans détour 
- Fournir une description détaillée de l’état des choses
- Laisser le collaborateur s’exprimer 
- Évaluer l’état des choses, notamment sur le plan émotionnel 
- Chercher des solutions et œuvrer pour la réussite 
- Terminer sur une note positive</v>
      </c>
      <c r="H5" s="182"/>
      <c r="I5" s="182"/>
    </row>
    <row r="6" spans="1:9" s="181" customFormat="1" ht="21" customHeight="1" x14ac:dyDescent="0.3">
      <c r="A6" s="179"/>
      <c r="B6" s="191" t="str">
        <f ca="1">' '!A1203</f>
        <v>Date (&amp; év. signatures)</v>
      </c>
      <c r="C6" s="192"/>
      <c r="D6" s="193">
        <v>41791</v>
      </c>
      <c r="E6" s="1078"/>
      <c r="F6" s="186" t="str">
        <f ca="1">' '!A1210</f>
        <v>Délégation</v>
      </c>
      <c r="G6" s="186" t="str">
        <f ca="1">' '!A1218</f>
        <v>- Description aussi exhaustive que possible de la mission, des attributions et de la responsabilité 
- Qui, quand, quoi, pourquoi, comment, avec quoi ?
- Exprimer ses remerciements !</v>
      </c>
      <c r="H6" s="182"/>
      <c r="I6" s="182"/>
    </row>
    <row r="7" spans="1:9" s="181" customFormat="1" ht="10.5" customHeight="1" x14ac:dyDescent="0.3">
      <c r="A7" s="179"/>
      <c r="B7" s="180"/>
      <c r="C7" s="194"/>
      <c r="D7" s="180"/>
      <c r="E7" s="269"/>
      <c r="F7" s="186" t="str">
        <f ca="1">' '!A1211</f>
        <v>Conflit</v>
      </c>
      <c r="G7" s="186" t="str">
        <f ca="1">' '!A1219</f>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H7" s="182"/>
      <c r="I7" s="182"/>
    </row>
    <row r="8" spans="1:9" ht="21.75" customHeight="1" x14ac:dyDescent="0.2">
      <c r="A8" s="195"/>
      <c r="B8" s="891"/>
      <c r="C8" s="1079" t="str">
        <f ca="1">' '!A1213</f>
        <v>Caractéristiques</v>
      </c>
      <c r="D8" s="1080" t="str">
        <f ca="1">' '!A1214</f>
        <v>(veuillez choisir un élement de la liste "Motif de l'entretien")</v>
      </c>
      <c r="E8" s="1081"/>
      <c r="F8" s="1082"/>
      <c r="G8" s="1082"/>
    </row>
    <row r="9" spans="1:9" ht="112.5" customHeight="1" x14ac:dyDescent="0.2">
      <c r="A9" s="195"/>
      <c r="B9" s="1083">
        <v>1</v>
      </c>
      <c r="C9" s="1725" t="str">
        <f ca="1">IF(D5&lt;&gt;"",VLOOKUP(D5,F3:G7,2,0)," ")</f>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D9" s="1725"/>
      <c r="E9" s="1084"/>
    </row>
    <row r="10" spans="1:9" ht="21.75" customHeight="1" x14ac:dyDescent="0.2">
      <c r="A10" s="195"/>
      <c r="B10" s="196"/>
      <c r="C10" s="197" t="str">
        <f ca="1">' '!A1220</f>
        <v>Préparation</v>
      </c>
      <c r="D10" s="198"/>
      <c r="E10" s="1081"/>
    </row>
    <row r="11" spans="1:9" ht="62.4" x14ac:dyDescent="0.2">
      <c r="A11" s="195"/>
      <c r="B11" s="201">
        <v>2</v>
      </c>
      <c r="C11" s="202" t="str">
        <f ca="1">' '!A1221</f>
        <v>Objectif de l'entretien</v>
      </c>
      <c r="D11" s="203" t="s">
        <v>342</v>
      </c>
      <c r="E11" s="1085">
        <v>1</v>
      </c>
    </row>
    <row r="12" spans="1:9" ht="109.2" x14ac:dyDescent="0.2">
      <c r="A12" s="195"/>
      <c r="B12" s="204">
        <v>3</v>
      </c>
      <c r="C12" s="1086" t="str">
        <f ca="1">' '!A1222</f>
        <v>Contenus/problèmes</v>
      </c>
      <c r="D12" s="205" t="s">
        <v>1814</v>
      </c>
      <c r="E12" s="1087">
        <v>1</v>
      </c>
    </row>
    <row r="13" spans="1:9" ht="93.6" x14ac:dyDescent="0.2">
      <c r="A13" s="195"/>
      <c r="B13" s="1088">
        <v>4</v>
      </c>
      <c r="C13" s="1089" t="str">
        <f ca="1">' '!A1223</f>
        <v>Circonstances et contexte</v>
      </c>
      <c r="D13" s="1090" t="s">
        <v>1812</v>
      </c>
      <c r="E13" s="1091">
        <v>1</v>
      </c>
    </row>
    <row r="14" spans="1:9" ht="21.75" customHeight="1" x14ac:dyDescent="0.2">
      <c r="A14" s="195"/>
      <c r="B14" s="196"/>
      <c r="C14" s="197" t="str">
        <f ca="1">' '!A1224</f>
        <v>Introduction</v>
      </c>
      <c r="D14" s="198"/>
      <c r="E14" s="1092"/>
    </row>
    <row r="15" spans="1:9" ht="62.4" x14ac:dyDescent="0.2">
      <c r="A15" s="195"/>
      <c r="B15" s="201">
        <v>5</v>
      </c>
      <c r="C15" s="202" t="str">
        <f ca="1">' '!A1225</f>
        <v>Accueil, objectif et déroulement</v>
      </c>
      <c r="D15" s="203" t="s">
        <v>342</v>
      </c>
      <c r="E15" s="1085">
        <v>1</v>
      </c>
    </row>
    <row r="16" spans="1:9" ht="62.4" x14ac:dyDescent="0.2">
      <c r="A16" s="195"/>
      <c r="B16" s="204">
        <v>6</v>
      </c>
      <c r="C16" s="1086" t="str">
        <f ca="1">' '!A1226</f>
        <v>Créer une atmosphère positive et mettre en confiance</v>
      </c>
      <c r="D16" s="205" t="s">
        <v>342</v>
      </c>
      <c r="E16" s="1087">
        <v>1</v>
      </c>
    </row>
    <row r="17" spans="1:5" ht="62.4" x14ac:dyDescent="0.2">
      <c r="A17" s="195"/>
      <c r="B17" s="1088">
        <v>7</v>
      </c>
      <c r="C17" s="1089" t="str">
        <f ca="1">' '!A1234</f>
        <v>Règles de l'entretien</v>
      </c>
      <c r="D17" s="1090" t="s">
        <v>342</v>
      </c>
      <c r="E17" s="1091">
        <v>1</v>
      </c>
    </row>
    <row r="18" spans="1:5" ht="21.75" customHeight="1" x14ac:dyDescent="0.2">
      <c r="A18" s="195"/>
      <c r="B18" s="196"/>
      <c r="C18" s="197" t="str">
        <f ca="1">' '!A1227</f>
        <v>Entretien</v>
      </c>
      <c r="D18" s="198"/>
      <c r="E18" s="1092"/>
    </row>
    <row r="19" spans="1:5" ht="46.8" x14ac:dyDescent="0.2">
      <c r="A19" s="195"/>
      <c r="B19" s="201">
        <v>8</v>
      </c>
      <c r="C19" s="202" t="str">
        <f ca="1">' '!A1228</f>
        <v>Finalité (de quoi s'agit-il ?)</v>
      </c>
      <c r="D19" s="203" t="s">
        <v>1799</v>
      </c>
      <c r="E19" s="1085">
        <v>1</v>
      </c>
    </row>
    <row r="20" spans="1:5" ht="93.6" x14ac:dyDescent="0.2">
      <c r="A20" s="195"/>
      <c r="B20" s="204">
        <v>9</v>
      </c>
      <c r="C20" s="1086" t="str">
        <f ca="1">' '!A1229</f>
        <v>Faits</v>
      </c>
      <c r="D20" s="205" t="s">
        <v>1812</v>
      </c>
      <c r="E20" s="1087">
        <v>1</v>
      </c>
    </row>
    <row r="21" spans="1:5" ht="327.60000000000002" x14ac:dyDescent="0.2">
      <c r="A21" s="195"/>
      <c r="B21" s="1088">
        <v>10</v>
      </c>
      <c r="C21" s="1089" t="str">
        <f ca="1">' '!A1230</f>
        <v>Notes d'entretien</v>
      </c>
      <c r="D21" s="1090" t="s">
        <v>1813</v>
      </c>
      <c r="E21" s="1091">
        <v>1</v>
      </c>
    </row>
    <row r="22" spans="1:5" ht="21.75" customHeight="1" x14ac:dyDescent="0.2">
      <c r="A22" s="195"/>
      <c r="B22" s="196"/>
      <c r="C22" s="197" t="str">
        <f ca="1">' '!A1231</f>
        <v>Clôture</v>
      </c>
      <c r="D22" s="198"/>
      <c r="E22" s="1092"/>
    </row>
    <row r="23" spans="1:5" ht="93.6" x14ac:dyDescent="0.2">
      <c r="A23" s="195"/>
      <c r="B23" s="201">
        <v>11</v>
      </c>
      <c r="C23" s="202" t="str">
        <f ca="1">' '!A1232</f>
        <v>Résultats, accords, mesures de développement</v>
      </c>
      <c r="D23" s="203" t="s">
        <v>1812</v>
      </c>
      <c r="E23" s="1085">
        <v>1</v>
      </c>
    </row>
    <row r="24" spans="1:5" ht="93.6" x14ac:dyDescent="0.2">
      <c r="A24" s="195"/>
      <c r="B24" s="1088">
        <v>12</v>
      </c>
      <c r="C24" s="1089" t="str">
        <f ca="1">' '!A1233</f>
        <v>Autres remarques</v>
      </c>
      <c r="D24" s="1090" t="s">
        <v>1812</v>
      </c>
      <c r="E24" s="1091">
        <v>1</v>
      </c>
    </row>
    <row r="25" spans="1:5" x14ac:dyDescent="0.3">
      <c r="B25" s="208" t="s">
        <v>3953</v>
      </c>
      <c r="C25" s="635"/>
    </row>
  </sheetData>
  <sheetProtection sheet="1" objects="1" scenarios="1" formatCells="0" formatColumns="0" formatRows="0" insertHyperlinks="0" selectLockedCells="1" sort="0" autoFilter="0"/>
  <mergeCells count="1">
    <mergeCell ref="C9:D9"/>
  </mergeCells>
  <conditionalFormatting sqref="B9:E9 B11:E13 B15:E17 B19:E21 B23:E24">
    <cfRule type="expression" dxfId="124" priority="2">
      <formula>MOD(ROW(A1048572),2)=0</formula>
    </cfRule>
    <cfRule type="expression" dxfId="123" priority="3">
      <formula>MOD(ROW(A1),2)=0</formula>
    </cfRule>
  </conditionalFormatting>
  <dataValidations count="2">
    <dataValidation type="list" allowBlank="1" showInputMessage="1" showErrorMessage="1" sqref="E9 E11:E13 E23:E24 E19:E21 E15:E17" xr:uid="{00000000-0002-0000-3700-000000000000}">
      <formula1>"1,2,3"</formula1>
    </dataValidation>
    <dataValidation allowBlank="1" showInputMessage="1" showErrorMessage="1" errorTitle="Eingabefehler - Erreur de saisie" error="Bitte Datum aus der Liste wählen!_x000a_Veuillez s.v.p. choisir une date de la liste!" sqref="C1 E1 C7:C1048576" xr:uid="{00000000-0002-0000-3700-000001000000}"/>
  </dataValidations>
  <pageMargins left="0.23622047244094491" right="0.23622047244094491" top="0.15748031496062992" bottom="0.39370078740157483" header="0.31496062992125984" footer="0.11811023622047245"/>
  <pageSetup paperSize="9" orientation="portrait" r:id="rId1"/>
  <headerFooter>
    <oddFooter>&amp;L&amp;8&amp;K00-049(c) S. Imboden&amp;R&amp;8&amp;K00-049Seite &amp;P von &amp;N</oddFooter>
  </headerFooter>
  <rowBreaks count="1" manualBreakCount="1">
    <brk id="17"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1D2EC7AB-7317-495E-9EB9-A860BCA8ADB2}">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E8</xm:sqref>
        </x14:conditionalFormatting>
        <x14:conditionalFormatting xmlns:xm="http://schemas.microsoft.com/office/excel/2006/main">
          <x14:cfRule type="iconSet" priority="1" id="{B9AB2E60-6197-421C-AF35-F4F7BBC35769}">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E11:E13 E15:E17 E19:E21 E23:E24</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InputMessage="1" showErrorMessage="1" xr:uid="{00000000-0002-0000-3700-000002000000}">
          <x14:formula1>
            <xm:f>' '!$A$1207:$A$1211</xm:f>
          </x14:formula1>
          <xm:sqref>D5</xm:sqref>
        </x14:dataValidation>
      </x14:dataValidations>
    </ext>
  </extLs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Tabelle37">
    <tabColor theme="6" tint="0.39997558519241921"/>
  </sheetPr>
  <dimension ref="A1:O104"/>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29" style="533" customWidth="1"/>
    <col min="4" max="4" width="8.109375" style="533" bestFit="1" customWidth="1"/>
    <col min="5" max="5" width="14.6640625" style="533" customWidth="1"/>
    <col min="6" max="6" width="13.6640625" style="533" customWidth="1"/>
    <col min="7" max="7" width="11.109375" style="533" customWidth="1"/>
    <col min="8" max="8" width="34.33203125" style="533" customWidth="1"/>
    <col min="9" max="9" width="7" style="533" customWidth="1"/>
    <col min="10" max="24" width="4" style="533" customWidth="1"/>
    <col min="25" max="16384" width="12.5546875" style="533"/>
  </cols>
  <sheetData>
    <row r="1" spans="1:15" s="530" customFormat="1" ht="44.25" customHeight="1" x14ac:dyDescent="0.3">
      <c r="A1" s="526"/>
      <c r="B1" s="527" t="str">
        <f ca="1">' '!A79</f>
        <v>V O L O N T É   D E   R E N O U V E L E R</v>
      </c>
      <c r="C1" s="527"/>
      <c r="D1" s="527"/>
      <c r="E1" s="527"/>
      <c r="F1" s="527"/>
      <c r="G1" s="527"/>
      <c r="H1" s="527"/>
      <c r="I1" s="528"/>
      <c r="J1" s="529"/>
    </row>
    <row r="2" spans="1:15" s="532" customFormat="1" ht="14.25" customHeight="1" x14ac:dyDescent="0.3">
      <c r="A2" s="531"/>
    </row>
    <row r="3" spans="1:15" ht="10.5" customHeight="1" x14ac:dyDescent="0.3">
      <c r="A3" s="247"/>
      <c r="C3" s="532"/>
    </row>
    <row r="4" spans="1:15" ht="33.75" customHeight="1" x14ac:dyDescent="0.3">
      <c r="B4" s="534" t="str">
        <f ca="1">' '!A129</f>
        <v>No.</v>
      </c>
      <c r="C4" s="535" t="str">
        <f ca="1">' '!A80</f>
        <v>Personne ou groupe</v>
      </c>
      <c r="D4" s="535" t="str">
        <f ca="1">' '!A84</f>
        <v>Nombre</v>
      </c>
      <c r="E4" s="535" t="str">
        <f ca="1">' '!A81</f>
        <v>Volonté de renouveler</v>
      </c>
      <c r="F4" s="535" t="str">
        <f ca="1">' '!A82</f>
        <v>Satisfaction</v>
      </c>
      <c r="G4" s="535" t="str">
        <f ca="1">' '!A83</f>
        <v>Motivation</v>
      </c>
      <c r="H4" s="535" t="str">
        <f ca="1">' '!A85</f>
        <v>Remarques</v>
      </c>
      <c r="I4" s="536" t="str">
        <f ca="1">' '!A86</f>
        <v>Statut</v>
      </c>
    </row>
    <row r="5" spans="1:15" ht="23.4" x14ac:dyDescent="0.3">
      <c r="B5" s="1094" t="s">
        <v>582</v>
      </c>
      <c r="C5" s="1095" t="s">
        <v>266</v>
      </c>
      <c r="D5" s="1096">
        <v>1</v>
      </c>
      <c r="E5" s="1096">
        <v>3</v>
      </c>
      <c r="F5" s="1096">
        <v>7</v>
      </c>
      <c r="G5" s="1097">
        <v>2</v>
      </c>
      <c r="H5" s="1095"/>
      <c r="I5" s="1098">
        <v>3</v>
      </c>
      <c r="M5" s="541"/>
      <c r="N5" s="541"/>
      <c r="O5" s="542"/>
    </row>
    <row r="6" spans="1:15" ht="23.4" x14ac:dyDescent="0.3">
      <c r="B6" s="1094" t="s">
        <v>583</v>
      </c>
      <c r="C6" s="1095" t="s">
        <v>357</v>
      </c>
      <c r="D6" s="1099">
        <v>2</v>
      </c>
      <c r="E6" s="1096">
        <v>10</v>
      </c>
      <c r="F6" s="1096">
        <v>9</v>
      </c>
      <c r="G6" s="1097">
        <v>1</v>
      </c>
      <c r="H6" s="1100"/>
      <c r="I6" s="1098">
        <v>1</v>
      </c>
      <c r="M6" s="532"/>
      <c r="N6" s="532"/>
      <c r="O6" s="542"/>
    </row>
    <row r="7" spans="1:15" ht="23.4" x14ac:dyDescent="0.3">
      <c r="B7" s="1094" t="s">
        <v>584</v>
      </c>
      <c r="C7" s="1095" t="s">
        <v>611</v>
      </c>
      <c r="D7" s="1096">
        <v>5</v>
      </c>
      <c r="E7" s="1096">
        <v>2</v>
      </c>
      <c r="F7" s="1096">
        <v>2</v>
      </c>
      <c r="G7" s="1097">
        <v>3</v>
      </c>
      <c r="H7" s="1095"/>
      <c r="I7" s="1098"/>
      <c r="M7" s="532"/>
      <c r="N7" s="532"/>
      <c r="O7" s="542"/>
    </row>
    <row r="8" spans="1:15" ht="23.4" x14ac:dyDescent="0.3">
      <c r="B8" s="1094" t="s">
        <v>585</v>
      </c>
      <c r="C8" s="1095"/>
      <c r="D8" s="1096"/>
      <c r="E8" s="1096"/>
      <c r="F8" s="1096"/>
      <c r="G8" s="1097">
        <v>1</v>
      </c>
      <c r="H8" s="1095"/>
      <c r="I8" s="1098"/>
      <c r="M8" s="532"/>
      <c r="N8" s="532"/>
      <c r="O8" s="542"/>
    </row>
    <row r="9" spans="1:15" ht="23.4" x14ac:dyDescent="0.3">
      <c r="B9" s="1094" t="s">
        <v>586</v>
      </c>
      <c r="C9" s="1095"/>
      <c r="D9" s="1096"/>
      <c r="E9" s="1096"/>
      <c r="F9" s="1096"/>
      <c r="G9" s="1097">
        <v>1</v>
      </c>
      <c r="H9" s="1095"/>
      <c r="I9" s="1098"/>
      <c r="M9" s="532"/>
      <c r="N9" s="532"/>
      <c r="O9" s="542"/>
    </row>
    <row r="10" spans="1:15" ht="23.4" x14ac:dyDescent="0.3">
      <c r="B10" s="1094" t="s">
        <v>587</v>
      </c>
      <c r="C10" s="1095"/>
      <c r="D10" s="1096"/>
      <c r="E10" s="1096"/>
      <c r="F10" s="1096"/>
      <c r="G10" s="1097">
        <v>1</v>
      </c>
      <c r="H10" s="1095"/>
      <c r="I10" s="1098"/>
      <c r="M10" s="532"/>
      <c r="N10" s="532"/>
      <c r="O10" s="542"/>
    </row>
    <row r="11" spans="1:15" ht="23.4" x14ac:dyDescent="0.3">
      <c r="B11" s="1094" t="s">
        <v>588</v>
      </c>
      <c r="C11" s="1095"/>
      <c r="D11" s="1096"/>
      <c r="E11" s="1096"/>
      <c r="F11" s="1096"/>
      <c r="G11" s="1097">
        <v>1</v>
      </c>
      <c r="H11" s="1095"/>
      <c r="I11" s="1098"/>
      <c r="M11" s="532"/>
      <c r="N11" s="532"/>
      <c r="O11" s="542"/>
    </row>
    <row r="12" spans="1:15" ht="23.4" x14ac:dyDescent="0.3">
      <c r="B12" s="1094" t="s">
        <v>589</v>
      </c>
      <c r="C12" s="1095"/>
      <c r="D12" s="1096"/>
      <c r="E12" s="1096"/>
      <c r="F12" s="1096"/>
      <c r="G12" s="1097">
        <v>1</v>
      </c>
      <c r="H12" s="1095"/>
      <c r="I12" s="1098"/>
      <c r="M12" s="532"/>
      <c r="N12" s="532"/>
      <c r="O12" s="542"/>
    </row>
    <row r="13" spans="1:15" ht="23.4" x14ac:dyDescent="0.3">
      <c r="B13" s="1094" t="s">
        <v>590</v>
      </c>
      <c r="C13" s="1095"/>
      <c r="D13" s="1096"/>
      <c r="E13" s="1096"/>
      <c r="F13" s="1096"/>
      <c r="G13" s="1097">
        <v>1</v>
      </c>
      <c r="H13" s="1095"/>
      <c r="I13" s="1098"/>
      <c r="M13" s="532"/>
      <c r="N13" s="532"/>
      <c r="O13" s="542"/>
    </row>
    <row r="14" spans="1:15" ht="23.4" x14ac:dyDescent="0.3">
      <c r="B14" s="1094" t="s">
        <v>591</v>
      </c>
      <c r="C14" s="1095"/>
      <c r="D14" s="1096"/>
      <c r="E14" s="1096"/>
      <c r="F14" s="1096"/>
      <c r="G14" s="1097">
        <v>1</v>
      </c>
      <c r="H14" s="1095"/>
      <c r="I14" s="1098"/>
      <c r="M14" s="532"/>
      <c r="N14" s="532"/>
      <c r="O14" s="542"/>
    </row>
    <row r="15" spans="1:15" ht="23.4" x14ac:dyDescent="0.3">
      <c r="B15" s="1094" t="s">
        <v>592</v>
      </c>
      <c r="C15" s="1095"/>
      <c r="D15" s="1096"/>
      <c r="E15" s="1096"/>
      <c r="F15" s="1096"/>
      <c r="G15" s="1097">
        <v>1</v>
      </c>
      <c r="H15" s="1095"/>
      <c r="I15" s="1098"/>
      <c r="M15" s="532"/>
      <c r="N15" s="532"/>
      <c r="O15" s="542"/>
    </row>
    <row r="16" spans="1:15" ht="23.4" x14ac:dyDescent="0.3">
      <c r="B16" s="1094" t="s">
        <v>593</v>
      </c>
      <c r="C16" s="1095"/>
      <c r="D16" s="1096"/>
      <c r="E16" s="1096"/>
      <c r="F16" s="1096"/>
      <c r="G16" s="1097">
        <v>1</v>
      </c>
      <c r="H16" s="1095"/>
      <c r="I16" s="1098"/>
      <c r="M16" s="532"/>
      <c r="N16" s="532"/>
      <c r="O16" s="542"/>
    </row>
    <row r="17" spans="2:15" ht="23.4" x14ac:dyDescent="0.3">
      <c r="B17" s="1094" t="s">
        <v>594</v>
      </c>
      <c r="C17" s="1095"/>
      <c r="D17" s="1096"/>
      <c r="E17" s="1096"/>
      <c r="F17" s="1096"/>
      <c r="G17" s="1097">
        <v>1</v>
      </c>
      <c r="H17" s="1095"/>
      <c r="I17" s="1098"/>
      <c r="M17" s="532"/>
      <c r="N17" s="532"/>
      <c r="O17" s="542"/>
    </row>
    <row r="18" spans="2:15" ht="23.4" x14ac:dyDescent="0.3">
      <c r="B18" s="1094" t="s">
        <v>595</v>
      </c>
      <c r="C18" s="1095"/>
      <c r="D18" s="1096"/>
      <c r="E18" s="1096"/>
      <c r="F18" s="1096"/>
      <c r="G18" s="1097">
        <v>1</v>
      </c>
      <c r="H18" s="1095"/>
      <c r="I18" s="1098"/>
      <c r="M18" s="532"/>
      <c r="N18" s="532"/>
      <c r="O18" s="542"/>
    </row>
    <row r="19" spans="2:15" ht="23.4" x14ac:dyDescent="0.3">
      <c r="B19" s="1094" t="s">
        <v>596</v>
      </c>
      <c r="C19" s="1095"/>
      <c r="D19" s="1096"/>
      <c r="E19" s="1096"/>
      <c r="F19" s="1096"/>
      <c r="G19" s="1097">
        <v>1</v>
      </c>
      <c r="H19" s="1095"/>
      <c r="I19" s="1098"/>
      <c r="M19" s="532"/>
      <c r="N19" s="532"/>
      <c r="O19" s="542"/>
    </row>
    <row r="20" spans="2:15" ht="23.4" x14ac:dyDescent="0.3">
      <c r="B20" s="1094" t="s">
        <v>597</v>
      </c>
      <c r="C20" s="1095"/>
      <c r="D20" s="1096"/>
      <c r="E20" s="1096"/>
      <c r="F20" s="1096"/>
      <c r="G20" s="1097">
        <v>1</v>
      </c>
      <c r="H20" s="1095"/>
      <c r="I20" s="1098"/>
      <c r="M20" s="532"/>
      <c r="N20" s="532"/>
      <c r="O20" s="542"/>
    </row>
    <row r="21" spans="2:15" ht="23.4" x14ac:dyDescent="0.3">
      <c r="B21" s="1094" t="s">
        <v>598</v>
      </c>
      <c r="C21" s="1095"/>
      <c r="D21" s="1096"/>
      <c r="E21" s="1096"/>
      <c r="F21" s="1096"/>
      <c r="G21" s="1097">
        <v>1</v>
      </c>
      <c r="H21" s="1095"/>
      <c r="I21" s="1098"/>
      <c r="M21" s="532"/>
      <c r="N21" s="532"/>
      <c r="O21" s="542"/>
    </row>
    <row r="22" spans="2:15" ht="23.4" x14ac:dyDescent="0.3">
      <c r="B22" s="1094" t="s">
        <v>599</v>
      </c>
      <c r="C22" s="1095"/>
      <c r="D22" s="1096"/>
      <c r="E22" s="1096"/>
      <c r="F22" s="1096"/>
      <c r="G22" s="1097">
        <v>1</v>
      </c>
      <c r="H22" s="1095"/>
      <c r="I22" s="1098"/>
      <c r="M22" s="532"/>
      <c r="N22" s="532"/>
      <c r="O22" s="542"/>
    </row>
    <row r="23" spans="2:15" ht="23.4" x14ac:dyDescent="0.3">
      <c r="B23" s="1094" t="s">
        <v>600</v>
      </c>
      <c r="C23" s="1095"/>
      <c r="D23" s="1096"/>
      <c r="E23" s="1096"/>
      <c r="F23" s="1096"/>
      <c r="G23" s="1097">
        <v>1</v>
      </c>
      <c r="H23" s="1095"/>
      <c r="I23" s="1098"/>
      <c r="M23" s="532"/>
      <c r="N23" s="532"/>
      <c r="O23" s="542"/>
    </row>
    <row r="24" spans="2:15" ht="23.4" x14ac:dyDescent="0.3">
      <c r="B24" s="1101" t="s">
        <v>601</v>
      </c>
      <c r="C24" s="1102"/>
      <c r="D24" s="1103"/>
      <c r="E24" s="1103"/>
      <c r="F24" s="1103"/>
      <c r="G24" s="1104">
        <v>1</v>
      </c>
      <c r="H24" s="1102"/>
      <c r="I24" s="1105"/>
      <c r="M24" s="532"/>
      <c r="N24" s="532"/>
      <c r="O24" s="542"/>
    </row>
    <row r="25" spans="2:15" ht="15" thickBot="1" x14ac:dyDescent="0.35">
      <c r="B25" s="217"/>
      <c r="C25" s="217"/>
      <c r="D25" s="1106">
        <f>SUM(D5:D24)</f>
        <v>8</v>
      </c>
      <c r="M25" s="532"/>
      <c r="N25" s="532"/>
    </row>
    <row r="26" spans="2:15" ht="22.5" customHeight="1" x14ac:dyDescent="0.3">
      <c r="M26" s="532"/>
      <c r="N26" s="532"/>
    </row>
    <row r="27" spans="2:15" ht="22.5" customHeight="1" x14ac:dyDescent="0.3">
      <c r="M27" s="532"/>
      <c r="N27" s="532"/>
    </row>
    <row r="28" spans="2:15" ht="22.5" customHeight="1" x14ac:dyDescent="0.35">
      <c r="H28" s="1107" t="str">
        <f t="shared" ref="H28:H47" si="0">CONCATENATE("    ",B5,"   ",C5)</f>
        <v xml:space="preserve">    p1   Name</v>
      </c>
      <c r="M28" s="532"/>
      <c r="N28" s="532"/>
    </row>
    <row r="29" spans="2:15" ht="22.5" customHeight="1" x14ac:dyDescent="0.35">
      <c r="H29" s="1107" t="str">
        <f t="shared" si="0"/>
        <v xml:space="preserve">    p2   Groupe 1</v>
      </c>
      <c r="M29" s="532"/>
      <c r="N29" s="532"/>
    </row>
    <row r="30" spans="2:15" ht="22.5" customHeight="1" x14ac:dyDescent="0.35">
      <c r="H30" s="1107" t="str">
        <f t="shared" si="0"/>
        <v xml:space="preserve">    p3   Group 2</v>
      </c>
      <c r="M30" s="532"/>
      <c r="N30" s="532"/>
    </row>
    <row r="31" spans="2:15" ht="22.5" customHeight="1" x14ac:dyDescent="0.35">
      <c r="H31" s="1107" t="str">
        <f t="shared" si="0"/>
        <v xml:space="preserve">    p4   </v>
      </c>
      <c r="M31" s="532"/>
      <c r="N31" s="532"/>
    </row>
    <row r="32" spans="2:15" ht="22.5" customHeight="1" x14ac:dyDescent="0.35">
      <c r="H32" s="1107" t="str">
        <f t="shared" si="0"/>
        <v xml:space="preserve">    p5   </v>
      </c>
      <c r="M32" s="532"/>
      <c r="N32" s="532"/>
    </row>
    <row r="33" spans="8:14" ht="22.5" customHeight="1" x14ac:dyDescent="0.35">
      <c r="H33" s="1107" t="str">
        <f t="shared" si="0"/>
        <v xml:space="preserve">    p6   </v>
      </c>
      <c r="M33" s="532"/>
      <c r="N33" s="532"/>
    </row>
    <row r="34" spans="8:14" ht="22.5" customHeight="1" x14ac:dyDescent="0.35">
      <c r="H34" s="1107" t="str">
        <f t="shared" si="0"/>
        <v xml:space="preserve">    p7   </v>
      </c>
      <c r="M34" s="532"/>
      <c r="N34" s="532"/>
    </row>
    <row r="35" spans="8:14" ht="22.5" customHeight="1" x14ac:dyDescent="0.35">
      <c r="H35" s="1107" t="str">
        <f t="shared" si="0"/>
        <v xml:space="preserve">    p8   </v>
      </c>
      <c r="M35" s="532"/>
      <c r="N35" s="532"/>
    </row>
    <row r="36" spans="8:14" ht="22.5" customHeight="1" x14ac:dyDescent="0.35">
      <c r="H36" s="1107" t="str">
        <f t="shared" si="0"/>
        <v xml:space="preserve">    p9   </v>
      </c>
      <c r="M36" s="532"/>
      <c r="N36" s="532"/>
    </row>
    <row r="37" spans="8:14" ht="22.5" customHeight="1" x14ac:dyDescent="0.35">
      <c r="H37" s="1107" t="str">
        <f t="shared" si="0"/>
        <v xml:space="preserve">    p10   </v>
      </c>
      <c r="M37" s="532"/>
      <c r="N37" s="532"/>
    </row>
    <row r="38" spans="8:14" ht="22.5" customHeight="1" x14ac:dyDescent="0.35">
      <c r="H38" s="1107" t="str">
        <f t="shared" si="0"/>
        <v xml:space="preserve">    p11   </v>
      </c>
      <c r="M38" s="532"/>
      <c r="N38" s="532"/>
    </row>
    <row r="39" spans="8:14" ht="22.5" customHeight="1" x14ac:dyDescent="0.35">
      <c r="H39" s="1107" t="str">
        <f t="shared" si="0"/>
        <v xml:space="preserve">    p12   </v>
      </c>
      <c r="M39" s="532"/>
      <c r="N39" s="532"/>
    </row>
    <row r="40" spans="8:14" ht="22.5" customHeight="1" x14ac:dyDescent="0.35">
      <c r="H40" s="1107" t="str">
        <f t="shared" si="0"/>
        <v xml:space="preserve">    p13   </v>
      </c>
      <c r="M40" s="532"/>
      <c r="N40" s="532"/>
    </row>
    <row r="41" spans="8:14" ht="22.5" customHeight="1" x14ac:dyDescent="0.35">
      <c r="H41" s="1107" t="str">
        <f t="shared" si="0"/>
        <v xml:space="preserve">    p14   </v>
      </c>
      <c r="M41" s="532"/>
      <c r="N41" s="532"/>
    </row>
    <row r="42" spans="8:14" ht="22.5" customHeight="1" x14ac:dyDescent="0.35">
      <c r="H42" s="1107" t="str">
        <f t="shared" si="0"/>
        <v xml:space="preserve">    p15   </v>
      </c>
      <c r="M42" s="532"/>
      <c r="N42" s="532"/>
    </row>
    <row r="43" spans="8:14" ht="22.5" customHeight="1" x14ac:dyDescent="0.35">
      <c r="H43" s="1107" t="str">
        <f t="shared" si="0"/>
        <v xml:space="preserve">    p16   </v>
      </c>
      <c r="M43" s="532"/>
      <c r="N43" s="532"/>
    </row>
    <row r="44" spans="8:14" ht="22.5" customHeight="1" x14ac:dyDescent="0.35">
      <c r="H44" s="1107" t="str">
        <f t="shared" si="0"/>
        <v xml:space="preserve">    p17   </v>
      </c>
      <c r="M44" s="532"/>
      <c r="N44" s="532"/>
    </row>
    <row r="45" spans="8:14" ht="22.5" customHeight="1" x14ac:dyDescent="0.35">
      <c r="H45" s="1107" t="str">
        <f t="shared" si="0"/>
        <v xml:space="preserve">    p18   </v>
      </c>
      <c r="M45" s="532"/>
      <c r="N45" s="532"/>
    </row>
    <row r="46" spans="8:14" ht="22.5" customHeight="1" x14ac:dyDescent="0.35">
      <c r="H46" s="1107" t="str">
        <f t="shared" si="0"/>
        <v xml:space="preserve">    p19   </v>
      </c>
      <c r="M46" s="532"/>
      <c r="N46" s="532"/>
    </row>
    <row r="47" spans="8:14" ht="22.5" customHeight="1" x14ac:dyDescent="0.35">
      <c r="H47" s="1107" t="str">
        <f t="shared" si="0"/>
        <v xml:space="preserve">    p20   </v>
      </c>
      <c r="M47" s="532"/>
      <c r="N47" s="532"/>
    </row>
    <row r="48" spans="8:14" ht="22.5" customHeight="1" x14ac:dyDescent="0.3">
      <c r="M48" s="532"/>
      <c r="N48" s="532"/>
    </row>
    <row r="49" spans="1:14" ht="22.5" customHeight="1" x14ac:dyDescent="0.3">
      <c r="M49" s="532"/>
      <c r="N49" s="532"/>
    </row>
    <row r="50" spans="1:14" ht="0.9" customHeight="1" x14ac:dyDescent="0.3">
      <c r="A50" s="1108"/>
      <c r="M50" s="532"/>
      <c r="N50" s="532"/>
    </row>
    <row r="51" spans="1:14" ht="22.5" customHeight="1" x14ac:dyDescent="0.3">
      <c r="B51" s="208" t="s">
        <v>3953</v>
      </c>
      <c r="C51" s="217"/>
      <c r="M51" s="532"/>
      <c r="N51" s="532"/>
    </row>
    <row r="52" spans="1:14" ht="22.5" customHeight="1" x14ac:dyDescent="0.3">
      <c r="M52" s="532"/>
      <c r="N52" s="532"/>
    </row>
    <row r="53" spans="1:14" ht="22.5" customHeight="1" x14ac:dyDescent="0.3">
      <c r="M53" s="532"/>
      <c r="N53" s="532"/>
    </row>
    <row r="54" spans="1:14" ht="22.5" customHeight="1" x14ac:dyDescent="0.3">
      <c r="M54" s="532"/>
      <c r="N54" s="532"/>
    </row>
    <row r="55" spans="1:14" ht="22.5" customHeight="1" x14ac:dyDescent="0.3">
      <c r="M55" s="532"/>
      <c r="N55" s="532"/>
    </row>
    <row r="56" spans="1:14" ht="22.5" customHeight="1" x14ac:dyDescent="0.3">
      <c r="M56" s="532"/>
      <c r="N56" s="532"/>
    </row>
    <row r="57" spans="1:14" ht="22.5" customHeight="1" x14ac:dyDescent="0.3">
      <c r="M57" s="532"/>
      <c r="N57" s="532"/>
    </row>
    <row r="58" spans="1:14" ht="22.5" customHeight="1" x14ac:dyDescent="0.3">
      <c r="M58" s="532"/>
      <c r="N58" s="532"/>
    </row>
    <row r="59" spans="1:14" ht="22.5" customHeight="1" x14ac:dyDescent="0.3">
      <c r="M59" s="532"/>
      <c r="N59" s="532"/>
    </row>
    <row r="60" spans="1:14" ht="22.5" customHeight="1" x14ac:dyDescent="0.3">
      <c r="M60" s="532"/>
      <c r="N60" s="532"/>
    </row>
    <row r="61" spans="1:14" ht="22.5" customHeight="1" x14ac:dyDescent="0.3">
      <c r="M61" s="532"/>
      <c r="N61" s="532"/>
    </row>
    <row r="62" spans="1:14" ht="22.5" customHeight="1" x14ac:dyDescent="0.3">
      <c r="M62" s="532"/>
      <c r="N62" s="532"/>
    </row>
    <row r="63" spans="1:14" ht="22.5" customHeight="1" x14ac:dyDescent="0.3">
      <c r="M63" s="532"/>
      <c r="N63" s="532"/>
    </row>
    <row r="64" spans="1:14" ht="22.5" customHeight="1" x14ac:dyDescent="0.3">
      <c r="M64" s="532"/>
      <c r="N64" s="532"/>
    </row>
    <row r="65" spans="7:14" ht="22.5" customHeight="1" x14ac:dyDescent="0.3">
      <c r="M65" s="532"/>
      <c r="N65" s="532"/>
    </row>
    <row r="66" spans="7:14" ht="22.5" customHeight="1" x14ac:dyDescent="0.3">
      <c r="M66" s="532"/>
      <c r="N66" s="532"/>
    </row>
    <row r="67" spans="7:14" ht="22.5" customHeight="1" x14ac:dyDescent="0.3">
      <c r="M67" s="532"/>
      <c r="N67" s="532"/>
    </row>
    <row r="68" spans="7:14" ht="22.5" customHeight="1" x14ac:dyDescent="0.3">
      <c r="M68" s="532"/>
      <c r="N68" s="532"/>
    </row>
    <row r="69" spans="7:14" ht="22.5" customHeight="1" x14ac:dyDescent="0.3">
      <c r="M69" s="532"/>
      <c r="N69" s="532"/>
    </row>
    <row r="71" spans="7:14" x14ac:dyDescent="0.3">
      <c r="M71" s="532"/>
      <c r="N71" s="532"/>
    </row>
    <row r="72" spans="7:14" x14ac:dyDescent="0.3">
      <c r="M72" s="532"/>
      <c r="N72" s="532"/>
    </row>
    <row r="73" spans="7:14" x14ac:dyDescent="0.3">
      <c r="M73" s="532"/>
      <c r="N73" s="532"/>
    </row>
    <row r="74" spans="7:14" x14ac:dyDescent="0.3">
      <c r="M74" s="532"/>
      <c r="N74" s="532"/>
    </row>
    <row r="75" spans="7:14" x14ac:dyDescent="0.3">
      <c r="M75" s="532"/>
    </row>
    <row r="79" spans="7:14" ht="15.6" x14ac:dyDescent="0.3">
      <c r="G79" s="1109"/>
    </row>
    <row r="85" spans="5:5" x14ac:dyDescent="0.3">
      <c r="E85" s="541"/>
    </row>
    <row r="86" spans="5:5" x14ac:dyDescent="0.3">
      <c r="E86" s="532"/>
    </row>
    <row r="87" spans="5:5" x14ac:dyDescent="0.3">
      <c r="E87" s="532"/>
    </row>
    <row r="88" spans="5:5" x14ac:dyDescent="0.3">
      <c r="E88" s="532"/>
    </row>
    <row r="89" spans="5:5" x14ac:dyDescent="0.3">
      <c r="E89" s="532"/>
    </row>
    <row r="90" spans="5:5" x14ac:dyDescent="0.3">
      <c r="E90" s="532"/>
    </row>
    <row r="91" spans="5:5" x14ac:dyDescent="0.3">
      <c r="E91" s="532"/>
    </row>
    <row r="92" spans="5:5" x14ac:dyDescent="0.3">
      <c r="E92" s="532"/>
    </row>
    <row r="93" spans="5:5" x14ac:dyDescent="0.3">
      <c r="E93" s="532"/>
    </row>
    <row r="94" spans="5:5" x14ac:dyDescent="0.3">
      <c r="E94" s="532"/>
    </row>
    <row r="95" spans="5:5" x14ac:dyDescent="0.3">
      <c r="E95" s="532"/>
    </row>
    <row r="96" spans="5:5" x14ac:dyDescent="0.3">
      <c r="E96" s="532"/>
    </row>
    <row r="97" spans="5:5" x14ac:dyDescent="0.3">
      <c r="E97" s="532"/>
    </row>
    <row r="98" spans="5:5" x14ac:dyDescent="0.3">
      <c r="E98" s="532"/>
    </row>
    <row r="99" spans="5:5" x14ac:dyDescent="0.3">
      <c r="E99" s="532"/>
    </row>
    <row r="100" spans="5:5" x14ac:dyDescent="0.3">
      <c r="E100" s="532"/>
    </row>
    <row r="101" spans="5:5" x14ac:dyDescent="0.3">
      <c r="E101" s="532"/>
    </row>
    <row r="102" spans="5:5" x14ac:dyDescent="0.3">
      <c r="E102" s="532"/>
    </row>
    <row r="103" spans="5:5" x14ac:dyDescent="0.3">
      <c r="E103" s="532"/>
    </row>
    <row r="104" spans="5:5" x14ac:dyDescent="0.3">
      <c r="E104" s="532"/>
    </row>
  </sheetData>
  <sheetProtection sheet="1" objects="1" scenarios="1" formatCells="0" formatColumns="0" formatRows="0" insertHyperlinks="0" selectLockedCells="1" sort="0" autoFilter="0"/>
  <conditionalFormatting sqref="B5:I24">
    <cfRule type="expression" dxfId="122" priority="7">
      <formula>MOD(ROW(A1),2)=0</formula>
    </cfRule>
    <cfRule type="expression" dxfId="121" priority="8">
      <formula>MOD(ROW(A2),2)=0</formula>
    </cfRule>
  </conditionalFormatting>
  <conditionalFormatting sqref="E5:E24">
    <cfRule type="iconSet" priority="6">
      <iconSet iconSet="5Rating">
        <cfvo type="percent" val="0"/>
        <cfvo type="num" val="2"/>
        <cfvo type="num" val="5"/>
        <cfvo type="num" val="7"/>
        <cfvo type="num" val="9"/>
      </iconSet>
    </cfRule>
  </conditionalFormatting>
  <conditionalFormatting sqref="F5:F24">
    <cfRule type="iconSet" priority="3">
      <iconSet iconSet="5Rating">
        <cfvo type="percent" val="0"/>
        <cfvo type="num" val="2"/>
        <cfvo type="num" val="5"/>
        <cfvo type="num" val="7"/>
        <cfvo type="num" val="9"/>
      </iconSet>
    </cfRule>
  </conditionalFormatting>
  <conditionalFormatting sqref="G5:G24">
    <cfRule type="iconSet" priority="4">
      <iconSet iconSet="3Signs" showValue="0" reverse="1">
        <cfvo type="percent" val="0"/>
        <cfvo type="num" val="2"/>
        <cfvo type="num" val="3"/>
      </iconSet>
    </cfRule>
  </conditionalFormatting>
  <dataValidations count="2">
    <dataValidation type="list" allowBlank="1" showInputMessage="1" showErrorMessage="1" sqref="E5:F24 D55:F69" xr:uid="{00000000-0002-0000-3800-000000000000}">
      <formula1>"1,2,3,4,5,6,7,8,9,10"</formula1>
    </dataValidation>
    <dataValidation type="list" allowBlank="1" showInputMessage="1" showErrorMessage="1" sqref="I5:I24 G5:G24 I54:I69 G26:G69" xr:uid="{00000000-0002-0000-3800-000001000000}">
      <formula1>"1,2,3"</formula1>
    </dataValidation>
  </dataValidations>
  <printOptions horizontalCentered="1"/>
  <pageMargins left="0.23622047244094491" right="0.23622047244094491" top="0.19685039370078741" bottom="0.19685039370078741" header="0.19685039370078741" footer="0.19685039370078741"/>
  <pageSetup paperSize="8" fitToWidth="2" fitToHeight="2"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6687" id="{5413A360-1867-4AD2-BE98-5A5F45481C78}">
            <x14:iconSet iconSet="5Boxes">
              <x14:cfvo type="percent">
                <xm:f>0</xm:f>
              </x14:cfvo>
              <x14:cfvo type="num">
                <xm:f>3</xm:f>
              </x14:cfvo>
              <x14:cfvo type="num">
                <xm:f>6</xm:f>
              </x14:cfvo>
              <x14:cfvo type="num">
                <xm:f>9</xm:f>
              </x14:cfvo>
              <x14:cfvo type="num">
                <xm:f>10</xm:f>
              </x14:cfvo>
            </x14:iconSet>
          </x14:cfRule>
          <xm:sqref>E26:E69</xm:sqref>
        </x14:conditionalFormatting>
        <x14:conditionalFormatting xmlns:xm="http://schemas.microsoft.com/office/excel/2006/main">
          <x14:cfRule type="iconSet" priority="9" id="{36C3186A-65F7-4245-BC0D-56D6B1FC7603}">
            <x14:iconSet iconSet="5Boxes">
              <x14:cfvo type="percent">
                <xm:f>0</xm:f>
              </x14:cfvo>
              <x14:cfvo type="num">
                <xm:f>3</xm:f>
              </x14:cfvo>
              <x14:cfvo type="num">
                <xm:f>6</xm:f>
              </x14:cfvo>
              <x14:cfvo type="num">
                <xm:f>9</xm:f>
              </x14:cfvo>
              <x14:cfvo type="num">
                <xm:f>10</xm:f>
              </x14:cfvo>
            </x14:iconSet>
          </x14:cfRule>
          <xm:sqref>E71:E5164 E25</xm:sqref>
        </x14:conditionalFormatting>
        <x14:conditionalFormatting xmlns:xm="http://schemas.microsoft.com/office/excel/2006/main">
          <x14:cfRule type="iconSet" priority="5" id="{3DE2ACDA-6CFB-4328-99DC-358B27252A85}">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I5:I24</xm:sqref>
        </x14:conditionalFormatting>
      </x14:conditionalFormattings>
    </ext>
  </extLs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Tabelle74">
    <tabColor theme="6" tint="0.39997558519241921"/>
  </sheetPr>
  <dimension ref="A1:T9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8" width="11.44140625" style="219"/>
    <col min="9" max="9" width="2.88671875" style="219" customWidth="1"/>
    <col min="10" max="10" width="1.44140625" style="219" customWidth="1"/>
    <col min="11"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'!A1387</f>
        <v>DÉVELOPPEMENT DE L'ÉQUIPE</v>
      </c>
      <c r="C1" s="212"/>
      <c r="D1" s="212"/>
      <c r="E1" s="212"/>
      <c r="F1" s="212"/>
      <c r="G1" s="212"/>
      <c r="H1" s="212"/>
      <c r="I1" s="232"/>
      <c r="J1" s="213"/>
      <c r="K1" s="232"/>
      <c r="L1" s="233"/>
      <c r="M1" s="216"/>
      <c r="N1" s="216"/>
      <c r="P1" s="216"/>
      <c r="Q1" s="216"/>
      <c r="R1" s="216"/>
      <c r="S1" s="216"/>
    </row>
    <row r="2" spans="1:20" ht="23.25" customHeight="1" x14ac:dyDescent="0.3">
      <c r="B2" s="234"/>
      <c r="C2" s="774"/>
      <c r="D2" s="774"/>
    </row>
    <row r="3" spans="1:20" ht="15.6" x14ac:dyDescent="0.3">
      <c r="P3" s="732"/>
    </row>
    <row r="4" spans="1:20" ht="15.6" x14ac:dyDescent="0.3">
      <c r="P4" s="732"/>
    </row>
    <row r="5" spans="1:20" ht="15.6" x14ac:dyDescent="0.3">
      <c r="P5" s="733"/>
    </row>
    <row r="6" spans="1:20" ht="15.6" x14ac:dyDescent="0.3">
      <c r="P6" s="732"/>
    </row>
    <row r="7" spans="1:20" x14ac:dyDescent="0.3">
      <c r="P7" s="217"/>
    </row>
    <row r="8" spans="1:20" ht="15.6" x14ac:dyDescent="0.3">
      <c r="P8" s="732"/>
    </row>
    <row r="9" spans="1:20" x14ac:dyDescent="0.3">
      <c r="P9" s="217"/>
    </row>
    <row r="10" spans="1:20" ht="15.6" x14ac:dyDescent="0.3">
      <c r="P10" s="733"/>
      <c r="T10" s="221"/>
    </row>
    <row r="11" spans="1:20" ht="15.6" x14ac:dyDescent="0.3">
      <c r="P11" s="294"/>
    </row>
    <row r="12" spans="1:20" ht="15.6" x14ac:dyDescent="0.3">
      <c r="P12" s="732"/>
    </row>
    <row r="13" spans="1:20" x14ac:dyDescent="0.3">
      <c r="M13" s="222"/>
    </row>
    <row r="24" spans="2:16" x14ac:dyDescent="0.3">
      <c r="P24" s="217"/>
    </row>
    <row r="29" spans="2:16" ht="16.5" customHeight="1" x14ac:dyDescent="0.3">
      <c r="F29" s="1110" t="s">
        <v>3953</v>
      </c>
    </row>
    <row r="30" spans="2:16" ht="5.25" customHeight="1" x14ac:dyDescent="0.3"/>
    <row r="31" spans="2:16" ht="6" customHeight="1" x14ac:dyDescent="0.3">
      <c r="B31" s="292"/>
      <c r="C31" s="217"/>
      <c r="P31" s="235"/>
    </row>
    <row r="32" spans="2:16" x14ac:dyDescent="0.3">
      <c r="P32" s="223"/>
    </row>
    <row r="33" spans="16:16" x14ac:dyDescent="0.3">
      <c r="P33" s="223"/>
    </row>
    <row r="34" spans="16:16" x14ac:dyDescent="0.3">
      <c r="P34" s="217"/>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46" spans="16:16" x14ac:dyDescent="0.3">
      <c r="P46" s="223"/>
    </row>
    <row r="47" spans="16:16" x14ac:dyDescent="0.3">
      <c r="P47" s="223"/>
    </row>
    <row r="48" spans="16:16" x14ac:dyDescent="0.3">
      <c r="P48" s="223"/>
    </row>
    <row r="49" spans="16:16" x14ac:dyDescent="0.3">
      <c r="P49" s="223"/>
    </row>
    <row r="50" spans="16:16" x14ac:dyDescent="0.3">
      <c r="P50" s="223"/>
    </row>
    <row r="51" spans="16:16" x14ac:dyDescent="0.3">
      <c r="P51" s="223"/>
    </row>
    <row r="52" spans="16:16" x14ac:dyDescent="0.3">
      <c r="P52" s="223"/>
    </row>
    <row r="90" spans="5:5" ht="15.6" x14ac:dyDescent="0.3">
      <c r="E90" s="230"/>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orientation="portrait" r:id="rId1"/>
  <headerFooter>
    <oddFooter>&amp;L&amp;8&amp;K00-048(c) S.Imboden&amp;R&amp;8&amp;K00-048Seite &amp;P von &amp;N</oddFooter>
  </headerFooter>
  <drawing r:id="rId2"/>
  <legacyDrawing r:id="rId3"/>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Tabelle75">
    <tabColor theme="6" tint="0.39997558519241921"/>
  </sheetPr>
  <dimension ref="A1:I57"/>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9.109375" style="636" customWidth="1"/>
    <col min="2" max="2" width="71.88671875" style="200" customWidth="1"/>
    <col min="3" max="3" width="3.5546875" style="634" bestFit="1" customWidth="1"/>
    <col min="4" max="4" width="8.6640625" style="634" customWidth="1"/>
    <col min="5" max="5" width="9.88671875" style="634" customWidth="1"/>
    <col min="6" max="6" width="3.441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174" t="str">
        <f ca="1">' '!A1395</f>
        <v>Check-list Cadre du travail en équipe</v>
      </c>
      <c r="C1" s="605"/>
      <c r="D1" s="606"/>
      <c r="E1" s="1111"/>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t="str">
        <f>' '!C1006</f>
        <v>Inhalt:</v>
      </c>
      <c r="C3" s="608"/>
      <c r="D3" s="770"/>
      <c r="E3" s="608"/>
      <c r="F3" s="609"/>
      <c r="G3" s="182"/>
      <c r="H3" s="182"/>
      <c r="I3" s="182"/>
    </row>
    <row r="4" spans="1:9" s="181" customFormat="1" ht="18" customHeight="1" x14ac:dyDescent="0.3">
      <c r="A4" s="122"/>
      <c r="B4" s="1112" t="str">
        <f ca="1">CONCATENATE(A9,". ",' '!A1396)</f>
        <v>1. Questions d'ordre général</v>
      </c>
      <c r="C4" s="608"/>
      <c r="D4" s="608"/>
      <c r="E4" s="608"/>
      <c r="F4" s="609"/>
      <c r="G4" s="182"/>
      <c r="H4" s="182"/>
      <c r="I4" s="182"/>
    </row>
    <row r="5" spans="1:9" s="181" customFormat="1" ht="18" customHeight="1" x14ac:dyDescent="0.3">
      <c r="A5" s="122"/>
      <c r="B5" s="1112" t="str">
        <f ca="1">CONCATENATE(A18,". ",' '!A1404)</f>
        <v>2. Avantages du travail en équipe</v>
      </c>
      <c r="C5" s="608"/>
      <c r="D5" s="608"/>
      <c r="E5" s="608"/>
      <c r="F5" s="609"/>
      <c r="G5" s="182"/>
      <c r="H5" s="182"/>
      <c r="I5" s="182"/>
    </row>
    <row r="6" spans="1:9" s="181" customFormat="1" ht="18" customHeight="1" x14ac:dyDescent="0.3">
      <c r="A6" s="122"/>
      <c r="B6" s="1112" t="str">
        <f ca="1">CONCATENATE(A33,". ",' '!A1419)</f>
        <v>3. Le travail en équipe est utile lorsque …</v>
      </c>
      <c r="C6" s="608"/>
      <c r="D6" s="608"/>
      <c r="E6" s="608"/>
      <c r="F6" s="609"/>
      <c r="G6" s="182"/>
      <c r="H6" s="182"/>
      <c r="I6" s="182"/>
    </row>
    <row r="7" spans="1:9" s="181" customFormat="1" ht="18" customHeight="1" x14ac:dyDescent="0.3">
      <c r="A7" s="122"/>
      <c r="B7" s="1112" t="str">
        <f ca="1">CONCATENATE(A47,". ",' '!A1433)</f>
        <v>4. Divers</v>
      </c>
      <c r="C7" s="608"/>
      <c r="D7" s="608"/>
      <c r="E7" s="608"/>
      <c r="F7" s="609"/>
      <c r="G7" s="182"/>
      <c r="H7" s="182"/>
      <c r="I7" s="182"/>
    </row>
    <row r="8" spans="1:9" s="181" customFormat="1" ht="4.5" customHeight="1" x14ac:dyDescent="0.3">
      <c r="A8" s="122"/>
      <c r="B8" s="607"/>
      <c r="C8" s="608"/>
      <c r="D8" s="608"/>
      <c r="E8" s="608"/>
      <c r="F8" s="609"/>
      <c r="G8" s="182"/>
      <c r="H8" s="182"/>
      <c r="I8" s="182"/>
    </row>
    <row r="9" spans="1:9" s="786" customFormat="1" ht="21" customHeight="1" x14ac:dyDescent="0.25">
      <c r="A9" s="779">
        <v>1</v>
      </c>
      <c r="B9" s="1113">
        <f>F9</f>
        <v>0.33000000000000007</v>
      </c>
      <c r="C9" s="781">
        <f>IF((SUM(C11:C17))=(COUNT(C11:C17)),1,3)</f>
        <v>3</v>
      </c>
      <c r="D9" s="1114" t="str">
        <f ca="1">' '!A574</f>
        <v>Responsable</v>
      </c>
      <c r="E9" s="1115" t="str">
        <f ca="1">' '!A575</f>
        <v>Délai</v>
      </c>
      <c r="F9" s="784">
        <f>IF(SUM(C11:C17)&gt;0,-((SUM(C11:C17))/(COUNT(C11:C17)*3))+133%,"")</f>
        <v>0.33000000000000007</v>
      </c>
      <c r="G9" s="785"/>
      <c r="H9" s="785"/>
      <c r="I9" s="785"/>
    </row>
    <row r="10" spans="1:9" ht="12.75" customHeight="1" x14ac:dyDescent="0.25">
      <c r="A10" s="125"/>
      <c r="B10" s="615"/>
      <c r="C10" s="616"/>
      <c r="D10" s="617"/>
      <c r="E10" s="618"/>
      <c r="F10" s="614"/>
    </row>
    <row r="11" spans="1:9" x14ac:dyDescent="0.2">
      <c r="A11" s="126">
        <v>1.1000000000000001</v>
      </c>
      <c r="B11" s="619" t="str">
        <f ca="1">' '!A1397</f>
        <v>Que m'apporte une équipe et comment travaille-t-elle ?</v>
      </c>
      <c r="C11" s="620">
        <v>3</v>
      </c>
      <c r="D11" s="621" t="s">
        <v>377</v>
      </c>
      <c r="E11" s="622">
        <v>42005</v>
      </c>
      <c r="F11" s="623"/>
    </row>
    <row r="12" spans="1:9" x14ac:dyDescent="0.2">
      <c r="A12" s="126">
        <v>1.2</v>
      </c>
      <c r="B12" s="619" t="str">
        <f ca="1">' '!A1398</f>
        <v>Quel est le bénéfice économique d'une équipe pour notre entreprise ?</v>
      </c>
      <c r="C12" s="620">
        <v>3</v>
      </c>
      <c r="D12" s="621"/>
      <c r="E12" s="622"/>
      <c r="F12" s="623"/>
      <c r="H12" s="274"/>
    </row>
    <row r="13" spans="1:9" ht="28.8" x14ac:dyDescent="0.2">
      <c r="A13" s="126">
        <v>1.3</v>
      </c>
      <c r="B13" s="619" t="str">
        <f ca="1">' '!A1399</f>
        <v>A-t-on besoin d'un chef d'équipe ou bien les équipes sont-elles libres de leurs décisions ?</v>
      </c>
      <c r="C13" s="620">
        <v>3</v>
      </c>
      <c r="D13" s="621"/>
      <c r="E13" s="622"/>
      <c r="F13" s="623"/>
    </row>
    <row r="14" spans="1:9" x14ac:dyDescent="0.2">
      <c r="A14" s="126">
        <v>1.4</v>
      </c>
      <c r="B14" s="619" t="str">
        <f ca="1">' '!A1400</f>
        <v>Quels rôles doivent être occupés et remplis ?</v>
      </c>
      <c r="C14" s="620">
        <v>3</v>
      </c>
      <c r="D14" s="621"/>
      <c r="E14" s="622"/>
      <c r="F14" s="623"/>
    </row>
    <row r="15" spans="1:9" ht="28.8" x14ac:dyDescent="0.2">
      <c r="A15" s="126">
        <v>1.5</v>
      </c>
      <c r="B15" s="619" t="str">
        <f ca="1">' '!A1401</f>
        <v>Le travail en équipe permet-il vraiment de prendre en compte les désirs et objectifs des collaborateurs, de l'entreprise, et des clients ?</v>
      </c>
      <c r="C15" s="620">
        <v>3</v>
      </c>
      <c r="D15" s="621"/>
      <c r="E15" s="622"/>
      <c r="F15" s="623"/>
    </row>
    <row r="16" spans="1:9" ht="28.8" x14ac:dyDescent="0.2">
      <c r="A16" s="126">
        <v>1.6</v>
      </c>
      <c r="B16" s="619" t="str">
        <f ca="1">' '!A1402</f>
        <v>Comment empêcher les équipes de mener une existence isolée au sein de l'entreprise ?</v>
      </c>
      <c r="C16" s="620">
        <v>3</v>
      </c>
      <c r="D16" s="621"/>
      <c r="E16" s="622"/>
      <c r="F16" s="623"/>
    </row>
    <row r="17" spans="1:9" x14ac:dyDescent="0.2">
      <c r="A17" s="126">
        <v>1.7</v>
      </c>
      <c r="B17" s="619" t="str">
        <f ca="1">' '!A1403</f>
        <v>Comment empêcher une équipe de ne plus s'occuper que d'elle-même ?</v>
      </c>
      <c r="C17" s="620">
        <v>3</v>
      </c>
      <c r="D17" s="621"/>
      <c r="E17" s="622"/>
      <c r="F17" s="623"/>
    </row>
    <row r="18" spans="1:9" s="786" customFormat="1" ht="21" customHeight="1" x14ac:dyDescent="0.25">
      <c r="A18" s="779">
        <v>2</v>
      </c>
      <c r="B18" s="1116">
        <f>F18</f>
        <v>0.33000000000000007</v>
      </c>
      <c r="C18" s="1117">
        <f>IF((SUM(C19:C32))=(COUNT(C19:C32)),1,3)</f>
        <v>3</v>
      </c>
      <c r="D18" s="1118" t="str">
        <f ca="1">$D$9</f>
        <v>Responsable</v>
      </c>
      <c r="E18" s="1119" t="str">
        <f ca="1">$E$9</f>
        <v>Délai</v>
      </c>
      <c r="F18" s="784">
        <f>IF(SUM(C19:C32)&gt;0,-((SUM(C19:C32))/(COUNT(C19:C32)*3))+133%,"")</f>
        <v>0.33000000000000007</v>
      </c>
      <c r="G18" s="785"/>
      <c r="H18" s="785"/>
      <c r="I18" s="785"/>
    </row>
    <row r="19" spans="1:9" x14ac:dyDescent="0.2">
      <c r="A19" s="127">
        <v>2.1</v>
      </c>
      <c r="B19" s="619" t="str">
        <f ca="1">' '!A1405</f>
        <v>Le chef d'équipe a moins de travail de planification et de contrôle à accomplir</v>
      </c>
      <c r="C19" s="620">
        <v>3</v>
      </c>
      <c r="D19" s="621"/>
      <c r="E19" s="622"/>
      <c r="F19" s="623"/>
    </row>
    <row r="20" spans="1:9" x14ac:dyDescent="0.2">
      <c r="A20" s="127">
        <v>2.2000000000000002</v>
      </c>
      <c r="B20" s="619" t="str">
        <f ca="1">' '!A1406</f>
        <v>Les équipes réagissent avec davantage de souplesse aux exigences dynamiques</v>
      </c>
      <c r="C20" s="620">
        <v>3</v>
      </c>
      <c r="D20" s="621"/>
      <c r="E20" s="622"/>
      <c r="F20" s="623"/>
      <c r="H20" s="274"/>
    </row>
    <row r="21" spans="1:9" ht="28.8" x14ac:dyDescent="0.2">
      <c r="A21" s="127">
        <v>2.2999999999999998</v>
      </c>
      <c r="B21" s="619" t="str">
        <f ca="1">' '!A1407</f>
        <v>Les connaissances et les expériences des différents collaborateurs sont mieux mises à profit.</v>
      </c>
      <c r="C21" s="620">
        <v>3</v>
      </c>
      <c r="D21" s="621"/>
      <c r="E21" s="622"/>
      <c r="F21" s="623"/>
    </row>
    <row r="22" spans="1:9" x14ac:dyDescent="0.2">
      <c r="A22" s="127">
        <v>2.4</v>
      </c>
      <c r="B22" s="619" t="str">
        <f ca="1">' '!A1408</f>
        <v>Meilleure compétence en matière de résolution des problèmes</v>
      </c>
      <c r="C22" s="620">
        <v>3</v>
      </c>
      <c r="D22" s="621"/>
      <c r="E22" s="622"/>
      <c r="F22" s="623"/>
    </row>
    <row r="23" spans="1:9" x14ac:dyDescent="0.2">
      <c r="A23" s="127">
        <v>2.5</v>
      </c>
      <c r="B23" s="619" t="str">
        <f ca="1">' '!A1409</f>
        <v>Au sein de l'équipe, les flux d'informations et la communication fonctionnent mieux</v>
      </c>
      <c r="C23" s="620">
        <v>3</v>
      </c>
      <c r="D23" s="621"/>
      <c r="E23" s="622"/>
      <c r="F23" s="623"/>
    </row>
    <row r="24" spans="1:9" x14ac:dyDescent="0.2">
      <c r="A24" s="127">
        <v>2.6</v>
      </c>
      <c r="B24" s="619" t="str">
        <f ca="1">' '!A1410</f>
        <v>Meilleure intégration des collaborateurs dans les processus décisionnels</v>
      </c>
      <c r="C24" s="620">
        <v>3</v>
      </c>
      <c r="D24" s="621"/>
      <c r="E24" s="622"/>
      <c r="F24" s="623"/>
    </row>
    <row r="25" spans="1:9" x14ac:dyDescent="0.2">
      <c r="A25" s="127">
        <v>2.7</v>
      </c>
      <c r="B25" s="619" t="str">
        <f ca="1">' '!A1411</f>
        <v>Les collaborateurs ont plus de marge de manœuvre</v>
      </c>
      <c r="C25" s="620">
        <v>3</v>
      </c>
      <c r="D25" s="621"/>
      <c r="E25" s="622"/>
      <c r="F25" s="623"/>
    </row>
    <row r="26" spans="1:9" x14ac:dyDescent="0.2">
      <c r="A26" s="127">
        <v>2.8</v>
      </c>
      <c r="B26" s="619" t="str">
        <f ca="1">' '!A1412</f>
        <v>Les collaborateurs s'identifient plus à l'entreprise</v>
      </c>
      <c r="C26" s="620">
        <v>3</v>
      </c>
      <c r="D26" s="621"/>
      <c r="E26" s="622"/>
      <c r="F26" s="623"/>
    </row>
    <row r="27" spans="1:9" x14ac:dyDescent="0.2">
      <c r="A27" s="127">
        <v>2.9</v>
      </c>
      <c r="B27" s="619" t="str">
        <f ca="1">' '!A1413</f>
        <v>Les membres de l'équipe se soutiennent mutuellement</v>
      </c>
      <c r="C27" s="620">
        <v>3</v>
      </c>
      <c r="D27" s="621"/>
      <c r="E27" s="622"/>
      <c r="F27" s="623"/>
    </row>
    <row r="28" spans="1:9" x14ac:dyDescent="0.2">
      <c r="A28" s="628">
        <v>2.1</v>
      </c>
      <c r="B28" s="619" t="str">
        <f ca="1">' '!A1414</f>
        <v>Avec le temps, les objectifs des équipes sont de plus en plus ambitieux</v>
      </c>
      <c r="C28" s="620">
        <v>3</v>
      </c>
      <c r="D28" s="621"/>
      <c r="E28" s="622"/>
      <c r="F28" s="623"/>
    </row>
    <row r="29" spans="1:9" x14ac:dyDescent="0.2">
      <c r="A29" s="628">
        <v>2.11</v>
      </c>
      <c r="B29" s="619" t="str">
        <f ca="1">' '!A1415</f>
        <v>Satisfaction professionnelle et motivation accrues chez les collaborateurs</v>
      </c>
      <c r="C29" s="620">
        <v>3</v>
      </c>
      <c r="D29" s="621"/>
      <c r="E29" s="622"/>
      <c r="F29" s="623"/>
    </row>
    <row r="30" spans="1:9" x14ac:dyDescent="0.2">
      <c r="A30" s="628">
        <v>2.12</v>
      </c>
      <c r="B30" s="619" t="str">
        <f ca="1">' '!A1416</f>
        <v>Les activités deviennent plus variées</v>
      </c>
      <c r="C30" s="620">
        <v>3</v>
      </c>
      <c r="D30" s="621"/>
      <c r="E30" s="622"/>
      <c r="F30" s="623"/>
    </row>
    <row r="31" spans="1:9" x14ac:dyDescent="0.2">
      <c r="A31" s="628">
        <v>2.13</v>
      </c>
      <c r="B31" s="619" t="str">
        <f ca="1">' '!A1417</f>
        <v>Perception plus différenciée des problèmes</v>
      </c>
      <c r="C31" s="620">
        <v>3</v>
      </c>
      <c r="D31" s="621"/>
      <c r="E31" s="622"/>
      <c r="F31" s="623"/>
    </row>
    <row r="32" spans="1:9" ht="28.8" x14ac:dyDescent="0.2">
      <c r="A32" s="628">
        <v>2.14</v>
      </c>
      <c r="B32" s="619" t="str">
        <f ca="1">' '!A1418</f>
        <v>Les positions ne sont pas juxtaposées, mais plutôt confrontées les unes aux autres et mises en lien</v>
      </c>
      <c r="C32" s="620">
        <v>3</v>
      </c>
      <c r="D32" s="621"/>
      <c r="E32" s="622"/>
      <c r="F32" s="623"/>
    </row>
    <row r="33" spans="1:9" s="786" customFormat="1" ht="21" customHeight="1" x14ac:dyDescent="0.25">
      <c r="A33" s="779">
        <v>3</v>
      </c>
      <c r="B33" s="1116">
        <f>F33</f>
        <v>0.33000000000000007</v>
      </c>
      <c r="C33" s="1117">
        <f>IF((SUM(C34:C41))=(COUNT(C34:C41)),1,3)</f>
        <v>3</v>
      </c>
      <c r="D33" s="1118" t="str">
        <f ca="1">$D$9</f>
        <v>Responsable</v>
      </c>
      <c r="E33" s="1119" t="str">
        <f ca="1">$E$9</f>
        <v>Délai</v>
      </c>
      <c r="F33" s="784">
        <f>IF(SUM(C34:C46)&gt;0,-((SUM(C34:C46))/(COUNT(C34:C46)*3))+133%,"")</f>
        <v>0.33000000000000007</v>
      </c>
      <c r="G33" s="785"/>
      <c r="H33" s="785"/>
      <c r="I33" s="785"/>
    </row>
    <row r="34" spans="1:9" x14ac:dyDescent="0.2">
      <c r="A34" s="126">
        <v>3.1</v>
      </c>
      <c r="B34" s="619" t="str">
        <f ca="1">' '!A1420</f>
        <v>les tâches ne peuvent être résolues de manière ni trop simple, ni trop difficile</v>
      </c>
      <c r="C34" s="620">
        <v>3</v>
      </c>
      <c r="D34" s="621"/>
      <c r="E34" s="622"/>
      <c r="F34" s="623"/>
    </row>
    <row r="35" spans="1:9" x14ac:dyDescent="0.2">
      <c r="A35" s="126">
        <v>3.2</v>
      </c>
      <c r="B35" s="619" t="str">
        <f ca="1">' '!A1421</f>
        <v>les objectifs peuvent être atteints</v>
      </c>
      <c r="C35" s="620">
        <v>3</v>
      </c>
      <c r="D35" s="621"/>
      <c r="E35" s="622"/>
      <c r="F35" s="623"/>
      <c r="H35" s="274"/>
    </row>
    <row r="36" spans="1:9" x14ac:dyDescent="0.2">
      <c r="A36" s="126">
        <v>3.3</v>
      </c>
      <c r="B36" s="619" t="str">
        <f ca="1">' '!A1422</f>
        <v>il est possible de résoudre les tâches en plusieurs étapes</v>
      </c>
      <c r="C36" s="620">
        <v>3</v>
      </c>
      <c r="D36" s="621"/>
      <c r="E36" s="622"/>
      <c r="F36" s="623"/>
    </row>
    <row r="37" spans="1:9" x14ac:dyDescent="0.2">
      <c r="A37" s="126">
        <v>3.4</v>
      </c>
      <c r="B37" s="619" t="str">
        <f ca="1">' '!A1423</f>
        <v>il est possible de subdiviser les tâches en tâches partielles</v>
      </c>
      <c r="C37" s="620">
        <v>3</v>
      </c>
      <c r="D37" s="621"/>
      <c r="E37" s="622"/>
      <c r="F37" s="623"/>
    </row>
    <row r="38" spans="1:9" x14ac:dyDescent="0.2">
      <c r="A38" s="126">
        <v>3.5</v>
      </c>
      <c r="B38" s="619" t="str">
        <f ca="1">' '!A1424</f>
        <v>les membres de l'équipe sont tournés vers la performance</v>
      </c>
      <c r="C38" s="620">
        <v>3</v>
      </c>
      <c r="D38" s="621"/>
      <c r="E38" s="622"/>
      <c r="F38" s="623"/>
    </row>
    <row r="39" spans="1:9" x14ac:dyDescent="0.2">
      <c r="A39" s="126">
        <v>3.6</v>
      </c>
      <c r="B39" s="619" t="str">
        <f ca="1">' '!A1425</f>
        <v>les membres de l'équipe positivent</v>
      </c>
      <c r="C39" s="620">
        <v>3</v>
      </c>
      <c r="D39" s="621"/>
      <c r="E39" s="622"/>
      <c r="F39" s="623"/>
    </row>
    <row r="40" spans="1:9" x14ac:dyDescent="0.2">
      <c r="A40" s="126">
        <v>3.7</v>
      </c>
      <c r="B40" s="619" t="str">
        <f ca="1">' '!A1426</f>
        <v xml:space="preserve">les membres de l'équipe ont une bonne discipline de travail </v>
      </c>
      <c r="C40" s="620">
        <v>3</v>
      </c>
      <c r="D40" s="621"/>
      <c r="E40" s="622"/>
      <c r="F40" s="623"/>
    </row>
    <row r="41" spans="1:9" x14ac:dyDescent="0.2">
      <c r="A41" s="126">
        <v>3.8</v>
      </c>
      <c r="B41" s="619" t="str">
        <f ca="1">' '!A1427</f>
        <v>les membres de l'équipe ont des compétences sociales (et interculturelles)</v>
      </c>
      <c r="C41" s="620">
        <v>3</v>
      </c>
      <c r="D41" s="621"/>
      <c r="E41" s="622"/>
      <c r="F41" s="623"/>
    </row>
    <row r="42" spans="1:9" x14ac:dyDescent="0.2">
      <c r="A42" s="126">
        <v>3.9</v>
      </c>
      <c r="B42" s="619" t="str">
        <f ca="1">' '!A1428</f>
        <v>les membres de l'équipe ont des compétences communicationnelles</v>
      </c>
      <c r="C42" s="620">
        <v>3</v>
      </c>
      <c r="D42" s="621"/>
      <c r="E42" s="622"/>
      <c r="F42" s="623"/>
    </row>
    <row r="43" spans="1:9" x14ac:dyDescent="0.2">
      <c r="A43" s="628">
        <v>3.1</v>
      </c>
      <c r="B43" s="619" t="str">
        <f ca="1">' '!A1429</f>
        <v>les membres de l'équipe ont des compétences méthodologiques</v>
      </c>
      <c r="C43" s="620">
        <v>3</v>
      </c>
      <c r="D43" s="621"/>
      <c r="E43" s="622"/>
      <c r="F43" s="623"/>
      <c r="H43" s="274"/>
    </row>
    <row r="44" spans="1:9" x14ac:dyDescent="0.2">
      <c r="A44" s="628">
        <v>3.11</v>
      </c>
      <c r="B44" s="619" t="str">
        <f ca="1">' '!A1430</f>
        <v>les membres de l'équipe sont capables d'accepter la critique</v>
      </c>
      <c r="C44" s="620">
        <v>3</v>
      </c>
      <c r="D44" s="621"/>
      <c r="E44" s="622"/>
      <c r="F44" s="623"/>
    </row>
    <row r="45" spans="1:9" x14ac:dyDescent="0.2">
      <c r="A45" s="628">
        <v>3.12</v>
      </c>
      <c r="B45" s="619" t="str">
        <f ca="1">' '!A1431</f>
        <v xml:space="preserve">les membres de l'équipe sont sur un pied d'égalité </v>
      </c>
      <c r="C45" s="620">
        <v>3</v>
      </c>
      <c r="D45" s="621"/>
      <c r="E45" s="622"/>
      <c r="F45" s="623"/>
    </row>
    <row r="46" spans="1:9" ht="28.8" x14ac:dyDescent="0.2">
      <c r="A46" s="628">
        <v>3.13</v>
      </c>
      <c r="B46" s="619" t="str">
        <f ca="1">' '!A1432</f>
        <v>les membres de l'équipe sont soit homogènes, soit hétérogènes - en fonction de la tâche traitée</v>
      </c>
      <c r="C46" s="620">
        <v>3</v>
      </c>
      <c r="D46" s="621"/>
      <c r="E46" s="622"/>
      <c r="F46" s="623"/>
    </row>
    <row r="47" spans="1:9" s="786" customFormat="1" ht="21" customHeight="1" x14ac:dyDescent="0.25">
      <c r="A47" s="779">
        <v>4</v>
      </c>
      <c r="B47" s="1116">
        <f>F47</f>
        <v>0.33000000000000007</v>
      </c>
      <c r="C47" s="1117">
        <f>IF((SUM(C48:C53))=(COUNT(C48:C53)),1,3)</f>
        <v>3</v>
      </c>
      <c r="D47" s="1118" t="str">
        <f ca="1">$D$9</f>
        <v>Responsable</v>
      </c>
      <c r="E47" s="1119" t="str">
        <f ca="1">$E$9</f>
        <v>Délai</v>
      </c>
      <c r="F47" s="784">
        <f>IF(SUM(C48:C56)&gt;0,-((SUM(C48:C56))/(COUNT(C48:C56)*3))+133%,"")</f>
        <v>0.33000000000000007</v>
      </c>
      <c r="G47" s="785"/>
      <c r="H47" s="785"/>
      <c r="I47" s="785"/>
    </row>
    <row r="48" spans="1:9" x14ac:dyDescent="0.2">
      <c r="A48" s="126">
        <v>4.0999999999999996</v>
      </c>
      <c r="B48" s="629"/>
      <c r="C48" s="620">
        <v>3</v>
      </c>
      <c r="D48" s="621"/>
      <c r="E48" s="622"/>
      <c r="F48" s="623"/>
    </row>
    <row r="49" spans="1:8" x14ac:dyDescent="0.2">
      <c r="A49" s="126">
        <v>4.2</v>
      </c>
      <c r="B49" s="629"/>
      <c r="C49" s="620">
        <v>3</v>
      </c>
      <c r="D49" s="621"/>
      <c r="E49" s="622"/>
      <c r="F49" s="623"/>
      <c r="H49" s="274"/>
    </row>
    <row r="50" spans="1:8" x14ac:dyDescent="0.2">
      <c r="A50" s="126">
        <v>4.3</v>
      </c>
      <c r="B50" s="629"/>
      <c r="C50" s="620">
        <v>3</v>
      </c>
      <c r="D50" s="621"/>
      <c r="E50" s="622"/>
      <c r="F50" s="623"/>
    </row>
    <row r="51" spans="1:8" x14ac:dyDescent="0.2">
      <c r="A51" s="126">
        <v>4.4000000000000004</v>
      </c>
      <c r="B51" s="629"/>
      <c r="C51" s="620">
        <v>3</v>
      </c>
      <c r="D51" s="621"/>
      <c r="E51" s="622"/>
      <c r="F51" s="623"/>
    </row>
    <row r="52" spans="1:8" x14ac:dyDescent="0.2">
      <c r="A52" s="126">
        <v>4.5</v>
      </c>
      <c r="B52" s="629"/>
      <c r="C52" s="620">
        <v>3</v>
      </c>
      <c r="D52" s="621"/>
      <c r="E52" s="622"/>
      <c r="F52" s="623"/>
    </row>
    <row r="53" spans="1:8" x14ac:dyDescent="0.2">
      <c r="A53" s="126">
        <v>4.5999999999999996</v>
      </c>
      <c r="B53" s="629"/>
      <c r="C53" s="620">
        <v>3</v>
      </c>
      <c r="D53" s="621"/>
      <c r="E53" s="622"/>
      <c r="F53" s="623"/>
    </row>
    <row r="54" spans="1:8" x14ac:dyDescent="0.2">
      <c r="A54" s="126">
        <v>4.7</v>
      </c>
      <c r="B54" s="629"/>
      <c r="C54" s="620">
        <v>3</v>
      </c>
      <c r="D54" s="621"/>
      <c r="E54" s="622"/>
      <c r="F54" s="623"/>
    </row>
    <row r="55" spans="1:8" x14ac:dyDescent="0.2">
      <c r="A55" s="126">
        <v>4.8</v>
      </c>
      <c r="B55" s="629"/>
      <c r="C55" s="620">
        <v>3</v>
      </c>
      <c r="D55" s="621"/>
      <c r="E55" s="622"/>
      <c r="F55" s="623"/>
      <c r="H55" s="274"/>
    </row>
    <row r="56" spans="1:8" x14ac:dyDescent="0.2">
      <c r="A56" s="126">
        <v>4.9000000000000004</v>
      </c>
      <c r="B56" s="630"/>
      <c r="C56" s="631">
        <v>3</v>
      </c>
      <c r="D56" s="632"/>
      <c r="E56" s="633"/>
      <c r="F56" s="623"/>
    </row>
    <row r="57" spans="1:8" ht="25.5" customHeight="1" x14ac:dyDescent="0.2">
      <c r="A57" s="208" t="s">
        <v>3953</v>
      </c>
      <c r="F57" s="635"/>
    </row>
  </sheetData>
  <sheetProtection sheet="1" objects="1" scenarios="1" formatCells="0" formatColumns="0" formatRows="0" insertHyperlinks="0" selectLockedCells="1" sort="0" autoFilter="0"/>
  <autoFilter ref="D10:E56" xr:uid="{00000000-0009-0000-0000-00003A000000}"/>
  <conditionalFormatting sqref="B9 B18 B33 B47">
    <cfRule type="dataBar" priority="2">
      <dataBar showValue="0">
        <cfvo type="num" val="0.33"/>
        <cfvo type="num" val="1"/>
        <color theme="4" tint="-0.249977111117893"/>
      </dataBar>
      <extLst>
        <ext xmlns:x14="http://schemas.microsoft.com/office/spreadsheetml/2009/9/main" uri="{B025F937-C7B1-47D3-B67F-A62EFF666E3E}">
          <x14:id>{3CFCBE72-EA41-4A84-9A98-58A1B33FD4D9}</x14:id>
        </ext>
      </extLst>
    </cfRule>
  </conditionalFormatting>
  <conditionalFormatting sqref="B11:E17">
    <cfRule type="expression" dxfId="120" priority="10972">
      <formula>MOD(ROW(A1048557),2)=0</formula>
    </cfRule>
    <cfRule type="expression" dxfId="119" priority="10973">
      <formula>MOD(ROW(A2),2)=0</formula>
    </cfRule>
  </conditionalFormatting>
  <conditionalFormatting sqref="B19:E32">
    <cfRule type="expression" dxfId="118" priority="10970">
      <formula>MOD(ROW(A1),2)=0</formula>
    </cfRule>
    <cfRule type="expression" dxfId="117" priority="10971">
      <formula>MOD(ROW(A11),2)=0</formula>
    </cfRule>
  </conditionalFormatting>
  <conditionalFormatting sqref="B34:E41 B42:B46">
    <cfRule type="expression" dxfId="116" priority="10946">
      <formula>MOD(ROW(#REF!),2)=0</formula>
    </cfRule>
    <cfRule type="expression" dxfId="115" priority="10947">
      <formula>MOD(ROW(A28),2)=0</formula>
    </cfRule>
  </conditionalFormatting>
  <conditionalFormatting sqref="B48:E56">
    <cfRule type="expression" dxfId="114" priority="10965">
      <formula>MOD(ROW(#REF!),2)=0</formula>
    </cfRule>
    <cfRule type="expression" dxfId="113" priority="10966">
      <formula>MOD(ROW(A41),2)=0</formula>
    </cfRule>
  </conditionalFormatting>
  <conditionalFormatting sqref="C42:E46">
    <cfRule type="expression" dxfId="112" priority="10953">
      <formula>MOD(ROW(B26),2)=0</formula>
    </cfRule>
    <cfRule type="expression" dxfId="111" priority="10954">
      <formula>MOD(ROW(B33),2)=0</formula>
    </cfRule>
  </conditionalFormatting>
  <dataValidations count="2">
    <dataValidation type="list" allowBlank="1" showInputMessage="1" showErrorMessage="1" sqref="C11:C17 C19:C32 C48:C56 C34:C46" xr:uid="{00000000-0002-0000-3A00-000000000000}">
      <formula1>"1,2,3"</formula1>
    </dataValidation>
    <dataValidation allowBlank="1" showInputMessage="1" showErrorMessage="1" errorTitle="Eingabefehler - Erreur de saisie" error="Bitte Datum aus der Liste wählen!_x000a_Veuillez s.v.p. choisir une date de la liste!" sqref="F1:F1048576" xr:uid="{00000000-0002-0000-3A00-000001000000}"/>
  </dataValidations>
  <pageMargins left="0.23622047244094491" right="0.23622047244094491" top="0.55118110236220474" bottom="0.74803149606299213" header="0.31496062992125984"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3CFCBE72-EA41-4A84-9A98-58A1B33FD4D9}">
            <x14:dataBar minLength="0" maxLength="100" border="1" negativeBarColorSameAsPositive="1">
              <x14:cfvo type="num">
                <xm:f>0.33</xm:f>
              </x14:cfvo>
              <x14:cfvo type="num">
                <xm:f>1</xm:f>
              </x14:cfvo>
              <x14:borderColor rgb="FF638EC6"/>
              <x14:axisColor rgb="FF000000"/>
            </x14:dataBar>
          </x14:cfRule>
          <xm:sqref>B9 B18 B33 B47</xm:sqref>
        </x14:conditionalFormatting>
        <x14:conditionalFormatting xmlns:xm="http://schemas.microsoft.com/office/excel/2006/main">
          <x14:cfRule type="iconSet" priority="10969" id="{54F292CA-14B1-490C-9E2D-5E9F06BFE85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C11:C56 C9</xm:sqref>
        </x14:conditionalFormatting>
      </x14:conditionalFormattings>
    </ext>
  </extLs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Tabelle76">
    <tabColor theme="6" tint="0.39997558519241921"/>
  </sheetPr>
  <dimension ref="A1:T91"/>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8.88671875" style="219" customWidth="1"/>
    <col min="2" max="2" width="2.6640625" style="219" customWidth="1"/>
    <col min="3" max="5" width="11.44140625" style="219"/>
    <col min="6" max="6" width="11.44140625" style="219" customWidth="1"/>
    <col min="7" max="11" width="11.44140625" style="219"/>
    <col min="12" max="12" width="8" style="219" customWidth="1"/>
    <col min="13" max="14" width="11.44140625" style="219"/>
    <col min="15" max="15" width="3.109375" style="219" customWidth="1"/>
    <col min="16" max="16384" width="11.44140625" style="219"/>
  </cols>
  <sheetData>
    <row r="1" spans="1:20" s="218" customFormat="1" ht="44.25" customHeight="1" x14ac:dyDescent="0.3">
      <c r="A1" s="912"/>
      <c r="B1" s="231" t="str">
        <f ca="1">' '!A1471</f>
        <v>T E A M B U I L D I N G</v>
      </c>
      <c r="C1" s="212"/>
      <c r="D1" s="212"/>
      <c r="E1" s="212"/>
      <c r="F1" s="212"/>
      <c r="G1" s="212"/>
      <c r="H1" s="212"/>
      <c r="I1" s="212"/>
      <c r="J1" s="212"/>
      <c r="K1" s="212"/>
      <c r="L1" s="1069"/>
      <c r="M1" s="1072"/>
      <c r="N1" s="212"/>
      <c r="P1" s="212"/>
      <c r="Q1" s="212"/>
      <c r="R1" s="212"/>
      <c r="S1" s="216"/>
    </row>
    <row r="2" spans="1:20" ht="23.25" customHeight="1" x14ac:dyDescent="0.3">
      <c r="B2" s="234"/>
      <c r="C2" s="220"/>
      <c r="D2" s="220"/>
    </row>
    <row r="9" spans="1:20" x14ac:dyDescent="0.3">
      <c r="T9" s="221"/>
    </row>
    <row r="32" spans="2:2" x14ac:dyDescent="0.3">
      <c r="B32" s="208" t="s">
        <v>3953</v>
      </c>
    </row>
    <row r="34" s="219" customFormat="1" ht="15" customHeight="1" x14ac:dyDescent="0.3"/>
    <row r="35" s="219" customFormat="1" ht="16.5" customHeight="1" x14ac:dyDescent="0.3"/>
    <row r="91" spans="5:5" ht="15.6" x14ac:dyDescent="0.3">
      <c r="E91" s="230"/>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Grobplan">
    <tabColor theme="6" tint="0.39997558519241921"/>
  </sheetPr>
  <dimension ref="A1:AF98"/>
  <sheetViews>
    <sheetView showGridLines="0" zoomScaleNormal="100" workbookViewId="0">
      <pane ySplit="1" topLeftCell="A80" activePane="bottomLeft" state="frozen"/>
      <selection activeCell="G1" sqref="G1"/>
      <selection pane="bottomLeft" activeCell="A2" sqref="A2"/>
    </sheetView>
  </sheetViews>
  <sheetFormatPr baseColWidth="10" defaultColWidth="6.5546875" defaultRowHeight="14.4" x14ac:dyDescent="0.2"/>
  <cols>
    <col min="1" max="1" width="8" style="207" customWidth="1"/>
    <col min="2" max="2" width="19" style="200" customWidth="1"/>
    <col min="3" max="3" width="26.109375" style="200" customWidth="1"/>
    <col min="4" max="5" width="27.33203125" style="200" customWidth="1"/>
    <col min="6" max="6" width="0.109375" style="200" customWidth="1"/>
    <col min="7" max="7" width="7.33203125" style="200" customWidth="1"/>
    <col min="8" max="8" width="7.33203125" style="1168" customWidth="1"/>
    <col min="9" max="9" width="6.44140625" style="199" hidden="1" customWidth="1"/>
    <col min="10" max="10" width="25.33203125" style="199" customWidth="1"/>
    <col min="11" max="11" width="6.5546875" style="199"/>
    <col min="12" max="33" width="0" style="200" hidden="1" customWidth="1"/>
    <col min="34" max="76" width="6.5546875" style="200"/>
    <col min="77" max="77" width="13.5546875" style="200" customWidth="1"/>
    <col min="78" max="78" width="11.44140625" style="200" customWidth="1"/>
    <col min="79" max="121" width="2.88671875" style="200" customWidth="1"/>
    <col min="122" max="332" width="6.5546875" style="200"/>
    <col min="333" max="333" width="13.5546875" style="200" customWidth="1"/>
    <col min="334" max="334" width="11.44140625" style="200" customWidth="1"/>
    <col min="335" max="377" width="2.88671875" style="200" customWidth="1"/>
    <col min="378" max="588" width="6.5546875" style="200"/>
    <col min="589" max="589" width="13.5546875" style="200" customWidth="1"/>
    <col min="590" max="590" width="11.44140625" style="200" customWidth="1"/>
    <col min="591" max="633" width="2.88671875" style="200" customWidth="1"/>
    <col min="634" max="844" width="6.5546875" style="200"/>
    <col min="845" max="845" width="13.5546875" style="200" customWidth="1"/>
    <col min="846" max="846" width="11.44140625" style="200" customWidth="1"/>
    <col min="847" max="889" width="2.88671875" style="200" customWidth="1"/>
    <col min="890" max="1100" width="6.5546875" style="200"/>
    <col min="1101" max="1101" width="13.5546875" style="200" customWidth="1"/>
    <col min="1102" max="1102" width="11.44140625" style="200" customWidth="1"/>
    <col min="1103" max="1145" width="2.88671875" style="200" customWidth="1"/>
    <col min="1146" max="1356" width="6.5546875" style="200"/>
    <col min="1357" max="1357" width="13.5546875" style="200" customWidth="1"/>
    <col min="1358" max="1358" width="11.44140625" style="200" customWidth="1"/>
    <col min="1359" max="1401" width="2.88671875" style="200" customWidth="1"/>
    <col min="1402" max="1612" width="6.5546875" style="200"/>
    <col min="1613" max="1613" width="13.5546875" style="200" customWidth="1"/>
    <col min="1614" max="1614" width="11.44140625" style="200" customWidth="1"/>
    <col min="1615" max="1657" width="2.88671875" style="200" customWidth="1"/>
    <col min="1658" max="1868" width="6.5546875" style="200"/>
    <col min="1869" max="1869" width="13.5546875" style="200" customWidth="1"/>
    <col min="1870" max="1870" width="11.44140625" style="200" customWidth="1"/>
    <col min="1871" max="1913" width="2.88671875" style="200" customWidth="1"/>
    <col min="1914" max="2124" width="6.5546875" style="200"/>
    <col min="2125" max="2125" width="13.5546875" style="200" customWidth="1"/>
    <col min="2126" max="2126" width="11.44140625" style="200" customWidth="1"/>
    <col min="2127" max="2169" width="2.88671875" style="200" customWidth="1"/>
    <col min="2170" max="2380" width="6.5546875" style="200"/>
    <col min="2381" max="2381" width="13.5546875" style="200" customWidth="1"/>
    <col min="2382" max="2382" width="11.44140625" style="200" customWidth="1"/>
    <col min="2383" max="2425" width="2.88671875" style="200" customWidth="1"/>
    <col min="2426" max="2636" width="6.5546875" style="200"/>
    <col min="2637" max="2637" width="13.5546875" style="200" customWidth="1"/>
    <col min="2638" max="2638" width="11.44140625" style="200" customWidth="1"/>
    <col min="2639" max="2681" width="2.88671875" style="200" customWidth="1"/>
    <col min="2682" max="2892" width="6.5546875" style="200"/>
    <col min="2893" max="2893" width="13.5546875" style="200" customWidth="1"/>
    <col min="2894" max="2894" width="11.44140625" style="200" customWidth="1"/>
    <col min="2895" max="2937" width="2.88671875" style="200" customWidth="1"/>
    <col min="2938" max="3148" width="6.5546875" style="200"/>
    <col min="3149" max="3149" width="13.5546875" style="200" customWidth="1"/>
    <col min="3150" max="3150" width="11.44140625" style="200" customWidth="1"/>
    <col min="3151" max="3193" width="2.88671875" style="200" customWidth="1"/>
    <col min="3194" max="3404" width="6.5546875" style="200"/>
    <col min="3405" max="3405" width="13.5546875" style="200" customWidth="1"/>
    <col min="3406" max="3406" width="11.44140625" style="200" customWidth="1"/>
    <col min="3407" max="3449" width="2.88671875" style="200" customWidth="1"/>
    <col min="3450" max="3660" width="6.5546875" style="200"/>
    <col min="3661" max="3661" width="13.5546875" style="200" customWidth="1"/>
    <col min="3662" max="3662" width="11.44140625" style="200" customWidth="1"/>
    <col min="3663" max="3705" width="2.88671875" style="200" customWidth="1"/>
    <col min="3706" max="3916" width="6.5546875" style="200"/>
    <col min="3917" max="3917" width="13.5546875" style="200" customWidth="1"/>
    <col min="3918" max="3918" width="11.44140625" style="200" customWidth="1"/>
    <col min="3919" max="3961" width="2.88671875" style="200" customWidth="1"/>
    <col min="3962" max="4172" width="6.5546875" style="200"/>
    <col min="4173" max="4173" width="13.5546875" style="200" customWidth="1"/>
    <col min="4174" max="4174" width="11.44140625" style="200" customWidth="1"/>
    <col min="4175" max="4217" width="2.88671875" style="200" customWidth="1"/>
    <col min="4218" max="4428" width="6.5546875" style="200"/>
    <col min="4429" max="4429" width="13.5546875" style="200" customWidth="1"/>
    <col min="4430" max="4430" width="11.44140625" style="200" customWidth="1"/>
    <col min="4431" max="4473" width="2.88671875" style="200" customWidth="1"/>
    <col min="4474" max="4684" width="6.5546875" style="200"/>
    <col min="4685" max="4685" width="13.5546875" style="200" customWidth="1"/>
    <col min="4686" max="4686" width="11.44140625" style="200" customWidth="1"/>
    <col min="4687" max="4729" width="2.88671875" style="200" customWidth="1"/>
    <col min="4730" max="4940" width="6.5546875" style="200"/>
    <col min="4941" max="4941" width="13.5546875" style="200" customWidth="1"/>
    <col min="4942" max="4942" width="11.44140625" style="200" customWidth="1"/>
    <col min="4943" max="4985" width="2.88671875" style="200" customWidth="1"/>
    <col min="4986" max="5196" width="6.5546875" style="200"/>
    <col min="5197" max="5197" width="13.5546875" style="200" customWidth="1"/>
    <col min="5198" max="5198" width="11.44140625" style="200" customWidth="1"/>
    <col min="5199" max="5241" width="2.88671875" style="200" customWidth="1"/>
    <col min="5242" max="5452" width="6.5546875" style="200"/>
    <col min="5453" max="5453" width="13.5546875" style="200" customWidth="1"/>
    <col min="5454" max="5454" width="11.44140625" style="200" customWidth="1"/>
    <col min="5455" max="5497" width="2.88671875" style="200" customWidth="1"/>
    <col min="5498" max="5708" width="6.5546875" style="200"/>
    <col min="5709" max="5709" width="13.5546875" style="200" customWidth="1"/>
    <col min="5710" max="5710" width="11.44140625" style="200" customWidth="1"/>
    <col min="5711" max="5753" width="2.88671875" style="200" customWidth="1"/>
    <col min="5754" max="5964" width="6.5546875" style="200"/>
    <col min="5965" max="5965" width="13.5546875" style="200" customWidth="1"/>
    <col min="5966" max="5966" width="11.44140625" style="200" customWidth="1"/>
    <col min="5967" max="6009" width="2.88671875" style="200" customWidth="1"/>
    <col min="6010" max="6220" width="6.5546875" style="200"/>
    <col min="6221" max="6221" width="13.5546875" style="200" customWidth="1"/>
    <col min="6222" max="6222" width="11.44140625" style="200" customWidth="1"/>
    <col min="6223" max="6265" width="2.88671875" style="200" customWidth="1"/>
    <col min="6266" max="6476" width="6.5546875" style="200"/>
    <col min="6477" max="6477" width="13.5546875" style="200" customWidth="1"/>
    <col min="6478" max="6478" width="11.44140625" style="200" customWidth="1"/>
    <col min="6479" max="6521" width="2.88671875" style="200" customWidth="1"/>
    <col min="6522" max="6732" width="6.5546875" style="200"/>
    <col min="6733" max="6733" width="13.5546875" style="200" customWidth="1"/>
    <col min="6734" max="6734" width="11.44140625" style="200" customWidth="1"/>
    <col min="6735" max="6777" width="2.88671875" style="200" customWidth="1"/>
    <col min="6778" max="6988" width="6.5546875" style="200"/>
    <col min="6989" max="6989" width="13.5546875" style="200" customWidth="1"/>
    <col min="6990" max="6990" width="11.44140625" style="200" customWidth="1"/>
    <col min="6991" max="7033" width="2.88671875" style="200" customWidth="1"/>
    <col min="7034" max="7244" width="6.5546875" style="200"/>
    <col min="7245" max="7245" width="13.5546875" style="200" customWidth="1"/>
    <col min="7246" max="7246" width="11.44140625" style="200" customWidth="1"/>
    <col min="7247" max="7289" width="2.88671875" style="200" customWidth="1"/>
    <col min="7290" max="7500" width="6.5546875" style="200"/>
    <col min="7501" max="7501" width="13.5546875" style="200" customWidth="1"/>
    <col min="7502" max="7502" width="11.44140625" style="200" customWidth="1"/>
    <col min="7503" max="7545" width="2.88671875" style="200" customWidth="1"/>
    <col min="7546" max="7756" width="6.5546875" style="200"/>
    <col min="7757" max="7757" width="13.5546875" style="200" customWidth="1"/>
    <col min="7758" max="7758" width="11.44140625" style="200" customWidth="1"/>
    <col min="7759" max="7801" width="2.88671875" style="200" customWidth="1"/>
    <col min="7802" max="8012" width="6.5546875" style="200"/>
    <col min="8013" max="8013" width="13.5546875" style="200" customWidth="1"/>
    <col min="8014" max="8014" width="11.44140625" style="200" customWidth="1"/>
    <col min="8015" max="8057" width="2.88671875" style="200" customWidth="1"/>
    <col min="8058" max="8268" width="6.5546875" style="200"/>
    <col min="8269" max="8269" width="13.5546875" style="200" customWidth="1"/>
    <col min="8270" max="8270" width="11.44140625" style="200" customWidth="1"/>
    <col min="8271" max="8313" width="2.88671875" style="200" customWidth="1"/>
    <col min="8314" max="8524" width="6.5546875" style="200"/>
    <col min="8525" max="8525" width="13.5546875" style="200" customWidth="1"/>
    <col min="8526" max="8526" width="11.44140625" style="200" customWidth="1"/>
    <col min="8527" max="8569" width="2.88671875" style="200" customWidth="1"/>
    <col min="8570" max="8780" width="6.5546875" style="200"/>
    <col min="8781" max="8781" width="13.5546875" style="200" customWidth="1"/>
    <col min="8782" max="8782" width="11.44140625" style="200" customWidth="1"/>
    <col min="8783" max="8825" width="2.88671875" style="200" customWidth="1"/>
    <col min="8826" max="9036" width="6.5546875" style="200"/>
    <col min="9037" max="9037" width="13.5546875" style="200" customWidth="1"/>
    <col min="9038" max="9038" width="11.44140625" style="200" customWidth="1"/>
    <col min="9039" max="9081" width="2.88671875" style="200" customWidth="1"/>
    <col min="9082" max="9292" width="6.5546875" style="200"/>
    <col min="9293" max="9293" width="13.5546875" style="200" customWidth="1"/>
    <col min="9294" max="9294" width="11.44140625" style="200" customWidth="1"/>
    <col min="9295" max="9337" width="2.88671875" style="200" customWidth="1"/>
    <col min="9338" max="9548" width="6.5546875" style="200"/>
    <col min="9549" max="9549" width="13.5546875" style="200" customWidth="1"/>
    <col min="9550" max="9550" width="11.44140625" style="200" customWidth="1"/>
    <col min="9551" max="9593" width="2.88671875" style="200" customWidth="1"/>
    <col min="9594" max="9804" width="6.5546875" style="200"/>
    <col min="9805" max="9805" width="13.5546875" style="200" customWidth="1"/>
    <col min="9806" max="9806" width="11.44140625" style="200" customWidth="1"/>
    <col min="9807" max="9849" width="2.88671875" style="200" customWidth="1"/>
    <col min="9850" max="10060" width="6.5546875" style="200"/>
    <col min="10061" max="10061" width="13.5546875" style="200" customWidth="1"/>
    <col min="10062" max="10062" width="11.44140625" style="200" customWidth="1"/>
    <col min="10063" max="10105" width="2.88671875" style="200" customWidth="1"/>
    <col min="10106" max="10316" width="6.5546875" style="200"/>
    <col min="10317" max="10317" width="13.5546875" style="200" customWidth="1"/>
    <col min="10318" max="10318" width="11.44140625" style="200" customWidth="1"/>
    <col min="10319" max="10361" width="2.88671875" style="200" customWidth="1"/>
    <col min="10362" max="10572" width="6.5546875" style="200"/>
    <col min="10573" max="10573" width="13.5546875" style="200" customWidth="1"/>
    <col min="10574" max="10574" width="11.44140625" style="200" customWidth="1"/>
    <col min="10575" max="10617" width="2.88671875" style="200" customWidth="1"/>
    <col min="10618" max="10828" width="6.5546875" style="200"/>
    <col min="10829" max="10829" width="13.5546875" style="200" customWidth="1"/>
    <col min="10830" max="10830" width="11.44140625" style="200" customWidth="1"/>
    <col min="10831" max="10873" width="2.88671875" style="200" customWidth="1"/>
    <col min="10874" max="11084" width="6.5546875" style="200"/>
    <col min="11085" max="11085" width="13.5546875" style="200" customWidth="1"/>
    <col min="11086" max="11086" width="11.44140625" style="200" customWidth="1"/>
    <col min="11087" max="11129" width="2.88671875" style="200" customWidth="1"/>
    <col min="11130" max="11340" width="6.5546875" style="200"/>
    <col min="11341" max="11341" width="13.5546875" style="200" customWidth="1"/>
    <col min="11342" max="11342" width="11.44140625" style="200" customWidth="1"/>
    <col min="11343" max="11385" width="2.88671875" style="200" customWidth="1"/>
    <col min="11386" max="11596" width="6.5546875" style="200"/>
    <col min="11597" max="11597" width="13.5546875" style="200" customWidth="1"/>
    <col min="11598" max="11598" width="11.44140625" style="200" customWidth="1"/>
    <col min="11599" max="11641" width="2.88671875" style="200" customWidth="1"/>
    <col min="11642" max="11852" width="6.5546875" style="200"/>
    <col min="11853" max="11853" width="13.5546875" style="200" customWidth="1"/>
    <col min="11854" max="11854" width="11.44140625" style="200" customWidth="1"/>
    <col min="11855" max="11897" width="2.88671875" style="200" customWidth="1"/>
    <col min="11898" max="12108" width="6.5546875" style="200"/>
    <col min="12109" max="12109" width="13.5546875" style="200" customWidth="1"/>
    <col min="12110" max="12110" width="11.44140625" style="200" customWidth="1"/>
    <col min="12111" max="12153" width="2.88671875" style="200" customWidth="1"/>
    <col min="12154" max="12364" width="6.5546875" style="200"/>
    <col min="12365" max="12365" width="13.5546875" style="200" customWidth="1"/>
    <col min="12366" max="12366" width="11.44140625" style="200" customWidth="1"/>
    <col min="12367" max="12409" width="2.88671875" style="200" customWidth="1"/>
    <col min="12410" max="12620" width="6.5546875" style="200"/>
    <col min="12621" max="12621" width="13.5546875" style="200" customWidth="1"/>
    <col min="12622" max="12622" width="11.44140625" style="200" customWidth="1"/>
    <col min="12623" max="12665" width="2.88671875" style="200" customWidth="1"/>
    <col min="12666" max="12876" width="6.5546875" style="200"/>
    <col min="12877" max="12877" width="13.5546875" style="200" customWidth="1"/>
    <col min="12878" max="12878" width="11.44140625" style="200" customWidth="1"/>
    <col min="12879" max="12921" width="2.88671875" style="200" customWidth="1"/>
    <col min="12922" max="13132" width="6.5546875" style="200"/>
    <col min="13133" max="13133" width="13.5546875" style="200" customWidth="1"/>
    <col min="13134" max="13134" width="11.44140625" style="200" customWidth="1"/>
    <col min="13135" max="13177" width="2.88671875" style="200" customWidth="1"/>
    <col min="13178" max="13388" width="6.5546875" style="200"/>
    <col min="13389" max="13389" width="13.5546875" style="200" customWidth="1"/>
    <col min="13390" max="13390" width="11.44140625" style="200" customWidth="1"/>
    <col min="13391" max="13433" width="2.88671875" style="200" customWidth="1"/>
    <col min="13434" max="13644" width="6.5546875" style="200"/>
    <col min="13645" max="13645" width="13.5546875" style="200" customWidth="1"/>
    <col min="13646" max="13646" width="11.44140625" style="200" customWidth="1"/>
    <col min="13647" max="13689" width="2.88671875" style="200" customWidth="1"/>
    <col min="13690" max="13900" width="6.5546875" style="200"/>
    <col min="13901" max="13901" width="13.5546875" style="200" customWidth="1"/>
    <col min="13902" max="13902" width="11.44140625" style="200" customWidth="1"/>
    <col min="13903" max="13945" width="2.88671875" style="200" customWidth="1"/>
    <col min="13946" max="14156" width="6.5546875" style="200"/>
    <col min="14157" max="14157" width="13.5546875" style="200" customWidth="1"/>
    <col min="14158" max="14158" width="11.44140625" style="200" customWidth="1"/>
    <col min="14159" max="14201" width="2.88671875" style="200" customWidth="1"/>
    <col min="14202" max="14412" width="6.5546875" style="200"/>
    <col min="14413" max="14413" width="13.5546875" style="200" customWidth="1"/>
    <col min="14414" max="14414" width="11.44140625" style="200" customWidth="1"/>
    <col min="14415" max="14457" width="2.88671875" style="200" customWidth="1"/>
    <col min="14458" max="14668" width="6.5546875" style="200"/>
    <col min="14669" max="14669" width="13.5546875" style="200" customWidth="1"/>
    <col min="14670" max="14670" width="11.44140625" style="200" customWidth="1"/>
    <col min="14671" max="14713" width="2.88671875" style="200" customWidth="1"/>
    <col min="14714" max="14924" width="6.5546875" style="200"/>
    <col min="14925" max="14925" width="13.5546875" style="200" customWidth="1"/>
    <col min="14926" max="14926" width="11.44140625" style="200" customWidth="1"/>
    <col min="14927" max="14969" width="2.88671875" style="200" customWidth="1"/>
    <col min="14970" max="15180" width="6.5546875" style="200"/>
    <col min="15181" max="15181" width="13.5546875" style="200" customWidth="1"/>
    <col min="15182" max="15182" width="11.44140625" style="200" customWidth="1"/>
    <col min="15183" max="15225" width="2.88671875" style="200" customWidth="1"/>
    <col min="15226" max="15436" width="6.5546875" style="200"/>
    <col min="15437" max="15437" width="13.5546875" style="200" customWidth="1"/>
    <col min="15438" max="15438" width="11.44140625" style="200" customWidth="1"/>
    <col min="15439" max="15481" width="2.88671875" style="200" customWidth="1"/>
    <col min="15482" max="15692" width="6.5546875" style="200"/>
    <col min="15693" max="15693" width="13.5546875" style="200" customWidth="1"/>
    <col min="15694" max="15694" width="11.44140625" style="200" customWidth="1"/>
    <col min="15695" max="15737" width="2.88671875" style="200" customWidth="1"/>
    <col min="15738" max="15948" width="6.5546875" style="200"/>
    <col min="15949" max="15949" width="13.5546875" style="200" customWidth="1"/>
    <col min="15950" max="15950" width="11.44140625" style="200" customWidth="1"/>
    <col min="15951" max="15993" width="2.88671875" style="200" customWidth="1"/>
    <col min="15994" max="16384" width="6.5546875" style="200"/>
  </cols>
  <sheetData>
    <row r="1" spans="1:32" s="178" customFormat="1" ht="44.25" customHeight="1" x14ac:dyDescent="0.3">
      <c r="A1" s="173"/>
      <c r="B1" s="174" t="str">
        <f ca="1">' '!A1268</f>
        <v>Rôles en équipe selon Belbin - autoévaluation</v>
      </c>
      <c r="C1" s="764"/>
      <c r="D1" s="764"/>
      <c r="E1" s="764"/>
      <c r="F1" s="175"/>
      <c r="G1" s="176"/>
      <c r="H1" s="528"/>
      <c r="I1" s="177"/>
      <c r="J1" s="177"/>
      <c r="K1" s="177"/>
      <c r="L1" s="1120"/>
      <c r="M1" s="1120"/>
      <c r="N1" s="1120"/>
      <c r="O1" s="1120"/>
      <c r="P1" s="1120"/>
      <c r="Q1" s="1120"/>
      <c r="R1" s="1120"/>
      <c r="S1" s="1120"/>
      <c r="T1" s="1120"/>
      <c r="U1" s="1120"/>
      <c r="V1" s="1120"/>
      <c r="W1" s="1120"/>
      <c r="X1" s="1120"/>
      <c r="Y1" s="1120"/>
      <c r="Z1" s="1120"/>
      <c r="AA1" s="1120"/>
    </row>
    <row r="2" spans="1:32" s="178" customFormat="1" ht="0.9" customHeight="1" x14ac:dyDescent="0.3">
      <c r="A2" s="1121"/>
      <c r="B2" s="173"/>
      <c r="C2" s="173"/>
      <c r="D2" s="173"/>
      <c r="E2" s="173"/>
      <c r="F2" s="1122"/>
      <c r="G2" s="770"/>
      <c r="H2" s="1123"/>
      <c r="I2" s="177"/>
      <c r="J2" s="177"/>
      <c r="K2" s="177"/>
      <c r="L2" s="1120"/>
      <c r="M2" s="1120"/>
      <c r="N2" s="1120"/>
      <c r="O2" s="1120"/>
      <c r="P2" s="1120"/>
      <c r="Q2" s="1120"/>
      <c r="R2" s="1120"/>
      <c r="S2" s="1120"/>
      <c r="T2" s="1120"/>
      <c r="U2" s="1120"/>
      <c r="V2" s="1120"/>
      <c r="W2" s="1120"/>
      <c r="X2" s="1120"/>
      <c r="Y2" s="1120"/>
      <c r="Z2" s="1120"/>
      <c r="AA2" s="1120"/>
    </row>
    <row r="3" spans="1:32" s="181" customFormat="1" ht="18" customHeight="1" x14ac:dyDescent="0.3">
      <c r="A3" s="179"/>
      <c r="B3" s="180"/>
      <c r="C3" s="180"/>
      <c r="D3" s="180"/>
      <c r="E3" s="180"/>
      <c r="F3" s="194"/>
      <c r="G3" s="180"/>
      <c r="H3" s="1124"/>
      <c r="I3" s="182"/>
      <c r="J3" s="182"/>
      <c r="K3" s="182"/>
      <c r="L3" s="1125"/>
      <c r="M3" s="1125"/>
      <c r="N3" s="1125"/>
      <c r="O3" s="1125"/>
      <c r="P3" s="1125"/>
      <c r="Q3" s="1125"/>
      <c r="R3" s="1125"/>
      <c r="S3" s="1125"/>
      <c r="T3" s="1125"/>
      <c r="U3" s="1125"/>
      <c r="V3" s="1125"/>
      <c r="W3" s="1125"/>
      <c r="X3" s="1125"/>
      <c r="Y3" s="1125"/>
      <c r="Z3" s="1125"/>
      <c r="AA3" s="1125"/>
    </row>
    <row r="4" spans="1:32" s="181" customFormat="1" x14ac:dyDescent="0.3">
      <c r="A4" s="1126">
        <v>1</v>
      </c>
      <c r="B4" s="1732" t="str">
        <f ca="1">' '!A1269</f>
        <v>Commencez par lire soigneusement chaque question avec les réponses possibles.</v>
      </c>
      <c r="C4" s="1732"/>
      <c r="D4" s="1732"/>
      <c r="E4" s="1732"/>
      <c r="F4" s="1732"/>
      <c r="G4" s="1732"/>
      <c r="H4" s="1732"/>
      <c r="I4" s="182"/>
      <c r="J4" s="182"/>
      <c r="K4" s="182"/>
      <c r="L4" s="1125"/>
      <c r="M4" s="1125"/>
      <c r="N4" s="1125"/>
      <c r="O4" s="1125"/>
      <c r="P4" s="1125"/>
      <c r="Q4" s="1125"/>
      <c r="R4" s="1125"/>
      <c r="S4" s="1125"/>
      <c r="T4" s="1125"/>
      <c r="U4" s="1125"/>
      <c r="V4" s="1125"/>
      <c r="W4" s="1125"/>
      <c r="X4" s="1125"/>
      <c r="Y4" s="1125"/>
      <c r="Z4" s="1125"/>
      <c r="AA4" s="1125"/>
    </row>
    <row r="5" spans="1:32" s="181" customFormat="1" x14ac:dyDescent="0.3">
      <c r="A5" s="1126">
        <v>2</v>
      </c>
      <c r="B5" s="1732" t="str">
        <f ca="1">' '!A1270</f>
        <v>Revenez à " A " et cochez toutes les phrases qui correspondent à votre cas.</v>
      </c>
      <c r="C5" s="1732"/>
      <c r="D5" s="1732"/>
      <c r="E5" s="1732"/>
      <c r="F5" s="1732"/>
      <c r="G5" s="1732"/>
      <c r="H5" s="1732"/>
      <c r="I5" s="182"/>
      <c r="J5" s="182"/>
      <c r="K5" s="182"/>
      <c r="L5" s="1125"/>
      <c r="M5" s="1125"/>
      <c r="N5" s="1125"/>
      <c r="O5" s="1125"/>
      <c r="P5" s="1125"/>
      <c r="Q5" s="1125"/>
      <c r="R5" s="1125"/>
      <c r="S5" s="1125"/>
      <c r="T5" s="1125"/>
      <c r="U5" s="1125"/>
      <c r="V5" s="1125"/>
      <c r="W5" s="1125"/>
      <c r="X5" s="1125"/>
      <c r="Y5" s="1125"/>
      <c r="Z5" s="1125"/>
      <c r="AA5" s="1125"/>
    </row>
    <row r="6" spans="1:32" s="181" customFormat="1" ht="60" customHeight="1" x14ac:dyDescent="0.3">
      <c r="A6" s="1126">
        <v>3</v>
      </c>
      <c r="B6" s="1732" t="str">
        <f ca="1">' '!A1271</f>
        <v>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v>
      </c>
      <c r="C6" s="1732"/>
      <c r="D6" s="1732"/>
      <c r="E6" s="1732"/>
      <c r="F6" s="1732"/>
      <c r="G6" s="1732"/>
      <c r="H6" s="1732"/>
      <c r="I6" s="182"/>
      <c r="J6" s="182"/>
      <c r="K6" s="182"/>
      <c r="L6" s="1125"/>
      <c r="M6" s="1125"/>
      <c r="N6" s="1125"/>
      <c r="O6" s="1125"/>
      <c r="P6" s="1125"/>
      <c r="Q6" s="1125"/>
      <c r="R6" s="1125"/>
      <c r="S6" s="1125"/>
      <c r="T6" s="1125"/>
      <c r="U6" s="1125"/>
      <c r="V6" s="1125"/>
      <c r="W6" s="1125"/>
      <c r="X6" s="1125"/>
      <c r="Y6" s="1125"/>
      <c r="Z6" s="1125"/>
      <c r="AA6" s="1125"/>
    </row>
    <row r="7" spans="1:32" s="181" customFormat="1" x14ac:dyDescent="0.3">
      <c r="A7" s="1126">
        <v>4</v>
      </c>
      <c r="B7" s="1732" t="str">
        <f ca="1">' '!A1272</f>
        <v>À la fin, il faut que 10 points soient répartis dans chaque thématique.</v>
      </c>
      <c r="C7" s="1732"/>
      <c r="D7" s="1732"/>
      <c r="E7" s="1732"/>
      <c r="F7" s="1732"/>
      <c r="G7" s="1732"/>
      <c r="H7" s="1732"/>
      <c r="I7" s="182"/>
      <c r="J7" s="182"/>
      <c r="K7" s="182"/>
      <c r="L7" s="1125"/>
      <c r="M7" s="1125"/>
      <c r="N7" s="1125"/>
      <c r="O7" s="1125"/>
      <c r="P7" s="1125"/>
      <c r="Q7" s="1125"/>
      <c r="R7" s="1125"/>
      <c r="S7" s="1125"/>
      <c r="T7" s="1125"/>
      <c r="U7" s="1125"/>
      <c r="V7" s="1125"/>
      <c r="W7" s="1125"/>
      <c r="X7" s="1125"/>
      <c r="Y7" s="1125"/>
      <c r="Z7" s="1125"/>
      <c r="AA7" s="1125"/>
    </row>
    <row r="8" spans="1:32" s="181" customFormat="1" ht="15" customHeight="1" x14ac:dyDescent="0.3">
      <c r="A8" s="179"/>
      <c r="B8" s="1127"/>
      <c r="C8" s="1127"/>
      <c r="D8" s="1127"/>
      <c r="E8" s="1127"/>
      <c r="F8" s="194"/>
      <c r="G8" s="180"/>
      <c r="H8" s="1124"/>
      <c r="I8" s="182"/>
      <c r="J8" s="182"/>
      <c r="K8" s="182"/>
      <c r="L8" s="1125"/>
      <c r="M8" s="1125"/>
      <c r="N8" s="1125"/>
      <c r="O8" s="1125"/>
      <c r="P8" s="1125"/>
      <c r="Q8" s="1125"/>
      <c r="R8" s="1125"/>
      <c r="S8" s="1125"/>
      <c r="T8" s="1125"/>
      <c r="U8" s="1125"/>
      <c r="V8" s="1125"/>
      <c r="W8" s="1125"/>
      <c r="X8" s="1125"/>
      <c r="Y8" s="1125"/>
      <c r="Z8" s="1125"/>
      <c r="AA8" s="1125"/>
    </row>
    <row r="9" spans="1:32" ht="21.75" customHeight="1" x14ac:dyDescent="0.2">
      <c r="A9" s="1128">
        <v>1</v>
      </c>
      <c r="B9" s="1727" t="str">
        <f ca="1">' '!A1275</f>
        <v>J'aime mon travail parce que…</v>
      </c>
      <c r="C9" s="1727"/>
      <c r="D9" s="1727"/>
      <c r="E9" s="1731"/>
      <c r="F9" s="1129">
        <f>SUM(F10:F18)</f>
        <v>10</v>
      </c>
      <c r="G9" s="1130" t="str">
        <f ca="1">CONCATENATE(F9," / ","10 ",' '!$A$1273)</f>
        <v>10 / 10 points</v>
      </c>
      <c r="H9" s="1131"/>
      <c r="I9" s="199">
        <f>IF(F9=10,0,1)</f>
        <v>0</v>
      </c>
      <c r="J9" s="1132" t="str">
        <f>IF(F9&gt;10,' '!$A$1274," ")</f>
        <v xml:space="preserve"> </v>
      </c>
      <c r="L9" s="1133" t="s">
        <v>1965</v>
      </c>
      <c r="M9" s="1728" t="s">
        <v>1966</v>
      </c>
      <c r="N9" s="1729"/>
      <c r="O9" s="1729"/>
      <c r="P9" s="1729"/>
      <c r="Q9" s="1729"/>
      <c r="R9" s="1729"/>
      <c r="S9" s="1729"/>
      <c r="T9" s="1729"/>
      <c r="U9" s="1730"/>
      <c r="W9" s="1133" t="s">
        <v>1965</v>
      </c>
      <c r="X9" s="1728" t="s">
        <v>1966</v>
      </c>
      <c r="Y9" s="1729"/>
      <c r="Z9" s="1729"/>
      <c r="AA9" s="1729"/>
      <c r="AB9" s="1729"/>
      <c r="AC9" s="1729"/>
      <c r="AD9" s="1729"/>
      <c r="AE9" s="1729"/>
      <c r="AF9" s="1730"/>
    </row>
    <row r="10" spans="1:32" ht="31.5" customHeight="1" x14ac:dyDescent="0.2">
      <c r="A10" s="195" t="s">
        <v>1897</v>
      </c>
      <c r="B10" s="1625" t="str">
        <f ca="1">' '!A1276</f>
        <v>J'apprécie les situations nouvelles, qui me permettent d'inventer un maximum de solutions possibles.</v>
      </c>
      <c r="C10" s="1626"/>
      <c r="D10" s="1626"/>
      <c r="E10" s="1626"/>
      <c r="F10" s="1134">
        <f>IF(G10=1,H10,0)</f>
        <v>10</v>
      </c>
      <c r="G10" s="1135">
        <v>1</v>
      </c>
      <c r="H10" s="1136">
        <v>10</v>
      </c>
      <c r="L10" s="1137">
        <v>1</v>
      </c>
      <c r="M10" s="1138">
        <f>$F$16</f>
        <v>0</v>
      </c>
      <c r="N10" s="1138">
        <f>$F$14</f>
        <v>0</v>
      </c>
      <c r="O10" s="1138">
        <f>$F$18</f>
        <v>0</v>
      </c>
      <c r="P10" s="1138">
        <f>$F$10</f>
        <v>10</v>
      </c>
      <c r="Q10" s="1138">
        <f>$F$11</f>
        <v>0</v>
      </c>
      <c r="R10" s="1138">
        <f>$F$15</f>
        <v>0</v>
      </c>
      <c r="S10" s="1138">
        <f>$F$13</f>
        <v>0</v>
      </c>
      <c r="T10" s="1138">
        <f>$F$12</f>
        <v>0</v>
      </c>
      <c r="U10" s="1138">
        <f>$F$17</f>
        <v>0</v>
      </c>
      <c r="W10" s="1137">
        <v>1</v>
      </c>
      <c r="X10" s="1139" t="s">
        <v>1903</v>
      </c>
      <c r="Y10" s="1139" t="s">
        <v>1901</v>
      </c>
      <c r="Z10" s="1139" t="s">
        <v>1905</v>
      </c>
      <c r="AA10" s="1139" t="s">
        <v>1897</v>
      </c>
      <c r="AB10" s="1139" t="s">
        <v>1898</v>
      </c>
      <c r="AC10" s="1139" t="s">
        <v>1902</v>
      </c>
      <c r="AD10" s="1139" t="s">
        <v>1900</v>
      </c>
      <c r="AE10" s="1139" t="s">
        <v>1899</v>
      </c>
      <c r="AF10" s="1139" t="s">
        <v>1904</v>
      </c>
    </row>
    <row r="11" spans="1:32" ht="31.5" customHeight="1" x14ac:dyDescent="0.2">
      <c r="A11" s="195" t="s">
        <v>1898</v>
      </c>
      <c r="B11" s="1721" t="str">
        <f ca="1">' '!A1277</f>
        <v>Ce qui m'intéresse en premier lieu, c'est de trouver des solutions pratiques, des solutions qui fonctionnent vraiment.</v>
      </c>
      <c r="C11" s="1722"/>
      <c r="D11" s="1722"/>
      <c r="E11" s="1722"/>
      <c r="F11" s="1140">
        <f t="shared" ref="F11:F18" si="0">IF(G11=1,H11,0)</f>
        <v>0</v>
      </c>
      <c r="G11" s="1141">
        <v>0</v>
      </c>
      <c r="H11" s="1142"/>
      <c r="K11" s="274"/>
      <c r="L11" s="1137">
        <v>2</v>
      </c>
      <c r="M11" s="1138">
        <f>$F$28</f>
        <v>0</v>
      </c>
      <c r="N11" s="1138">
        <f>$F$21</f>
        <v>0</v>
      </c>
      <c r="O11" s="1138">
        <f>$F$24</f>
        <v>0</v>
      </c>
      <c r="P11" s="1138">
        <f>$F$22</f>
        <v>0</v>
      </c>
      <c r="Q11" s="1138">
        <f>$F$23</f>
        <v>0</v>
      </c>
      <c r="R11" s="1138">
        <f>$F$26</f>
        <v>0</v>
      </c>
      <c r="S11" s="1138">
        <f>$F$20</f>
        <v>10</v>
      </c>
      <c r="T11" s="1138">
        <f>$F$27</f>
        <v>0</v>
      </c>
      <c r="U11" s="1138">
        <f>$F$25</f>
        <v>0</v>
      </c>
      <c r="W11" s="1137">
        <v>2</v>
      </c>
      <c r="X11" s="1139" t="s">
        <v>1905</v>
      </c>
      <c r="Y11" s="1139" t="s">
        <v>1898</v>
      </c>
      <c r="Z11" s="1139" t="s">
        <v>1901</v>
      </c>
      <c r="AA11" s="1139" t="s">
        <v>1899</v>
      </c>
      <c r="AB11" s="1139" t="s">
        <v>1900</v>
      </c>
      <c r="AC11" s="1139" t="s">
        <v>1903</v>
      </c>
      <c r="AD11" s="1139" t="s">
        <v>1897</v>
      </c>
      <c r="AE11" s="1139" t="s">
        <v>1904</v>
      </c>
      <c r="AF11" s="1139" t="s">
        <v>1902</v>
      </c>
    </row>
    <row r="12" spans="1:32" ht="31.5" customHeight="1" x14ac:dyDescent="0.2">
      <c r="A12" s="195" t="s">
        <v>1899</v>
      </c>
      <c r="B12" s="1721" t="str">
        <f ca="1">' '!A1278</f>
        <v>J'aime mettre à profit mes connaissances professionnelles en accomplissant une tâche exigeante.</v>
      </c>
      <c r="C12" s="1722"/>
      <c r="D12" s="1722"/>
      <c r="E12" s="1722"/>
      <c r="F12" s="1140">
        <f t="shared" si="0"/>
        <v>0</v>
      </c>
      <c r="G12" s="1141"/>
      <c r="H12" s="1142"/>
      <c r="L12" s="1137">
        <v>3</v>
      </c>
      <c r="M12" s="1138">
        <f>$F$30</f>
        <v>10</v>
      </c>
      <c r="N12" s="1138">
        <f>$F$32</f>
        <v>0</v>
      </c>
      <c r="O12" s="1138">
        <f>$F$33</f>
        <v>0</v>
      </c>
      <c r="P12" s="1138">
        <f>$F$37</f>
        <v>0</v>
      </c>
      <c r="Q12" s="1138">
        <f>$F$38</f>
        <v>0</v>
      </c>
      <c r="R12" s="1138">
        <f>$F$35</f>
        <v>0</v>
      </c>
      <c r="S12" s="1138">
        <f>$F$34</f>
        <v>0</v>
      </c>
      <c r="T12" s="1138">
        <f>$F$36</f>
        <v>0</v>
      </c>
      <c r="U12" s="1138">
        <f>$F$31</f>
        <v>0</v>
      </c>
      <c r="W12" s="1137">
        <v>3</v>
      </c>
      <c r="X12" s="1139" t="s">
        <v>1897</v>
      </c>
      <c r="Y12" s="1139" t="s">
        <v>1899</v>
      </c>
      <c r="Z12" s="1139" t="s">
        <v>1900</v>
      </c>
      <c r="AA12" s="1139" t="s">
        <v>1904</v>
      </c>
      <c r="AB12" s="1139" t="s">
        <v>1905</v>
      </c>
      <c r="AC12" s="1139" t="s">
        <v>1902</v>
      </c>
      <c r="AD12" s="1139" t="s">
        <v>1901</v>
      </c>
      <c r="AE12" s="1139" t="s">
        <v>1903</v>
      </c>
      <c r="AF12" s="1139" t="s">
        <v>1898</v>
      </c>
    </row>
    <row r="13" spans="1:32" ht="31.5" customHeight="1" x14ac:dyDescent="0.2">
      <c r="A13" s="195" t="s">
        <v>1900</v>
      </c>
      <c r="B13" s="1721" t="str">
        <f ca="1">' '!A1279</f>
        <v>J'aime avoir le sentiment de créer de bonnes relations entre les gens.</v>
      </c>
      <c r="C13" s="1722"/>
      <c r="D13" s="1722"/>
      <c r="E13" s="1722"/>
      <c r="F13" s="1140">
        <f t="shared" si="0"/>
        <v>0</v>
      </c>
      <c r="G13" s="1141"/>
      <c r="H13" s="1142"/>
      <c r="L13" s="1137">
        <v>4</v>
      </c>
      <c r="M13" s="1138">
        <f>$F$44</f>
        <v>0</v>
      </c>
      <c r="N13" s="1138">
        <f>$F$46</f>
        <v>0</v>
      </c>
      <c r="O13" s="1138">
        <f>$F$43</f>
        <v>0</v>
      </c>
      <c r="P13" s="1138">
        <f>$F$48</f>
        <v>0</v>
      </c>
      <c r="Q13" s="1138">
        <f>$F$47</f>
        <v>0</v>
      </c>
      <c r="R13" s="1138">
        <f>$F$40</f>
        <v>10</v>
      </c>
      <c r="S13" s="1138">
        <f>$F$42</f>
        <v>0</v>
      </c>
      <c r="T13" s="1138">
        <f>$F$41</f>
        <v>0</v>
      </c>
      <c r="U13" s="1138">
        <f>$F$45</f>
        <v>0</v>
      </c>
      <c r="W13" s="1137">
        <v>4</v>
      </c>
      <c r="X13" s="1139" t="s">
        <v>1901</v>
      </c>
      <c r="Y13" s="1139" t="s">
        <v>1903</v>
      </c>
      <c r="Z13" s="1139" t="s">
        <v>1900</v>
      </c>
      <c r="AA13" s="1139" t="s">
        <v>1905</v>
      </c>
      <c r="AB13" s="1139" t="s">
        <v>1904</v>
      </c>
      <c r="AC13" s="1139" t="s">
        <v>1897</v>
      </c>
      <c r="AD13" s="1139" t="s">
        <v>1899</v>
      </c>
      <c r="AE13" s="1139" t="s">
        <v>1898</v>
      </c>
      <c r="AF13" s="1139" t="s">
        <v>1902</v>
      </c>
    </row>
    <row r="14" spans="1:32" ht="31.5" customHeight="1" x14ac:dyDescent="0.2">
      <c r="A14" s="195" t="s">
        <v>1901</v>
      </c>
      <c r="B14" s="1721" t="str">
        <f ca="1">' '!A1280</f>
        <v>J'exerce une forte influence sur les processus décisionnels.</v>
      </c>
      <c r="C14" s="1722"/>
      <c r="D14" s="1722"/>
      <c r="E14" s="1722"/>
      <c r="F14" s="1140">
        <f t="shared" si="0"/>
        <v>0</v>
      </c>
      <c r="G14" s="1141"/>
      <c r="H14" s="1142"/>
      <c r="L14" s="1137">
        <v>5</v>
      </c>
      <c r="M14" s="1138">
        <f>$F$51</f>
        <v>0</v>
      </c>
      <c r="N14" s="1138">
        <f>$F$54</f>
        <v>0</v>
      </c>
      <c r="O14" s="1138">
        <f>$F$46</f>
        <v>0</v>
      </c>
      <c r="P14" s="1138">
        <f>$F$53</f>
        <v>0</v>
      </c>
      <c r="Q14" s="1138">
        <f>$F$50</f>
        <v>10</v>
      </c>
      <c r="R14" s="1138">
        <f>$F$52</f>
        <v>0</v>
      </c>
      <c r="S14" s="1138">
        <f>$F$55</f>
        <v>0</v>
      </c>
      <c r="T14" s="1138">
        <f>$F$58</f>
        <v>0</v>
      </c>
      <c r="U14" s="1138">
        <f>$F$57</f>
        <v>0</v>
      </c>
      <c r="W14" s="1137">
        <v>5</v>
      </c>
      <c r="X14" s="1139" t="s">
        <v>1898</v>
      </c>
      <c r="Y14" s="1139" t="s">
        <v>1901</v>
      </c>
      <c r="Z14" s="1139" t="s">
        <v>1903</v>
      </c>
      <c r="AA14" s="1139" t="s">
        <v>1900</v>
      </c>
      <c r="AB14" s="1139" t="s">
        <v>1897</v>
      </c>
      <c r="AC14" s="1139" t="s">
        <v>1899</v>
      </c>
      <c r="AD14" s="1139" t="s">
        <v>1902</v>
      </c>
      <c r="AE14" s="1139" t="s">
        <v>1905</v>
      </c>
      <c r="AF14" s="1139" t="s">
        <v>1904</v>
      </c>
    </row>
    <row r="15" spans="1:32" ht="31.5" customHeight="1" x14ac:dyDescent="0.2">
      <c r="A15" s="195" t="s">
        <v>1902</v>
      </c>
      <c r="B15" s="1721" t="str">
        <f ca="1">' '!A1281</f>
        <v>Au travail, je rencontre beaucoup de gens qui ont des choses intéressantes à offrir.</v>
      </c>
      <c r="C15" s="1722"/>
      <c r="D15" s="1722"/>
      <c r="E15" s="1722"/>
      <c r="F15" s="1140">
        <f t="shared" si="0"/>
        <v>0</v>
      </c>
      <c r="G15" s="1141"/>
      <c r="H15" s="1142"/>
      <c r="L15" s="1137">
        <v>6</v>
      </c>
      <c r="M15" s="1138">
        <f>$F$62</f>
        <v>0</v>
      </c>
      <c r="N15" s="1138">
        <f>$F$66</f>
        <v>0</v>
      </c>
      <c r="O15" s="1138">
        <f>$F$60</f>
        <v>10</v>
      </c>
      <c r="P15" s="1138">
        <f>$F$64</f>
        <v>0</v>
      </c>
      <c r="Q15" s="1138">
        <f>$F$65</f>
        <v>0</v>
      </c>
      <c r="R15" s="1138">
        <f>$F$67</f>
        <v>0</v>
      </c>
      <c r="S15" s="1138">
        <f>$F$61</f>
        <v>0</v>
      </c>
      <c r="T15" s="1138">
        <f>$F$68</f>
        <v>0</v>
      </c>
      <c r="U15" s="1138">
        <f>$F$63</f>
        <v>0</v>
      </c>
      <c r="W15" s="1137">
        <v>6</v>
      </c>
      <c r="X15" s="1139" t="s">
        <v>1899</v>
      </c>
      <c r="Y15" s="1139" t="s">
        <v>1903</v>
      </c>
      <c r="Z15" s="1139" t="s">
        <v>1897</v>
      </c>
      <c r="AA15" s="1139" t="s">
        <v>1901</v>
      </c>
      <c r="AB15" s="1139" t="s">
        <v>1902</v>
      </c>
      <c r="AC15" s="1139" t="s">
        <v>1904</v>
      </c>
      <c r="AD15" s="1139" t="s">
        <v>1898</v>
      </c>
      <c r="AE15" s="1139" t="s">
        <v>1905</v>
      </c>
      <c r="AF15" s="1139" t="s">
        <v>1900</v>
      </c>
    </row>
    <row r="16" spans="1:32" ht="31.5" customHeight="1" x14ac:dyDescent="0.2">
      <c r="A16" s="195" t="s">
        <v>1903</v>
      </c>
      <c r="B16" s="1721" t="str">
        <f ca="1">' '!A1282</f>
        <v>J'aime amener les gens à s'accorder sur les mesures qui doivent être mises en œuvre.</v>
      </c>
      <c r="C16" s="1722"/>
      <c r="D16" s="1722"/>
      <c r="E16" s="1722"/>
      <c r="F16" s="1140">
        <f t="shared" si="0"/>
        <v>0</v>
      </c>
      <c r="G16" s="1141"/>
      <c r="H16" s="1142"/>
      <c r="L16" s="1137">
        <v>7</v>
      </c>
      <c r="M16" s="1138">
        <f>$F$77</f>
        <v>0</v>
      </c>
      <c r="N16" s="1138">
        <f>$F$70</f>
        <v>10</v>
      </c>
      <c r="O16" s="1138">
        <f>$F$76</f>
        <v>0</v>
      </c>
      <c r="P16" s="1138">
        <f>$F$71</f>
        <v>0</v>
      </c>
      <c r="Q16" s="1138">
        <f>$F$75</f>
        <v>0</v>
      </c>
      <c r="R16" s="1138">
        <f>$F$74</f>
        <v>0</v>
      </c>
      <c r="S16" s="1138">
        <f>$F$78</f>
        <v>0</v>
      </c>
      <c r="T16" s="1138">
        <f>$F$73</f>
        <v>0</v>
      </c>
      <c r="U16" s="1138">
        <f>$F$72</f>
        <v>0</v>
      </c>
      <c r="W16" s="1137">
        <v>7</v>
      </c>
      <c r="X16" s="1139" t="s">
        <v>1904</v>
      </c>
      <c r="Y16" s="1139" t="s">
        <v>1897</v>
      </c>
      <c r="Z16" s="1139" t="s">
        <v>1903</v>
      </c>
      <c r="AA16" s="1139" t="s">
        <v>1898</v>
      </c>
      <c r="AB16" s="1139" t="s">
        <v>1902</v>
      </c>
      <c r="AC16" s="1139" t="s">
        <v>1901</v>
      </c>
      <c r="AD16" s="1139" t="s">
        <v>1905</v>
      </c>
      <c r="AE16" s="1139" t="s">
        <v>1900</v>
      </c>
      <c r="AF16" s="1139" t="s">
        <v>1899</v>
      </c>
    </row>
    <row r="17" spans="1:32" ht="31.5" customHeight="1" x14ac:dyDescent="0.2">
      <c r="A17" s="195" t="s">
        <v>1904</v>
      </c>
      <c r="B17" s="1721" t="str">
        <f ca="1">' '!A1283</f>
        <v>Je me sens toujours parfaitement bien lorsque je peux me consacrer entièrement à une mission.</v>
      </c>
      <c r="C17" s="1722"/>
      <c r="D17" s="1722"/>
      <c r="E17" s="1722"/>
      <c r="F17" s="1140">
        <f t="shared" si="0"/>
        <v>0</v>
      </c>
      <c r="G17" s="1141"/>
      <c r="H17" s="1142"/>
      <c r="L17" s="1133" t="s">
        <v>1967</v>
      </c>
      <c r="M17" s="1143">
        <f>SUM(M10:M16)</f>
        <v>10</v>
      </c>
      <c r="N17" s="1143">
        <f t="shared" ref="N17:U17" si="1">SUM(N10:N16)</f>
        <v>10</v>
      </c>
      <c r="O17" s="1143">
        <f t="shared" si="1"/>
        <v>10</v>
      </c>
      <c r="P17" s="1143">
        <f t="shared" si="1"/>
        <v>10</v>
      </c>
      <c r="Q17" s="1143">
        <f t="shared" si="1"/>
        <v>10</v>
      </c>
      <c r="R17" s="1143">
        <f t="shared" si="1"/>
        <v>10</v>
      </c>
      <c r="S17" s="1143">
        <f t="shared" si="1"/>
        <v>10</v>
      </c>
      <c r="T17" s="1143">
        <f t="shared" si="1"/>
        <v>0</v>
      </c>
      <c r="U17" s="1143">
        <f t="shared" si="1"/>
        <v>0</v>
      </c>
      <c r="W17" s="1133" t="s">
        <v>1967</v>
      </c>
      <c r="X17" s="1144"/>
      <c r="Y17" s="1144"/>
      <c r="Z17" s="1144"/>
      <c r="AA17" s="1144"/>
      <c r="AB17" s="1144"/>
      <c r="AC17" s="1144"/>
      <c r="AD17" s="1144"/>
      <c r="AE17" s="1144"/>
      <c r="AF17" s="1144"/>
    </row>
    <row r="18" spans="1:32" ht="31.5" customHeight="1" x14ac:dyDescent="0.2">
      <c r="A18" s="195" t="s">
        <v>1905</v>
      </c>
      <c r="B18" s="1723" t="str">
        <f ca="1">' '!A1284</f>
        <v>J'aime les occasions qui me permettent de stimuler mon imagination.</v>
      </c>
      <c r="C18" s="1724"/>
      <c r="D18" s="1724"/>
      <c r="E18" s="1724"/>
      <c r="F18" s="1145">
        <f t="shared" si="0"/>
        <v>0</v>
      </c>
      <c r="G18" s="1146"/>
      <c r="H18" s="1147"/>
      <c r="L18" s="1148" t="s">
        <v>1968</v>
      </c>
      <c r="M18" s="1149" t="str">
        <f ca="1">' '!A1357</f>
        <v>Coordinateur / Intégrateur</v>
      </c>
      <c r="N18" s="1150" t="str">
        <f ca="1">' '!A1373</f>
        <v>Exécutant</v>
      </c>
      <c r="O18" s="1151" t="str">
        <f ca="1">' '!A1349</f>
        <v>Novateur/Inventeur</v>
      </c>
      <c r="P18" s="1150" t="str">
        <f ca="1">' '!A1365</f>
        <v>Observateur</v>
      </c>
      <c r="Q18" s="1150" t="str">
        <f ca="1">' '!A1361</f>
        <v>Fonceur</v>
      </c>
      <c r="R18" s="1149" t="str">
        <f ca="1">' '!A1353</f>
        <v>Pionnier / Poseur de jalons</v>
      </c>
      <c r="S18" s="1151" t="str">
        <f ca="1">' '!A1369</f>
        <v>Coéquipier/Participant</v>
      </c>
      <c r="T18" s="1150" t="str">
        <f ca="1">' '!A1381</f>
        <v>Spécialiste</v>
      </c>
      <c r="U18" s="1150" t="str">
        <f ca="1">' '!A1377</f>
        <v>Perfectionniste</v>
      </c>
      <c r="W18" s="1148" t="s">
        <v>1968</v>
      </c>
      <c r="X18" s="1149" t="s">
        <v>1969</v>
      </c>
      <c r="Y18" s="1150" t="s">
        <v>1970</v>
      </c>
      <c r="Z18" s="1151" t="s">
        <v>1971</v>
      </c>
      <c r="AA18" s="1150" t="s">
        <v>1972</v>
      </c>
      <c r="AB18" s="1150" t="s">
        <v>1973</v>
      </c>
      <c r="AC18" s="1149" t="s">
        <v>1974</v>
      </c>
      <c r="AD18" s="1151" t="s">
        <v>1975</v>
      </c>
      <c r="AE18" s="1150" t="s">
        <v>1976</v>
      </c>
      <c r="AF18" s="1150" t="s">
        <v>1977</v>
      </c>
    </row>
    <row r="19" spans="1:32" ht="21.75" customHeight="1" x14ac:dyDescent="0.2">
      <c r="A19" s="1128">
        <v>2</v>
      </c>
      <c r="B19" s="1727" t="str">
        <f ca="1">' '!A1285</f>
        <v>Ce qui est caractéristique dans ma manière de travailler en groupe…</v>
      </c>
      <c r="C19" s="1727"/>
      <c r="D19" s="1727"/>
      <c r="E19" s="1731"/>
      <c r="F19" s="1129">
        <f>SUM(F20:F28)</f>
        <v>10</v>
      </c>
      <c r="G19" s="1130" t="str">
        <f ca="1">CONCATENATE(F19," / ","10 ",' '!$A$1273)</f>
        <v>10 / 10 points</v>
      </c>
      <c r="H19" s="1131"/>
      <c r="I19" s="199">
        <f>IF(F19=10,0,1)</f>
        <v>0</v>
      </c>
      <c r="J19" s="1132" t="str">
        <f>IF(F19&gt;10,' '!$A$1274," ")</f>
        <v xml:space="preserve"> </v>
      </c>
    </row>
    <row r="20" spans="1:32" ht="31.5" customHeight="1" x14ac:dyDescent="0.2">
      <c r="A20" s="195" t="s">
        <v>1897</v>
      </c>
      <c r="B20" s="1625" t="str">
        <f ca="1">' '!A1286</f>
        <v>Je trouve intéressant de faire plus ample connaissance avec mes collègues afin de mieux m'entendre avec eux.</v>
      </c>
      <c r="C20" s="1626"/>
      <c r="D20" s="1626"/>
      <c r="E20" s="1626"/>
      <c r="F20" s="1134">
        <f>IF(G20=1,H20,0)</f>
        <v>10</v>
      </c>
      <c r="G20" s="1135">
        <v>1</v>
      </c>
      <c r="H20" s="1136">
        <v>10</v>
      </c>
    </row>
    <row r="21" spans="1:32" ht="31.5" customHeight="1" x14ac:dyDescent="0.2">
      <c r="A21" s="195" t="s">
        <v>1898</v>
      </c>
      <c r="B21" s="1721" t="str">
        <f ca="1">' '!A1287</f>
        <v>Je n'ai pas peur de ne pas abonder dans le sens des autres, ni de défendre une position minoritaire.</v>
      </c>
      <c r="C21" s="1722"/>
      <c r="D21" s="1722"/>
      <c r="E21" s="1722"/>
      <c r="F21" s="1140">
        <f t="shared" ref="F21:F28" si="2">IF(G21=1,H21,0)</f>
        <v>0</v>
      </c>
      <c r="G21" s="1141"/>
      <c r="H21" s="1142"/>
      <c r="K21" s="274"/>
    </row>
    <row r="22" spans="1:32" ht="31.5" customHeight="1" x14ac:dyDescent="0.2">
      <c r="A22" s="195" t="s">
        <v>1899</v>
      </c>
      <c r="B22" s="1721" t="str">
        <f ca="1">' '!A1288</f>
        <v>J'ai l'habitude d'avancer les arguments qui permettront de réfuter les propositions inopportunes.</v>
      </c>
      <c r="C22" s="1722"/>
      <c r="D22" s="1722"/>
      <c r="E22" s="1722"/>
      <c r="F22" s="1140">
        <f t="shared" si="2"/>
        <v>0</v>
      </c>
      <c r="G22" s="1141"/>
      <c r="H22" s="1142"/>
    </row>
    <row r="23" spans="1:32" ht="31.5" customHeight="1" x14ac:dyDescent="0.2">
      <c r="A23" s="195" t="s">
        <v>1900</v>
      </c>
      <c r="B23" s="1721" t="str">
        <f ca="1">' '!A1289</f>
        <v>J'estime être capable d'élaborer des plans de mesures attractifs, qui débouchent ultérieurement sur des actions.</v>
      </c>
      <c r="C23" s="1722"/>
      <c r="D23" s="1722"/>
      <c r="E23" s="1722"/>
      <c r="F23" s="1140">
        <f t="shared" si="2"/>
        <v>0</v>
      </c>
      <c r="G23" s="1141"/>
      <c r="H23" s="1142"/>
    </row>
    <row r="24" spans="1:32" ht="31.5" customHeight="1" x14ac:dyDescent="0.2">
      <c r="A24" s="195" t="s">
        <v>1901</v>
      </c>
      <c r="B24" s="1721" t="str">
        <f ca="1">' '!A1290</f>
        <v>J'ai le don de proposer des alternatives de façon inattendue, plutôt que de vendre du " vieux vin dans de nouvelles bouteilles " (de faire du neuf avec du vieux).</v>
      </c>
      <c r="C24" s="1722"/>
      <c r="D24" s="1722"/>
      <c r="E24" s="1722"/>
      <c r="F24" s="1140">
        <f t="shared" si="2"/>
        <v>0</v>
      </c>
      <c r="G24" s="1141"/>
      <c r="H24" s="1142"/>
    </row>
    <row r="25" spans="1:32" ht="31.5" customHeight="1" x14ac:dyDescent="0.2">
      <c r="A25" s="195" t="s">
        <v>1902</v>
      </c>
      <c r="B25" s="1721" t="str">
        <f ca="1">' '!A1291</f>
        <v>Lorsqu'il s'agit de résoudre des tâches en équipe, il faut plutôt me considérer comme un perfectionniste.</v>
      </c>
      <c r="C25" s="1722"/>
      <c r="D25" s="1722"/>
      <c r="E25" s="1722"/>
      <c r="F25" s="1140">
        <f t="shared" si="2"/>
        <v>0</v>
      </c>
      <c r="G25" s="1141"/>
      <c r="H25" s="1142"/>
    </row>
    <row r="26" spans="1:32" ht="31.5" customHeight="1" x14ac:dyDescent="0.2">
      <c r="A26" s="195" t="s">
        <v>1903</v>
      </c>
      <c r="B26" s="1721" t="str">
        <f ca="1">' '!A1292</f>
        <v>J'aime avoir des contacts utiles, même en dehors du groupe de travail du moment.</v>
      </c>
      <c r="C26" s="1722"/>
      <c r="D26" s="1722"/>
      <c r="E26" s="1722"/>
      <c r="F26" s="1140">
        <f t="shared" si="2"/>
        <v>0</v>
      </c>
      <c r="G26" s="1141"/>
      <c r="H26" s="1142"/>
    </row>
    <row r="27" spans="1:32" ht="31.5" customHeight="1" x14ac:dyDescent="0.2">
      <c r="A27" s="195" t="s">
        <v>1904</v>
      </c>
      <c r="B27" s="1721" t="str">
        <f ca="1">' '!A1293</f>
        <v>Lorsqu'il s'agit de résoudre une mission, j'aime m'y consacrer avec minutie.</v>
      </c>
      <c r="C27" s="1722"/>
      <c r="D27" s="1722"/>
      <c r="E27" s="1722"/>
      <c r="F27" s="1140">
        <f t="shared" si="2"/>
        <v>0</v>
      </c>
      <c r="G27" s="1141"/>
      <c r="H27" s="1142"/>
    </row>
    <row r="28" spans="1:32" ht="31.5" customHeight="1" x14ac:dyDescent="0.2">
      <c r="A28" s="195" t="s">
        <v>1905</v>
      </c>
      <c r="B28" s="1723" t="str">
        <f ca="1">' '!A1294</f>
        <v>Lorsqu'il faut s'atteler à quelque chose, je suis immédiatement en mesure de décider ce qu'il faut faire, même si l'opinion de tous les autres m'intéresse.</v>
      </c>
      <c r="C28" s="1724"/>
      <c r="D28" s="1724"/>
      <c r="E28" s="1724"/>
      <c r="F28" s="1145">
        <f t="shared" si="2"/>
        <v>0</v>
      </c>
      <c r="G28" s="1146"/>
      <c r="H28" s="1147"/>
    </row>
    <row r="29" spans="1:32" ht="21.75" customHeight="1" x14ac:dyDescent="0.2">
      <c r="A29" s="1128">
        <v>3</v>
      </c>
      <c r="B29" s="1727" t="str">
        <f ca="1">' '!A1295</f>
        <v>Lorsque je travaille avec d'autres personnes dans le cadre d'un projet…</v>
      </c>
      <c r="C29" s="1727"/>
      <c r="D29" s="1727"/>
      <c r="E29" s="1731"/>
      <c r="F29" s="1129">
        <f>SUM(F30:F38)</f>
        <v>10</v>
      </c>
      <c r="G29" s="1130" t="str">
        <f ca="1">CONCATENATE(F29," / ","10 ",' '!$A$1273)</f>
        <v>10 / 10 points</v>
      </c>
      <c r="H29" s="1131"/>
      <c r="I29" s="199">
        <f>IF(F29=10,0,1)</f>
        <v>0</v>
      </c>
      <c r="J29" s="1132" t="str">
        <f>IF(F29&gt;10,' '!$A$1274," ")</f>
        <v xml:space="preserve"> </v>
      </c>
    </row>
    <row r="30" spans="1:32" ht="31.5" customHeight="1" x14ac:dyDescent="0.2">
      <c r="A30" s="195" t="s">
        <v>1897</v>
      </c>
      <c r="B30" s="1625" t="str">
        <f ca="1">' '!A1296</f>
        <v>Je réussis à encadrer les gens, sans les pousser dans une direction donnée.</v>
      </c>
      <c r="C30" s="1626"/>
      <c r="D30" s="1626"/>
      <c r="E30" s="1626"/>
      <c r="F30" s="1134">
        <f>IF(G30=1,H30,0)</f>
        <v>10</v>
      </c>
      <c r="G30" s="1135">
        <v>1</v>
      </c>
      <c r="H30" s="1136">
        <v>10</v>
      </c>
    </row>
    <row r="31" spans="1:32" ht="31.5" customHeight="1" x14ac:dyDescent="0.2">
      <c r="A31" s="195" t="s">
        <v>1898</v>
      </c>
      <c r="B31" s="1721" t="str">
        <f ca="1">' '!A1297</f>
        <v>Ma vigilance nous protège contre l'inexactitude et les oublis.</v>
      </c>
      <c r="C31" s="1722"/>
      <c r="D31" s="1722"/>
      <c r="E31" s="1722"/>
      <c r="F31" s="1140">
        <f t="shared" ref="F31:F38" si="3">IF(G31=1,H31,0)</f>
        <v>0</v>
      </c>
      <c r="G31" s="1141"/>
      <c r="H31" s="1142"/>
      <c r="K31" s="274"/>
    </row>
    <row r="32" spans="1:32" ht="31.5" customHeight="1" x14ac:dyDescent="0.2">
      <c r="A32" s="195" t="s">
        <v>1899</v>
      </c>
      <c r="B32" s="1721" t="str">
        <f ca="1">' '!A1298</f>
        <v>J'insiste pour engager des actes concrets, afin d'être certain de ne pas perdre de temps en réunion et de bien différencier les choses importantes des choses futiles.</v>
      </c>
      <c r="C32" s="1722"/>
      <c r="D32" s="1722"/>
      <c r="E32" s="1722"/>
      <c r="F32" s="1140">
        <f t="shared" si="3"/>
        <v>0</v>
      </c>
      <c r="G32" s="1141"/>
      <c r="H32" s="1142"/>
    </row>
    <row r="33" spans="1:11" ht="31.5" customHeight="1" x14ac:dyDescent="0.2">
      <c r="A33" s="195" t="s">
        <v>1900</v>
      </c>
      <c r="B33" s="1721" t="str">
        <f ca="1">' '!A1299</f>
        <v>On peut être certain que je vais apporter des idées nouvelles et fondamentales.</v>
      </c>
      <c r="C33" s="1722"/>
      <c r="D33" s="1722"/>
      <c r="E33" s="1722"/>
      <c r="F33" s="1140">
        <f t="shared" si="3"/>
        <v>0</v>
      </c>
      <c r="G33" s="1141"/>
      <c r="H33" s="1142"/>
    </row>
    <row r="34" spans="1:11" ht="31.5" customHeight="1" x14ac:dyDescent="0.2">
      <c r="A34" s="195" t="s">
        <v>1901</v>
      </c>
      <c r="B34" s="1721" t="str">
        <f ca="1">' '!A1300</f>
        <v>Je suis toujours prêt à apporter une idée nouvelle si cela permet à tout le monde d'avancer.</v>
      </c>
      <c r="C34" s="1722"/>
      <c r="D34" s="1722"/>
      <c r="E34" s="1722"/>
      <c r="F34" s="1140">
        <f t="shared" si="3"/>
        <v>0</v>
      </c>
      <c r="G34" s="1141"/>
      <c r="H34" s="1142"/>
    </row>
    <row r="35" spans="1:11" ht="31.5" customHeight="1" x14ac:dyDescent="0.2">
      <c r="A35" s="195" t="s">
        <v>1902</v>
      </c>
      <c r="B35" s="1721" t="str">
        <f ca="1">' '!A1301</f>
        <v>Je suis toujours à l'affût de nouvelles idées et de nouveaux développements.</v>
      </c>
      <c r="C35" s="1722"/>
      <c r="D35" s="1722"/>
      <c r="E35" s="1722"/>
      <c r="F35" s="1140">
        <f t="shared" si="3"/>
        <v>0</v>
      </c>
      <c r="G35" s="1141"/>
      <c r="H35" s="1142"/>
    </row>
    <row r="36" spans="1:11" ht="31.5" customHeight="1" x14ac:dyDescent="0.2">
      <c r="A36" s="195" t="s">
        <v>1903</v>
      </c>
      <c r="B36" s="1721" t="str">
        <f ca="1">' '!A1302</f>
        <v>Avec mon vaste éventail de connaissances et mes compétences, je suis convaincu d'aider les autres à progresser considérablement vers une solution.</v>
      </c>
      <c r="C36" s="1722"/>
      <c r="D36" s="1722"/>
      <c r="E36" s="1722"/>
      <c r="F36" s="1140">
        <f t="shared" si="3"/>
        <v>0</v>
      </c>
      <c r="G36" s="1141"/>
      <c r="H36" s="1142"/>
    </row>
    <row r="37" spans="1:11" ht="31.5" customHeight="1" x14ac:dyDescent="0.2">
      <c r="A37" s="195" t="s">
        <v>1904</v>
      </c>
      <c r="B37" s="1721" t="str">
        <f ca="1">' '!A1303</f>
        <v>Tout particulièrement grâce à ma capacité de jugement, je suis convaincu d'apporter une contribution importante au processus décisionnel.</v>
      </c>
      <c r="C37" s="1722"/>
      <c r="D37" s="1722"/>
      <c r="E37" s="1722"/>
      <c r="F37" s="1140">
        <f t="shared" si="3"/>
        <v>0</v>
      </c>
      <c r="G37" s="1141"/>
      <c r="H37" s="1142"/>
    </row>
    <row r="38" spans="1:11" ht="31.5" customHeight="1" x14ac:dyDescent="0.2">
      <c r="A38" s="195" t="s">
        <v>1905</v>
      </c>
      <c r="B38" s="1723" t="str">
        <f ca="1">' '!A1304</f>
        <v>Les autres peuvent me faire confiance pour traiter toutes les questions importantes.</v>
      </c>
      <c r="C38" s="1724"/>
      <c r="D38" s="1724"/>
      <c r="E38" s="1724"/>
      <c r="F38" s="1145">
        <f t="shared" si="3"/>
        <v>0</v>
      </c>
      <c r="G38" s="1146"/>
      <c r="H38" s="1147"/>
    </row>
    <row r="39" spans="1:11" ht="21.75" customHeight="1" x14ac:dyDescent="0.2">
      <c r="A39" s="1128">
        <v>4</v>
      </c>
      <c r="B39" s="1727" t="str">
        <f ca="1">' '!A1305</f>
        <v>Ce que je peux apporter à une équipe…</v>
      </c>
      <c r="C39" s="1727"/>
      <c r="D39" s="1727"/>
      <c r="E39" s="1731"/>
      <c r="F39" s="1129">
        <f>SUM(F40:F48)</f>
        <v>10</v>
      </c>
      <c r="G39" s="1130" t="str">
        <f ca="1">CONCATENATE(F39," / ","10 ",' '!$A$1273)</f>
        <v>10 / 10 points</v>
      </c>
      <c r="H39" s="1131"/>
      <c r="I39" s="199">
        <f>IF(F39=10,0,1)</f>
        <v>0</v>
      </c>
      <c r="J39" s="1132" t="str">
        <f>IF(F39&gt;10,' '!$A$1274," ")</f>
        <v xml:space="preserve"> </v>
      </c>
    </row>
    <row r="40" spans="1:11" ht="31.5" customHeight="1" x14ac:dyDescent="0.2">
      <c r="A40" s="195" t="s">
        <v>1897</v>
      </c>
      <c r="B40" s="1625" t="str">
        <f ca="1">' '!A1306</f>
        <v>Je pense être en mesure de découvrir et d'appliquer de nouvelles alternatives.</v>
      </c>
      <c r="C40" s="1626"/>
      <c r="D40" s="1626"/>
      <c r="E40" s="1626"/>
      <c r="F40" s="1134">
        <f>IF(G40=1,H40,0)</f>
        <v>10</v>
      </c>
      <c r="G40" s="1135">
        <v>1</v>
      </c>
      <c r="H40" s="1136">
        <v>10</v>
      </c>
    </row>
    <row r="41" spans="1:11" ht="31.5" customHeight="1" x14ac:dyDescent="0.2">
      <c r="A41" s="195" t="s">
        <v>1898</v>
      </c>
      <c r="B41" s="1721" t="str">
        <f ca="1">' '!A1307</f>
        <v>Ma compétence réside dans mes connaissances professionnelles, que j'aime mettre à profit pour faire avancer la mission.</v>
      </c>
      <c r="C41" s="1722"/>
      <c r="D41" s="1722"/>
      <c r="E41" s="1722"/>
      <c r="F41" s="1140">
        <f t="shared" ref="F41:F48" si="4">IF(G41=1,H41,0)</f>
        <v>0</v>
      </c>
      <c r="G41" s="1141"/>
      <c r="H41" s="1142"/>
      <c r="K41" s="274"/>
    </row>
    <row r="42" spans="1:11" ht="31.5" customHeight="1" x14ac:dyDescent="0.2">
      <c r="A42" s="195" t="s">
        <v>1899</v>
      </c>
      <c r="B42" s="1721" t="str">
        <f ca="1">' '!A1308</f>
        <v>Je réussis à m'entendre avec tout le monde.</v>
      </c>
      <c r="C42" s="1722"/>
      <c r="D42" s="1722"/>
      <c r="E42" s="1722"/>
      <c r="F42" s="1140">
        <f t="shared" si="4"/>
        <v>0</v>
      </c>
      <c r="G42" s="1141"/>
      <c r="H42" s="1142"/>
    </row>
    <row r="43" spans="1:11" ht="31.5" customHeight="1" x14ac:dyDescent="0.2">
      <c r="A43" s="195" t="s">
        <v>1900</v>
      </c>
      <c r="B43" s="1721" t="str">
        <f ca="1">' '!A1309</f>
        <v>Lancer des idées fait partie de mes dons naturels.</v>
      </c>
      <c r="C43" s="1722"/>
      <c r="D43" s="1722"/>
      <c r="E43" s="1722"/>
      <c r="F43" s="1140">
        <f t="shared" si="4"/>
        <v>0</v>
      </c>
      <c r="G43" s="1141"/>
      <c r="H43" s="1142"/>
    </row>
    <row r="44" spans="1:11" ht="31.5" customHeight="1" x14ac:dyDescent="0.2">
      <c r="A44" s="195" t="s">
        <v>1901</v>
      </c>
      <c r="B44" s="1721" t="str">
        <f ca="1">' '!A1310</f>
        <v>Mon talent consiste à encourager et à stimuler les gens lorsque je remarque qu'ils peuvent apporter une contribution essentielle.</v>
      </c>
      <c r="C44" s="1722"/>
      <c r="D44" s="1722"/>
      <c r="E44" s="1722"/>
      <c r="F44" s="1140">
        <f t="shared" si="4"/>
        <v>0</v>
      </c>
      <c r="G44" s="1141"/>
      <c r="H44" s="1142"/>
    </row>
    <row r="45" spans="1:11" ht="31.5" customHeight="1" x14ac:dyDescent="0.2">
      <c r="A45" s="195" t="s">
        <v>1902</v>
      </c>
      <c r="B45" s="1721" t="str">
        <f ca="1">' '!A1311</f>
        <v>Grâce à mon travail efficace, je réussis à mener les choses à bien (par ex. les projets).</v>
      </c>
      <c r="C45" s="1722"/>
      <c r="D45" s="1722"/>
      <c r="E45" s="1722"/>
      <c r="F45" s="1140">
        <f t="shared" si="4"/>
        <v>0</v>
      </c>
      <c r="G45" s="1141"/>
      <c r="H45" s="1142"/>
    </row>
    <row r="46" spans="1:11" ht="31.5" customHeight="1" x14ac:dyDescent="0.2">
      <c r="A46" s="195" t="s">
        <v>1903</v>
      </c>
      <c r="B46" s="1721" t="str">
        <f ca="1">' '!A1312</f>
        <v>Je suis prêt à être impopulaire pendant un certain temps si cela permet d'atteindre des résultats présentant un grand intérêt.</v>
      </c>
      <c r="C46" s="1722"/>
      <c r="D46" s="1722"/>
      <c r="E46" s="1722"/>
      <c r="F46" s="1140">
        <f t="shared" si="4"/>
        <v>0</v>
      </c>
      <c r="G46" s="1141"/>
      <c r="H46" s="1142"/>
    </row>
    <row r="47" spans="1:11" ht="31.5" customHeight="1" x14ac:dyDescent="0.2">
      <c r="A47" s="195" t="s">
        <v>1904</v>
      </c>
      <c r="B47" s="1721" t="str">
        <f ca="1">' '!A1313</f>
        <v>Normalement, je mène à bien ce qui est réalisable et réaliste.</v>
      </c>
      <c r="C47" s="1722"/>
      <c r="D47" s="1722"/>
      <c r="E47" s="1722"/>
      <c r="F47" s="1140">
        <f t="shared" si="4"/>
        <v>0</v>
      </c>
      <c r="G47" s="1141"/>
      <c r="H47" s="1142"/>
    </row>
    <row r="48" spans="1:11" ht="31.5" customHeight="1" x14ac:dyDescent="0.2">
      <c r="A48" s="195" t="s">
        <v>1905</v>
      </c>
      <c r="B48" s="1723" t="str">
        <f ca="1">' '!A1314</f>
        <v>Je peux avancer des arguments en faveur d'autres approches, sans perdre de vue mon objectif véritable.</v>
      </c>
      <c r="C48" s="1724"/>
      <c r="D48" s="1724"/>
      <c r="E48" s="1724"/>
      <c r="F48" s="1145">
        <f t="shared" si="4"/>
        <v>0</v>
      </c>
      <c r="G48" s="1146"/>
      <c r="H48" s="1147"/>
    </row>
    <row r="49" spans="1:11" ht="21.75" customHeight="1" x14ac:dyDescent="0.2">
      <c r="A49" s="1128">
        <v>5</v>
      </c>
      <c r="B49" s="1727" t="str">
        <f ca="1">' '!A1315</f>
        <v>Dans le cadre d'un travail en équipe, mes faiblesses pourraient être les suivantes...</v>
      </c>
      <c r="C49" s="1727"/>
      <c r="D49" s="1727"/>
      <c r="E49" s="1731"/>
      <c r="F49" s="1129">
        <f>SUM(F50:F58)</f>
        <v>10</v>
      </c>
      <c r="G49" s="1130" t="str">
        <f ca="1">CONCATENATE(F49," / ","10 ",' '!$A$1273)</f>
        <v>10 / 10 points</v>
      </c>
      <c r="H49" s="1131"/>
      <c r="I49" s="199">
        <f>IF(F49=10,0,1)</f>
        <v>0</v>
      </c>
      <c r="J49" s="1132" t="str">
        <f>IF(F49&gt;10,' '!$A$1274," ")</f>
        <v xml:space="preserve"> </v>
      </c>
    </row>
    <row r="50" spans="1:11" ht="31.5" customHeight="1" x14ac:dyDescent="0.2">
      <c r="A50" s="195" t="s">
        <v>1897</v>
      </c>
      <c r="B50" s="1625" t="str">
        <f ca="1">' '!A1316</f>
        <v>Je ne suis à l'aise que lorsque les réunions sont bien structurées, c.-à-d. sous contrôle et bien dirigées.</v>
      </c>
      <c r="C50" s="1626"/>
      <c r="D50" s="1626"/>
      <c r="E50" s="1626"/>
      <c r="F50" s="1134">
        <f>IF(G50=1,H50,0)</f>
        <v>10</v>
      </c>
      <c r="G50" s="1135">
        <v>1</v>
      </c>
      <c r="H50" s="1136">
        <v>10</v>
      </c>
    </row>
    <row r="51" spans="1:11" ht="31.5" customHeight="1" x14ac:dyDescent="0.2">
      <c r="A51" s="195" t="s">
        <v>1898</v>
      </c>
      <c r="B51" s="1721" t="str">
        <f ca="1">' '!A1317</f>
        <v>Lorsque les gens ont de bonnes idées à propos d'un sujet donné, je les approuve trop vite, sans avoir discuté de l'affaire de manière approfondie.</v>
      </c>
      <c r="C51" s="1722"/>
      <c r="D51" s="1722"/>
      <c r="E51" s="1722"/>
      <c r="F51" s="1140">
        <f t="shared" ref="F51:F58" si="5">IF(G51=1,H51,0)</f>
        <v>0</v>
      </c>
      <c r="G51" s="1141">
        <v>1</v>
      </c>
      <c r="H51" s="1142"/>
      <c r="K51" s="274"/>
    </row>
    <row r="52" spans="1:11" ht="31.5" customHeight="1" x14ac:dyDescent="0.2">
      <c r="A52" s="195" t="s">
        <v>1899</v>
      </c>
      <c r="B52" s="1721" t="str">
        <f ca="1">' '!A1318</f>
        <v>J'ai tendance à trop parler lorsque j'ai de nouvelles idées.</v>
      </c>
      <c r="C52" s="1722"/>
      <c r="D52" s="1722"/>
      <c r="E52" s="1722"/>
      <c r="F52" s="1140">
        <f t="shared" si="5"/>
        <v>0</v>
      </c>
      <c r="G52" s="1141"/>
      <c r="H52" s="1142"/>
    </row>
    <row r="53" spans="1:11" ht="31.5" customHeight="1" x14ac:dyDescent="0.2">
      <c r="A53" s="195" t="s">
        <v>1900</v>
      </c>
      <c r="B53" s="1721" t="str">
        <f ca="1">' '!A1319</f>
        <v>Je n'ai généralement pas d'opinion très arrêtée. En conséquence, je me rallie trop vite à d'autres personnes.</v>
      </c>
      <c r="C53" s="1722"/>
      <c r="D53" s="1722"/>
      <c r="E53" s="1722"/>
      <c r="F53" s="1140">
        <f t="shared" si="5"/>
        <v>0</v>
      </c>
      <c r="G53" s="1141"/>
      <c r="H53" s="1142"/>
    </row>
    <row r="54" spans="1:11" ht="31.5" customHeight="1" x14ac:dyDescent="0.2">
      <c r="A54" s="195" t="s">
        <v>1901</v>
      </c>
      <c r="B54" s="1721" t="str">
        <f ca="1">' '!A1320</f>
        <v>Quand il faut que la situation avance, il arrive qu'on me trouve pressant et autoritaire.</v>
      </c>
      <c r="C54" s="1722"/>
      <c r="D54" s="1722"/>
      <c r="E54" s="1722"/>
      <c r="F54" s="1140">
        <f t="shared" si="5"/>
        <v>0</v>
      </c>
      <c r="G54" s="1141"/>
      <c r="H54" s="1142"/>
    </row>
    <row r="55" spans="1:11" ht="31.5" customHeight="1" x14ac:dyDescent="0.2">
      <c r="A55" s="195" t="s">
        <v>1902</v>
      </c>
      <c r="B55" s="1721" t="str">
        <f ca="1">' '!A1321</f>
        <v>Je trouve difficile de prendre rapidement la direction des évènements - peut-être parce que je suis très sensible aux humeurs au sein du groupe.</v>
      </c>
      <c r="C55" s="1722"/>
      <c r="D55" s="1722"/>
      <c r="E55" s="1722"/>
      <c r="F55" s="1140">
        <f t="shared" si="5"/>
        <v>0</v>
      </c>
      <c r="G55" s="1141"/>
      <c r="H55" s="1142"/>
    </row>
    <row r="56" spans="1:11" ht="31.5" customHeight="1" x14ac:dyDescent="0.2">
      <c r="A56" s="195" t="s">
        <v>1903</v>
      </c>
      <c r="B56" s="1721" t="str">
        <f ca="1">' '!A1322</f>
        <v>Avec mes idées, j'ai un peu tendance à " planer ", et à perdre le contact avec ce qui se passe réellement.</v>
      </c>
      <c r="C56" s="1722"/>
      <c r="D56" s="1722"/>
      <c r="E56" s="1722"/>
      <c r="F56" s="1140">
        <f t="shared" si="5"/>
        <v>0</v>
      </c>
      <c r="G56" s="1141"/>
      <c r="H56" s="1142"/>
    </row>
    <row r="57" spans="1:11" ht="31.5" customHeight="1" x14ac:dyDescent="0.2">
      <c r="A57" s="195" t="s">
        <v>1904</v>
      </c>
      <c r="B57" s="1721" t="str">
        <f ca="1">' '!A1323</f>
        <v>Mes collègues estiment que je m'arrête trop longtemps sur ce qui pourrait échouer.</v>
      </c>
      <c r="C57" s="1722"/>
      <c r="D57" s="1722"/>
      <c r="E57" s="1722"/>
      <c r="F57" s="1140">
        <f t="shared" si="5"/>
        <v>0</v>
      </c>
      <c r="G57" s="1141"/>
      <c r="H57" s="1142"/>
    </row>
    <row r="58" spans="1:11" ht="31.5" customHeight="1" x14ac:dyDescent="0.2">
      <c r="A58" s="195" t="s">
        <v>1905</v>
      </c>
      <c r="B58" s="1723" t="str">
        <f ca="1">' '!A1324</f>
        <v>Je suis à l'aise lorsque je peux me consacrer à ma tâche jusque dans les moindres détails.</v>
      </c>
      <c r="C58" s="1724"/>
      <c r="D58" s="1724"/>
      <c r="E58" s="1724"/>
      <c r="F58" s="1145">
        <f t="shared" si="5"/>
        <v>0</v>
      </c>
      <c r="G58" s="1146"/>
      <c r="H58" s="1147"/>
    </row>
    <row r="59" spans="1:11" ht="33.75" customHeight="1" x14ac:dyDescent="0.2">
      <c r="A59" s="1128">
        <v>6</v>
      </c>
      <c r="B59" s="1727" t="str">
        <f ca="1">' '!A1325</f>
        <v>Lorsqu'on me confie soudainement une mission difficile, à accomplir dans l'urgence, avec des personnes nouvelles que je ne connais pas…</v>
      </c>
      <c r="C59" s="1727"/>
      <c r="D59" s="1727"/>
      <c r="E59" s="1731"/>
      <c r="F59" s="1129">
        <f>SUM(F60:F68)</f>
        <v>10</v>
      </c>
      <c r="G59" s="1130" t="str">
        <f ca="1">CONCATENATE(F59," / ","10 ",' '!$A$1273)</f>
        <v>10 / 10 points</v>
      </c>
      <c r="H59" s="1131"/>
      <c r="I59" s="199">
        <f>IF(F59=10,0,1)</f>
        <v>0</v>
      </c>
      <c r="J59" s="1132" t="str">
        <f>IF(F59&gt;10,' '!$A$1274," ")</f>
        <v xml:space="preserve"> </v>
      </c>
    </row>
    <row r="60" spans="1:11" ht="31.5" customHeight="1" x14ac:dyDescent="0.2">
      <c r="A60" s="195" t="s">
        <v>1897</v>
      </c>
      <c r="B60" s="1625" t="str">
        <f ca="1">' '!A1326</f>
        <v xml:space="preserve">Je préfère rester sur la réserve afin de commencer par évaluer la situation avant d'avancer des propositions. </v>
      </c>
      <c r="C60" s="1626"/>
      <c r="D60" s="1626"/>
      <c r="E60" s="1626"/>
      <c r="F60" s="1134">
        <f>IF(G60=1,H60,0)</f>
        <v>10</v>
      </c>
      <c r="G60" s="1135">
        <v>1</v>
      </c>
      <c r="H60" s="1136">
        <v>10</v>
      </c>
    </row>
    <row r="61" spans="1:11" ht="31.5" customHeight="1" x14ac:dyDescent="0.2">
      <c r="A61" s="195" t="s">
        <v>1898</v>
      </c>
      <c r="B61" s="1721" t="str">
        <f ca="1">' '!A1327</f>
        <v>Je cherche immédiatement à travailler en collaboration avec les personnes qui me conviennent le plus.</v>
      </c>
      <c r="C61" s="1722"/>
      <c r="D61" s="1722"/>
      <c r="E61" s="1722"/>
      <c r="F61" s="1140">
        <f t="shared" ref="F61:F68" si="6">IF(G61=1,H61,0)</f>
        <v>0</v>
      </c>
      <c r="G61" s="1141"/>
      <c r="H61" s="1142"/>
      <c r="K61" s="274"/>
    </row>
    <row r="62" spans="1:11" ht="31.5" customHeight="1" x14ac:dyDescent="0.2">
      <c r="A62" s="195" t="s">
        <v>1899</v>
      </c>
      <c r="B62" s="1721" t="str">
        <f ca="1">' '!A1328</f>
        <v>Je cherche immédiatement à m'atteler à la tâche en déterminant quelles personnes sont le mieux à même d'apporter tel ou tel type de contribution.</v>
      </c>
      <c r="C62" s="1722"/>
      <c r="D62" s="1722"/>
      <c r="E62" s="1722"/>
      <c r="F62" s="1140">
        <f t="shared" si="6"/>
        <v>0</v>
      </c>
      <c r="G62" s="1141"/>
      <c r="H62" s="1142"/>
    </row>
    <row r="63" spans="1:11" ht="31.5" customHeight="1" x14ac:dyDescent="0.2">
      <c r="A63" s="195" t="s">
        <v>1900</v>
      </c>
      <c r="B63" s="1721" t="str">
        <f ca="1">' '!A1329</f>
        <v>Mon intuition me dicte ce qui est plus ou moins urgent et m'aide à définir le calendrier.</v>
      </c>
      <c r="C63" s="1722"/>
      <c r="D63" s="1722"/>
      <c r="E63" s="1722"/>
      <c r="F63" s="1140">
        <f t="shared" si="6"/>
        <v>0</v>
      </c>
      <c r="G63" s="1141"/>
      <c r="H63" s="1142"/>
    </row>
    <row r="64" spans="1:11" ht="31.5" customHeight="1" x14ac:dyDescent="0.2">
      <c r="A64" s="195" t="s">
        <v>1901</v>
      </c>
      <c r="B64" s="1721" t="str">
        <f ca="1">' '!A1330</f>
        <v>Je reste calme et rassemble mes compétences pour pouvoir réfléchir de manière objective.</v>
      </c>
      <c r="C64" s="1722"/>
      <c r="D64" s="1722"/>
      <c r="E64" s="1722"/>
      <c r="F64" s="1140">
        <f t="shared" si="6"/>
        <v>0</v>
      </c>
      <c r="G64" s="1141"/>
      <c r="H64" s="1142"/>
    </row>
    <row r="65" spans="1:11" ht="31.5" customHeight="1" x14ac:dyDescent="0.2">
      <c r="A65" s="195" t="s">
        <v>1902</v>
      </c>
      <c r="B65" s="1721" t="str">
        <f ca="1">' '!A1331</f>
        <v>J'œuvre toujours dans le sens de l'objectif poursuivi - même si je n'avance parfois qu'à petits pas.</v>
      </c>
      <c r="C65" s="1722"/>
      <c r="D65" s="1722"/>
      <c r="E65" s="1722"/>
      <c r="F65" s="1140">
        <f t="shared" si="6"/>
        <v>0</v>
      </c>
      <c r="G65" s="1141"/>
      <c r="H65" s="1142"/>
    </row>
    <row r="66" spans="1:11" ht="31.5" customHeight="1" x14ac:dyDescent="0.2">
      <c r="A66" s="195" t="s">
        <v>1903</v>
      </c>
      <c r="B66" s="1721" t="str">
        <f ca="1">' '!A1332</f>
        <v xml:space="preserve">Si je devais constater que le groupe ne fait aucun progrès, je prendrai la direction des évènements. </v>
      </c>
      <c r="C66" s="1722"/>
      <c r="D66" s="1722"/>
      <c r="E66" s="1722"/>
      <c r="F66" s="1140">
        <f t="shared" si="6"/>
        <v>0</v>
      </c>
      <c r="G66" s="1141"/>
      <c r="H66" s="1142"/>
    </row>
    <row r="67" spans="1:11" ht="31.5" customHeight="1" x14ac:dyDescent="0.2">
      <c r="A67" s="195" t="s">
        <v>1904</v>
      </c>
      <c r="B67" s="1721" t="str">
        <f ca="1">' '!A1333</f>
        <v>J'initie immédiatement des discussions pour faire naître de nouveaux points de vue et lancer le processus qui conduira à une solution.</v>
      </c>
      <c r="C67" s="1722"/>
      <c r="D67" s="1722"/>
      <c r="E67" s="1722"/>
      <c r="F67" s="1140">
        <f t="shared" si="6"/>
        <v>0</v>
      </c>
      <c r="G67" s="1141"/>
      <c r="H67" s="1142"/>
    </row>
    <row r="68" spans="1:11" ht="31.5" customHeight="1" x14ac:dyDescent="0.2">
      <c r="A68" s="195" t="s">
        <v>1905</v>
      </c>
      <c r="B68" s="1723" t="str">
        <f ca="1">' '!A1334</f>
        <v>Je m'insère immédiatement dans le groupe et attends qu'on me confie une tâche à laquelle je pourrai me consacrer.</v>
      </c>
      <c r="C68" s="1724"/>
      <c r="D68" s="1724"/>
      <c r="E68" s="1724"/>
      <c r="F68" s="1145">
        <f t="shared" si="6"/>
        <v>0</v>
      </c>
      <c r="G68" s="1146"/>
      <c r="H68" s="1147"/>
    </row>
    <row r="69" spans="1:11" ht="21.75" customHeight="1" x14ac:dyDescent="0.2">
      <c r="A69" s="1128">
        <v>7</v>
      </c>
      <c r="B69" s="1727" t="str">
        <f ca="1">' '!A1335</f>
        <v>Lorsque je travaille en groupe, je suis confronté aux problèmes suivants…</v>
      </c>
      <c r="C69" s="1727"/>
      <c r="D69" s="1727"/>
      <c r="E69" s="1731"/>
      <c r="F69" s="1129">
        <f>SUM(F70:F78)</f>
        <v>10</v>
      </c>
      <c r="G69" s="1130" t="str">
        <f ca="1">CONCATENATE(F69," / ","10 ",' '!$A$1273)</f>
        <v>10 / 10 points</v>
      </c>
      <c r="H69" s="1131"/>
      <c r="I69" s="199">
        <f>IF(F69=10,0,1)</f>
        <v>0</v>
      </c>
      <c r="J69" s="1132" t="str">
        <f>IF(F69&gt;10,' '!$A$1274," ")</f>
        <v xml:space="preserve"> </v>
      </c>
    </row>
    <row r="70" spans="1:11" ht="31.5" customHeight="1" x14ac:dyDescent="0.2">
      <c r="A70" s="195" t="s">
        <v>1897</v>
      </c>
      <c r="B70" s="1625" t="str">
        <f ca="1">' '!A1336</f>
        <v>Je me montre souvent impatient face à ceux qui empêchent les choses d'avancer.</v>
      </c>
      <c r="C70" s="1626"/>
      <c r="D70" s="1626"/>
      <c r="E70" s="1626"/>
      <c r="F70" s="1134">
        <f>IF(G70=1,H70,0)</f>
        <v>10</v>
      </c>
      <c r="G70" s="1135">
        <v>1</v>
      </c>
      <c r="H70" s="1136">
        <v>10</v>
      </c>
    </row>
    <row r="71" spans="1:11" ht="31.5" customHeight="1" x14ac:dyDescent="0.2">
      <c r="A71" s="195" t="s">
        <v>1898</v>
      </c>
      <c r="B71" s="1721" t="str">
        <f ca="1">' '!A1337</f>
        <v>Certaines personnes me critiquent parce que je procède de manière trop analytique et ne fais pas confiance à mon intuition.</v>
      </c>
      <c r="C71" s="1722"/>
      <c r="D71" s="1722"/>
      <c r="E71" s="1722"/>
      <c r="F71" s="1140">
        <f t="shared" ref="F71:F78" si="7">IF(G71=1,H71,0)</f>
        <v>0</v>
      </c>
      <c r="G71" s="1141"/>
      <c r="H71" s="1142"/>
      <c r="K71" s="274"/>
    </row>
    <row r="72" spans="1:11" ht="31.5" customHeight="1" x14ac:dyDescent="0.2">
      <c r="A72" s="195" t="s">
        <v>1899</v>
      </c>
      <c r="B72" s="1721" t="str">
        <f ca="1">' '!A1338</f>
        <v>Sur-préoccupé par l'idée que les choses puissent ne pas être mises en œuvre avec suffisamment de minutie, je risque de freiner la bonne progression du projet.</v>
      </c>
      <c r="C72" s="1722"/>
      <c r="D72" s="1722"/>
      <c r="E72" s="1722"/>
      <c r="F72" s="1140">
        <f t="shared" si="7"/>
        <v>0</v>
      </c>
      <c r="G72" s="1141"/>
      <c r="H72" s="1142"/>
    </row>
    <row r="73" spans="1:11" ht="31.5" customHeight="1" x14ac:dyDescent="0.2">
      <c r="A73" s="195" t="s">
        <v>1900</v>
      </c>
      <c r="B73" s="1721" t="str">
        <f ca="1">' '!A1339</f>
        <v>J'ai du mal à garder à l'esprit l'objectif global, je préfère me consacrer à la réalisation des objectifs intermédiaires.</v>
      </c>
      <c r="C73" s="1722"/>
      <c r="D73" s="1722"/>
      <c r="E73" s="1722"/>
      <c r="F73" s="1140">
        <f t="shared" si="7"/>
        <v>0</v>
      </c>
      <c r="G73" s="1141"/>
      <c r="H73" s="1142"/>
    </row>
    <row r="74" spans="1:11" ht="31.5" customHeight="1" x14ac:dyDescent="0.2">
      <c r="A74" s="195" t="s">
        <v>1901</v>
      </c>
      <c r="B74" s="1721" t="str">
        <f ca="1">' '!A1340</f>
        <v>Je m'ennuie vite - et quand c'est le cas, j'ai besoin d'une forte incitation pour redevenir actif.</v>
      </c>
      <c r="C74" s="1722"/>
      <c r="D74" s="1722"/>
      <c r="E74" s="1722"/>
      <c r="F74" s="1140">
        <f t="shared" si="7"/>
        <v>0</v>
      </c>
      <c r="G74" s="1141"/>
      <c r="H74" s="1142"/>
    </row>
    <row r="75" spans="1:11" ht="31.5" customHeight="1" x14ac:dyDescent="0.2">
      <c r="A75" s="195" t="s">
        <v>1902</v>
      </c>
      <c r="B75" s="1721" t="str">
        <f ca="1">' '!A1341</f>
        <v>J'ai du mal à démarrer lorsque les objectifs ne sont pas encore bien définis.</v>
      </c>
      <c r="C75" s="1722"/>
      <c r="D75" s="1722"/>
      <c r="E75" s="1722"/>
      <c r="F75" s="1140">
        <f t="shared" si="7"/>
        <v>0</v>
      </c>
      <c r="G75" s="1141"/>
      <c r="H75" s="1142"/>
    </row>
    <row r="76" spans="1:11" ht="31.5" customHeight="1" x14ac:dyDescent="0.2">
      <c r="A76" s="195" t="s">
        <v>1903</v>
      </c>
      <c r="B76" s="1721" t="str">
        <f ca="1">' '!A1342</f>
        <v>J'ai beaucoup de mal à mettre de l'ordre dans ma profusion d'idées et de réflexions.</v>
      </c>
      <c r="C76" s="1722"/>
      <c r="D76" s="1722"/>
      <c r="E76" s="1722"/>
      <c r="F76" s="1140">
        <f t="shared" si="7"/>
        <v>0</v>
      </c>
      <c r="G76" s="1141"/>
      <c r="H76" s="1142"/>
    </row>
    <row r="77" spans="1:11" ht="31.5" customHeight="1" x14ac:dyDescent="0.2">
      <c r="A77" s="195" t="s">
        <v>1904</v>
      </c>
      <c r="B77" s="1721" t="str">
        <f ca="1">' '!A1343</f>
        <v>J'ai souvent tendance à demander aux autres de s'acquitter de ce que je n'ai pas envie de faire moi-même.</v>
      </c>
      <c r="C77" s="1722"/>
      <c r="D77" s="1722"/>
      <c r="E77" s="1722"/>
      <c r="F77" s="1140">
        <f t="shared" si="7"/>
        <v>0</v>
      </c>
      <c r="G77" s="1141"/>
      <c r="H77" s="1142"/>
    </row>
    <row r="78" spans="1:11" ht="31.5" customHeight="1" x14ac:dyDescent="0.2">
      <c r="A78" s="195" t="s">
        <v>1905</v>
      </c>
      <c r="B78" s="1723" t="str">
        <f ca="1">' '!A1344</f>
        <v>J'hésite toujours beaucoup à exprimer mes pensées lorsque je crains qu'elles ne suscitent une assez forte opposition.</v>
      </c>
      <c r="C78" s="1724"/>
      <c r="D78" s="1724"/>
      <c r="E78" s="1724"/>
      <c r="F78" s="1145">
        <f t="shared" si="7"/>
        <v>0</v>
      </c>
      <c r="G78" s="1146"/>
      <c r="H78" s="1147"/>
      <c r="I78" s="199">
        <f>SUM(I9:I69)</f>
        <v>0</v>
      </c>
    </row>
    <row r="79" spans="1:11" ht="6" customHeight="1" x14ac:dyDescent="0.2">
      <c r="H79" s="199"/>
    </row>
    <row r="80" spans="1:11" ht="15.6" x14ac:dyDescent="0.3">
      <c r="B80" s="1726" t="str">
        <f>IF(I78&gt;0,' '!A1386,"")</f>
        <v/>
      </c>
      <c r="C80" s="1726"/>
      <c r="D80" s="1726"/>
      <c r="E80" s="1726"/>
      <c r="F80" s="1726"/>
      <c r="G80" s="1726"/>
      <c r="H80" s="1726"/>
    </row>
    <row r="81" spans="1:8" ht="221.25" customHeight="1" x14ac:dyDescent="0.2">
      <c r="A81" s="195"/>
      <c r="H81" s="200"/>
    </row>
    <row r="82" spans="1:8" ht="249.75" customHeight="1" x14ac:dyDescent="0.2">
      <c r="A82" s="195"/>
      <c r="H82" s="200"/>
    </row>
    <row r="83" spans="1:8" ht="3" customHeight="1" x14ac:dyDescent="0.2">
      <c r="A83" s="1152"/>
      <c r="H83" s="200"/>
    </row>
    <row r="84" spans="1:8" ht="27" customHeight="1" x14ac:dyDescent="0.2">
      <c r="A84" s="195"/>
      <c r="B84" s="1153" t="str">
        <f ca="1">' '!A1385</f>
        <v>Évaluation</v>
      </c>
      <c r="C84" s="1154"/>
      <c r="D84" s="1727" t="str">
        <f>IF(I78&gt;0,' '!A1386,"")</f>
        <v/>
      </c>
      <c r="E84" s="1727"/>
      <c r="F84" s="1727"/>
      <c r="G84" s="1727"/>
      <c r="H84" s="1727"/>
    </row>
    <row r="85" spans="1:8" ht="15.6" x14ac:dyDescent="0.2">
      <c r="A85" s="195"/>
      <c r="B85" s="1155" t="str">
        <f ca="1">' '!A1345</f>
        <v>Rôle en équipe</v>
      </c>
      <c r="C85" s="1156" t="str">
        <f ca="1">' '!A1346</f>
        <v>Contribution au rôle</v>
      </c>
      <c r="D85" s="1156" t="str">
        <f ca="1">' '!A1347</f>
        <v>Caractéristiques</v>
      </c>
      <c r="E85" s="1156" t="str">
        <f ca="1">' '!A1348</f>
        <v>Faiblesses acceptables</v>
      </c>
      <c r="F85" s="1157"/>
      <c r="G85" s="1158"/>
      <c r="H85" s="1159"/>
    </row>
    <row r="86" spans="1:8" ht="29.25" customHeight="1" x14ac:dyDescent="0.2">
      <c r="A86" s="195"/>
      <c r="B86" s="1160" t="str">
        <f ca="1">' '!A1349</f>
        <v>Novateur/Inventeur</v>
      </c>
      <c r="C86" s="1161" t="str">
        <f ca="1">' '!A1350</f>
        <v>apporte de nouvelles idées</v>
      </c>
      <c r="D86" s="1161" t="str">
        <f ca="1">' '!A1351</f>
        <v>façon de penser non-conformiste</v>
      </c>
      <c r="E86" s="1161" t="str">
        <f ca="1">' '!A1352</f>
        <v>souvent perdu dans ses pensées</v>
      </c>
      <c r="F86" s="1162">
        <f>IF(G86&gt;0,G86,0.05)</f>
        <v>0.14285714285714285</v>
      </c>
      <c r="G86" s="1162">
        <f>IF(AND(I78=0,O17&lt;&gt;0),O17/70,0)</f>
        <v>0.14285714285714285</v>
      </c>
      <c r="H86" s="1163">
        <f>O17</f>
        <v>10</v>
      </c>
    </row>
    <row r="87" spans="1:8" ht="31.2" x14ac:dyDescent="0.2">
      <c r="A87" s="195"/>
      <c r="B87" s="1160" t="str">
        <f ca="1">' '!A1353</f>
        <v>Pionnier / Poseur de jalons</v>
      </c>
      <c r="C87" s="1161" t="str">
        <f ca="1">' '!A1354</f>
        <v>noue des contacts</v>
      </c>
      <c r="D87" s="1161" t="str">
        <f ca="1">' '!A1355</f>
        <v>communicatif, extraverti</v>
      </c>
      <c r="E87" s="1161" t="str">
        <f ca="1">' '!A1356</f>
        <v>fréquemment trop optimiste</v>
      </c>
      <c r="F87" s="1162">
        <f t="shared" ref="F87:F94" si="8">IF(G87&gt;0,G87,0.05)</f>
        <v>0.14285714285714285</v>
      </c>
      <c r="G87" s="1162">
        <f>IF(AND(I78=0,R17&lt;&gt;0),R17/70,0)</f>
        <v>0.14285714285714285</v>
      </c>
      <c r="H87" s="1163">
        <f>R17</f>
        <v>10</v>
      </c>
    </row>
    <row r="88" spans="1:8" ht="31.2" x14ac:dyDescent="0.2">
      <c r="A88" s="195"/>
      <c r="B88" s="1160" t="str">
        <f ca="1">' '!A1357</f>
        <v>Coordinateur / Intégrateur</v>
      </c>
      <c r="C88" s="1161" t="str">
        <f ca="1">' '!A1358</f>
        <v>stimule les processus décisionnels</v>
      </c>
      <c r="D88" s="1161" t="str">
        <f ca="1">' '!A1359</f>
        <v>sûr de lui, confiant</v>
      </c>
      <c r="E88" s="1161" t="str">
        <f ca="1">' '!A1360</f>
        <v>peut être perçu comme manipulateur</v>
      </c>
      <c r="F88" s="1162">
        <f t="shared" si="8"/>
        <v>0.14285714285714285</v>
      </c>
      <c r="G88" s="1162">
        <f>IF(AND(I78=0,M17&lt;&gt;0),M17/70,0)</f>
        <v>0.14285714285714285</v>
      </c>
      <c r="H88" s="1163">
        <f>M17</f>
        <v>10</v>
      </c>
    </row>
    <row r="89" spans="1:8" ht="31.2" x14ac:dyDescent="0.2">
      <c r="A89" s="195"/>
      <c r="B89" s="1160" t="str">
        <f ca="1">' '!A1361</f>
        <v>Fonceur</v>
      </c>
      <c r="C89" s="1161" t="str">
        <f ca="1">' '!A1362</f>
        <v>a le courage de surmonter les obstacles</v>
      </c>
      <c r="D89" s="1161" t="str">
        <f ca="1">' '!A1363</f>
        <v>dynamique, travaille bien sous pression</v>
      </c>
      <c r="E89" s="1161" t="str">
        <f ca="1">' '!A1364</f>
        <v>Impatient, tend à provoquer</v>
      </c>
      <c r="F89" s="1162">
        <f t="shared" si="8"/>
        <v>0.14285714285714285</v>
      </c>
      <c r="G89" s="1162">
        <f>IF(AND(I78=0,Q17&lt;&gt;0),Q17/70,0)</f>
        <v>0.14285714285714285</v>
      </c>
      <c r="H89" s="1163">
        <f>Q17</f>
        <v>10</v>
      </c>
    </row>
    <row r="90" spans="1:8" ht="31.2" x14ac:dyDescent="0.2">
      <c r="A90" s="195"/>
      <c r="B90" s="1160" t="str">
        <f ca="1">' '!A1365</f>
        <v>Observateur</v>
      </c>
      <c r="C90" s="1161" t="str">
        <f ca="1">' '!A1366</f>
        <v>examine la faisabilité des propositions</v>
      </c>
      <c r="D90" s="1161" t="str">
        <f ca="1">' '!A1367</f>
        <v>lucide, stratégique, critique</v>
      </c>
      <c r="E90" s="1161" t="str">
        <f ca="1">' '!A1368</f>
        <v>manque de faculté d'inspiration</v>
      </c>
      <c r="F90" s="1162">
        <f t="shared" si="8"/>
        <v>0.14285714285714285</v>
      </c>
      <c r="G90" s="1162">
        <f>IF(AND(I78=0,P17&lt;&gt;0),P17/70,0)</f>
        <v>0.14285714285714285</v>
      </c>
      <c r="H90" s="1163">
        <f>P17</f>
        <v>10</v>
      </c>
    </row>
    <row r="91" spans="1:8" ht="62.4" x14ac:dyDescent="0.2">
      <c r="A91" s="195"/>
      <c r="B91" s="1160" t="str">
        <f ca="1">' '!A1369</f>
        <v>Coéquipier/Participant</v>
      </c>
      <c r="C91" s="1161" t="str">
        <f ca="1">' '!A1370</f>
        <v>améliore la communication, réduit le gaspillage d'énergie résultant des frictions</v>
      </c>
      <c r="D91" s="1161" t="str">
        <f ca="1">' '!A1371</f>
        <v>coopératif, diplomate</v>
      </c>
      <c r="E91" s="1161" t="str">
        <f ca="1">' '!A1372</f>
        <v>indécis dans les situations critiques</v>
      </c>
      <c r="F91" s="1162">
        <f t="shared" si="8"/>
        <v>0.14285714285714285</v>
      </c>
      <c r="G91" s="1162">
        <f>IF(AND(I78=0,S17&lt;&gt;0),S17/70,0)</f>
        <v>0.14285714285714285</v>
      </c>
      <c r="H91" s="1163">
        <f>S17</f>
        <v>10</v>
      </c>
    </row>
    <row r="92" spans="1:8" ht="15.6" x14ac:dyDescent="0.2">
      <c r="A92" s="195"/>
      <c r="B92" s="1160" t="str">
        <f ca="1">' '!A1373</f>
        <v>Exécutant</v>
      </c>
      <c r="C92" s="1161" t="str">
        <f ca="1">' '!A1374</f>
        <v>met en œuvre les plans</v>
      </c>
      <c r="D92" s="1161" t="str">
        <f ca="1">' '!A1375</f>
        <v>discipliné, fiable, efficace</v>
      </c>
      <c r="E92" s="1161" t="str">
        <f ca="1">' '!A1376</f>
        <v>manque de souplesse</v>
      </c>
      <c r="F92" s="1162">
        <f t="shared" si="8"/>
        <v>0.14285714285714285</v>
      </c>
      <c r="G92" s="1162">
        <f>IF(AND(I78=0,N17&lt;&gt;0),N17/70,0)</f>
        <v>0.14285714285714285</v>
      </c>
      <c r="H92" s="1163">
        <f>N17</f>
        <v>10</v>
      </c>
    </row>
    <row r="93" spans="1:8" ht="46.8" x14ac:dyDescent="0.2">
      <c r="A93" s="195"/>
      <c r="B93" s="1160" t="str">
        <f ca="1">' '!A1377</f>
        <v>Perfectionniste</v>
      </c>
      <c r="C93" s="1161" t="str">
        <f ca="1">' '!A1378</f>
        <v>évite les erreurs, garantit les meilleurs résultats possibles</v>
      </c>
      <c r="D93" s="1161" t="str">
        <f ca="1">' '!A1379</f>
        <v>consciencieux, ponctuel</v>
      </c>
      <c r="E93" s="1161" t="str">
        <f ca="1">' '!A1380</f>
        <v>hyper-anxieux, n'aime pas déléguer</v>
      </c>
      <c r="F93" s="1162">
        <f t="shared" si="8"/>
        <v>0.05</v>
      </c>
      <c r="G93" s="1162">
        <f>IF(AND(I78=0,U17&lt;&gt;0),U17/70,0)</f>
        <v>0</v>
      </c>
      <c r="H93" s="1163">
        <f>U17</f>
        <v>0</v>
      </c>
    </row>
    <row r="94" spans="1:8" ht="62.4" x14ac:dyDescent="0.2">
      <c r="A94" s="195"/>
      <c r="B94" s="1164" t="str">
        <f ca="1">' '!A1381</f>
        <v>Spécialiste</v>
      </c>
      <c r="C94" s="1165" t="str">
        <f ca="1">' '!A1382</f>
        <v>apporte des connaissances spécialisées et des informations</v>
      </c>
      <c r="D94" s="1165" t="str">
        <f ca="1">' '!A1383</f>
        <v>centré sur lui-même, s'investit beaucoup ; ce qui compte, c'est l'expertise</v>
      </c>
      <c r="E94" s="1165" t="str">
        <f ca="1">' '!A1384</f>
        <v>se perd souvent dans des détails techniques</v>
      </c>
      <c r="F94" s="1166">
        <f t="shared" si="8"/>
        <v>0.05</v>
      </c>
      <c r="G94" s="1166">
        <f>IF(AND(I78=0,T17&lt;&gt;0),T17/70,0)</f>
        <v>0</v>
      </c>
      <c r="H94" s="1167">
        <f>T17</f>
        <v>0</v>
      </c>
    </row>
    <row r="95" spans="1:8" x14ac:dyDescent="0.2">
      <c r="B95" s="208" t="s">
        <v>3953</v>
      </c>
      <c r="C95" s="765"/>
      <c r="D95" s="765"/>
      <c r="E95" s="765"/>
      <c r="F95" s="635"/>
      <c r="H95" s="199"/>
    </row>
    <row r="96" spans="1:8" x14ac:dyDescent="0.2">
      <c r="H96" s="199"/>
    </row>
    <row r="97" spans="8:8" x14ac:dyDescent="0.2">
      <c r="H97" s="199"/>
    </row>
    <row r="98" spans="8:8" x14ac:dyDescent="0.2">
      <c r="H98" s="199"/>
    </row>
  </sheetData>
  <sheetProtection sheet="1" objects="1" scenarios="1" formatCells="0" formatColumns="0" formatRows="0" insertHyperlinks="0" selectLockedCells="1" sort="0" autoFilter="0"/>
  <mergeCells count="78">
    <mergeCell ref="B78:E78"/>
    <mergeCell ref="B4:H4"/>
    <mergeCell ref="B5:H5"/>
    <mergeCell ref="B6:H6"/>
    <mergeCell ref="B7:H7"/>
    <mergeCell ref="B72:E72"/>
    <mergeCell ref="B73:E73"/>
    <mergeCell ref="B74:E74"/>
    <mergeCell ref="B75:E75"/>
    <mergeCell ref="B76:E76"/>
    <mergeCell ref="B77:E77"/>
    <mergeCell ref="B66:E66"/>
    <mergeCell ref="B67:E67"/>
    <mergeCell ref="B68:E68"/>
    <mergeCell ref="B69:E69"/>
    <mergeCell ref="B70:E70"/>
    <mergeCell ref="B71:E71"/>
    <mergeCell ref="B60:E60"/>
    <mergeCell ref="B61:E61"/>
    <mergeCell ref="B62:E62"/>
    <mergeCell ref="B63:E63"/>
    <mergeCell ref="B64:E64"/>
    <mergeCell ref="B65:E65"/>
    <mergeCell ref="B59:E59"/>
    <mergeCell ref="B48:E48"/>
    <mergeCell ref="B49:E49"/>
    <mergeCell ref="B50:E50"/>
    <mergeCell ref="B51:E51"/>
    <mergeCell ref="B52:E52"/>
    <mergeCell ref="B53:E53"/>
    <mergeCell ref="B54:E54"/>
    <mergeCell ref="B55:E55"/>
    <mergeCell ref="B56:E56"/>
    <mergeCell ref="B57:E57"/>
    <mergeCell ref="B58:E58"/>
    <mergeCell ref="B47:E47"/>
    <mergeCell ref="B36:E36"/>
    <mergeCell ref="B37:E37"/>
    <mergeCell ref="B38:E38"/>
    <mergeCell ref="B39:E39"/>
    <mergeCell ref="B40:E40"/>
    <mergeCell ref="B41:E41"/>
    <mergeCell ref="B42:E42"/>
    <mergeCell ref="B43:E43"/>
    <mergeCell ref="B44:E44"/>
    <mergeCell ref="B45:E45"/>
    <mergeCell ref="B46:E46"/>
    <mergeCell ref="B20:E20"/>
    <mergeCell ref="B21:E21"/>
    <mergeCell ref="B22:E22"/>
    <mergeCell ref="B35:E35"/>
    <mergeCell ref="B24:E24"/>
    <mergeCell ref="B25:E25"/>
    <mergeCell ref="B26:E26"/>
    <mergeCell ref="B27:E27"/>
    <mergeCell ref="B28:E28"/>
    <mergeCell ref="B29:E29"/>
    <mergeCell ref="B30:E30"/>
    <mergeCell ref="B31:E31"/>
    <mergeCell ref="B32:E32"/>
    <mergeCell ref="B33:E33"/>
    <mergeCell ref="B34:E34"/>
    <mergeCell ref="B80:H80"/>
    <mergeCell ref="D84:H84"/>
    <mergeCell ref="X9:AF9"/>
    <mergeCell ref="M9:U9"/>
    <mergeCell ref="B9:E9"/>
    <mergeCell ref="B10:E10"/>
    <mergeCell ref="B11:E11"/>
    <mergeCell ref="B23:E23"/>
    <mergeCell ref="B12:E12"/>
    <mergeCell ref="B13:E13"/>
    <mergeCell ref="B14:E14"/>
    <mergeCell ref="B15:E15"/>
    <mergeCell ref="B16:E16"/>
    <mergeCell ref="B17:E17"/>
    <mergeCell ref="B18:E18"/>
    <mergeCell ref="B19:E19"/>
  </mergeCells>
  <conditionalFormatting sqref="B10:H11">
    <cfRule type="expression" dxfId="110" priority="10938">
      <formula>MOD(ROW(XEZ1),2)=0</formula>
    </cfRule>
    <cfRule type="expression" dxfId="109" priority="10939">
      <formula>MOD(ROW(A2),2)=0</formula>
    </cfRule>
  </conditionalFormatting>
  <conditionalFormatting sqref="B12:H18">
    <cfRule type="expression" dxfId="108" priority="3">
      <formula>MOD(ROW(XEZ3),2)=0</formula>
    </cfRule>
    <cfRule type="expression" dxfId="107" priority="4">
      <formula>MOD(ROW(A4),2)=0</formula>
    </cfRule>
  </conditionalFormatting>
  <conditionalFormatting sqref="B20:H28 B30:H38 B40:H48 B50:H58 B60:H68 B70:H78">
    <cfRule type="expression" dxfId="106" priority="17">
      <formula>MOD(ROW(XEZ10),2)=0</formula>
    </cfRule>
    <cfRule type="expression" dxfId="105" priority="18">
      <formula>MOD(ROW(A11),2)=0</formula>
    </cfRule>
  </conditionalFormatting>
  <conditionalFormatting sqref="B80:H80">
    <cfRule type="expression" dxfId="104" priority="22">
      <formula>$I$78&gt;0</formula>
    </cfRule>
  </conditionalFormatting>
  <conditionalFormatting sqref="B86:H94">
    <cfRule type="expression" dxfId="103" priority="10936">
      <formula>MOD(ROW(A1),2)=0</formula>
    </cfRule>
    <cfRule type="expression" dxfId="102" priority="10937">
      <formula>MOD(ROW(A2),2)=0</formula>
    </cfRule>
  </conditionalFormatting>
  <conditionalFormatting sqref="D84:H84">
    <cfRule type="expression" dxfId="101" priority="20">
      <formula>$I$78&gt;0</formula>
    </cfRule>
  </conditionalFormatting>
  <conditionalFormatting sqref="G10:G11 G20:G38 G40:G48 G50:G58 G60:G68 G70:G78">
    <cfRule type="iconSet" priority="8">
      <iconSet iconSet="3Symbols2" showValue="0">
        <cfvo type="percent" val="0"/>
        <cfvo type="num" val="0" gte="0"/>
        <cfvo type="num" val="0" gte="0"/>
      </iconSet>
    </cfRule>
  </conditionalFormatting>
  <conditionalFormatting sqref="G10:G18">
    <cfRule type="expression" dxfId="100" priority="1">
      <formula>AND($G10=0,$H10&gt;0)</formula>
    </cfRule>
  </conditionalFormatting>
  <conditionalFormatting sqref="G12:G18">
    <cfRule type="iconSet" priority="2">
      <iconSet iconSet="3Symbols2" showValue="0">
        <cfvo type="percent" val="0"/>
        <cfvo type="num" val="0" gte="0"/>
        <cfvo type="num" val="0" gte="0"/>
      </iconSet>
    </cfRule>
  </conditionalFormatting>
  <conditionalFormatting sqref="G20:G28 G30:G38 G40:G48 G50:G58 G60:G68 G70:G78">
    <cfRule type="expression" dxfId="99" priority="7">
      <formula>AND($G20=0,$H20&gt;0)</formula>
    </cfRule>
  </conditionalFormatting>
  <conditionalFormatting sqref="G9:H9 G19:H19 G29:H29 G39:H39 G49:H49 G59:H59 G69:H69">
    <cfRule type="expression" dxfId="98" priority="229">
      <formula>$F9&gt;10</formula>
    </cfRule>
    <cfRule type="expression" dxfId="97" priority="237">
      <formula>$F9=10</formula>
    </cfRule>
  </conditionalFormatting>
  <conditionalFormatting sqref="G9:H9">
    <cfRule type="expression" dxfId="96" priority="312">
      <formula>$F9&gt;10</formula>
    </cfRule>
  </conditionalFormatting>
  <conditionalFormatting sqref="H10:H11">
    <cfRule type="expression" dxfId="95" priority="10944">
      <formula>AND(MOD(ROW(A2),2)=0,$G10=1)</formula>
    </cfRule>
    <cfRule type="expression" dxfId="94" priority="10945">
      <formula>AND(MOD(ROW(A3),2)=0,$G10=1)</formula>
    </cfRule>
  </conditionalFormatting>
  <conditionalFormatting sqref="H10:H18 H20:H28 H30:H38 H40:H48 H50:H58 H60:H68 H70:H78">
    <cfRule type="expression" dxfId="93" priority="13">
      <formula>AND(MOD(ROW(A1),2)=0,$G10=1)</formula>
    </cfRule>
    <cfRule type="expression" dxfId="92" priority="14">
      <formula>AND(MOD(ROW(A2),2)=0,$G10=1)</formula>
    </cfRule>
  </conditionalFormatting>
  <conditionalFormatting sqref="H12:H18">
    <cfRule type="expression" dxfId="91" priority="5">
      <formula>AND(MOD(ROW(A4),2)=0,$G12=1)</formula>
    </cfRule>
    <cfRule type="expression" dxfId="90" priority="6">
      <formula>AND(MOD(ROW(A5),2)=0,$G12=1)</formula>
    </cfRule>
  </conditionalFormatting>
  <dataValidations count="3">
    <dataValidation allowBlank="1" showInputMessage="1" showErrorMessage="1" errorTitle="Eingabefehler - Erreur de saisie" error="Bitte Datum aus der Liste wählen!_x000a_Veuillez s.v.p. choisir une date de la liste!" sqref="F1:F3 F81:F83 F85:F1048576 F5:F79" xr:uid="{00000000-0002-0000-3C00-000000000000}"/>
    <dataValidation type="list" allowBlank="1" showInputMessage="1" showErrorMessage="1" sqref="G10:G18 G20:G28 G60:G68 G30:G38 G40:G48 G50:G58 G70:G79" xr:uid="{00000000-0002-0000-3C00-000001000000}">
      <formula1>"0,1"</formula1>
    </dataValidation>
    <dataValidation type="whole" allowBlank="1" showInputMessage="1" showErrorMessage="1" error="Please choose a number between 0 and 10!" sqref="H9:H79" xr:uid="{00000000-0002-0000-3C00-000002000000}">
      <formula1>0</formula1>
      <formula2>10</formula2>
    </dataValidation>
  </dataValidations>
  <pageMargins left="3.937007874015748E-2" right="3.937007874015748E-2" top="0.15748031496062992" bottom="0.39370078740157483" header="0.31496062992125984" footer="0.11811023622047245"/>
  <pageSetup paperSize="9" scale="85" orientation="portrait" r:id="rId1"/>
  <headerFooter>
    <oddFooter>&amp;L&amp;8&amp;K00-049(c) S. Imboden&amp;R&amp;8&amp;K00-049Seite &amp;P von &amp;N</oddFooter>
  </headerFooter>
  <rowBreaks count="1" manualBreakCount="1">
    <brk id="79" max="16383" man="1"/>
  </rowBreaks>
  <drawing r:id="rId2"/>
  <legacyDrawing r:id="rId3"/>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4">
    <tabColor theme="6" tint="0.39997558519241921"/>
  </sheetPr>
  <dimension ref="A1:I16"/>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9.109375" style="1192" customWidth="1"/>
    <col min="2" max="2" width="43.33203125" style="200" customWidth="1"/>
    <col min="3" max="3" width="3.5546875" style="634" bestFit="1" customWidth="1"/>
    <col min="4" max="4" width="33.5546875" style="634" customWidth="1"/>
    <col min="5" max="5" width="9.88671875" style="634" customWidth="1"/>
    <col min="6" max="6" width="7.441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176" customFormat="1" ht="44.25" customHeight="1" x14ac:dyDescent="0.3">
      <c r="A1" s="1169"/>
      <c r="B1" s="1170" t="str">
        <f ca="1">' '!A1434</f>
        <v>O B J E C T I F S   D U  T E A M B U I L D I N G</v>
      </c>
      <c r="C1" s="1171"/>
      <c r="D1" s="1172"/>
      <c r="E1" s="1173"/>
      <c r="F1" s="1174"/>
      <c r="G1" s="1175"/>
      <c r="H1" s="1175"/>
      <c r="I1" s="1175"/>
    </row>
    <row r="2" spans="1:9" s="1182" customFormat="1" ht="3" customHeight="1" x14ac:dyDescent="0.3">
      <c r="A2" s="1177"/>
      <c r="B2" s="1178"/>
      <c r="C2" s="1179"/>
      <c r="D2" s="1179"/>
      <c r="E2" s="1179"/>
      <c r="F2" s="1180"/>
      <c r="G2" s="1181"/>
      <c r="H2" s="1181"/>
      <c r="I2" s="1181"/>
    </row>
    <row r="3" spans="1:9" s="1182" customFormat="1" ht="22.5" customHeight="1" x14ac:dyDescent="0.3">
      <c r="A3" s="1183"/>
      <c r="B3" s="1183"/>
      <c r="C3" s="1179"/>
      <c r="D3" s="1184"/>
      <c r="E3" s="1179"/>
      <c r="F3" s="1180"/>
      <c r="G3" s="1181"/>
      <c r="H3" s="1181"/>
      <c r="I3" s="1181"/>
    </row>
    <row r="4" spans="1:9" s="786" customFormat="1" ht="21" customHeight="1" x14ac:dyDescent="0.25">
      <c r="A4" s="779"/>
      <c r="B4" s="1185">
        <f>F4</f>
        <v>0.33000000000000007</v>
      </c>
      <c r="C4" s="781">
        <f>IF((SUM(C6:C15))=(COUNT(C6:C15)),1,3)</f>
        <v>3</v>
      </c>
      <c r="D4" s="1186" t="str">
        <f ca="1">' '!A1446</f>
        <v>Possibilités d'amélioration</v>
      </c>
      <c r="E4" s="1187" t="str">
        <f ca="1">' '!A575</f>
        <v>Délai</v>
      </c>
      <c r="F4" s="1188">
        <f>-((SUM(C6:C15))/(COUNT(C6:C15)*3))+133%</f>
        <v>0.33000000000000007</v>
      </c>
      <c r="G4" s="785"/>
      <c r="H4" s="785"/>
      <c r="I4" s="785"/>
    </row>
    <row r="5" spans="1:9" ht="12.75" customHeight="1" x14ac:dyDescent="0.25">
      <c r="A5" s="125"/>
      <c r="B5" s="1189"/>
      <c r="C5" s="616"/>
      <c r="D5" s="1190"/>
      <c r="E5" s="1191"/>
      <c r="F5" s="623"/>
    </row>
    <row r="6" spans="1:9" ht="31.2" x14ac:dyDescent="0.2">
      <c r="A6" s="126">
        <v>1</v>
      </c>
      <c r="B6" s="788" t="str">
        <f ca="1">' '!A1436</f>
        <v>Faire en sorte que les rôles des différents membres de l'équipe soient mieux compris.</v>
      </c>
      <c r="C6" s="620">
        <v>3</v>
      </c>
      <c r="D6" s="621"/>
      <c r="E6" s="622"/>
      <c r="F6" s="623"/>
    </row>
    <row r="7" spans="1:9" ht="46.8" x14ac:dyDescent="0.2">
      <c r="A7" s="126">
        <v>2</v>
      </c>
      <c r="B7" s="788" t="str">
        <f ca="1">' '!A1437</f>
        <v>Faire en sorte que la singularité de la composition de l'équipe et son rôle dans l'entreprise soient mieux compris.</v>
      </c>
      <c r="C7" s="620">
        <v>3</v>
      </c>
      <c r="D7" s="621"/>
      <c r="E7" s="622"/>
      <c r="F7" s="623"/>
    </row>
    <row r="8" spans="1:9" ht="36" customHeight="1" x14ac:dyDescent="0.2">
      <c r="A8" s="126">
        <v>3</v>
      </c>
      <c r="B8" s="788" t="str">
        <f ca="1">' '!A1438</f>
        <v>Améliorer la communication entre les membres de l'équipe pour renforcer l'efficacité de la collaboration.</v>
      </c>
      <c r="C8" s="620">
        <v>3</v>
      </c>
      <c r="D8" s="621"/>
      <c r="E8" s="622"/>
      <c r="F8" s="623"/>
    </row>
    <row r="9" spans="1:9" ht="15.6" x14ac:dyDescent="0.2">
      <c r="A9" s="126">
        <v>4</v>
      </c>
      <c r="B9" s="788" t="str">
        <f ca="1">' '!A1439</f>
        <v>Renforcer le sentiment d'appartenance.</v>
      </c>
      <c r="C9" s="620">
        <v>3</v>
      </c>
      <c r="D9" s="621"/>
      <c r="E9" s="622"/>
      <c r="F9" s="623"/>
    </row>
    <row r="10" spans="1:9" ht="46.8" x14ac:dyDescent="0.2">
      <c r="A10" s="126">
        <v>5</v>
      </c>
      <c r="B10" s="788" t="str">
        <f ca="1">' '!A1440</f>
        <v>Faire en sorte que la dynamique de groupe soit mieux comprise dans le travail en équipe.</v>
      </c>
      <c r="C10" s="620">
        <v>3</v>
      </c>
      <c r="D10" s="621"/>
      <c r="E10" s="622"/>
      <c r="F10" s="1188"/>
    </row>
    <row r="11" spans="1:9" ht="31.2" x14ac:dyDescent="0.2">
      <c r="A11" s="126">
        <v>6</v>
      </c>
      <c r="B11" s="788" t="str">
        <f ca="1">' '!A1441</f>
        <v>Trouver des solutions aux problèmes aux niveaux technique et relationnel.</v>
      </c>
      <c r="C11" s="620">
        <v>3</v>
      </c>
      <c r="D11" s="621"/>
      <c r="E11" s="622"/>
      <c r="F11" s="623"/>
    </row>
    <row r="12" spans="1:9" ht="62.4" x14ac:dyDescent="0.2">
      <c r="A12" s="126">
        <v>7</v>
      </c>
      <c r="B12" s="788" t="str">
        <f ca="1">' '!A1442</f>
        <v xml:space="preserve">Appréhender les conflits de manière constructive et tirer profit de la critique, comprise comme une opportunité d'optimisation. </v>
      </c>
      <c r="C12" s="620">
        <v>3</v>
      </c>
      <c r="D12" s="621"/>
      <c r="E12" s="622"/>
      <c r="F12" s="623"/>
    </row>
    <row r="13" spans="1:9" ht="46.8" x14ac:dyDescent="0.2">
      <c r="A13" s="126">
        <v>8</v>
      </c>
      <c r="B13" s="788" t="str">
        <f ca="1">' '!A1443</f>
        <v>Renforcer la coopération entre les membres de l'équipe et réduire la concurrence entre certains d'entre eux.</v>
      </c>
      <c r="C13" s="620">
        <v>3</v>
      </c>
      <c r="D13" s="621"/>
      <c r="E13" s="622"/>
      <c r="F13" s="623"/>
    </row>
    <row r="14" spans="1:9" ht="31.2" x14ac:dyDescent="0.2">
      <c r="A14" s="126">
        <v>9</v>
      </c>
      <c r="B14" s="788" t="str">
        <f ca="1">' '!A1444</f>
        <v>Améliorer la capacité à coopérer avec d'autres équipes.</v>
      </c>
      <c r="C14" s="620">
        <v>3</v>
      </c>
      <c r="D14" s="621"/>
      <c r="E14" s="622"/>
      <c r="F14" s="623"/>
    </row>
    <row r="15" spans="1:9" ht="62.4" x14ac:dyDescent="0.2">
      <c r="A15" s="126">
        <v>10</v>
      </c>
      <c r="B15" s="788" t="str">
        <f ca="1">' '!A1445</f>
        <v>Faire prendre conscience aux membres de l'équipe de leur interdépendance mutuelle, apprendre à la saisir comme une opportunité</v>
      </c>
      <c r="C15" s="620">
        <v>3</v>
      </c>
      <c r="D15" s="621"/>
      <c r="E15" s="622"/>
      <c r="F15" s="623"/>
    </row>
    <row r="16" spans="1:9" ht="25.5" customHeight="1" x14ac:dyDescent="0.2">
      <c r="B16" s="208" t="s">
        <v>3953</v>
      </c>
      <c r="F16" s="635"/>
    </row>
  </sheetData>
  <sheetProtection sheet="1" objects="1" scenarios="1" formatCells="0" formatColumns="0" formatRows="0" insertHyperlinks="0" selectLockedCells="1" sort="0" autoFilter="0"/>
  <autoFilter ref="C5:E15" xr:uid="{00000000-0009-0000-0000-00003D000000}"/>
  <conditionalFormatting sqref="B4">
    <cfRule type="dataBar" priority="2">
      <dataBar showValue="0">
        <cfvo type="num" val="0.33"/>
        <cfvo type="num" val="1"/>
        <color theme="4" tint="-0.249977111117893"/>
      </dataBar>
      <extLst>
        <ext xmlns:x14="http://schemas.microsoft.com/office/spreadsheetml/2009/9/main" uri="{B025F937-C7B1-47D3-B67F-A62EFF666E3E}">
          <x14:id>{40FC69A3-573B-4BD8-9632-101E30ECB688}</x14:id>
        </ext>
      </extLst>
    </cfRule>
  </conditionalFormatting>
  <conditionalFormatting sqref="B6:E15">
    <cfRule type="expression" dxfId="89" priority="3">
      <formula>MOD(ROW(A1),2)=0</formula>
    </cfRule>
    <cfRule type="expression" dxfId="88" priority="4">
      <formula>MOD(ROW(A2),2)=0</formula>
    </cfRule>
  </conditionalFormatting>
  <dataValidations count="2">
    <dataValidation allowBlank="1" showInputMessage="1" showErrorMessage="1" errorTitle="Eingabefehler - Erreur de saisie" error="Bitte Datum aus der Liste wählen!_x000a_Veuillez s.v.p. choisir une date de la liste!" sqref="F1:F1048576" xr:uid="{00000000-0002-0000-3D00-000000000000}"/>
    <dataValidation type="list" allowBlank="1" showInputMessage="1" showErrorMessage="1" sqref="C6:C15" xr:uid="{00000000-0002-0000-3D00-000001000000}">
      <formula1>"1,2,3"</formula1>
    </dataValidation>
  </dataValidations>
  <pageMargins left="0.23622047244094491" right="0.23622047244094491" top="0.55118110236220474" bottom="0.74803149606299213" header="0.31496062992125984"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40FC69A3-573B-4BD8-9632-101E30ECB688}">
            <x14:dataBar minLength="0" maxLength="100" border="1" negativeBarColorSameAsPositive="1">
              <x14:cfvo type="num">
                <xm:f>0.33</xm:f>
              </x14:cfvo>
              <x14:cfvo type="num">
                <xm:f>1</xm:f>
              </x14:cfvo>
              <x14:borderColor rgb="FF638EC6"/>
              <x14:axisColor rgb="FF000000"/>
            </x14:dataBar>
          </x14:cfRule>
          <xm:sqref>B4</xm:sqref>
        </x14:conditionalFormatting>
        <x14:conditionalFormatting xmlns:xm="http://schemas.microsoft.com/office/excel/2006/main">
          <x14:cfRule type="iconSet" priority="1" id="{DE9182ED-D25C-427F-929B-B5CFD96B9175}">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C4 C6:C15</xm:sqref>
        </x14:conditionalFormatting>
      </x14:conditionalFormattings>
    </ext>
  </extLs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5">
    <tabColor theme="6" tint="0.39997558519241921"/>
  </sheetPr>
  <dimension ref="A1:I23"/>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7.109375" style="1192" customWidth="1"/>
    <col min="2" max="2" width="46.88671875" style="200" customWidth="1"/>
    <col min="3" max="3" width="3.5546875" style="634" bestFit="1" customWidth="1"/>
    <col min="4" max="4" width="33.5546875" style="634" customWidth="1"/>
    <col min="5" max="5" width="9.88671875" style="634" customWidth="1"/>
    <col min="6" max="6" width="5.554687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176" customFormat="1" ht="44.25" customHeight="1" x14ac:dyDescent="0.3">
      <c r="A1" s="1169"/>
      <c r="B1" s="1170" t="str">
        <f ca="1">' '!A1688</f>
        <v>Caractéristiques d'un travail en équipe réussi</v>
      </c>
      <c r="C1" s="1171"/>
      <c r="D1" s="1172"/>
      <c r="E1" s="1173"/>
      <c r="F1" s="1174"/>
      <c r="G1" s="1175"/>
      <c r="H1" s="1175"/>
      <c r="I1" s="1175"/>
    </row>
    <row r="2" spans="1:9" s="1182" customFormat="1" ht="3" customHeight="1" x14ac:dyDescent="0.3">
      <c r="A2" s="1177"/>
      <c r="B2" s="1178"/>
      <c r="C2" s="1179"/>
      <c r="D2" s="1179"/>
      <c r="E2" s="1179"/>
      <c r="F2" s="1180"/>
      <c r="G2" s="1181"/>
      <c r="H2" s="1181"/>
      <c r="I2" s="1181"/>
    </row>
    <row r="3" spans="1:9" s="1182" customFormat="1" ht="22.5" customHeight="1" x14ac:dyDescent="0.3">
      <c r="A3" s="1183"/>
      <c r="B3" s="1183"/>
      <c r="C3" s="1179"/>
      <c r="D3" s="1184"/>
      <c r="E3" s="1179"/>
      <c r="F3" s="1180"/>
      <c r="G3" s="1181"/>
      <c r="H3" s="1181"/>
      <c r="I3" s="1181"/>
    </row>
    <row r="4" spans="1:9" s="786" customFormat="1" ht="21" customHeight="1" x14ac:dyDescent="0.25">
      <c r="A4" s="779"/>
      <c r="B4" s="1193">
        <f>F4</f>
        <v>0.33000000000000007</v>
      </c>
      <c r="C4" s="781">
        <f>IF((SUM(C6:C22))=(COUNT(C6:C22)),1,3)</f>
        <v>3</v>
      </c>
      <c r="D4" s="1186" t="str">
        <f ca="1">' '!A1446</f>
        <v>Possibilités d'amélioration</v>
      </c>
      <c r="E4" s="1194" t="str">
        <f ca="1">' '!A575</f>
        <v>Délai</v>
      </c>
      <c r="F4" s="1188">
        <f>-((SUM(C6:C22))/(COUNT(C6:C22)*3))+133%</f>
        <v>0.33000000000000007</v>
      </c>
      <c r="G4" s="785"/>
      <c r="H4" s="785"/>
      <c r="I4" s="785"/>
    </row>
    <row r="5" spans="1:9" ht="12.75" customHeight="1" x14ac:dyDescent="0.25">
      <c r="A5" s="125"/>
      <c r="B5" s="1189"/>
      <c r="C5" s="616"/>
      <c r="D5" s="1190"/>
      <c r="E5" s="1191"/>
      <c r="F5" s="623"/>
    </row>
    <row r="6" spans="1:9" ht="15.6" x14ac:dyDescent="0.2">
      <c r="A6" s="126">
        <v>1</v>
      </c>
      <c r="B6" s="788" t="str">
        <f ca="1">' '!A1689</f>
        <v>Estime mutuelle</v>
      </c>
      <c r="C6" s="620">
        <v>3</v>
      </c>
      <c r="D6" s="621"/>
      <c r="E6" s="622"/>
      <c r="F6" s="623"/>
    </row>
    <row r="7" spans="1:9" ht="31.2" x14ac:dyDescent="0.2">
      <c r="A7" s="126">
        <v>2</v>
      </c>
      <c r="B7" s="788" t="str">
        <f ca="1">' '!A1690</f>
        <v>Consensus sur les objectifs principaux et sur les valeurs</v>
      </c>
      <c r="C7" s="620">
        <v>3</v>
      </c>
      <c r="D7" s="621"/>
      <c r="E7" s="622"/>
      <c r="F7" s="623"/>
    </row>
    <row r="8" spans="1:9" ht="36" customHeight="1" x14ac:dyDescent="0.2">
      <c r="A8" s="126">
        <v>3</v>
      </c>
      <c r="B8" s="788" t="str">
        <f ca="1">' '!A1691</f>
        <v>Défendre ensemble, avec vigueur, les objectifs principaux</v>
      </c>
      <c r="C8" s="620">
        <v>3</v>
      </c>
      <c r="D8" s="621"/>
      <c r="E8" s="622"/>
      <c r="F8" s="623"/>
    </row>
    <row r="9" spans="1:9" ht="31.2" x14ac:dyDescent="0.2">
      <c r="A9" s="126">
        <v>4</v>
      </c>
      <c r="B9" s="788" t="str">
        <f ca="1">' '!A1692</f>
        <v>La collaboration se décline sur un mode coopératif</v>
      </c>
      <c r="C9" s="620">
        <v>3</v>
      </c>
      <c r="D9" s="621"/>
      <c r="E9" s="622"/>
      <c r="F9" s="623"/>
    </row>
    <row r="10" spans="1:9" ht="31.2" x14ac:dyDescent="0.2">
      <c r="A10" s="126">
        <v>5</v>
      </c>
      <c r="B10" s="788" t="str">
        <f ca="1">' '!A1693</f>
        <v>Les conflits se résolvent rapidement, de manière constructive</v>
      </c>
      <c r="C10" s="620">
        <v>3</v>
      </c>
      <c r="D10" s="621"/>
      <c r="E10" s="622"/>
      <c r="F10" s="1188"/>
    </row>
    <row r="11" spans="1:9" ht="46.8" x14ac:dyDescent="0.2">
      <c r="A11" s="126">
        <v>6</v>
      </c>
      <c r="B11" s="788" t="str">
        <f ca="1">' '!A1694</f>
        <v>Le groupe s'organise lui-même et travaille efficacement ; il dispose de suffisamment de liberté de décision.</v>
      </c>
      <c r="C11" s="620">
        <v>3</v>
      </c>
      <c r="D11" s="621"/>
      <c r="E11" s="622"/>
      <c r="F11" s="623"/>
    </row>
    <row r="12" spans="1:9" ht="46.8" x14ac:dyDescent="0.2">
      <c r="A12" s="126">
        <v>7</v>
      </c>
      <c r="B12" s="788" t="str">
        <f ca="1">' '!A1695</f>
        <v>La collaboration est soumise à des règles, et les conditions techniques et organisationnelles sont réunies.</v>
      </c>
      <c r="C12" s="620">
        <v>3</v>
      </c>
      <c r="D12" s="621"/>
      <c r="E12" s="622"/>
      <c r="F12" s="623"/>
    </row>
    <row r="13" spans="1:9" ht="31.2" x14ac:dyDescent="0.2">
      <c r="A13" s="126">
        <v>8</v>
      </c>
      <c r="B13" s="788" t="str">
        <f ca="1">' '!A1696</f>
        <v>Le groupe se considère comme une bonne équipe.</v>
      </c>
      <c r="C13" s="620">
        <v>3</v>
      </c>
      <c r="D13" s="621"/>
      <c r="E13" s="622"/>
      <c r="F13" s="623"/>
    </row>
    <row r="14" spans="1:9" ht="31.2" x14ac:dyDescent="0.2">
      <c r="A14" s="126">
        <v>9</v>
      </c>
      <c r="B14" s="788" t="str">
        <f ca="1">' '!A1697</f>
        <v>Forte cohésion interne et engagement prononcé, grâce à une orientation commune</v>
      </c>
      <c r="C14" s="620">
        <v>3</v>
      </c>
      <c r="D14" s="621"/>
      <c r="E14" s="622"/>
      <c r="F14" s="623"/>
    </row>
    <row r="15" spans="1:9" ht="31.2" x14ac:dyDescent="0.2">
      <c r="A15" s="126">
        <v>10</v>
      </c>
      <c r="B15" s="788" t="str">
        <f ca="1">' '!A1698</f>
        <v>Méthode de travail commune et contrôle du déroulement du travail</v>
      </c>
      <c r="C15" s="620">
        <v>3</v>
      </c>
      <c r="D15" s="621"/>
      <c r="E15" s="622"/>
      <c r="F15" s="623"/>
    </row>
    <row r="16" spans="1:9" ht="31.2" x14ac:dyDescent="0.2">
      <c r="A16" s="126">
        <v>11</v>
      </c>
      <c r="B16" s="788" t="str">
        <f ca="1">' '!A1699</f>
        <v>Pas de séparation entre ceux qui travaillent et ceux qui pensent</v>
      </c>
      <c r="C16" s="620">
        <v>3</v>
      </c>
      <c r="D16" s="621"/>
      <c r="E16" s="622"/>
      <c r="F16" s="623"/>
    </row>
    <row r="17" spans="1:6" ht="31.2" x14ac:dyDescent="0.2">
      <c r="A17" s="126">
        <v>12</v>
      </c>
      <c r="B17" s="788" t="str">
        <f ca="1">' '!A1700</f>
        <v xml:space="preserve">Juxtaposition, sur un pied d'égalité, de responsabilités individuelles et mutuelles </v>
      </c>
      <c r="C17" s="620">
        <v>3</v>
      </c>
      <c r="D17" s="621"/>
      <c r="E17" s="622"/>
      <c r="F17" s="623"/>
    </row>
    <row r="18" spans="1:6" ht="37.5" customHeight="1" x14ac:dyDescent="0.2">
      <c r="A18" s="126">
        <v>13</v>
      </c>
      <c r="B18" s="788" t="str">
        <f ca="1">' '!A1701</f>
        <v>Exploration de synergies dépassant la somme des prestations individuelles</v>
      </c>
      <c r="C18" s="620">
        <v>3</v>
      </c>
      <c r="D18" s="621"/>
      <c r="E18" s="622"/>
      <c r="F18" s="623"/>
    </row>
    <row r="19" spans="1:6" ht="31.2" x14ac:dyDescent="0.2">
      <c r="A19" s="126">
        <v>14</v>
      </c>
      <c r="B19" s="788" t="str">
        <f ca="1">' '!A1702</f>
        <v>Les membres de l'équipe expriment leurs idées et leurs sentiments avec clarté et sincérité</v>
      </c>
      <c r="C19" s="620">
        <v>3</v>
      </c>
      <c r="D19" s="621"/>
      <c r="E19" s="622"/>
      <c r="F19" s="623"/>
    </row>
    <row r="20" spans="1:6" ht="46.8" x14ac:dyDescent="0.2">
      <c r="A20" s="126">
        <v>15</v>
      </c>
      <c r="B20" s="788" t="str">
        <f ca="1">' '!A1703</f>
        <v xml:space="preserve">L'équipe dispose de stratégies décisionnelles et est suffisamment souple pour réussir à les adapter à des changements de situations </v>
      </c>
      <c r="C20" s="620">
        <v>3</v>
      </c>
      <c r="D20" s="621"/>
      <c r="E20" s="622"/>
      <c r="F20" s="623"/>
    </row>
    <row r="21" spans="1:6" ht="31.2" x14ac:dyDescent="0.2">
      <c r="A21" s="126">
        <v>16</v>
      </c>
      <c r="B21" s="788" t="str">
        <f ca="1">' '!A1704</f>
        <v>L'équipe dispose de stratégies appropriées pour résoudre les problèmes.</v>
      </c>
      <c r="C21" s="620">
        <v>3</v>
      </c>
      <c r="D21" s="621"/>
      <c r="E21" s="622"/>
      <c r="F21" s="623"/>
    </row>
    <row r="22" spans="1:6" ht="39" customHeight="1" x14ac:dyDescent="0.2">
      <c r="A22" s="126">
        <v>17</v>
      </c>
      <c r="B22" s="788" t="str">
        <f ca="1">' '!A1705</f>
        <v>Les relations entre les membres de l'équipe fonctionnent bien et la communication est organisée de manière autonome</v>
      </c>
      <c r="C22" s="620">
        <v>3</v>
      </c>
      <c r="D22" s="621"/>
      <c r="E22" s="622"/>
      <c r="F22" s="623"/>
    </row>
    <row r="23" spans="1:6" ht="25.5" customHeight="1" x14ac:dyDescent="0.2">
      <c r="B23" s="208" t="s">
        <v>3953</v>
      </c>
      <c r="F23" s="635"/>
    </row>
  </sheetData>
  <sheetProtection sheet="1" objects="1" scenarios="1" formatCells="0" formatColumns="0" formatRows="0" insertHyperlinks="0" selectLockedCells="1" sort="0" autoFilter="0"/>
  <autoFilter ref="C5:E22" xr:uid="{00000000-0009-0000-0000-00003E000000}"/>
  <conditionalFormatting sqref="B4">
    <cfRule type="dataBar" priority="5">
      <dataBar showValue="0">
        <cfvo type="num" val="0.33"/>
        <cfvo type="num" val="1"/>
        <color theme="4" tint="-0.249977111117893"/>
      </dataBar>
      <extLst>
        <ext xmlns:x14="http://schemas.microsoft.com/office/spreadsheetml/2009/9/main" uri="{B025F937-C7B1-47D3-B67F-A62EFF666E3E}">
          <x14:id>{09C2F014-3571-4305-B7E7-047B447F4AE6}</x14:id>
        </ext>
      </extLst>
    </cfRule>
  </conditionalFormatting>
  <conditionalFormatting sqref="B6:E22">
    <cfRule type="expression" dxfId="87" priority="6">
      <formula>MOD(ROW(A2),2)=0</formula>
    </cfRule>
    <cfRule type="expression" dxfId="86" priority="7">
      <formula>MOD(ROW(A1),2)=0</formula>
    </cfRule>
  </conditionalFormatting>
  <dataValidations count="2">
    <dataValidation type="list" allowBlank="1" showInputMessage="1" showErrorMessage="1" sqref="C6:C22" xr:uid="{00000000-0002-0000-3E00-000000000000}">
      <formula1>"1,2,3"</formula1>
    </dataValidation>
    <dataValidation allowBlank="1" showInputMessage="1" showErrorMessage="1" errorTitle="Eingabefehler - Erreur de saisie" error="Bitte Datum aus der Liste wählen!_x000a_Veuillez s.v.p. choisir une date de la liste!" sqref="F1:F1048576" xr:uid="{00000000-0002-0000-3E00-000001000000}"/>
  </dataValidations>
  <pageMargins left="0.25" right="0.25" top="0.75" bottom="0.75" header="0.3" footer="0.3"/>
  <pageSetup paperSize="9"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09C2F014-3571-4305-B7E7-047B447F4AE6}">
            <x14:dataBar minLength="0" maxLength="100" border="1" negativeBarColorSameAsPositive="1">
              <x14:cfvo type="num">
                <xm:f>0.33</xm:f>
              </x14:cfvo>
              <x14:cfvo type="num">
                <xm:f>1</xm:f>
              </x14:cfvo>
              <x14:borderColor rgb="FF638EC6"/>
              <x14:axisColor rgb="FF000000"/>
            </x14:dataBar>
          </x14:cfRule>
          <xm:sqref>B4</xm:sqref>
        </x14:conditionalFormatting>
        <x14:conditionalFormatting xmlns:xm="http://schemas.microsoft.com/office/excel/2006/main">
          <x14:cfRule type="iconSet" priority="4" id="{C9B9A9D7-C809-4A78-830B-2E36AF6D28B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C4 C6:C22</xm:sqref>
        </x14:conditionalFormatting>
      </x14:conditionalFormattings>
    </ext>
  </extLs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Tabelle23">
    <tabColor theme="7" tint="-0.249977111117893"/>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231" t="str">
        <f ca="1">' '!A53</f>
        <v>É V A L U A T I O N   D U   P E R S O N N E L</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Tabelle77">
    <tabColor theme="7" tint="0.59999389629810485"/>
  </sheetPr>
  <dimension ref="A1:I67"/>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9.109375" style="636" customWidth="1"/>
    <col min="2" max="2" width="71.88671875" style="200" customWidth="1"/>
    <col min="3" max="3" width="3.5546875" style="634" bestFit="1" customWidth="1"/>
    <col min="4" max="4" width="12.6640625" style="634" bestFit="1" customWidth="1"/>
    <col min="5" max="5" width="9.88671875" style="634" customWidth="1"/>
    <col min="6" max="6" width="6"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75" t="str">
        <f ca="1">' '!A1005</f>
        <v>Checkliste Entretiens de fixation des objectifs</v>
      </c>
      <c r="C1" s="605"/>
      <c r="D1" s="606"/>
      <c r="E1" s="770"/>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t="str">
        <f ca="1">' '!A1006</f>
        <v>Contenu :</v>
      </c>
      <c r="C3" s="608"/>
      <c r="E3" s="608"/>
      <c r="F3" s="609"/>
      <c r="G3" s="182"/>
      <c r="H3" s="182"/>
      <c r="I3" s="182"/>
    </row>
    <row r="4" spans="1:9" s="181" customFormat="1" ht="18" customHeight="1" x14ac:dyDescent="0.3">
      <c r="A4" s="122"/>
      <c r="B4" s="1112" t="str">
        <f ca="1">' '!A1007</f>
        <v>1. À définir au préalable</v>
      </c>
      <c r="C4" s="608"/>
      <c r="D4" s="608"/>
      <c r="E4" s="608"/>
      <c r="F4" s="609"/>
      <c r="G4" s="182"/>
      <c r="H4" s="182"/>
      <c r="I4" s="182"/>
    </row>
    <row r="5" spans="1:9" s="181" customFormat="1" ht="18" customHeight="1" x14ac:dyDescent="0.3">
      <c r="A5" s="122"/>
      <c r="B5" s="1112" t="str">
        <f ca="1">' '!A1008</f>
        <v>2. Préparation des entretiens de fixation des objectifs</v>
      </c>
      <c r="C5" s="608"/>
      <c r="D5" s="608"/>
      <c r="E5" s="608"/>
      <c r="F5" s="609"/>
      <c r="G5" s="182"/>
      <c r="H5" s="182"/>
      <c r="I5" s="182"/>
    </row>
    <row r="6" spans="1:9" s="181" customFormat="1" ht="18" customHeight="1" x14ac:dyDescent="0.3">
      <c r="A6" s="122"/>
      <c r="B6" s="1112" t="str">
        <f ca="1">' '!A1009</f>
        <v>3. Réalisation des entretiens de fixation des objectifs</v>
      </c>
      <c r="C6" s="608"/>
      <c r="D6" s="608"/>
      <c r="E6" s="608"/>
      <c r="F6" s="609"/>
      <c r="G6" s="182"/>
      <c r="H6" s="182"/>
      <c r="I6" s="182"/>
    </row>
    <row r="7" spans="1:9" s="181" customFormat="1" ht="18" customHeight="1" x14ac:dyDescent="0.3">
      <c r="A7" s="122"/>
      <c r="B7" s="1112" t="str">
        <f ca="1">' '!A1010</f>
        <v xml:space="preserve"> 4. Suivi d'un entretien de fixation des objectifs</v>
      </c>
      <c r="C7" s="608"/>
      <c r="D7" s="608"/>
      <c r="E7" s="608"/>
      <c r="F7" s="609"/>
      <c r="G7" s="182"/>
      <c r="H7" s="182"/>
      <c r="I7" s="182"/>
    </row>
    <row r="8" spans="1:9" s="181" customFormat="1" ht="18" customHeight="1" x14ac:dyDescent="0.3">
      <c r="A8" s="122"/>
      <c r="B8" s="1112" t="str">
        <f ca="1">' '!A1011</f>
        <v xml:space="preserve"> 5. Divers</v>
      </c>
      <c r="C8" s="608"/>
      <c r="D8" s="608"/>
      <c r="E8" s="608"/>
      <c r="F8" s="609"/>
      <c r="G8" s="182"/>
      <c r="H8" s="182"/>
      <c r="I8" s="182"/>
    </row>
    <row r="9" spans="1:9" s="181" customFormat="1" ht="13.5" customHeight="1" x14ac:dyDescent="0.3">
      <c r="A9" s="122"/>
      <c r="B9" s="607"/>
      <c r="C9" s="608"/>
      <c r="D9" s="608"/>
      <c r="E9" s="608"/>
      <c r="F9" s="609"/>
      <c r="G9" s="182"/>
      <c r="H9" s="182"/>
      <c r="I9" s="182"/>
    </row>
    <row r="10" spans="1:9" s="786" customFormat="1" ht="21" customHeight="1" x14ac:dyDescent="0.25">
      <c r="A10" s="779">
        <v>1</v>
      </c>
      <c r="B10" s="1113">
        <f>F10</f>
        <v>0.99666666666666681</v>
      </c>
      <c r="C10" s="781">
        <f>IF((SUM(C12:C20))=(COUNT(C12:C20)),1,3)</f>
        <v>1</v>
      </c>
      <c r="D10" s="1114" t="str">
        <f ca="1">' '!A574</f>
        <v>Responsable</v>
      </c>
      <c r="E10" s="1115" t="str">
        <f ca="1">' '!A575</f>
        <v>Délai</v>
      </c>
      <c r="F10" s="1195">
        <f>-((SUM(C12:C20))/(COUNT(C12:C20)*3))+133%</f>
        <v>0.99666666666666681</v>
      </c>
      <c r="G10" s="785"/>
      <c r="H10" s="785"/>
      <c r="I10" s="785"/>
    </row>
    <row r="11" spans="1:9" ht="12.75" customHeight="1" x14ac:dyDescent="0.25">
      <c r="A11" s="125"/>
      <c r="B11" s="615"/>
      <c r="C11" s="616"/>
      <c r="D11" s="617"/>
      <c r="E11" s="618"/>
      <c r="F11" s="730"/>
    </row>
    <row r="12" spans="1:9" ht="86.4" x14ac:dyDescent="0.2">
      <c r="A12" s="126">
        <v>1.1000000000000001</v>
      </c>
      <c r="B12" s="619" t="str">
        <f ca="1">' '!A1013</f>
        <v>Définition des objectifs avec le collaborateur sur la base de 
- la stratégie de l’entreprise
- les objectifs de l’entreprise
- les objectifs du département
Ces éléments sont-ils formulés par écrit ? Comment peuvent-ils être transmis au collaborateur ?</v>
      </c>
      <c r="C12" s="620">
        <v>1</v>
      </c>
      <c r="D12" s="621" t="s">
        <v>377</v>
      </c>
      <c r="E12" s="622">
        <v>42005</v>
      </c>
      <c r="F12" s="623"/>
    </row>
    <row r="13" spans="1:9" x14ac:dyDescent="0.2">
      <c r="A13" s="126">
        <v>1.2</v>
      </c>
      <c r="B13" s="619" t="str">
        <f ca="1">' '!A1014</f>
        <v>Quel est le cadre légal à respecter ?</v>
      </c>
      <c r="C13" s="620">
        <v>1</v>
      </c>
      <c r="D13" s="621"/>
      <c r="E13" s="622"/>
      <c r="F13" s="623"/>
      <c r="H13" s="274"/>
    </row>
    <row r="14" spans="1:9" ht="28.8" x14ac:dyDescent="0.2">
      <c r="A14" s="126">
        <v>1.3</v>
      </c>
      <c r="B14" s="619" t="str">
        <f ca="1">' '!A1015</f>
        <v>Les supérieurs hiérarchiques sont-ils préparés et qualifiés pour mener des entretiens de fixation des objectifs ?</v>
      </c>
      <c r="C14" s="620">
        <v>1</v>
      </c>
      <c r="D14" s="621"/>
      <c r="E14" s="622"/>
      <c r="F14" s="623"/>
    </row>
    <row r="15" spans="1:9" ht="43.2" x14ac:dyDescent="0.2">
      <c r="A15" s="126">
        <v>1.4</v>
      </c>
      <c r="B15" s="619" t="str">
        <f ca="1">' '!A1016</f>
        <v>Les collaborateurs sont-ils informés de la finalité de cet instrument qu'est l'accord d'objectifs ? Quel est leur point de vue à ce sujet ? Quelles résistances peut-il y avoir ?</v>
      </c>
      <c r="C15" s="620">
        <v>1</v>
      </c>
      <c r="D15" s="621"/>
      <c r="E15" s="622"/>
      <c r="F15" s="623"/>
    </row>
    <row r="16" spans="1:9" ht="72" x14ac:dyDescent="0.2">
      <c r="A16" s="126">
        <v>1.5</v>
      </c>
      <c r="B16" s="619" t="str">
        <f ca="1">' '!A1017</f>
        <v>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v>
      </c>
      <c r="C16" s="620">
        <v>1</v>
      </c>
      <c r="D16" s="621"/>
      <c r="E16" s="622"/>
      <c r="F16" s="623"/>
    </row>
    <row r="17" spans="1:9" ht="28.8" x14ac:dyDescent="0.2">
      <c r="A17" s="126">
        <v>1.6</v>
      </c>
      <c r="B17" s="619" t="str">
        <f ca="1">' '!A1018</f>
        <v>Sous quelle forme l'entreprise et les supérieurs hiérarchiques sont-ils disposés à aider les collaborateurs à atteindre les objectifs fixés ?</v>
      </c>
      <c r="C17" s="620">
        <v>1</v>
      </c>
      <c r="D17" s="621"/>
      <c r="E17" s="622"/>
      <c r="F17" s="623"/>
    </row>
    <row r="18" spans="1:9" ht="28.8" x14ac:dyDescent="0.2">
      <c r="A18" s="126">
        <v>1.7</v>
      </c>
      <c r="B18" s="619" t="str">
        <f ca="1">' '!A1019</f>
        <v>Quels objectifs les supérieurs hiérarchiques veulent-ils atteindre grâce à cet instrument qu'est l'accord d'objectifs ?</v>
      </c>
      <c r="C18" s="620">
        <v>1</v>
      </c>
      <c r="D18" s="621"/>
      <c r="E18" s="622"/>
      <c r="F18" s="623"/>
    </row>
    <row r="19" spans="1:9" ht="28.8" x14ac:dyDescent="0.2">
      <c r="A19" s="126">
        <v>1.8</v>
      </c>
      <c r="B19" s="619" t="str">
        <f ca="1">' '!A1020</f>
        <v>L'accord d'objectifs doit-il être lié au système de rémunération ? Les risques liés à une telle approche sont-ils clairs ?</v>
      </c>
      <c r="C19" s="620">
        <v>1</v>
      </c>
      <c r="D19" s="621"/>
      <c r="E19" s="622"/>
      <c r="F19" s="623"/>
    </row>
    <row r="20" spans="1:9" ht="158.4" x14ac:dyDescent="0.2">
      <c r="A20" s="126">
        <v>1.9</v>
      </c>
      <c r="B20" s="619" t="str">
        <f ca="1">' '!A1021</f>
        <v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v>
      </c>
      <c r="C20" s="620">
        <v>1</v>
      </c>
      <c r="D20" s="621"/>
      <c r="E20" s="622"/>
      <c r="F20" s="623"/>
    </row>
    <row r="21" spans="1:9" s="786" customFormat="1" ht="21" customHeight="1" x14ac:dyDescent="0.25">
      <c r="A21" s="779">
        <v>2</v>
      </c>
      <c r="B21" s="1116">
        <f>F21</f>
        <v>0.99666666666666681</v>
      </c>
      <c r="C21" s="1117">
        <f>IF((SUM(C22:C39))=(COUNT(C22:C39)),1,3)</f>
        <v>1</v>
      </c>
      <c r="D21" s="1118" t="str">
        <f ca="1">$D$10</f>
        <v>Responsable</v>
      </c>
      <c r="E21" s="1119" t="str">
        <f ca="1">$E$10</f>
        <v>Délai</v>
      </c>
      <c r="F21" s="784">
        <f>-((SUM(C22:C39))/(COUNT(C22:C39)*3))+133%</f>
        <v>0.99666666666666681</v>
      </c>
      <c r="G21" s="785"/>
      <c r="H21" s="785"/>
      <c r="I21" s="785"/>
    </row>
    <row r="22" spans="1:9" ht="86.4" x14ac:dyDescent="0.2">
      <c r="A22" s="127">
        <v>2.1</v>
      </c>
      <c r="B22" s="619" t="str">
        <f ca="1">' '!A1013</f>
        <v>Définition des objectifs avec le collaborateur sur la base de 
- la stratégie de l’entreprise
- les objectifs de l’entreprise
- les objectifs du département
Ces éléments sont-ils formulés par écrit ? Comment peuvent-ils être transmis au collaborateur ?</v>
      </c>
      <c r="C22" s="620">
        <v>1</v>
      </c>
      <c r="D22" s="621"/>
      <c r="E22" s="622"/>
      <c r="F22" s="623"/>
    </row>
    <row r="23" spans="1:9" x14ac:dyDescent="0.2">
      <c r="A23" s="127">
        <v>2.2000000000000002</v>
      </c>
      <c r="B23" s="619" t="str">
        <f ca="1">' '!A1014</f>
        <v>Quel est le cadre légal à respecter ?</v>
      </c>
      <c r="C23" s="620">
        <v>1</v>
      </c>
      <c r="D23" s="621"/>
      <c r="E23" s="622"/>
      <c r="F23" s="623"/>
      <c r="H23" s="274"/>
    </row>
    <row r="24" spans="1:9" ht="28.8" x14ac:dyDescent="0.2">
      <c r="A24" s="127">
        <v>2.2999999999999998</v>
      </c>
      <c r="B24" s="619" t="str">
        <f ca="1">' '!A1015</f>
        <v>Les supérieurs hiérarchiques sont-ils préparés et qualifiés pour mener des entretiens de fixation des objectifs ?</v>
      </c>
      <c r="C24" s="620">
        <v>1</v>
      </c>
      <c r="D24" s="621"/>
      <c r="E24" s="622"/>
      <c r="F24" s="623"/>
    </row>
    <row r="25" spans="1:9" ht="43.2" x14ac:dyDescent="0.2">
      <c r="A25" s="127">
        <v>2.4</v>
      </c>
      <c r="B25" s="619" t="str">
        <f ca="1">' '!A1016</f>
        <v>Les collaborateurs sont-ils informés de la finalité de cet instrument qu'est l'accord d'objectifs ? Quel est leur point de vue à ce sujet ? Quelles résistances peut-il y avoir ?</v>
      </c>
      <c r="C25" s="620">
        <v>1</v>
      </c>
      <c r="D25" s="621"/>
      <c r="E25" s="622"/>
      <c r="F25" s="623"/>
    </row>
    <row r="26" spans="1:9" ht="72" x14ac:dyDescent="0.2">
      <c r="A26" s="127">
        <v>2.5</v>
      </c>
      <c r="B26" s="619" t="str">
        <f ca="1">' '!A1017</f>
        <v>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v>
      </c>
      <c r="C26" s="620">
        <v>1</v>
      </c>
      <c r="D26" s="621"/>
      <c r="E26" s="622"/>
      <c r="F26" s="623"/>
    </row>
    <row r="27" spans="1:9" ht="28.8" x14ac:dyDescent="0.2">
      <c r="A27" s="127">
        <v>2.6</v>
      </c>
      <c r="B27" s="619" t="str">
        <f ca="1">' '!A1018</f>
        <v>Sous quelle forme l'entreprise et les supérieurs hiérarchiques sont-ils disposés à aider les collaborateurs à atteindre les objectifs fixés ?</v>
      </c>
      <c r="C27" s="620">
        <v>1</v>
      </c>
      <c r="D27" s="621"/>
      <c r="E27" s="622"/>
      <c r="F27" s="623"/>
    </row>
    <row r="28" spans="1:9" ht="28.8" x14ac:dyDescent="0.2">
      <c r="A28" s="127">
        <v>2.7</v>
      </c>
      <c r="B28" s="619" t="str">
        <f ca="1">' '!A1019</f>
        <v>Quels objectifs les supérieurs hiérarchiques veulent-ils atteindre grâce à cet instrument qu'est l'accord d'objectifs ?</v>
      </c>
      <c r="C28" s="620">
        <v>1</v>
      </c>
      <c r="D28" s="621"/>
      <c r="E28" s="622"/>
      <c r="F28" s="623"/>
    </row>
    <row r="29" spans="1:9" ht="28.8" x14ac:dyDescent="0.2">
      <c r="A29" s="127">
        <v>2.8</v>
      </c>
      <c r="B29" s="619" t="str">
        <f ca="1">' '!A1020</f>
        <v>L'accord d'objectifs doit-il être lié au système de rémunération ? Les risques liés à une telle approche sont-ils clairs ?</v>
      </c>
      <c r="C29" s="620">
        <v>1</v>
      </c>
      <c r="D29" s="621"/>
      <c r="E29" s="622"/>
      <c r="F29" s="623"/>
    </row>
    <row r="30" spans="1:9" ht="158.4" x14ac:dyDescent="0.2">
      <c r="A30" s="127">
        <v>2.9</v>
      </c>
      <c r="B30" s="619" t="str">
        <f ca="1">' '!A1021</f>
        <v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v>
      </c>
      <c r="C30" s="620">
        <v>1</v>
      </c>
      <c r="D30" s="621"/>
      <c r="E30" s="622"/>
      <c r="F30" s="623"/>
    </row>
    <row r="31" spans="1:9" x14ac:dyDescent="0.2">
      <c r="A31" s="628">
        <v>2.1</v>
      </c>
      <c r="B31" s="619" t="str">
        <f ca="1">' '!A1022</f>
        <v>Préparation des entretiens de fixation des objectifs</v>
      </c>
      <c r="C31" s="620">
        <v>1</v>
      </c>
      <c r="D31" s="621"/>
      <c r="E31" s="622"/>
      <c r="F31" s="623"/>
    </row>
    <row r="32" spans="1:9" ht="28.8" x14ac:dyDescent="0.2">
      <c r="A32" s="628">
        <v>2.11</v>
      </c>
      <c r="B32" s="619" t="str">
        <f ca="1">' '!A1023</f>
        <v>Définir et décrire la stratégie et les objectifs de l'entreprise, du secteur ou de l'équipe.</v>
      </c>
      <c r="C32" s="620">
        <v>1</v>
      </c>
      <c r="D32" s="621"/>
      <c r="E32" s="622"/>
      <c r="F32" s="623"/>
    </row>
    <row r="33" spans="1:9" x14ac:dyDescent="0.2">
      <c r="A33" s="628">
        <v>2.12</v>
      </c>
      <c r="B33" s="619" t="str">
        <f ca="1">' '!A1024</f>
        <v>Le type d'objectifs à fixer est-il clair ?</v>
      </c>
      <c r="C33" s="620">
        <v>1</v>
      </c>
      <c r="D33" s="621"/>
      <c r="E33" s="622"/>
      <c r="F33" s="623"/>
    </row>
    <row r="34" spans="1:9" ht="86.4" x14ac:dyDescent="0.2">
      <c r="A34" s="628">
        <v>2.13</v>
      </c>
      <c r="B34" s="619" t="str">
        <f ca="1">' '!A1025</f>
        <v>Préparez-vous mentalement pour chacun de vos collaborateurs. Que remarquez-vous ?
- sur le plan professionnel
- sur le plan personnel
- sur le plan relationnel
- sur le plan des performances</v>
      </c>
      <c r="C34" s="620">
        <v>1</v>
      </c>
      <c r="D34" s="621"/>
      <c r="E34" s="622"/>
      <c r="F34" s="623"/>
    </row>
    <row r="35" spans="1:9" ht="43.2" x14ac:dyDescent="0.2">
      <c r="A35" s="628">
        <v>2.14</v>
      </c>
      <c r="B35" s="619" t="str">
        <f ca="1">' '!A1026</f>
        <v>Rassemblez les informations nécessaires :
- accords et évaluations de performances antérieurs
- informations et statistiques pouvant avoir une importance</v>
      </c>
      <c r="C35" s="620">
        <v>1</v>
      </c>
      <c r="D35" s="621"/>
      <c r="E35" s="622"/>
      <c r="F35" s="623"/>
    </row>
    <row r="36" spans="1:9" ht="86.4" x14ac:dyDescent="0.2">
      <c r="A36" s="628">
        <v>2.15</v>
      </c>
      <c r="B36" s="619" t="str">
        <f ca="1">' '!A1027</f>
        <v>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v>
      </c>
      <c r="C36" s="620">
        <v>1</v>
      </c>
      <c r="D36" s="621"/>
      <c r="E36" s="622"/>
      <c r="F36" s="623"/>
    </row>
    <row r="37" spans="1:9" ht="100.8" x14ac:dyDescent="0.2">
      <c r="A37" s="628">
        <v>2.16</v>
      </c>
      <c r="B37" s="619" t="str">
        <f ca="1">' '!A1028</f>
        <v>Les conditions requises pour que les objectifs puissent être atteints sont-elles réunies ?
- compétences, qualifications
- équipement technique
- soutien de collègues
- budget</v>
      </c>
      <c r="C37" s="620">
        <v>1</v>
      </c>
      <c r="D37" s="621"/>
      <c r="E37" s="622"/>
      <c r="F37" s="623"/>
    </row>
    <row r="38" spans="1:9" ht="72" x14ac:dyDescent="0.2">
      <c r="A38" s="628">
        <v>2.17</v>
      </c>
      <c r="B38" s="619" t="str">
        <f ca="1">' '!A1029</f>
        <v xml:space="preserve">Le collaborateur a-t-il été informé et convoqué dans les délais ? Date, lieu, heure.
Le collaborateur dispose-t-il de toutes les informations et de tous supports utiles pour pouvoir mener à bien l’entretien de fixation des objectifs de façon compétente ? </v>
      </c>
      <c r="C38" s="620">
        <v>1</v>
      </c>
      <c r="D38" s="621"/>
      <c r="E38" s="622"/>
      <c r="F38" s="623"/>
    </row>
    <row r="39" spans="1:9" ht="43.2" x14ac:dyDescent="0.2">
      <c r="A39" s="628">
        <v>2.1800000000000002</v>
      </c>
      <c r="B39" s="619" t="str">
        <f ca="1">' '!A1030</f>
        <v>Assurez-vous de disposer d’une salle adaptée, dans laquelle vous pourrez discuter sans dérangement.
Prévoyez suffisamment de temps.</v>
      </c>
      <c r="C39" s="620">
        <v>1</v>
      </c>
      <c r="D39" s="621"/>
      <c r="E39" s="622"/>
      <c r="F39" s="623"/>
    </row>
    <row r="40" spans="1:9" s="786" customFormat="1" ht="21" customHeight="1" x14ac:dyDescent="0.25">
      <c r="A40" s="779">
        <v>3</v>
      </c>
      <c r="B40" s="1116">
        <f>F40</f>
        <v>0.99666666666666681</v>
      </c>
      <c r="C40" s="1117">
        <f>IF((SUM(C41:C48))=(COUNT(C41:C48)),1,3)</f>
        <v>1</v>
      </c>
      <c r="D40" s="1118" t="str">
        <f ca="1">$D$10</f>
        <v>Responsable</v>
      </c>
      <c r="E40" s="1119" t="str">
        <f ca="1">$E$10</f>
        <v>Délai</v>
      </c>
      <c r="F40" s="784">
        <f>-((SUM(C41:C48))/(COUNT(C41:C48)*3))+133%</f>
        <v>0.99666666666666681</v>
      </c>
      <c r="G40" s="785"/>
      <c r="H40" s="785"/>
      <c r="I40" s="785"/>
    </row>
    <row r="41" spans="1:9" x14ac:dyDescent="0.2">
      <c r="A41" s="126">
        <v>3.1</v>
      </c>
      <c r="B41" s="619" t="str">
        <f ca="1">' '!A1032</f>
        <v>Échange de feed-back constructif</v>
      </c>
      <c r="C41" s="620">
        <v>1</v>
      </c>
      <c r="D41" s="621"/>
      <c r="E41" s="622"/>
      <c r="F41" s="623"/>
    </row>
    <row r="42" spans="1:9" ht="72" x14ac:dyDescent="0.2">
      <c r="A42" s="126">
        <v>3.2</v>
      </c>
      <c r="B42" s="619" t="str">
        <f ca="1">' '!A1033</f>
        <v>Discussion sur les objectifs de l’année (période) écoulée :
- Quels étaient les objectifs fixés ?
- Qu’est-ce qui a été atteint ?
- Motifs expliquant la réalisation ou l’échec des objectifs ?</v>
      </c>
      <c r="C42" s="620">
        <v>1</v>
      </c>
      <c r="D42" s="621"/>
      <c r="E42" s="622"/>
      <c r="F42" s="623"/>
      <c r="H42" s="274"/>
    </row>
    <row r="43" spans="1:9" ht="72" x14ac:dyDescent="0.2">
      <c r="A43" s="126">
        <v>3.3</v>
      </c>
      <c r="B43" s="619" t="str">
        <f ca="1">' '!A1034</f>
        <v>Échange de vues sur les objectifs entre vous et votre collaborateur :
- le collaborateur expose en premier sa conception et ses attentes
- le supérieur hiérarchique expose sa vision des objectifs après avoir pris entendu le collaborateur.</v>
      </c>
      <c r="C43" s="620">
        <v>1</v>
      </c>
      <c r="D43" s="621"/>
      <c r="E43" s="622"/>
      <c r="F43" s="623"/>
    </row>
    <row r="44" spans="1:9" x14ac:dyDescent="0.2">
      <c r="A44" s="126">
        <v>3.4</v>
      </c>
      <c r="B44" s="619" t="str">
        <f ca="1">' '!A1035</f>
        <v>Échange sur les attentes, craintes, objections, etc.</v>
      </c>
      <c r="C44" s="620">
        <v>1</v>
      </c>
      <c r="D44" s="621"/>
      <c r="E44" s="622"/>
      <c r="F44" s="623"/>
    </row>
    <row r="45" spans="1:9" ht="216" x14ac:dyDescent="0.2">
      <c r="A45" s="126">
        <v>3.5</v>
      </c>
      <c r="B45" s="619" t="str">
        <f ca="1">' '!A1036</f>
        <v>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v>
      </c>
      <c r="C45" s="620">
        <v>1</v>
      </c>
      <c r="D45" s="621"/>
      <c r="E45" s="622"/>
      <c r="F45" s="623"/>
    </row>
    <row r="46" spans="1:9" ht="115.2" x14ac:dyDescent="0.2">
      <c r="A46" s="126">
        <v>3.6</v>
      </c>
      <c r="B46" s="619" t="str">
        <f ca="1">' '!A1037</f>
        <v>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v>
      </c>
      <c r="C46" s="620">
        <v>1</v>
      </c>
      <c r="D46" s="621"/>
      <c r="E46" s="622"/>
      <c r="F46" s="623"/>
    </row>
    <row r="47" spans="1:9" x14ac:dyDescent="0.2">
      <c r="A47" s="126">
        <v>3.7</v>
      </c>
      <c r="B47" s="619" t="str">
        <f ca="1">' '!A1038</f>
        <v>Déterminer sous quelle forme la réalisation des objectifs sera contrôlée.</v>
      </c>
      <c r="C47" s="620">
        <v>1</v>
      </c>
      <c r="D47" s="621"/>
      <c r="E47" s="622"/>
      <c r="F47" s="623"/>
    </row>
    <row r="48" spans="1:9" x14ac:dyDescent="0.2">
      <c r="A48" s="126">
        <v>3.8</v>
      </c>
      <c r="B48" s="619" t="str">
        <f ca="1">' '!A1039</f>
        <v>Déterminer comment procéder si la réalisation des objectifs est menacée.</v>
      </c>
      <c r="C48" s="620">
        <v>1</v>
      </c>
      <c r="D48" s="621"/>
      <c r="E48" s="622"/>
      <c r="F48" s="623"/>
    </row>
    <row r="49" spans="1:9" s="786" customFormat="1" ht="21" customHeight="1" x14ac:dyDescent="0.25">
      <c r="A49" s="779">
        <v>4</v>
      </c>
      <c r="B49" s="1116">
        <f>F49</f>
        <v>0.99666666666666681</v>
      </c>
      <c r="C49" s="1117">
        <f>IF((SUM(C50:C56))=(COUNT(C50:C56)),1,3)</f>
        <v>1</v>
      </c>
      <c r="D49" s="1118" t="str">
        <f ca="1">$D$10</f>
        <v>Responsable</v>
      </c>
      <c r="E49" s="1119" t="str">
        <f ca="1">$E$10</f>
        <v>Délai</v>
      </c>
      <c r="F49" s="784">
        <f>-((SUM(C50:C56))/(COUNT(C50:C56)*3))+133%</f>
        <v>0.99666666666666681</v>
      </c>
      <c r="G49" s="785"/>
      <c r="H49" s="785"/>
      <c r="I49" s="785"/>
    </row>
    <row r="50" spans="1:9" x14ac:dyDescent="0.2">
      <c r="A50" s="126">
        <v>4.0999999999999996</v>
      </c>
      <c r="B50" s="619" t="str">
        <f ca="1">' '!A1041</f>
        <v>Les objectifs ont-ils été définis et fixés d'un commun accord ?</v>
      </c>
      <c r="C50" s="620">
        <v>1</v>
      </c>
      <c r="D50" s="621"/>
      <c r="E50" s="622"/>
      <c r="F50" s="623"/>
    </row>
    <row r="51" spans="1:9" x14ac:dyDescent="0.2">
      <c r="A51" s="126">
        <v>4.2</v>
      </c>
      <c r="B51" s="619" t="str">
        <f ca="1">' '!A1042</f>
        <v>Le collaborateur s'identifie-t-il aux objectifs fixés et peut-il les atteindre ?</v>
      </c>
      <c r="C51" s="620">
        <v>1</v>
      </c>
      <c r="D51" s="621"/>
      <c r="E51" s="622"/>
      <c r="F51" s="623"/>
      <c r="H51" s="274"/>
    </row>
    <row r="52" spans="1:9" ht="86.4" x14ac:dyDescent="0.2">
      <c r="A52" s="126">
        <v>4.3</v>
      </c>
      <c r="B52" s="619" t="str">
        <f ca="1">' '!A1043</f>
        <v>Au cours de la prochaine étape, quelles activités doivent être engagées par
- le supérieur hiérarchique
- le collaborateur
pour atteindre les objectifs ?
Élaborer un plan d’action (créer, le cas échéant, des mandats de projet) !</v>
      </c>
      <c r="C52" s="620">
        <v>1</v>
      </c>
      <c r="D52" s="621"/>
      <c r="E52" s="622"/>
      <c r="F52" s="623"/>
    </row>
    <row r="53" spans="1:9" x14ac:dyDescent="0.2">
      <c r="A53" s="126">
        <v>4.4000000000000004</v>
      </c>
      <c r="B53" s="619" t="str">
        <f ca="1">' '!A1044</f>
        <v>Prévoir des jalons pour le contrôle des objectifs.</v>
      </c>
      <c r="C53" s="620">
        <v>1</v>
      </c>
      <c r="D53" s="621"/>
      <c r="E53" s="622"/>
      <c r="F53" s="623"/>
    </row>
    <row r="54" spans="1:9" ht="158.4" x14ac:dyDescent="0.2">
      <c r="A54" s="126">
        <v>4.5</v>
      </c>
      <c r="B54" s="619" t="str">
        <f ca="1">' '!A1045</f>
        <v>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v>
      </c>
      <c r="C54" s="620">
        <v>1</v>
      </c>
      <c r="D54" s="621"/>
      <c r="E54" s="622"/>
      <c r="F54" s="623"/>
    </row>
    <row r="55" spans="1:9" ht="28.8" x14ac:dyDescent="0.2">
      <c r="A55" s="126">
        <v>4.5999999999999996</v>
      </c>
      <c r="B55" s="619" t="str">
        <f ca="1">' '!A1046</f>
        <v>Entretien final avec le collaborateur en vue de discuter des résultats et de la réalisation des objectifs.</v>
      </c>
      <c r="C55" s="620">
        <v>1</v>
      </c>
      <c r="D55" s="621"/>
      <c r="E55" s="622"/>
      <c r="F55" s="623"/>
    </row>
    <row r="56" spans="1:9" x14ac:dyDescent="0.2">
      <c r="A56" s="126">
        <v>4.7</v>
      </c>
      <c r="B56" s="619" t="str">
        <f ca="1">' '!A1047</f>
        <v>Définir des mesures si les objectifs n'ont pas été atteints.</v>
      </c>
      <c r="C56" s="620">
        <v>1</v>
      </c>
      <c r="D56" s="621"/>
      <c r="E56" s="622"/>
      <c r="F56" s="623"/>
    </row>
    <row r="57" spans="1:9" s="786" customFormat="1" ht="21" customHeight="1" x14ac:dyDescent="0.25">
      <c r="A57" s="779">
        <v>5</v>
      </c>
      <c r="B57" s="1116">
        <f>F57</f>
        <v>0.99666666666666681</v>
      </c>
      <c r="C57" s="1117">
        <f>IF((SUM(C58:C63))=(COUNT(C58:C63)),1,3)</f>
        <v>1</v>
      </c>
      <c r="D57" s="1118" t="str">
        <f ca="1">$D$10</f>
        <v>Responsable</v>
      </c>
      <c r="E57" s="1119" t="str">
        <f ca="1">$E$10</f>
        <v>Délai</v>
      </c>
      <c r="F57" s="784">
        <f>-((SUM(C58:C66))/(COUNT(C58:C66)*3))+133%</f>
        <v>0.99666666666666681</v>
      </c>
      <c r="G57" s="785"/>
      <c r="H57" s="785"/>
      <c r="I57" s="785"/>
    </row>
    <row r="58" spans="1:9" x14ac:dyDescent="0.2">
      <c r="A58" s="126">
        <v>5.0999999999999996</v>
      </c>
      <c r="B58" s="629"/>
      <c r="C58" s="620">
        <v>1</v>
      </c>
      <c r="D58" s="621"/>
      <c r="E58" s="622"/>
      <c r="F58" s="623"/>
    </row>
    <row r="59" spans="1:9" x14ac:dyDescent="0.2">
      <c r="A59" s="126">
        <v>5.2</v>
      </c>
      <c r="B59" s="629"/>
      <c r="C59" s="620">
        <v>1</v>
      </c>
      <c r="D59" s="621"/>
      <c r="E59" s="622"/>
      <c r="F59" s="623"/>
      <c r="H59" s="274"/>
    </row>
    <row r="60" spans="1:9" x14ac:dyDescent="0.2">
      <c r="A60" s="126">
        <v>5.3</v>
      </c>
      <c r="B60" s="629"/>
      <c r="C60" s="620">
        <v>1</v>
      </c>
      <c r="D60" s="621"/>
      <c r="E60" s="622"/>
      <c r="F60" s="623"/>
    </row>
    <row r="61" spans="1:9" x14ac:dyDescent="0.2">
      <c r="A61" s="126">
        <v>5.4</v>
      </c>
      <c r="B61" s="629"/>
      <c r="C61" s="620">
        <v>1</v>
      </c>
      <c r="D61" s="621"/>
      <c r="E61" s="622"/>
      <c r="F61" s="623"/>
    </row>
    <row r="62" spans="1:9" x14ac:dyDescent="0.2">
      <c r="A62" s="126">
        <v>5.5</v>
      </c>
      <c r="B62" s="629"/>
      <c r="C62" s="620">
        <v>1</v>
      </c>
      <c r="D62" s="621"/>
      <c r="E62" s="622"/>
      <c r="F62" s="623"/>
    </row>
    <row r="63" spans="1:9" x14ac:dyDescent="0.2">
      <c r="A63" s="126">
        <v>5.6</v>
      </c>
      <c r="B63" s="629"/>
      <c r="C63" s="620">
        <v>1</v>
      </c>
      <c r="D63" s="621"/>
      <c r="E63" s="622"/>
      <c r="F63" s="623"/>
    </row>
    <row r="64" spans="1:9" x14ac:dyDescent="0.2">
      <c r="A64" s="126">
        <v>5.7</v>
      </c>
      <c r="B64" s="629"/>
      <c r="C64" s="620">
        <v>1</v>
      </c>
      <c r="D64" s="621"/>
      <c r="E64" s="622"/>
      <c r="F64" s="623"/>
    </row>
    <row r="65" spans="1:8" x14ac:dyDescent="0.2">
      <c r="A65" s="126">
        <v>5.8</v>
      </c>
      <c r="B65" s="629"/>
      <c r="C65" s="620">
        <v>1</v>
      </c>
      <c r="D65" s="621"/>
      <c r="E65" s="622"/>
      <c r="F65" s="623"/>
      <c r="H65" s="274"/>
    </row>
    <row r="66" spans="1:8" x14ac:dyDescent="0.2">
      <c r="A66" s="126">
        <v>5.9</v>
      </c>
      <c r="B66" s="630"/>
      <c r="C66" s="620">
        <v>1</v>
      </c>
      <c r="D66" s="632"/>
      <c r="E66" s="633"/>
      <c r="F66" s="623"/>
    </row>
    <row r="67" spans="1:8" ht="25.5" customHeight="1" x14ac:dyDescent="0.2">
      <c r="A67" s="208" t="s">
        <v>3953</v>
      </c>
      <c r="F67" s="635"/>
    </row>
  </sheetData>
  <sheetProtection sheet="1" objects="1" scenarios="1" formatCells="0" formatColumns="0" formatRows="0" insertHyperlinks="0" selectLockedCells="1" sort="0" autoFilter="0"/>
  <autoFilter ref="D11:E66" xr:uid="{00000000-0009-0000-0000-000040000000}"/>
  <conditionalFormatting sqref="B10 B21 B40 B49 B57">
    <cfRule type="dataBar" priority="22">
      <dataBar showValue="0">
        <cfvo type="num" val="0.33"/>
        <cfvo type="num" val="1"/>
        <color theme="4" tint="-0.249977111117893"/>
      </dataBar>
      <extLst>
        <ext xmlns:x14="http://schemas.microsoft.com/office/spreadsheetml/2009/9/main" uri="{B025F937-C7B1-47D3-B67F-A62EFF666E3E}">
          <x14:id>{9E0BB407-5CC6-4B7E-8861-280FBA5187A6}</x14:id>
        </ext>
      </extLst>
    </cfRule>
  </conditionalFormatting>
  <conditionalFormatting sqref="B12:E20 B22:E39 B41:E48 B50:E56 B58:E66">
    <cfRule type="expression" dxfId="85" priority="9872">
      <formula>MOD(ROW(A1048567),2)=0</formula>
    </cfRule>
    <cfRule type="expression" dxfId="84" priority="9873">
      <formula>MOD(ROW(A2),2)=0</formula>
    </cfRule>
  </conditionalFormatting>
  <dataValidations count="2">
    <dataValidation type="list" allowBlank="1" showInputMessage="1" showErrorMessage="1" sqref="C22:C39 C12:C20 C50:C56 C41:C48 C58:C66" xr:uid="{00000000-0002-0000-4000-000000000000}">
      <formula1>"1,2,3"</formula1>
    </dataValidation>
    <dataValidation allowBlank="1" showInputMessage="1" showErrorMessage="1" errorTitle="Eingabefehler - Erreur de saisie" error="Bitte Datum aus der Liste wählen!_x000a_Veuillez s.v.p. choisir une date de la liste!" sqref="F1:F1048576" xr:uid="{00000000-0002-0000-4000-000001000000}"/>
  </dataValidations>
  <pageMargins left="0.23622047244094491" right="0.23622047244094491" top="0.55118110236220474" bottom="0.74803149606299213" header="0.31496062992125984" footer="0.31496062992125984"/>
  <pageSetup paperSize="9" scale="90"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9E0BB407-5CC6-4B7E-8861-280FBA5187A6}">
            <x14:dataBar minLength="0" maxLength="100" border="1" negativeBarColorSameAsPositive="1">
              <x14:cfvo type="num">
                <xm:f>0.33</xm:f>
              </x14:cfvo>
              <x14:cfvo type="num">
                <xm:f>1</xm:f>
              </x14:cfvo>
              <x14:borderColor rgb="FF638EC6"/>
              <x14:axisColor rgb="FF000000"/>
            </x14:dataBar>
          </x14:cfRule>
          <xm:sqref>B10 B21 B40 B49 B57</xm:sqref>
        </x14:conditionalFormatting>
        <x14:conditionalFormatting xmlns:xm="http://schemas.microsoft.com/office/excel/2006/main">
          <x14:cfRule type="iconSet" priority="1" id="{EDC44397-7B11-4E0E-8855-53C9F371816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C10 C12:C66</xm:sqref>
        </x14:conditionalFormatting>
      </x14:conditionalFormattings>
    </ext>
  </extLs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
    <tabColor theme="7" tint="0.59999389629810485"/>
    <pageSetUpPr fitToPage="1"/>
  </sheetPr>
  <dimension ref="A1:K5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532" customWidth="1"/>
    <col min="2" max="2" width="4.5546875" style="533" customWidth="1"/>
    <col min="3" max="3" width="46.44140625" style="533" customWidth="1"/>
    <col min="4" max="4" width="52.109375" style="533" customWidth="1"/>
    <col min="5" max="5" width="7" style="533" customWidth="1"/>
    <col min="6" max="20" width="4" style="533" customWidth="1"/>
    <col min="21" max="16384" width="12.5546875" style="533"/>
  </cols>
  <sheetData>
    <row r="1" spans="1:11" s="530" customFormat="1" ht="44.25" customHeight="1" x14ac:dyDescent="0.3">
      <c r="A1" s="526"/>
      <c r="B1" s="676" t="str">
        <f ca="1">' '!A955</f>
        <v>A P E R Ç U   A C C O R D S   D ' O B J E C T I F S</v>
      </c>
      <c r="C1" s="527"/>
      <c r="D1" s="527"/>
      <c r="E1" s="528"/>
      <c r="F1" s="529"/>
    </row>
    <row r="2" spans="1:11" s="532" customFormat="1" ht="14.25" customHeight="1" x14ac:dyDescent="0.3">
      <c r="A2" s="531"/>
    </row>
    <row r="3" spans="1:11" ht="10.5" customHeight="1" x14ac:dyDescent="0.3">
      <c r="A3" s="247"/>
      <c r="C3" s="532"/>
    </row>
    <row r="4" spans="1:11" ht="28.5" customHeight="1" x14ac:dyDescent="0.3">
      <c r="B4" s="534" t="str">
        <f ca="1">' '!A676</f>
        <v>N°</v>
      </c>
      <c r="C4" s="535" t="str">
        <f ca="1">' '!A956</f>
        <v>Collaborateur(trice)</v>
      </c>
      <c r="D4" s="535" t="str">
        <f ca="1">' '!A726</f>
        <v>Remarques</v>
      </c>
      <c r="E4" s="536" t="str">
        <f ca="1">' '!A86</f>
        <v>Statut</v>
      </c>
    </row>
    <row r="5" spans="1:11" x14ac:dyDescent="0.3">
      <c r="B5" s="537">
        <v>1</v>
      </c>
      <c r="C5" s="538" t="s">
        <v>3818</v>
      </c>
      <c r="D5" s="539" t="str">
        <f ca="1">' '!A722</f>
        <v>Exemple</v>
      </c>
      <c r="E5" s="540">
        <v>3</v>
      </c>
      <c r="I5" s="541"/>
      <c r="J5" s="541"/>
      <c r="K5" s="542"/>
    </row>
    <row r="6" spans="1:11" x14ac:dyDescent="0.3">
      <c r="B6" s="537">
        <v>2</v>
      </c>
      <c r="C6" s="539"/>
      <c r="D6" s="543"/>
      <c r="E6" s="540">
        <v>1</v>
      </c>
      <c r="I6" s="532"/>
      <c r="J6" s="532"/>
      <c r="K6" s="542"/>
    </row>
    <row r="7" spans="1:11" x14ac:dyDescent="0.3">
      <c r="B7" s="537">
        <v>3</v>
      </c>
      <c r="C7" s="539"/>
      <c r="D7" s="539"/>
      <c r="E7" s="540"/>
      <c r="I7" s="532"/>
      <c r="J7" s="532"/>
      <c r="K7" s="542"/>
    </row>
    <row r="8" spans="1:11" x14ac:dyDescent="0.3">
      <c r="B8" s="537">
        <v>4</v>
      </c>
      <c r="C8" s="539"/>
      <c r="D8" s="539"/>
      <c r="E8" s="540"/>
      <c r="I8" s="532"/>
      <c r="J8" s="532"/>
      <c r="K8" s="542"/>
    </row>
    <row r="9" spans="1:11" x14ac:dyDescent="0.3">
      <c r="B9" s="537">
        <v>5</v>
      </c>
      <c r="C9" s="539"/>
      <c r="D9" s="539"/>
      <c r="E9" s="540"/>
      <c r="I9" s="532"/>
      <c r="J9" s="532"/>
      <c r="K9" s="542"/>
    </row>
    <row r="10" spans="1:11" x14ac:dyDescent="0.3">
      <c r="B10" s="537">
        <v>6</v>
      </c>
      <c r="C10" s="539"/>
      <c r="D10" s="539"/>
      <c r="E10" s="540"/>
      <c r="I10" s="532"/>
      <c r="J10" s="532"/>
      <c r="K10" s="542"/>
    </row>
    <row r="11" spans="1:11" x14ac:dyDescent="0.3">
      <c r="B11" s="537">
        <v>7</v>
      </c>
      <c r="C11" s="539"/>
      <c r="D11" s="539"/>
      <c r="E11" s="540"/>
      <c r="I11" s="532"/>
      <c r="J11" s="532"/>
      <c r="K11" s="542"/>
    </row>
    <row r="12" spans="1:11" x14ac:dyDescent="0.3">
      <c r="B12" s="537">
        <v>8</v>
      </c>
      <c r="C12" s="539"/>
      <c r="D12" s="539"/>
      <c r="E12" s="540"/>
      <c r="I12" s="532"/>
      <c r="J12" s="532"/>
      <c r="K12" s="542"/>
    </row>
    <row r="13" spans="1:11" x14ac:dyDescent="0.3">
      <c r="B13" s="537">
        <v>9</v>
      </c>
      <c r="C13" s="539"/>
      <c r="D13" s="539"/>
      <c r="E13" s="540"/>
      <c r="I13" s="532"/>
      <c r="J13" s="532"/>
      <c r="K13" s="542"/>
    </row>
    <row r="14" spans="1:11" x14ac:dyDescent="0.3">
      <c r="B14" s="537">
        <v>10</v>
      </c>
      <c r="C14" s="539"/>
      <c r="D14" s="539"/>
      <c r="E14" s="540"/>
      <c r="I14" s="532"/>
      <c r="J14" s="532"/>
      <c r="K14" s="542"/>
    </row>
    <row r="15" spans="1:11" x14ac:dyDescent="0.3">
      <c r="B15" s="537">
        <v>11</v>
      </c>
      <c r="C15" s="539"/>
      <c r="D15" s="539"/>
      <c r="E15" s="540"/>
      <c r="I15" s="532"/>
      <c r="J15" s="532"/>
      <c r="K15" s="542"/>
    </row>
    <row r="16" spans="1:11" x14ac:dyDescent="0.3">
      <c r="B16" s="537">
        <v>12</v>
      </c>
      <c r="C16" s="539"/>
      <c r="D16" s="539"/>
      <c r="E16" s="540"/>
      <c r="I16" s="532"/>
      <c r="J16" s="532"/>
      <c r="K16" s="542"/>
    </row>
    <row r="17" spans="2:11" x14ac:dyDescent="0.3">
      <c r="B17" s="537">
        <v>13</v>
      </c>
      <c r="C17" s="539"/>
      <c r="D17" s="539"/>
      <c r="E17" s="540"/>
      <c r="I17" s="532"/>
      <c r="J17" s="532"/>
      <c r="K17" s="542"/>
    </row>
    <row r="18" spans="2:11" x14ac:dyDescent="0.3">
      <c r="B18" s="537">
        <v>14</v>
      </c>
      <c r="C18" s="539"/>
      <c r="D18" s="539"/>
      <c r="E18" s="540"/>
      <c r="I18" s="532"/>
      <c r="J18" s="532"/>
      <c r="K18" s="542"/>
    </row>
    <row r="19" spans="2:11" x14ac:dyDescent="0.3">
      <c r="B19" s="537">
        <v>15</v>
      </c>
      <c r="C19" s="539"/>
      <c r="D19" s="539"/>
      <c r="E19" s="540"/>
      <c r="I19" s="532"/>
      <c r="J19" s="532"/>
      <c r="K19" s="542"/>
    </row>
    <row r="20" spans="2:11" x14ac:dyDescent="0.3">
      <c r="B20" s="537">
        <v>16</v>
      </c>
      <c r="C20" s="539"/>
      <c r="D20" s="539"/>
      <c r="E20" s="540"/>
      <c r="I20" s="532"/>
      <c r="J20" s="532"/>
      <c r="K20" s="542"/>
    </row>
    <row r="21" spans="2:11" x14ac:dyDescent="0.3">
      <c r="B21" s="537">
        <v>17</v>
      </c>
      <c r="C21" s="539"/>
      <c r="D21" s="539"/>
      <c r="E21" s="540"/>
      <c r="I21" s="532"/>
      <c r="J21" s="532"/>
      <c r="K21" s="542"/>
    </row>
    <row r="22" spans="2:11" x14ac:dyDescent="0.3">
      <c r="B22" s="537">
        <v>18</v>
      </c>
      <c r="C22" s="539"/>
      <c r="D22" s="539"/>
      <c r="E22" s="540"/>
      <c r="I22" s="532"/>
      <c r="J22" s="532"/>
      <c r="K22" s="542"/>
    </row>
    <row r="23" spans="2:11" x14ac:dyDescent="0.3">
      <c r="B23" s="537">
        <v>19</v>
      </c>
      <c r="C23" s="539"/>
      <c r="D23" s="539"/>
      <c r="E23" s="540"/>
      <c r="I23" s="532"/>
      <c r="J23" s="532"/>
      <c r="K23" s="542"/>
    </row>
    <row r="24" spans="2:11" x14ac:dyDescent="0.3">
      <c r="B24" s="537">
        <v>20</v>
      </c>
      <c r="C24" s="539"/>
      <c r="D24" s="539"/>
      <c r="E24" s="540"/>
      <c r="I24" s="532"/>
      <c r="J24" s="532"/>
      <c r="K24" s="542"/>
    </row>
    <row r="25" spans="2:11" x14ac:dyDescent="0.3">
      <c r="B25" s="537">
        <v>21</v>
      </c>
      <c r="C25" s="539"/>
      <c r="D25" s="539"/>
      <c r="E25" s="540"/>
      <c r="I25" s="532"/>
      <c r="J25" s="532"/>
      <c r="K25" s="542"/>
    </row>
    <row r="26" spans="2:11" x14ac:dyDescent="0.3">
      <c r="B26" s="537">
        <v>22</v>
      </c>
      <c r="C26" s="539"/>
      <c r="D26" s="539"/>
      <c r="E26" s="540"/>
      <c r="I26" s="532"/>
      <c r="J26" s="532"/>
      <c r="K26" s="542"/>
    </row>
    <row r="27" spans="2:11" x14ac:dyDescent="0.3">
      <c r="B27" s="537">
        <v>23</v>
      </c>
      <c r="C27" s="539"/>
      <c r="D27" s="539"/>
      <c r="E27" s="540"/>
      <c r="I27" s="532"/>
      <c r="J27" s="532"/>
      <c r="K27" s="542"/>
    </row>
    <row r="28" spans="2:11" x14ac:dyDescent="0.3">
      <c r="B28" s="537">
        <v>24</v>
      </c>
      <c r="C28" s="539"/>
      <c r="D28" s="539"/>
      <c r="E28" s="540"/>
      <c r="I28" s="532"/>
      <c r="J28" s="532"/>
      <c r="K28" s="542"/>
    </row>
    <row r="29" spans="2:11" x14ac:dyDescent="0.3">
      <c r="B29" s="537">
        <v>25</v>
      </c>
      <c r="C29" s="539"/>
      <c r="D29" s="539"/>
      <c r="E29" s="540"/>
      <c r="I29" s="532"/>
      <c r="J29" s="532"/>
      <c r="K29" s="542"/>
    </row>
    <row r="30" spans="2:11" x14ac:dyDescent="0.3">
      <c r="B30" s="537">
        <v>26</v>
      </c>
      <c r="C30" s="539"/>
      <c r="D30" s="539"/>
      <c r="E30" s="540"/>
      <c r="I30" s="532"/>
      <c r="J30" s="532"/>
      <c r="K30" s="542"/>
    </row>
    <row r="31" spans="2:11" x14ac:dyDescent="0.3">
      <c r="B31" s="537">
        <v>27</v>
      </c>
      <c r="C31" s="539"/>
      <c r="D31" s="539"/>
      <c r="E31" s="540"/>
      <c r="I31" s="532"/>
      <c r="J31" s="532"/>
      <c r="K31" s="542"/>
    </row>
    <row r="32" spans="2:11" x14ac:dyDescent="0.3">
      <c r="B32" s="537">
        <v>28</v>
      </c>
      <c r="C32" s="539"/>
      <c r="D32" s="539"/>
      <c r="E32" s="540"/>
      <c r="I32" s="532"/>
      <c r="J32" s="532"/>
      <c r="K32" s="542"/>
    </row>
    <row r="33" spans="2:11" x14ac:dyDescent="0.3">
      <c r="B33" s="537">
        <v>29</v>
      </c>
      <c r="C33" s="539"/>
      <c r="D33" s="539"/>
      <c r="E33" s="540"/>
      <c r="I33" s="532"/>
      <c r="J33" s="532"/>
      <c r="K33" s="542"/>
    </row>
    <row r="34" spans="2:11" x14ac:dyDescent="0.3">
      <c r="B34" s="537">
        <v>30</v>
      </c>
      <c r="C34" s="544"/>
      <c r="D34" s="544"/>
      <c r="E34" s="545"/>
      <c r="I34" s="532"/>
      <c r="J34" s="532"/>
      <c r="K34" s="542"/>
    </row>
    <row r="35" spans="2:11" x14ac:dyDescent="0.3">
      <c r="B35" s="208" t="s">
        <v>3953</v>
      </c>
      <c r="C35" s="217"/>
      <c r="I35" s="532"/>
      <c r="J35" s="532"/>
    </row>
    <row r="36" spans="2:11" ht="22.5" customHeight="1" x14ac:dyDescent="0.3">
      <c r="I36" s="532"/>
      <c r="J36" s="532"/>
    </row>
    <row r="37" spans="2:11" ht="22.5" customHeight="1" x14ac:dyDescent="0.3">
      <c r="I37" s="532"/>
      <c r="J37" s="532"/>
    </row>
    <row r="38" spans="2:11" ht="22.5" customHeight="1" x14ac:dyDescent="0.3">
      <c r="I38" s="532"/>
      <c r="J38" s="532"/>
    </row>
    <row r="39" spans="2:11" ht="22.5" customHeight="1" x14ac:dyDescent="0.3">
      <c r="I39" s="532"/>
      <c r="J39" s="532"/>
    </row>
    <row r="40" spans="2:11" ht="22.5" customHeight="1" x14ac:dyDescent="0.3">
      <c r="I40" s="532"/>
      <c r="J40" s="532"/>
    </row>
    <row r="41" spans="2:11" ht="22.5" customHeight="1" x14ac:dyDescent="0.3">
      <c r="I41" s="532"/>
      <c r="J41" s="532"/>
    </row>
    <row r="42" spans="2:11" ht="22.5" customHeight="1" x14ac:dyDescent="0.3">
      <c r="I42" s="532"/>
      <c r="J42" s="532"/>
    </row>
    <row r="43" spans="2:11" ht="22.5" customHeight="1" x14ac:dyDescent="0.3">
      <c r="I43" s="532"/>
      <c r="J43" s="532"/>
    </row>
    <row r="44" spans="2:11" ht="22.5" customHeight="1" x14ac:dyDescent="0.3">
      <c r="I44" s="532"/>
      <c r="J44" s="532"/>
    </row>
    <row r="45" spans="2:11" ht="22.5" customHeight="1" x14ac:dyDescent="0.3">
      <c r="I45" s="532"/>
      <c r="J45" s="532"/>
    </row>
    <row r="46" spans="2:11" ht="22.5" customHeight="1" x14ac:dyDescent="0.3">
      <c r="I46" s="532"/>
      <c r="J46" s="532"/>
    </row>
    <row r="47" spans="2:11" ht="22.5" customHeight="1" x14ac:dyDescent="0.3">
      <c r="I47" s="532"/>
      <c r="J47" s="532"/>
    </row>
    <row r="48" spans="2:11" ht="22.5" customHeight="1" x14ac:dyDescent="0.3">
      <c r="I48" s="532"/>
      <c r="J48" s="532"/>
    </row>
    <row r="49" spans="9:10" ht="22.5" customHeight="1" x14ac:dyDescent="0.3">
      <c r="I49" s="532"/>
      <c r="J49" s="532"/>
    </row>
    <row r="50" spans="9:10" ht="22.5" customHeight="1" x14ac:dyDescent="0.3">
      <c r="I50" s="532"/>
      <c r="J50" s="532"/>
    </row>
    <row r="51" spans="9:10" ht="22.5" customHeight="1" x14ac:dyDescent="0.3">
      <c r="I51" s="532"/>
      <c r="J51" s="532"/>
    </row>
    <row r="52" spans="9:10" ht="22.5" customHeight="1" x14ac:dyDescent="0.3">
      <c r="I52" s="532"/>
      <c r="J52" s="532"/>
    </row>
    <row r="53" spans="9:10" ht="22.5" customHeight="1" x14ac:dyDescent="0.3">
      <c r="I53" s="532"/>
      <c r="J53" s="532"/>
    </row>
    <row r="55" spans="9:10" x14ac:dyDescent="0.3">
      <c r="I55" s="532"/>
      <c r="J55" s="532"/>
    </row>
    <row r="56" spans="9:10" x14ac:dyDescent="0.3">
      <c r="I56" s="532"/>
      <c r="J56" s="532"/>
    </row>
    <row r="57" spans="9:10" x14ac:dyDescent="0.3">
      <c r="I57" s="532"/>
      <c r="J57" s="532"/>
    </row>
    <row r="58" spans="9:10" x14ac:dyDescent="0.3">
      <c r="I58" s="532"/>
      <c r="J58" s="532"/>
    </row>
    <row r="59" spans="9:10" x14ac:dyDescent="0.3">
      <c r="I59" s="532"/>
    </row>
  </sheetData>
  <sheetProtection sheet="1" objects="1" scenarios="1" formatCells="0" formatColumns="0" formatRows="0" insertHyperlinks="0" selectLockedCells="1" sort="0" autoFilter="0"/>
  <autoFilter ref="B4:E34" xr:uid="{00000000-0009-0000-0000-000041000000}"/>
  <conditionalFormatting sqref="B5:E34">
    <cfRule type="expression" dxfId="83" priority="2">
      <formula>MOD(ROW(A1),2)=0</formula>
    </cfRule>
    <cfRule type="expression" dxfId="82" priority="3">
      <formula>MOD(ROW(A2),2)=0</formula>
    </cfRule>
  </conditionalFormatting>
  <dataValidations count="1">
    <dataValidation type="list" allowBlank="1" showInputMessage="1" showErrorMessage="1" sqref="E5:E34 E38:E53" xr:uid="{00000000-0002-0000-4100-000000000000}">
      <formula1>"1,2,3"</formula1>
    </dataValidation>
  </dataValidations>
  <hyperlinks>
    <hyperlink ref="C5" location="Zielvereinbarung!A1" display="Collaboratrice xy" xr:uid="{00000000-0004-0000-4100-000000000000}"/>
  </hyperlinks>
  <pageMargins left="0.23622047244094491" right="0.23622047244094491" top="0.74803149606299213" bottom="0.74803149606299213" header="0.31496062992125984" footer="0.31496062992125984"/>
  <pageSetup paperSize="9" scale="70"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836940CE-8DC8-40F2-B320-D193AEEBB229}">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E5:E34</xm:sqref>
        </x14:conditionalFormatting>
      </x14:conditionalFormattings>
    </ext>
  </extLs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Tabelle79">
    <tabColor theme="7" tint="0.59999389629810485"/>
  </sheetPr>
  <dimension ref="A1:I60"/>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9.109375" style="636" customWidth="1"/>
    <col min="2" max="2" width="71.88671875" style="200" customWidth="1"/>
    <col min="3" max="3" width="3.5546875" style="634" bestFit="1" customWidth="1"/>
    <col min="4" max="4" width="11" style="634" bestFit="1" customWidth="1"/>
    <col min="5" max="5" width="9.88671875" style="634" customWidth="1"/>
    <col min="6" max="6" width="5.66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174" t="str">
        <f ca="1">' '!A1081</f>
        <v>Checkliste Entretiens d'évaluation</v>
      </c>
      <c r="C1" s="605"/>
      <c r="D1" s="606"/>
      <c r="E1" s="176"/>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t="str">
        <f>' '!C1006</f>
        <v>Inhalt:</v>
      </c>
      <c r="C3" s="608"/>
      <c r="D3" s="608"/>
      <c r="E3" s="608"/>
      <c r="F3" s="609"/>
      <c r="G3" s="182"/>
      <c r="H3" s="182"/>
      <c r="I3" s="182"/>
    </row>
    <row r="4" spans="1:9" s="181" customFormat="1" ht="18" customHeight="1" x14ac:dyDescent="0.3">
      <c r="A4" s="122"/>
      <c r="B4" s="1112" t="str">
        <f ca="1">' '!A1083</f>
        <v>0. Objectifs de l'entretien d'évaluation</v>
      </c>
      <c r="C4" s="608"/>
      <c r="D4" s="608"/>
      <c r="E4" s="608"/>
      <c r="F4" s="609"/>
      <c r="G4" s="182"/>
      <c r="H4" s="182"/>
      <c r="I4" s="182"/>
    </row>
    <row r="5" spans="1:9" s="181" customFormat="1" ht="18" customHeight="1" x14ac:dyDescent="0.3">
      <c r="A5" s="122"/>
      <c r="B5" s="1112" t="str">
        <f ca="1">' '!A1094</f>
        <v>1. Préparation et déroulement - les étapes centrales</v>
      </c>
      <c r="C5" s="608"/>
      <c r="D5" s="608"/>
      <c r="E5" s="608"/>
      <c r="F5" s="609"/>
      <c r="G5" s="182"/>
      <c r="H5" s="182"/>
      <c r="I5" s="182"/>
    </row>
    <row r="6" spans="1:9" s="181" customFormat="1" ht="18" customHeight="1" x14ac:dyDescent="0.3">
      <c r="A6" s="122"/>
      <c r="B6" s="1112" t="str">
        <f ca="1">' '!A1103</f>
        <v>2. Accueil</v>
      </c>
      <c r="C6" s="608"/>
      <c r="D6" s="608"/>
      <c r="E6" s="608"/>
      <c r="F6" s="609"/>
      <c r="G6" s="182"/>
      <c r="H6" s="182"/>
      <c r="I6" s="182"/>
    </row>
    <row r="7" spans="1:9" s="181" customFormat="1" ht="18" customHeight="1" x14ac:dyDescent="0.3">
      <c r="A7" s="122"/>
      <c r="B7" s="1112" t="str">
        <f ca="1">' '!A1107</f>
        <v>3. Entrée en matière</v>
      </c>
      <c r="C7" s="608"/>
      <c r="D7" s="608"/>
      <c r="E7" s="608"/>
      <c r="F7" s="609"/>
      <c r="G7" s="182"/>
      <c r="H7" s="182"/>
      <c r="I7" s="182"/>
    </row>
    <row r="8" spans="1:9" s="181" customFormat="1" ht="18" customHeight="1" x14ac:dyDescent="0.3">
      <c r="A8" s="122"/>
      <c r="B8" s="1112" t="str">
        <f ca="1">' '!A1112</f>
        <v>4. Entretien</v>
      </c>
      <c r="C8" s="608"/>
      <c r="D8" s="608"/>
      <c r="E8" s="608"/>
      <c r="F8" s="609"/>
      <c r="G8" s="182"/>
      <c r="H8" s="182"/>
      <c r="I8" s="182"/>
    </row>
    <row r="9" spans="1:9" s="181" customFormat="1" ht="18" customHeight="1" x14ac:dyDescent="0.3">
      <c r="A9" s="122"/>
      <c r="B9" s="1112" t="str">
        <f ca="1">' '!A1122</f>
        <v>5. Résumé &amp; clôture</v>
      </c>
      <c r="C9" s="608"/>
      <c r="D9" s="608"/>
      <c r="E9" s="608"/>
      <c r="F9" s="609"/>
      <c r="G9" s="182"/>
      <c r="H9" s="182"/>
      <c r="I9" s="182"/>
    </row>
    <row r="10" spans="1:9" s="181" customFormat="1" ht="18" customHeight="1" x14ac:dyDescent="0.3">
      <c r="A10" s="122"/>
      <c r="B10" s="1112" t="str">
        <f ca="1">' '!A1130</f>
        <v>6. Erreurs d'évaluation possibles</v>
      </c>
      <c r="C10" s="608"/>
      <c r="D10" s="608"/>
      <c r="E10" s="608"/>
      <c r="F10" s="609"/>
      <c r="G10" s="182"/>
      <c r="H10" s="182"/>
      <c r="I10" s="182"/>
    </row>
    <row r="11" spans="1:9" s="181" customFormat="1" ht="13.5" customHeight="1" x14ac:dyDescent="0.3">
      <c r="A11" s="122"/>
      <c r="B11" s="607"/>
      <c r="C11" s="608"/>
      <c r="D11" s="608"/>
      <c r="E11" s="608"/>
      <c r="F11" s="609"/>
      <c r="G11" s="182"/>
      <c r="H11" s="182"/>
      <c r="I11" s="182"/>
    </row>
    <row r="12" spans="1:9" s="786" customFormat="1" ht="21" customHeight="1" x14ac:dyDescent="0.25">
      <c r="A12" s="779">
        <v>0</v>
      </c>
      <c r="B12" s="1113">
        <f>F12</f>
        <v>0.99666666666666681</v>
      </c>
      <c r="C12" s="781">
        <f>IF((SUM(C14:C22))=(COUNT(C14:C22)),1,3)</f>
        <v>1</v>
      </c>
      <c r="D12" s="1114" t="str">
        <f ca="1">' '!A574</f>
        <v>Responsable</v>
      </c>
      <c r="E12" s="1115" t="str">
        <f ca="1">' '!A575</f>
        <v>Délai</v>
      </c>
      <c r="F12" s="784">
        <f>-((SUM(C14:C22))/(COUNT(C14:C22)*3))+133%</f>
        <v>0.99666666666666681</v>
      </c>
      <c r="G12" s="785"/>
      <c r="H12" s="785"/>
      <c r="I12" s="785"/>
    </row>
    <row r="13" spans="1:9" ht="12.75" customHeight="1" x14ac:dyDescent="0.25">
      <c r="A13" s="125"/>
      <c r="B13" s="615"/>
      <c r="C13" s="616"/>
      <c r="D13" s="617"/>
      <c r="E13" s="618"/>
      <c r="F13" s="623"/>
    </row>
    <row r="14" spans="1:9" ht="28.8" x14ac:dyDescent="0.2">
      <c r="A14" s="126">
        <v>0.1</v>
      </c>
      <c r="B14" s="619" t="str">
        <f ca="1">' '!A1084</f>
        <v>L'entretien devrait être marqué par les caractéristiques suivantes : la sincérité, l'ouverture d'esprit, le courage d'exprimer et de défendre ses opinions.</v>
      </c>
      <c r="C14" s="620">
        <v>1</v>
      </c>
      <c r="D14" s="621"/>
      <c r="E14" s="622"/>
      <c r="F14" s="623"/>
    </row>
    <row r="15" spans="1:9" x14ac:dyDescent="0.2">
      <c r="A15" s="126">
        <v>0.2</v>
      </c>
      <c r="B15" s="619" t="str">
        <f ca="1">' '!A1085</f>
        <v xml:space="preserve">Discuter du sentiment du collaborateur </v>
      </c>
      <c r="C15" s="620">
        <v>1</v>
      </c>
      <c r="D15" s="621"/>
      <c r="E15" s="622"/>
      <c r="F15" s="623"/>
    </row>
    <row r="16" spans="1:9" ht="43.2" x14ac:dyDescent="0.2">
      <c r="A16" s="126">
        <v>0.3</v>
      </c>
      <c r="B16" s="619" t="str">
        <f ca="1">' '!A1086</f>
        <v>Donner au collaborateur un retour d'information sur ses performances, les résultats de son travail et son comportement afin qu'il puisse avoir ses propres points de repère.</v>
      </c>
      <c r="C16" s="620">
        <v>1</v>
      </c>
      <c r="D16" s="621"/>
      <c r="E16" s="622"/>
      <c r="F16" s="623"/>
    </row>
    <row r="17" spans="1:9" x14ac:dyDescent="0.2">
      <c r="A17" s="126">
        <v>0.4</v>
      </c>
      <c r="B17" s="619" t="str">
        <f ca="1">' '!A1087</f>
        <v>Identifier les forces et faiblesses du collaborateur.</v>
      </c>
      <c r="C17" s="620">
        <v>1</v>
      </c>
      <c r="D17" s="621"/>
      <c r="E17" s="622"/>
      <c r="F17" s="623"/>
    </row>
    <row r="18" spans="1:9" ht="43.2" x14ac:dyDescent="0.2">
      <c r="A18" s="126">
        <v>0.5</v>
      </c>
      <c r="B18" s="619" t="str">
        <f ca="1">' '!A1088</f>
        <v>S'entendre sur l'évaluation, vérifier si le collaborateur et le supérieur hiérarchique évaluent les prestations de la même manière, identifier les points sur lesquels les opinions divergent et comprendre pourquoi.</v>
      </c>
      <c r="C18" s="620">
        <v>1</v>
      </c>
      <c r="D18" s="621"/>
      <c r="E18" s="622"/>
      <c r="F18" s="784"/>
    </row>
    <row r="19" spans="1:9" ht="43.2" x14ac:dyDescent="0.2">
      <c r="A19" s="126">
        <v>0.6</v>
      </c>
      <c r="B19" s="619" t="str">
        <f ca="1">' '!A1089</f>
        <v>Discuter et convenir des prochaines étapes afin d'améliorer, le cas échéant, les performances du collaborateur, ou bien envisager des mesures de développement et de promotion.</v>
      </c>
      <c r="C19" s="620">
        <v>1</v>
      </c>
      <c r="D19" s="621"/>
      <c r="E19" s="622"/>
      <c r="F19" s="623"/>
    </row>
    <row r="20" spans="1:9" x14ac:dyDescent="0.2">
      <c r="A20" s="126">
        <v>0.7</v>
      </c>
      <c r="B20" s="619" t="str">
        <f ca="1">' '!A1090</f>
        <v>Recevoir un feed-back sur ses propres compétences d'encadrement.</v>
      </c>
      <c r="C20" s="620">
        <v>1</v>
      </c>
      <c r="D20" s="621"/>
      <c r="E20" s="622"/>
      <c r="F20" s="623"/>
    </row>
    <row r="21" spans="1:9" ht="244.8" x14ac:dyDescent="0.2">
      <c r="A21" s="126">
        <v>0.8</v>
      </c>
      <c r="B21" s="619" t="str">
        <f ca="1">' '!A1091</f>
        <v>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v>
      </c>
      <c r="C21" s="620">
        <v>1</v>
      </c>
      <c r="D21" s="621"/>
      <c r="E21" s="622"/>
      <c r="F21" s="623"/>
    </row>
    <row r="22" spans="1:9" ht="28.8" x14ac:dyDescent="0.2">
      <c r="A22" s="126">
        <v>0.9</v>
      </c>
      <c r="B22" s="619" t="str">
        <f ca="1">' '!A1092</f>
        <v>Éviter d'aborder l'évaluation des performances et la négociation du salaire lors d'un seul et même rendez-vous</v>
      </c>
      <c r="C22" s="620">
        <v>1</v>
      </c>
      <c r="D22" s="621"/>
      <c r="E22" s="622"/>
      <c r="F22" s="623"/>
    </row>
    <row r="23" spans="1:9" s="786" customFormat="1" ht="21" customHeight="1" x14ac:dyDescent="0.25">
      <c r="A23" s="779">
        <v>1</v>
      </c>
      <c r="B23" s="1116">
        <f>F23</f>
        <v>0.99666666666666681</v>
      </c>
      <c r="C23" s="1117">
        <f>IF((SUM(C24:C29))=(COUNT(C24:C29)),1,3)</f>
        <v>1</v>
      </c>
      <c r="D23" s="1118" t="str">
        <f ca="1">' '!A574</f>
        <v>Responsable</v>
      </c>
      <c r="E23" s="1119" t="str">
        <f ca="1">' '!A575</f>
        <v>Délai</v>
      </c>
      <c r="F23" s="784">
        <f>-((SUM(C24:C29))/(COUNT(C24:C29)*3))+133%</f>
        <v>0.99666666666666681</v>
      </c>
      <c r="G23" s="785"/>
      <c r="H23" s="785"/>
      <c r="I23" s="785"/>
    </row>
    <row r="24" spans="1:9" x14ac:dyDescent="0.2">
      <c r="A24" s="126">
        <v>1.1000000000000001</v>
      </c>
      <c r="B24" s="619" t="str">
        <f ca="1">' '!A1095</f>
        <v>S'accorder sur les exigences, les attentes, les objectifs et les niveaux d'exigence</v>
      </c>
      <c r="C24" s="620">
        <v>1</v>
      </c>
      <c r="D24" s="621" t="s">
        <v>377</v>
      </c>
      <c r="E24" s="622">
        <v>42005</v>
      </c>
      <c r="F24" s="623"/>
    </row>
    <row r="25" spans="1:9" x14ac:dyDescent="0.2">
      <c r="A25" s="126">
        <v>1.2</v>
      </c>
      <c r="B25" s="619" t="str">
        <f ca="1">' '!A1096</f>
        <v>Observer et mesurer ; prendre des notes sur les performances du collaborateur</v>
      </c>
      <c r="C25" s="620">
        <v>1</v>
      </c>
      <c r="D25" s="621"/>
      <c r="E25" s="622"/>
      <c r="F25" s="623"/>
      <c r="H25" s="274"/>
    </row>
    <row r="26" spans="1:9" x14ac:dyDescent="0.2">
      <c r="A26" s="126">
        <v>1.3</v>
      </c>
      <c r="B26" s="619" t="str">
        <f ca="1">' '!A1097</f>
        <v>Fixer un rendez-vous pour l'entretien</v>
      </c>
      <c r="C26" s="620">
        <v>1</v>
      </c>
      <c r="D26" s="621"/>
      <c r="E26" s="622"/>
      <c r="F26" s="623"/>
    </row>
    <row r="27" spans="1:9" x14ac:dyDescent="0.2">
      <c r="A27" s="126">
        <v>1.4</v>
      </c>
      <c r="B27" s="619" t="str">
        <f ca="1">' '!A1098</f>
        <v>Préparer l'entretien d'évaluation des performances</v>
      </c>
      <c r="C27" s="620">
        <v>1</v>
      </c>
      <c r="D27" s="621"/>
      <c r="E27" s="622"/>
      <c r="F27" s="623"/>
    </row>
    <row r="28" spans="1:9" x14ac:dyDescent="0.2">
      <c r="A28" s="126">
        <v>1.5</v>
      </c>
      <c r="B28" s="619" t="str">
        <f ca="1">' '!A1099</f>
        <v>Mener l'entretien</v>
      </c>
      <c r="C28" s="620">
        <v>1</v>
      </c>
      <c r="D28" s="621"/>
      <c r="E28" s="622"/>
      <c r="F28" s="623"/>
    </row>
    <row r="29" spans="1:9" x14ac:dyDescent="0.2">
      <c r="A29" s="126">
        <v>1.6</v>
      </c>
      <c r="B29" s="619" t="str">
        <f ca="1">' '!A1100</f>
        <v>Conserver des traces écrites de l'entretien</v>
      </c>
      <c r="C29" s="620">
        <v>1</v>
      </c>
      <c r="D29" s="621"/>
      <c r="E29" s="622"/>
      <c r="F29" s="623"/>
    </row>
    <row r="30" spans="1:9" s="786" customFormat="1" ht="21" customHeight="1" x14ac:dyDescent="0.25">
      <c r="A30" s="779">
        <v>2</v>
      </c>
      <c r="B30" s="1116">
        <f>F30</f>
        <v>0.99666666666666681</v>
      </c>
      <c r="C30" s="1117">
        <f>IF((SUM(C31:C32))=(COUNT(C31:C32)),1,3)</f>
        <v>1</v>
      </c>
      <c r="D30" s="1118" t="str">
        <f ca="1">$D$12</f>
        <v>Responsable</v>
      </c>
      <c r="E30" s="1119" t="str">
        <f ca="1">$E$12</f>
        <v>Délai</v>
      </c>
      <c r="F30" s="784">
        <f>-((SUM(C31:C32))/(COUNT(C31:C32)*3))+133%</f>
        <v>0.99666666666666681</v>
      </c>
      <c r="G30" s="785"/>
      <c r="H30" s="785"/>
      <c r="I30" s="785"/>
    </row>
    <row r="31" spans="1:9" x14ac:dyDescent="0.2">
      <c r="A31" s="127">
        <v>2.1</v>
      </c>
      <c r="B31" s="619" t="str">
        <f>' '!C1104</f>
        <v>Begrüssen, danken fürs Kommen und über den Ablauf orientieren</v>
      </c>
      <c r="C31" s="620">
        <v>1</v>
      </c>
      <c r="D31" s="621"/>
      <c r="E31" s="622"/>
      <c r="F31" s="623"/>
    </row>
    <row r="32" spans="1:9" x14ac:dyDescent="0.2">
      <c r="A32" s="127">
        <v>2.2000000000000002</v>
      </c>
      <c r="B32" s="619" t="str">
        <f>' '!C1105</f>
        <v>ggf. kurzer Small Talk zur Verringerung der Anspannung</v>
      </c>
      <c r="C32" s="620">
        <v>1</v>
      </c>
      <c r="D32" s="621"/>
      <c r="E32" s="622"/>
      <c r="F32" s="623"/>
      <c r="H32" s="274"/>
    </row>
    <row r="33" spans="1:9" s="786" customFormat="1" ht="21" customHeight="1" x14ac:dyDescent="0.25">
      <c r="A33" s="779">
        <v>3</v>
      </c>
      <c r="B33" s="1116">
        <f>F33</f>
        <v>0.99666666666666681</v>
      </c>
      <c r="C33" s="1117">
        <f>IF((SUM(C34:C36))=(COUNT(C34:C36)),1,3)</f>
        <v>1</v>
      </c>
      <c r="D33" s="1118" t="str">
        <f ca="1">$D$12</f>
        <v>Responsable</v>
      </c>
      <c r="E33" s="1119" t="str">
        <f ca="1">$E$12</f>
        <v>Délai</v>
      </c>
      <c r="F33" s="784">
        <f>-((SUM(C34:C36))/(COUNT(C34:C36)*3))+133%</f>
        <v>0.99666666666666681</v>
      </c>
      <c r="G33" s="785"/>
      <c r="H33" s="785"/>
      <c r="I33" s="785"/>
    </row>
    <row r="34" spans="1:9" x14ac:dyDescent="0.2">
      <c r="A34" s="126">
        <v>3.1</v>
      </c>
      <c r="B34" s="619" t="str">
        <f ca="1">' '!A1108</f>
        <v>Exposer le sujet et le but de l'entretien</v>
      </c>
      <c r="C34" s="620">
        <v>1</v>
      </c>
      <c r="D34" s="621"/>
      <c r="E34" s="622"/>
      <c r="F34" s="623"/>
    </row>
    <row r="35" spans="1:9" x14ac:dyDescent="0.2">
      <c r="A35" s="126">
        <v>3.2</v>
      </c>
      <c r="B35" s="619" t="str">
        <f ca="1">' '!A1109</f>
        <v>Bien comprendre la relation et les rôles</v>
      </c>
      <c r="C35" s="620">
        <v>1</v>
      </c>
      <c r="D35" s="621"/>
      <c r="E35" s="622"/>
      <c r="F35" s="623"/>
      <c r="H35" s="274"/>
    </row>
    <row r="36" spans="1:9" x14ac:dyDescent="0.2">
      <c r="A36" s="126">
        <v>3.3</v>
      </c>
      <c r="B36" s="619" t="str">
        <f ca="1">' '!A1110</f>
        <v>Définir l'approche adoptée pendant l'entretien et les objectifs communs</v>
      </c>
      <c r="C36" s="620">
        <v>1</v>
      </c>
      <c r="D36" s="621"/>
      <c r="E36" s="622"/>
      <c r="F36" s="623"/>
    </row>
    <row r="37" spans="1:9" s="786" customFormat="1" ht="21" customHeight="1" x14ac:dyDescent="0.25">
      <c r="A37" s="779">
        <v>4</v>
      </c>
      <c r="B37" s="1116">
        <f>F37</f>
        <v>0.99666666666666681</v>
      </c>
      <c r="C37" s="1117">
        <f>IF((SUM(C38:C45))=(COUNT(C38:C45)),1,3)</f>
        <v>1</v>
      </c>
      <c r="D37" s="1118" t="str">
        <f ca="1">$D$12</f>
        <v>Responsable</v>
      </c>
      <c r="E37" s="1119" t="str">
        <f ca="1">$E$12</f>
        <v>Délai</v>
      </c>
      <c r="F37" s="784">
        <f>-((SUM(C38:C45))/(COUNT(C38:C45)*3))+133%</f>
        <v>0.99666666666666681</v>
      </c>
      <c r="G37" s="785"/>
      <c r="H37" s="785"/>
      <c r="I37" s="785"/>
    </row>
    <row r="38" spans="1:9" ht="28.8" x14ac:dyDescent="0.2">
      <c r="A38" s="126">
        <v>4.0999999999999996</v>
      </c>
      <c r="B38" s="619" t="str">
        <f ca="1">' '!A1113</f>
        <v>Aborder les exigences, les attentes, les objectifs et les niveaux d'exigence dont il a été convenu</v>
      </c>
      <c r="C38" s="620">
        <v>1</v>
      </c>
      <c r="D38" s="621"/>
      <c r="E38" s="622"/>
      <c r="F38" s="623"/>
    </row>
    <row r="39" spans="1:9" x14ac:dyDescent="0.2">
      <c r="A39" s="126">
        <v>4.2</v>
      </c>
      <c r="B39" s="619" t="str">
        <f ca="1">' '!A1114</f>
        <v>Évaluation générale des performances par le supérieur hiérarchique</v>
      </c>
      <c r="C39" s="620">
        <v>1</v>
      </c>
      <c r="D39" s="621"/>
      <c r="E39" s="622"/>
      <c r="F39" s="623"/>
      <c r="H39" s="274"/>
    </row>
    <row r="40" spans="1:9" ht="28.8" x14ac:dyDescent="0.2">
      <c r="A40" s="126">
        <v>4.3</v>
      </c>
      <c r="B40" s="619" t="str">
        <f ca="1">' '!A1115</f>
        <v>Aborder de manière concrète les différents critères de performance et les différents indicateurs ; exposer ce qui a été constaté</v>
      </c>
      <c r="C40" s="620">
        <v>1</v>
      </c>
      <c r="D40" s="621"/>
      <c r="E40" s="622"/>
      <c r="F40" s="623"/>
    </row>
    <row r="41" spans="1:9" x14ac:dyDescent="0.2">
      <c r="A41" s="126">
        <v>4.4000000000000004</v>
      </c>
      <c r="B41" s="619" t="str">
        <f ca="1">' '!A1116</f>
        <v>Évaluation par le supérieur hiérarchique</v>
      </c>
      <c r="C41" s="620">
        <v>1</v>
      </c>
      <c r="D41" s="621"/>
      <c r="E41" s="622"/>
      <c r="F41" s="623"/>
    </row>
    <row r="42" spans="1:9" x14ac:dyDescent="0.2">
      <c r="A42" s="126">
        <v>4.5</v>
      </c>
      <c r="B42" s="619" t="str">
        <f ca="1">' '!A1117</f>
        <v>Évaluation par le collaborateur</v>
      </c>
      <c r="C42" s="620">
        <v>1</v>
      </c>
      <c r="D42" s="621"/>
      <c r="E42" s="622"/>
      <c r="F42" s="623"/>
      <c r="H42" s="274"/>
    </row>
    <row r="43" spans="1:9" x14ac:dyDescent="0.2">
      <c r="A43" s="126">
        <v>4.5999999999999996</v>
      </c>
      <c r="B43" s="619" t="str">
        <f ca="1">' '!A1118</f>
        <v>Discuter des divergences de vues</v>
      </c>
      <c r="C43" s="620">
        <v>1</v>
      </c>
      <c r="D43" s="621"/>
      <c r="E43" s="622"/>
      <c r="F43" s="623"/>
    </row>
    <row r="44" spans="1:9" ht="28.8" x14ac:dyDescent="0.2">
      <c r="A44" s="126">
        <v>4.7</v>
      </c>
      <c r="B44" s="619" t="str">
        <f ca="1">' '!A1119</f>
        <v>Tirer des conclusions (l'évaluation finale revient au supérieur hiérarchique ; le collaborateur peut consigner toute objection par écrit)</v>
      </c>
      <c r="C44" s="620">
        <v>1</v>
      </c>
      <c r="D44" s="621"/>
      <c r="E44" s="622"/>
      <c r="F44" s="623"/>
    </row>
    <row r="45" spans="1:9" x14ac:dyDescent="0.2">
      <c r="A45" s="126">
        <v>4.8</v>
      </c>
      <c r="B45" s="619" t="str">
        <f ca="1">' '!A1120</f>
        <v xml:space="preserve">Discuter des mesures d'amélioration et de leur mise en œuvre </v>
      </c>
      <c r="C45" s="620">
        <v>1</v>
      </c>
      <c r="D45" s="621"/>
      <c r="E45" s="622"/>
      <c r="F45" s="623"/>
      <c r="H45" s="274"/>
    </row>
    <row r="46" spans="1:9" s="786" customFormat="1" ht="21" customHeight="1" x14ac:dyDescent="0.25">
      <c r="A46" s="779">
        <v>5</v>
      </c>
      <c r="B46" s="1116">
        <f>F46</f>
        <v>0.99666666666666681</v>
      </c>
      <c r="C46" s="1117">
        <f>IF((SUM(C47:C52))=(COUNT(C47:C52)),1,3)</f>
        <v>1</v>
      </c>
      <c r="D46" s="1118" t="str">
        <f ca="1">$D$12</f>
        <v>Responsable</v>
      </c>
      <c r="E46" s="1119" t="str">
        <f ca="1">$E$12</f>
        <v>Délai</v>
      </c>
      <c r="F46" s="784">
        <f>-((SUM(C47:C52))/(COUNT(C47:C52)*3))+133%</f>
        <v>0.99666666666666681</v>
      </c>
      <c r="G46" s="785"/>
      <c r="H46" s="785"/>
      <c r="I46" s="785"/>
    </row>
    <row r="47" spans="1:9" x14ac:dyDescent="0.2">
      <c r="A47" s="126">
        <v>5.0999999999999996</v>
      </c>
      <c r="B47" s="619" t="str">
        <f ca="1">' '!A1123</f>
        <v>Récapituler les résultats</v>
      </c>
      <c r="C47" s="620">
        <v>1</v>
      </c>
      <c r="D47" s="621"/>
      <c r="E47" s="622"/>
      <c r="F47" s="623"/>
    </row>
    <row r="48" spans="1:9" x14ac:dyDescent="0.2">
      <c r="A48" s="126">
        <v>5.2</v>
      </c>
      <c r="B48" s="619" t="str">
        <f ca="1">' '!A1124</f>
        <v>Définir un plan de mesures et répartir les tâches</v>
      </c>
      <c r="C48" s="620">
        <v>1</v>
      </c>
      <c r="D48" s="621"/>
      <c r="E48" s="622"/>
      <c r="F48" s="623"/>
      <c r="H48" s="274"/>
    </row>
    <row r="49" spans="1:9" x14ac:dyDescent="0.2">
      <c r="A49" s="126">
        <v>5.3</v>
      </c>
      <c r="B49" s="619" t="str">
        <f ca="1">' '!A1125</f>
        <v>Conclure des accords</v>
      </c>
      <c r="C49" s="620">
        <v>1</v>
      </c>
      <c r="D49" s="621"/>
      <c r="E49" s="622"/>
      <c r="F49" s="623"/>
    </row>
    <row r="50" spans="1:9" x14ac:dyDescent="0.2">
      <c r="A50" s="126">
        <v>5.4</v>
      </c>
      <c r="B50" s="619" t="str">
        <f ca="1">' '!A1126</f>
        <v>Marche à suivre, prochaines étapes</v>
      </c>
      <c r="C50" s="620">
        <v>1</v>
      </c>
      <c r="D50" s="621"/>
      <c r="E50" s="622"/>
      <c r="F50" s="623"/>
    </row>
    <row r="51" spans="1:9" x14ac:dyDescent="0.2">
      <c r="A51" s="126">
        <v>5.5</v>
      </c>
      <c r="B51" s="619" t="str">
        <f ca="1">' '!A1127</f>
        <v>Évaluation personnelle (constructive)</v>
      </c>
      <c r="C51" s="620">
        <v>1</v>
      </c>
      <c r="D51" s="621"/>
      <c r="E51" s="622"/>
      <c r="F51" s="623"/>
      <c r="H51" s="274"/>
    </row>
    <row r="52" spans="1:9" x14ac:dyDescent="0.2">
      <c r="A52" s="126">
        <v>5.6</v>
      </c>
      <c r="B52" s="619" t="str">
        <f ca="1">' '!A1128</f>
        <v>Remerciements et clôture</v>
      </c>
      <c r="C52" s="620">
        <v>1</v>
      </c>
      <c r="D52" s="621"/>
      <c r="E52" s="622"/>
      <c r="F52" s="623"/>
    </row>
    <row r="53" spans="1:9" s="786" customFormat="1" ht="21" customHeight="1" x14ac:dyDescent="0.25">
      <c r="A53" s="779">
        <v>6</v>
      </c>
      <c r="B53" s="1116">
        <f>F53</f>
        <v>0.99666666666666681</v>
      </c>
      <c r="C53" s="1117">
        <f>IF((SUM(C54:C59))=(COUNT(C54:C59)),1,3)</f>
        <v>1</v>
      </c>
      <c r="D53" s="1118" t="str">
        <f ca="1">$D$12</f>
        <v>Responsable</v>
      </c>
      <c r="E53" s="1119" t="str">
        <f ca="1">$E$12</f>
        <v>Délai</v>
      </c>
      <c r="F53" s="784">
        <f>-((SUM(C54:C59))/(COUNT(C54:C59)*3))+133%</f>
        <v>0.99666666666666681</v>
      </c>
      <c r="G53" s="785"/>
      <c r="H53" s="785"/>
      <c r="I53" s="785"/>
    </row>
    <row r="54" spans="1:9" ht="28.8" x14ac:dyDescent="0.2">
      <c r="A54" s="126">
        <v>4.0999999999999996</v>
      </c>
      <c r="B54" s="619" t="str">
        <f ca="1">' '!A1131</f>
        <v>Effet de halo : un élément ou un incident particulier l'emportent largement sur le reste</v>
      </c>
      <c r="C54" s="620">
        <v>1</v>
      </c>
      <c r="D54" s="621"/>
      <c r="E54" s="622"/>
      <c r="F54" s="623"/>
    </row>
    <row r="55" spans="1:9" ht="43.2" x14ac:dyDescent="0.2">
      <c r="A55" s="126">
        <v>4.2</v>
      </c>
      <c r="B55" s="619" t="str">
        <f ca="1">' '!A1132</f>
        <v>Erreur d'attribution : certaines performances positives ou négatives ne sont pas imputées aux bonnes causes (elles sont par ex. imputées au contexte au lieu des compétences du collaborateur)</v>
      </c>
      <c r="C55" s="620">
        <v>1</v>
      </c>
      <c r="D55" s="621"/>
      <c r="E55" s="622"/>
      <c r="F55" s="623"/>
      <c r="H55" s="274"/>
    </row>
    <row r="56" spans="1:9" ht="28.8" x14ac:dyDescent="0.2">
      <c r="A56" s="126">
        <v>4.3</v>
      </c>
      <c r="B56" s="619" t="str">
        <f ca="1">' '!A1133</f>
        <v>Perception sélective : seuls les exemples corroborant une opinion (préconçue) sont pris en compte.</v>
      </c>
      <c r="C56" s="620">
        <v>1</v>
      </c>
      <c r="D56" s="621"/>
      <c r="E56" s="622"/>
      <c r="F56" s="623"/>
    </row>
    <row r="57" spans="1:9" ht="43.2" x14ac:dyDescent="0.2">
      <c r="A57" s="126">
        <v>4.4000000000000004</v>
      </c>
      <c r="B57" s="619" t="str">
        <f ca="1">' '!A1134</f>
        <v>Perception relative : les personnes sont évaluées en comparaison avec d'autres ou avec une situation antérieure ; les niveaux de départ ou les niveaux de comparaison utilisés dans l'évaluation des performances ne sont pas définis de la même manière.</v>
      </c>
      <c r="C57" s="620">
        <v>1</v>
      </c>
      <c r="D57" s="621"/>
      <c r="E57" s="622"/>
      <c r="F57" s="623"/>
    </row>
    <row r="58" spans="1:9" ht="28.8" x14ac:dyDescent="0.2">
      <c r="A58" s="126">
        <v>4.5</v>
      </c>
      <c r="B58" s="619" t="str">
        <f ca="1">' '!A1135</f>
        <v>Préjugés reposant soit sur une première impression antérieure, soit sur des sympathies ou antipathies personnelles</v>
      </c>
      <c r="C58" s="620">
        <v>1</v>
      </c>
      <c r="D58" s="621"/>
      <c r="E58" s="622"/>
      <c r="F58" s="623"/>
      <c r="H58" s="274"/>
    </row>
    <row r="59" spans="1:9" ht="43.2" x14ac:dyDescent="0.2">
      <c r="A59" s="126">
        <v>4.5999999999999996</v>
      </c>
      <c r="B59" s="1196" t="str">
        <f ca="1">' '!A1136</f>
        <v xml:space="preserve">Différenciation des jugements de valeur : une personne évitant les conflits évaluera ses collaborateurs de manière très semblable afin de ne pas peiner à justifier une évaluation différenciée </v>
      </c>
      <c r="C59" s="620">
        <v>1</v>
      </c>
      <c r="D59" s="632"/>
      <c r="E59" s="633"/>
      <c r="F59" s="623"/>
    </row>
    <row r="60" spans="1:9" ht="25.5" customHeight="1" x14ac:dyDescent="0.2">
      <c r="B60" s="208" t="s">
        <v>3953</v>
      </c>
      <c r="F60" s="635"/>
    </row>
  </sheetData>
  <sheetProtection sheet="1" objects="1" scenarios="1" formatCells="0" formatColumns="0" formatRows="0" insertHyperlinks="0" selectLockedCells="1" sort="0" autoFilter="0"/>
  <autoFilter ref="D13:E52" xr:uid="{00000000-0009-0000-0000-000042000000}"/>
  <conditionalFormatting sqref="B12 B30 B33 B37 B46 B23 B53">
    <cfRule type="dataBar" priority="31">
      <dataBar showValue="0">
        <cfvo type="num" val="0.33"/>
        <cfvo type="num" val="1"/>
        <color theme="4" tint="-0.249977111117893"/>
      </dataBar>
      <extLst>
        <ext xmlns:x14="http://schemas.microsoft.com/office/spreadsheetml/2009/9/main" uri="{B025F937-C7B1-47D3-B67F-A62EFF666E3E}">
          <x14:id>{0E5D4699-F0BA-4DA1-AAF7-F42B19DDC70B}</x14:id>
        </ext>
      </extLst>
    </cfRule>
  </conditionalFormatting>
  <conditionalFormatting sqref="B14:E22 B24:E29 B31:E32 B34:E36 B38:E45 B47:E52 B54:E59">
    <cfRule type="expression" dxfId="81" priority="2">
      <formula>MOD(ROW(A1048569),2)=0</formula>
    </cfRule>
    <cfRule type="expression" dxfId="80" priority="3">
      <formula>MOD(ROW(#REF!),2)=0</formula>
    </cfRule>
  </conditionalFormatting>
  <dataValidations count="2">
    <dataValidation type="list" allowBlank="1" showInputMessage="1" showErrorMessage="1" sqref="C24:C29 C31:C32 C54:C59 C34:C36 C38:C45 C47:C52 C14:C22" xr:uid="{00000000-0002-0000-4200-000000000000}">
      <formula1>"1,2,3"</formula1>
    </dataValidation>
    <dataValidation allowBlank="1" showInputMessage="1" showErrorMessage="1" errorTitle="Eingabefehler - Erreur de saisie" error="Bitte Datum aus der Liste wählen!_x000a_Veuillez s.v.p. choisir une date de la liste!" sqref="F1:F1048576" xr:uid="{00000000-0002-0000-4200-000001000000}"/>
  </dataValidations>
  <pageMargins left="0.23622047244094491" right="0.23622047244094491" top="0.55118110236220474" bottom="0.74803149606299213" header="0.31496062992125984"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0E5D4699-F0BA-4DA1-AAF7-F42B19DDC70B}">
            <x14:dataBar minLength="0" maxLength="100" border="1" negativeBarColorSameAsPositive="1">
              <x14:cfvo type="num">
                <xm:f>0.33</xm:f>
              </x14:cfvo>
              <x14:cfvo type="num">
                <xm:f>1</xm:f>
              </x14:cfvo>
              <x14:borderColor rgb="FF638EC6"/>
              <x14:axisColor rgb="FF000000"/>
            </x14:dataBar>
          </x14:cfRule>
          <xm:sqref>B12 B30 B33 B37 B46 B23 B53</xm:sqref>
        </x14:conditionalFormatting>
        <x14:conditionalFormatting xmlns:xm="http://schemas.microsoft.com/office/excel/2006/main">
          <x14:cfRule type="iconSet" priority="1" id="{243846C5-7880-4D6C-88B3-E98446A84D17}">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C12 C14:C59</xm:sqref>
        </x14:conditionalFormatting>
      </x14:conditionalFormattings>
    </ext>
  </extLs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Tabelle2">
    <tabColor theme="7" tint="0.59999389629810485"/>
  </sheetPr>
  <dimension ref="A1:I14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44" customWidth="1"/>
    <col min="2" max="7" width="13.6640625" style="1204" customWidth="1"/>
    <col min="8" max="8" width="4.6640625" style="1204" customWidth="1"/>
    <col min="9" max="9" width="6.33203125" style="1205" customWidth="1"/>
    <col min="10" max="16384" width="11.44140625" style="1204"/>
  </cols>
  <sheetData>
    <row r="1" spans="1:9" s="1200" customFormat="1" ht="44.25" customHeight="1" x14ac:dyDescent="0.3">
      <c r="A1" s="236"/>
      <c r="B1" s="1197" t="str">
        <f ca="1">' '!A1594</f>
        <v>C L I M A M E T E R</v>
      </c>
      <c r="C1" s="1197"/>
      <c r="D1" s="1197"/>
      <c r="E1" s="1197"/>
      <c r="F1" s="1197"/>
      <c r="G1" s="1198"/>
      <c r="H1" s="1199"/>
      <c r="I1" s="1198"/>
    </row>
    <row r="2" spans="1:9" s="1200" customFormat="1" ht="0.9" customHeight="1" x14ac:dyDescent="0.3">
      <c r="A2" s="241"/>
      <c r="B2" s="1201"/>
      <c r="C2" s="1202"/>
      <c r="D2" s="1202"/>
      <c r="E2" s="1202"/>
      <c r="F2" s="1202"/>
      <c r="H2" s="1203"/>
    </row>
    <row r="3" spans="1:9" ht="21" customHeight="1" x14ac:dyDescent="0.3">
      <c r="A3" s="1201"/>
    </row>
    <row r="4" spans="1:9" ht="5.25" customHeight="1" x14ac:dyDescent="0.3"/>
    <row r="5" spans="1:9" ht="18.75" customHeight="1" x14ac:dyDescent="0.3">
      <c r="B5" s="1206" t="str">
        <f ca="1">' '!A1596</f>
        <v>1. Motivation de travail</v>
      </c>
      <c r="C5" s="1207"/>
      <c r="D5" s="1207"/>
      <c r="E5" s="1207"/>
      <c r="F5" s="1207"/>
      <c r="G5" s="1207"/>
      <c r="H5" s="1207"/>
      <c r="I5" s="1208" t="str">
        <f ca="1">' '!A1595</f>
        <v>Points</v>
      </c>
    </row>
    <row r="6" spans="1:9" ht="9" customHeight="1" x14ac:dyDescent="0.3">
      <c r="B6" s="1209"/>
      <c r="G6" s="1210"/>
      <c r="H6" s="1211"/>
      <c r="I6" s="1212"/>
    </row>
    <row r="7" spans="1:9" ht="14.1" customHeight="1" x14ac:dyDescent="0.3">
      <c r="B7" s="1213" t="str">
        <f ca="1">' '!A1597</f>
        <v>Mes tâches me motivent beaucoup</v>
      </c>
      <c r="G7" s="1210"/>
      <c r="I7" s="1214"/>
    </row>
    <row r="8" spans="1:9" ht="18" x14ac:dyDescent="0.35">
      <c r="B8" s="1215"/>
      <c r="C8" s="1216"/>
      <c r="D8" s="1217"/>
      <c r="E8" s="1218"/>
      <c r="F8" s="1219"/>
      <c r="G8" s="1220"/>
      <c r="H8" s="1221"/>
      <c r="I8" s="1222">
        <v>4</v>
      </c>
    </row>
    <row r="9" spans="1:9" ht="18" customHeight="1" x14ac:dyDescent="0.3">
      <c r="B9" s="1223"/>
      <c r="E9" s="1213"/>
      <c r="F9" s="1213"/>
      <c r="G9" s="1224" t="str">
        <f ca="1">' '!A1598</f>
        <v>Mes tâches ne me motivent pas du tout</v>
      </c>
      <c r="H9" s="1225"/>
      <c r="I9" s="1226"/>
    </row>
    <row r="10" spans="1:9" x14ac:dyDescent="0.3">
      <c r="B10" s="1227" t="str">
        <f ca="1">' '!A1599</f>
        <v>Remarques &amp; suggestions d’amélioration</v>
      </c>
      <c r="C10" s="1228"/>
      <c r="D10" s="1228"/>
      <c r="E10" s="1228"/>
      <c r="F10" s="1229"/>
      <c r="G10" s="1230"/>
      <c r="H10" s="1225"/>
      <c r="I10" s="1231"/>
    </row>
    <row r="11" spans="1:9" ht="39" customHeight="1" x14ac:dyDescent="0.3">
      <c r="B11" s="1734"/>
      <c r="C11" s="1734"/>
      <c r="D11" s="1734"/>
      <c r="E11" s="1734"/>
      <c r="F11" s="1734"/>
      <c r="G11" s="1734"/>
      <c r="H11" s="1232"/>
      <c r="I11" s="1231"/>
    </row>
    <row r="12" spans="1:9" ht="8.1" customHeight="1" x14ac:dyDescent="0.3">
      <c r="B12" s="1209"/>
      <c r="I12" s="1226"/>
    </row>
    <row r="13" spans="1:9" ht="18.75" customHeight="1" x14ac:dyDescent="0.3">
      <c r="B13" s="1206" t="str">
        <f ca="1">' '!A1600</f>
        <v>2.Charge de travail</v>
      </c>
      <c r="C13" s="1207"/>
      <c r="D13" s="1207"/>
      <c r="E13" s="1207"/>
      <c r="F13" s="1207"/>
      <c r="G13" s="1207"/>
      <c r="H13" s="1207"/>
      <c r="I13" s="1233"/>
    </row>
    <row r="14" spans="1:9" ht="9" customHeight="1" x14ac:dyDescent="0.3">
      <c r="B14" s="1209"/>
      <c r="G14" s="1210"/>
      <c r="H14" s="1211"/>
      <c r="I14" s="1234"/>
    </row>
    <row r="15" spans="1:9" ht="14.1" customHeight="1" x14ac:dyDescent="0.3">
      <c r="B15" s="1213" t="str">
        <f ca="1">' '!A1601</f>
        <v>J’ai assez de réserve pour faire des travaux imprévisibles</v>
      </c>
      <c r="G15" s="1210"/>
      <c r="I15" s="1235"/>
    </row>
    <row r="16" spans="1:9" ht="18" x14ac:dyDescent="0.35">
      <c r="B16" s="1215"/>
      <c r="C16" s="1216"/>
      <c r="D16" s="1217"/>
      <c r="E16" s="1218"/>
      <c r="F16" s="1219"/>
      <c r="G16" s="1220"/>
      <c r="H16" s="1221"/>
      <c r="I16" s="1222">
        <v>3</v>
      </c>
    </row>
    <row r="17" spans="2:9" ht="18" customHeight="1" x14ac:dyDescent="0.3">
      <c r="B17" s="1223"/>
      <c r="E17" s="1213"/>
      <c r="F17" s="1213"/>
      <c r="G17" s="1224" t="str">
        <f ca="1">' '!A1602</f>
        <v>Pour le moment je ne peux pas exécuter tous les travaux dans les délais</v>
      </c>
      <c r="H17" s="1225"/>
      <c r="I17" s="1226"/>
    </row>
    <row r="18" spans="2:9" x14ac:dyDescent="0.3">
      <c r="B18" s="1227" t="str">
        <f ca="1">$B$10</f>
        <v>Remarques &amp; suggestions d’amélioration</v>
      </c>
      <c r="C18" s="1228"/>
      <c r="D18" s="1228"/>
      <c r="E18" s="1228"/>
      <c r="F18" s="1229"/>
      <c r="G18" s="1230"/>
      <c r="H18" s="1225"/>
      <c r="I18" s="1231"/>
    </row>
    <row r="19" spans="2:9" ht="39" customHeight="1" x14ac:dyDescent="0.3">
      <c r="B19" s="1734"/>
      <c r="C19" s="1734"/>
      <c r="D19" s="1734"/>
      <c r="E19" s="1734"/>
      <c r="F19" s="1734"/>
      <c r="G19" s="1734"/>
      <c r="H19" s="1232"/>
      <c r="I19" s="1231"/>
    </row>
    <row r="20" spans="2:9" ht="8.1" customHeight="1" x14ac:dyDescent="0.3">
      <c r="B20" s="1209"/>
      <c r="I20" s="1226"/>
    </row>
    <row r="21" spans="2:9" ht="18.75" customHeight="1" x14ac:dyDescent="0.3">
      <c r="B21" s="1206" t="str">
        <f ca="1">' '!A1603</f>
        <v>3. Développement - Formation continue</v>
      </c>
      <c r="C21" s="1207"/>
      <c r="D21" s="1207"/>
      <c r="E21" s="1207"/>
      <c r="F21" s="1207"/>
      <c r="G21" s="1207"/>
      <c r="H21" s="1207"/>
      <c r="I21" s="1233"/>
    </row>
    <row r="22" spans="2:9" ht="9" customHeight="1" x14ac:dyDescent="0.3">
      <c r="B22" s="1209"/>
      <c r="G22" s="1210"/>
      <c r="H22" s="1211"/>
      <c r="I22" s="1234"/>
    </row>
    <row r="23" spans="2:9" ht="14.1" customHeight="1" x14ac:dyDescent="0.3">
      <c r="B23" s="1213" t="str">
        <f ca="1">' '!A1604</f>
        <v>L'entreprise me donne toutes les possibilités  de me perfectionner</v>
      </c>
      <c r="G23" s="1210"/>
      <c r="I23" s="1235"/>
    </row>
    <row r="24" spans="2:9" ht="18" x14ac:dyDescent="0.35">
      <c r="B24" s="1215"/>
      <c r="C24" s="1216"/>
      <c r="D24" s="1217"/>
      <c r="E24" s="1218"/>
      <c r="F24" s="1219"/>
      <c r="G24" s="1220"/>
      <c r="H24" s="1221"/>
      <c r="I24" s="1222">
        <v>2</v>
      </c>
    </row>
    <row r="25" spans="2:9" ht="18" customHeight="1" x14ac:dyDescent="0.3">
      <c r="B25" s="1223"/>
      <c r="E25" s="1213"/>
      <c r="F25" s="1213"/>
      <c r="G25" s="1224" t="str">
        <f ca="1">' '!A1605</f>
        <v>L'entreprise ne me permet pas de me perfectionner</v>
      </c>
      <c r="H25" s="1225"/>
      <c r="I25" s="1226"/>
    </row>
    <row r="26" spans="2:9" x14ac:dyDescent="0.3">
      <c r="B26" s="1227" t="str">
        <f ca="1">$B$10</f>
        <v>Remarques &amp; suggestions d’amélioration</v>
      </c>
      <c r="C26" s="1228"/>
      <c r="D26" s="1228"/>
      <c r="E26" s="1228"/>
      <c r="F26" s="1229"/>
      <c r="G26" s="1230"/>
      <c r="H26" s="1225"/>
      <c r="I26" s="1231"/>
    </row>
    <row r="27" spans="2:9" ht="39" customHeight="1" x14ac:dyDescent="0.3">
      <c r="B27" s="1734"/>
      <c r="C27" s="1734"/>
      <c r="D27" s="1734"/>
      <c r="E27" s="1734"/>
      <c r="F27" s="1734"/>
      <c r="G27" s="1734"/>
      <c r="H27" s="1232"/>
      <c r="I27" s="1231"/>
    </row>
    <row r="28" spans="2:9" ht="8.1" customHeight="1" x14ac:dyDescent="0.3">
      <c r="B28" s="1209"/>
      <c r="I28" s="1226"/>
    </row>
    <row r="29" spans="2:9" ht="18.75" customHeight="1" x14ac:dyDescent="0.3">
      <c r="B29" s="1206" t="str">
        <f ca="1">' '!A1606</f>
        <v>4. Infrastructure</v>
      </c>
      <c r="C29" s="1207"/>
      <c r="D29" s="1207"/>
      <c r="E29" s="1207"/>
      <c r="F29" s="1207"/>
      <c r="G29" s="1207"/>
      <c r="H29" s="1207"/>
      <c r="I29" s="1233"/>
    </row>
    <row r="30" spans="2:9" ht="9" customHeight="1" x14ac:dyDescent="0.3">
      <c r="B30" s="1209"/>
      <c r="G30" s="1210"/>
      <c r="H30" s="1211"/>
      <c r="I30" s="1234"/>
    </row>
    <row r="31" spans="2:9" ht="14.1" customHeight="1" x14ac:dyDescent="0.3">
      <c r="B31" s="1213" t="str">
        <f ca="1">' '!A1607</f>
        <v>L’infrastructure que j’ai à disposition est parfaite</v>
      </c>
      <c r="G31" s="1210"/>
      <c r="I31" s="1235"/>
    </row>
    <row r="32" spans="2:9" ht="18" x14ac:dyDescent="0.35">
      <c r="B32" s="1215"/>
      <c r="C32" s="1216"/>
      <c r="D32" s="1217"/>
      <c r="E32" s="1218"/>
      <c r="F32" s="1219"/>
      <c r="G32" s="1220"/>
      <c r="H32" s="1221"/>
      <c r="I32" s="1222">
        <v>2</v>
      </c>
    </row>
    <row r="33" spans="2:9" ht="18" customHeight="1" x14ac:dyDescent="0.3">
      <c r="B33" s="1223"/>
      <c r="E33" s="1213"/>
      <c r="F33" s="1213"/>
      <c r="G33" s="1224" t="str">
        <f ca="1">' '!A1608</f>
        <v>Avec l’infrastructure actuelle je ne peux pas exécuter mon travail</v>
      </c>
      <c r="H33" s="1225"/>
      <c r="I33" s="1226"/>
    </row>
    <row r="34" spans="2:9" x14ac:dyDescent="0.3">
      <c r="B34" s="1227" t="str">
        <f ca="1">$B$10</f>
        <v>Remarques &amp; suggestions d’amélioration</v>
      </c>
      <c r="C34" s="1228"/>
      <c r="D34" s="1228"/>
      <c r="E34" s="1228"/>
      <c r="F34" s="1229"/>
      <c r="G34" s="1230"/>
      <c r="H34" s="1225"/>
      <c r="I34" s="1231"/>
    </row>
    <row r="35" spans="2:9" ht="39" customHeight="1" x14ac:dyDescent="0.3">
      <c r="B35" s="1734"/>
      <c r="C35" s="1734"/>
      <c r="D35" s="1734"/>
      <c r="E35" s="1734"/>
      <c r="F35" s="1734"/>
      <c r="G35" s="1734"/>
      <c r="H35" s="1232"/>
      <c r="I35" s="1231"/>
    </row>
    <row r="36" spans="2:9" ht="8.1" customHeight="1" x14ac:dyDescent="0.3">
      <c r="B36" s="1209"/>
      <c r="I36" s="1226"/>
    </row>
    <row r="37" spans="2:9" ht="18.75" customHeight="1" x14ac:dyDescent="0.3">
      <c r="B37" s="1206" t="str">
        <f ca="1">' '!A1609</f>
        <v>5. Collaboration</v>
      </c>
      <c r="C37" s="1207"/>
      <c r="D37" s="1207"/>
      <c r="E37" s="1207"/>
      <c r="F37" s="1207"/>
      <c r="G37" s="1207"/>
      <c r="H37" s="1207"/>
      <c r="I37" s="1233"/>
    </row>
    <row r="38" spans="2:9" ht="9" customHeight="1" x14ac:dyDescent="0.3">
      <c r="B38" s="1209"/>
      <c r="G38" s="1210"/>
      <c r="H38" s="1211"/>
      <c r="I38" s="1234"/>
    </row>
    <row r="39" spans="2:9" ht="14.1" customHeight="1" x14ac:dyDescent="0.3">
      <c r="B39" s="1213" t="str">
        <f ca="1">' '!A1610</f>
        <v>La collaboration avec mes collègues est parfaite</v>
      </c>
      <c r="G39" s="1210"/>
      <c r="I39" s="1235"/>
    </row>
    <row r="40" spans="2:9" ht="18" x14ac:dyDescent="0.35">
      <c r="B40" s="1215"/>
      <c r="C40" s="1216"/>
      <c r="D40" s="1217"/>
      <c r="E40" s="1218"/>
      <c r="F40" s="1219"/>
      <c r="G40" s="1220"/>
      <c r="H40" s="1221"/>
      <c r="I40" s="1222">
        <v>5</v>
      </c>
    </row>
    <row r="41" spans="2:9" ht="18" customHeight="1" x14ac:dyDescent="0.3">
      <c r="B41" s="1223"/>
      <c r="E41" s="1213"/>
      <c r="F41" s="1213"/>
      <c r="G41" s="1224" t="str">
        <f ca="1">' '!A1611</f>
        <v>La collaboration avec mes collègues ne va pas du tout</v>
      </c>
      <c r="H41" s="1225"/>
      <c r="I41" s="1226"/>
    </row>
    <row r="42" spans="2:9" x14ac:dyDescent="0.3">
      <c r="B42" s="1227" t="str">
        <f ca="1">$B$10</f>
        <v>Remarques &amp; suggestions d’amélioration</v>
      </c>
      <c r="C42" s="1228"/>
      <c r="D42" s="1228"/>
      <c r="E42" s="1228"/>
      <c r="F42" s="1229"/>
      <c r="G42" s="1230"/>
      <c r="H42" s="1225"/>
      <c r="I42" s="1231"/>
    </row>
    <row r="43" spans="2:9" ht="39" customHeight="1" x14ac:dyDescent="0.3">
      <c r="B43" s="1734"/>
      <c r="C43" s="1734"/>
      <c r="D43" s="1734"/>
      <c r="E43" s="1734"/>
      <c r="F43" s="1734"/>
      <c r="G43" s="1734"/>
      <c r="H43" s="1232"/>
      <c r="I43" s="1231"/>
    </row>
    <row r="44" spans="2:9" ht="8.1" customHeight="1" x14ac:dyDescent="0.3">
      <c r="B44" s="1209"/>
      <c r="I44" s="1226"/>
    </row>
    <row r="45" spans="2:9" ht="18.75" customHeight="1" x14ac:dyDescent="0.3">
      <c r="B45" s="1206" t="str">
        <f ca="1">' '!A1612</f>
        <v>6. Reconnaissance de mon travail</v>
      </c>
      <c r="C45" s="1207"/>
      <c r="D45" s="1207"/>
      <c r="E45" s="1207"/>
      <c r="F45" s="1207"/>
      <c r="G45" s="1207"/>
      <c r="H45" s="1207"/>
      <c r="I45" s="1233"/>
    </row>
    <row r="46" spans="2:9" ht="9" customHeight="1" x14ac:dyDescent="0.3">
      <c r="B46" s="1209"/>
      <c r="G46" s="1210"/>
      <c r="H46" s="1211"/>
      <c r="I46" s="1234"/>
    </row>
    <row r="47" spans="2:9" ht="14.1" customHeight="1" x14ac:dyDescent="0.3">
      <c r="B47" s="1213" t="str">
        <f ca="1">' '!A1613</f>
        <v>Mon travail est beaucoup apprécié/reconnu</v>
      </c>
      <c r="G47" s="1210"/>
      <c r="I47" s="1235"/>
    </row>
    <row r="48" spans="2:9" ht="18" x14ac:dyDescent="0.35">
      <c r="B48" s="1215"/>
      <c r="C48" s="1216"/>
      <c r="D48" s="1217"/>
      <c r="E48" s="1218"/>
      <c r="F48" s="1219"/>
      <c r="G48" s="1220"/>
      <c r="H48" s="1221"/>
      <c r="I48" s="1222">
        <v>3</v>
      </c>
    </row>
    <row r="49" spans="2:9" ht="18" customHeight="1" x14ac:dyDescent="0.3">
      <c r="B49" s="1223"/>
      <c r="E49" s="1213"/>
      <c r="F49" s="1213"/>
      <c r="G49" s="1224" t="str">
        <f ca="1">' '!A1614</f>
        <v>Mon travail n’est pas du tout reconnu</v>
      </c>
      <c r="H49" s="1225"/>
      <c r="I49" s="1226"/>
    </row>
    <row r="50" spans="2:9" x14ac:dyDescent="0.3">
      <c r="B50" s="1227" t="str">
        <f ca="1">$B$10</f>
        <v>Remarques &amp; suggestions d’amélioration</v>
      </c>
      <c r="C50" s="1228"/>
      <c r="D50" s="1228"/>
      <c r="E50" s="1228"/>
      <c r="F50" s="1229"/>
      <c r="G50" s="1230"/>
      <c r="H50" s="1225"/>
      <c r="I50" s="1231"/>
    </row>
    <row r="51" spans="2:9" ht="39" customHeight="1" x14ac:dyDescent="0.3">
      <c r="B51" s="1734"/>
      <c r="C51" s="1734"/>
      <c r="D51" s="1734"/>
      <c r="E51" s="1734"/>
      <c r="F51" s="1734"/>
      <c r="G51" s="1734"/>
      <c r="H51" s="1232"/>
      <c r="I51" s="1231"/>
    </row>
    <row r="52" spans="2:9" ht="8.1" customHeight="1" x14ac:dyDescent="0.3">
      <c r="B52" s="1209"/>
      <c r="I52" s="1226"/>
    </row>
    <row r="53" spans="2:9" ht="18.75" customHeight="1" x14ac:dyDescent="0.3">
      <c r="B53" s="1206" t="str">
        <f ca="1">' '!A1615</f>
        <v xml:space="preserve">7. Informations </v>
      </c>
      <c r="C53" s="1207"/>
      <c r="D53" s="1207"/>
      <c r="E53" s="1207"/>
      <c r="F53" s="1207"/>
      <c r="G53" s="1207"/>
      <c r="H53" s="1207"/>
      <c r="I53" s="1233"/>
    </row>
    <row r="54" spans="2:9" ht="9" customHeight="1" x14ac:dyDescent="0.3">
      <c r="B54" s="1209"/>
      <c r="G54" s="1210"/>
      <c r="H54" s="1211"/>
      <c r="I54" s="1234"/>
    </row>
    <row r="55" spans="2:9" ht="14.1" customHeight="1" x14ac:dyDescent="0.3">
      <c r="B55" s="1213" t="str">
        <f ca="1">' '!A1616</f>
        <v>J’ai toutes les informations nécessaires pour mener à bien mon travail</v>
      </c>
      <c r="G55" s="1210"/>
      <c r="I55" s="1235"/>
    </row>
    <row r="56" spans="2:9" ht="18" x14ac:dyDescent="0.35">
      <c r="B56" s="1215"/>
      <c r="C56" s="1216"/>
      <c r="D56" s="1217"/>
      <c r="E56" s="1218"/>
      <c r="F56" s="1219"/>
      <c r="G56" s="1220"/>
      <c r="H56" s="1221"/>
      <c r="I56" s="1222">
        <v>4</v>
      </c>
    </row>
    <row r="57" spans="2:9" ht="18" customHeight="1" x14ac:dyDescent="0.3">
      <c r="B57" s="1223"/>
      <c r="E57" s="1213"/>
      <c r="F57" s="1213"/>
      <c r="G57" s="1224" t="str">
        <f ca="1">' '!A1617</f>
        <v>Je n’ai pas du tout les informations nécessaires pour faire mon travail</v>
      </c>
      <c r="H57" s="1225"/>
      <c r="I57" s="1226"/>
    </row>
    <row r="58" spans="2:9" x14ac:dyDescent="0.3">
      <c r="B58" s="1227" t="str">
        <f ca="1">$B$10</f>
        <v>Remarques &amp; suggestions d’amélioration</v>
      </c>
      <c r="C58" s="1228"/>
      <c r="D58" s="1228"/>
      <c r="E58" s="1228"/>
      <c r="F58" s="1229"/>
      <c r="G58" s="1230"/>
      <c r="H58" s="1225"/>
      <c r="I58" s="1231"/>
    </row>
    <row r="59" spans="2:9" ht="39" customHeight="1" x14ac:dyDescent="0.3">
      <c r="B59" s="1734"/>
      <c r="C59" s="1734"/>
      <c r="D59" s="1734"/>
      <c r="E59" s="1734"/>
      <c r="F59" s="1734"/>
      <c r="G59" s="1734"/>
      <c r="H59" s="1232"/>
      <c r="I59" s="1231"/>
    </row>
    <row r="60" spans="2:9" ht="8.1" customHeight="1" x14ac:dyDescent="0.3">
      <c r="B60" s="1209"/>
      <c r="I60" s="1226"/>
    </row>
    <row r="61" spans="2:9" ht="18.75" customHeight="1" x14ac:dyDescent="0.3">
      <c r="B61" s="1206" t="str">
        <f ca="1">' '!A1618</f>
        <v>8. Conduite du personnel</v>
      </c>
      <c r="C61" s="1207"/>
      <c r="D61" s="1207"/>
      <c r="E61" s="1207"/>
      <c r="F61" s="1207"/>
      <c r="G61" s="1207"/>
      <c r="H61" s="1207"/>
      <c r="I61" s="1233"/>
    </row>
    <row r="62" spans="2:9" ht="9" customHeight="1" x14ac:dyDescent="0.3">
      <c r="B62" s="1209"/>
      <c r="G62" s="1210"/>
      <c r="H62" s="1211"/>
      <c r="I62" s="1234"/>
    </row>
    <row r="63" spans="2:9" ht="14.1" customHeight="1" x14ac:dyDescent="0.3">
      <c r="B63" s="1213" t="str">
        <f ca="1">' '!A1619</f>
        <v>Je suis très satisfait avec la conduite du personnel de mon supérieur</v>
      </c>
      <c r="G63" s="1210"/>
      <c r="I63" s="1235"/>
    </row>
    <row r="64" spans="2:9" ht="18" x14ac:dyDescent="0.35">
      <c r="B64" s="1215"/>
      <c r="C64" s="1216"/>
      <c r="D64" s="1217"/>
      <c r="E64" s="1218"/>
      <c r="F64" s="1219"/>
      <c r="G64" s="1220"/>
      <c r="H64" s="1221"/>
      <c r="I64" s="1222">
        <v>4</v>
      </c>
    </row>
    <row r="65" spans="2:9" ht="18" customHeight="1" x14ac:dyDescent="0.3">
      <c r="B65" s="1223"/>
      <c r="E65" s="1213"/>
      <c r="F65" s="1213"/>
      <c r="G65" s="1224" t="str">
        <f ca="1">' '!A1620</f>
        <v>Je ne suis pas du tout content avec la conduite du personnel de mon supérieur</v>
      </c>
      <c r="H65" s="1225"/>
      <c r="I65" s="1226"/>
    </row>
    <row r="66" spans="2:9" x14ac:dyDescent="0.3">
      <c r="B66" s="1227" t="str">
        <f ca="1">$B$10</f>
        <v>Remarques &amp; suggestions d’amélioration</v>
      </c>
      <c r="C66" s="1228"/>
      <c r="D66" s="1228"/>
      <c r="E66" s="1228"/>
      <c r="F66" s="1229"/>
      <c r="G66" s="1230"/>
      <c r="H66" s="1225"/>
      <c r="I66" s="1231"/>
    </row>
    <row r="67" spans="2:9" ht="39" customHeight="1" x14ac:dyDescent="0.3">
      <c r="B67" s="1734"/>
      <c r="C67" s="1734"/>
      <c r="D67" s="1734"/>
      <c r="E67" s="1734"/>
      <c r="F67" s="1734"/>
      <c r="G67" s="1734"/>
      <c r="H67" s="1232"/>
      <c r="I67" s="1231"/>
    </row>
    <row r="68" spans="2:9" ht="8.1" customHeight="1" x14ac:dyDescent="0.3">
      <c r="B68" s="1209"/>
      <c r="I68" s="1226"/>
    </row>
    <row r="69" spans="2:9" ht="18.75" customHeight="1" x14ac:dyDescent="0.3">
      <c r="B69" s="1206" t="str">
        <f ca="1">' '!A1621</f>
        <v>9. Ambiance de travail</v>
      </c>
      <c r="C69" s="1207"/>
      <c r="D69" s="1207"/>
      <c r="E69" s="1207"/>
      <c r="F69" s="1207"/>
      <c r="G69" s="1207"/>
      <c r="H69" s="1207"/>
      <c r="I69" s="1233"/>
    </row>
    <row r="70" spans="2:9" ht="9" customHeight="1" x14ac:dyDescent="0.3">
      <c r="B70" s="1209"/>
      <c r="G70" s="1210"/>
      <c r="H70" s="1211"/>
      <c r="I70" s="1234"/>
    </row>
    <row r="71" spans="2:9" ht="14.1" customHeight="1" x14ac:dyDescent="0.3">
      <c r="B71" s="1213" t="str">
        <f ca="1">' '!A1622</f>
        <v>L’ambiance de travail est très agréable</v>
      </c>
      <c r="G71" s="1210"/>
      <c r="I71" s="1235"/>
    </row>
    <row r="72" spans="2:9" ht="18" x14ac:dyDescent="0.35">
      <c r="B72" s="1215"/>
      <c r="C72" s="1216"/>
      <c r="D72" s="1217"/>
      <c r="E72" s="1218"/>
      <c r="F72" s="1219"/>
      <c r="G72" s="1220"/>
      <c r="H72" s="1221"/>
      <c r="I72" s="1222">
        <v>4</v>
      </c>
    </row>
    <row r="73" spans="2:9" ht="18" customHeight="1" x14ac:dyDescent="0.3">
      <c r="B73" s="1223"/>
      <c r="E73" s="1213"/>
      <c r="F73" s="1213"/>
      <c r="G73" s="1224" t="str">
        <f ca="1">' '!A1623</f>
        <v>L’ambiance de travail est très mauvaise</v>
      </c>
      <c r="H73" s="1225"/>
      <c r="I73" s="1226"/>
    </row>
    <row r="74" spans="2:9" x14ac:dyDescent="0.3">
      <c r="B74" s="1227" t="str">
        <f ca="1">$B$10</f>
        <v>Remarques &amp; suggestions d’amélioration</v>
      </c>
      <c r="C74" s="1228"/>
      <c r="D74" s="1228"/>
      <c r="E74" s="1228"/>
      <c r="F74" s="1229"/>
      <c r="G74" s="1230"/>
      <c r="H74" s="1225"/>
      <c r="I74" s="1231"/>
    </row>
    <row r="75" spans="2:9" ht="39" customHeight="1" x14ac:dyDescent="0.3">
      <c r="B75" s="1734"/>
      <c r="C75" s="1734"/>
      <c r="D75" s="1734"/>
      <c r="E75" s="1734"/>
      <c r="F75" s="1734"/>
      <c r="G75" s="1734"/>
      <c r="H75" s="1232"/>
      <c r="I75" s="1231"/>
    </row>
    <row r="76" spans="2:9" ht="8.1" customHeight="1" x14ac:dyDescent="0.3">
      <c r="B76" s="1209"/>
      <c r="I76" s="1226"/>
    </row>
    <row r="77" spans="2:9" ht="18.75" customHeight="1" x14ac:dyDescent="0.3">
      <c r="B77" s="1206" t="str">
        <f ca="1">' '!A1624</f>
        <v>10. Satisfaction avec mon travail</v>
      </c>
      <c r="C77" s="1207"/>
      <c r="D77" s="1207"/>
      <c r="E77" s="1207"/>
      <c r="F77" s="1207"/>
      <c r="G77" s="1207"/>
      <c r="H77" s="1207"/>
      <c r="I77" s="1233"/>
    </row>
    <row r="78" spans="2:9" ht="9" customHeight="1" x14ac:dyDescent="0.3">
      <c r="B78" s="1209"/>
      <c r="G78" s="1210"/>
      <c r="H78" s="1211"/>
      <c r="I78" s="1234"/>
    </row>
    <row r="79" spans="2:9" ht="14.1" customHeight="1" x14ac:dyDescent="0.3">
      <c r="B79" s="1213" t="str">
        <f ca="1">' '!A1625</f>
        <v>Je suis très satisfait avec mon travail actuel</v>
      </c>
      <c r="G79" s="1210"/>
      <c r="I79" s="1235"/>
    </row>
    <row r="80" spans="2:9" ht="18" x14ac:dyDescent="0.35">
      <c r="B80" s="1215"/>
      <c r="C80" s="1216"/>
      <c r="D80" s="1217"/>
      <c r="E80" s="1218"/>
      <c r="F80" s="1219"/>
      <c r="G80" s="1220"/>
      <c r="H80" s="1221"/>
      <c r="I80" s="1222">
        <v>3</v>
      </c>
    </row>
    <row r="81" spans="2:9" ht="18" customHeight="1" x14ac:dyDescent="0.3">
      <c r="B81" s="1223"/>
      <c r="E81" s="1213"/>
      <c r="F81" s="1213"/>
      <c r="G81" s="1224" t="str">
        <f ca="1">' '!A1626</f>
        <v>Je ne suis pas du tout satisfait avec mon travail actuel</v>
      </c>
      <c r="H81" s="1225"/>
    </row>
    <row r="82" spans="2:9" x14ac:dyDescent="0.3">
      <c r="B82" s="1227" t="str">
        <f ca="1">$B$10</f>
        <v>Remarques &amp; suggestions d’amélioration</v>
      </c>
      <c r="C82" s="1228"/>
      <c r="D82" s="1228"/>
      <c r="E82" s="1228"/>
      <c r="F82" s="1229"/>
      <c r="G82" s="1230"/>
      <c r="H82" s="1225"/>
      <c r="I82" s="1236"/>
    </row>
    <row r="83" spans="2:9" ht="39" customHeight="1" x14ac:dyDescent="0.3">
      <c r="B83" s="1734"/>
      <c r="C83" s="1734"/>
      <c r="D83" s="1734"/>
      <c r="E83" s="1734"/>
      <c r="F83" s="1734"/>
      <c r="G83" s="1734"/>
      <c r="H83" s="1232"/>
      <c r="I83" s="1236"/>
    </row>
    <row r="84" spans="2:9" ht="8.1" customHeight="1" x14ac:dyDescent="0.3">
      <c r="B84" s="1209"/>
    </row>
    <row r="86" spans="2:9" x14ac:dyDescent="0.3">
      <c r="B86" s="1237"/>
      <c r="C86" s="1237"/>
      <c r="D86" s="1237"/>
      <c r="E86" s="1237"/>
      <c r="F86" s="1237"/>
      <c r="G86" s="1237"/>
      <c r="I86" s="1238"/>
    </row>
    <row r="87" spans="2:9" x14ac:dyDescent="0.3">
      <c r="B87" s="1237"/>
      <c r="C87" s="1237"/>
      <c r="D87" s="1237"/>
      <c r="E87" s="1237"/>
      <c r="F87" s="1237"/>
      <c r="G87" s="1237"/>
      <c r="I87" s="1238"/>
    </row>
    <row r="88" spans="2:9" ht="18.75" customHeight="1" x14ac:dyDescent="0.3">
      <c r="B88" s="1239" t="str">
        <f ca="1">' '!A1627</f>
        <v>Résumé</v>
      </c>
      <c r="C88" s="1240"/>
      <c r="D88" s="1240"/>
      <c r="E88" s="1240"/>
      <c r="F88" s="1240"/>
      <c r="G88" s="1240"/>
      <c r="H88" s="1240"/>
      <c r="I88" s="1241"/>
    </row>
    <row r="89" spans="2:9" ht="9.75" customHeight="1" x14ac:dyDescent="0.3">
      <c r="I89" s="1204"/>
    </row>
    <row r="90" spans="2:9" x14ac:dyDescent="0.3">
      <c r="B90" s="1242" t="str">
        <f ca="1">B77</f>
        <v>10. Satisfaction avec mon travail</v>
      </c>
      <c r="C90" s="1243"/>
      <c r="D90" s="1243"/>
      <c r="E90" s="1244"/>
      <c r="F90" s="1243"/>
      <c r="G90" s="1243"/>
      <c r="H90" s="1244"/>
      <c r="I90" s="1245">
        <f>I80</f>
        <v>3</v>
      </c>
    </row>
    <row r="91" spans="2:9" x14ac:dyDescent="0.3">
      <c r="B91" s="1246" t="str">
        <f ca="1">B69</f>
        <v>9. Ambiance de travail</v>
      </c>
      <c r="C91" s="1247"/>
      <c r="D91" s="1247"/>
      <c r="E91" s="1248"/>
      <c r="F91" s="1247"/>
      <c r="G91" s="1247"/>
      <c r="H91" s="1248"/>
      <c r="I91" s="1245">
        <f>I72</f>
        <v>4</v>
      </c>
    </row>
    <row r="92" spans="2:9" x14ac:dyDescent="0.3">
      <c r="B92" s="1246" t="str">
        <f ca="1">B61</f>
        <v>8. Conduite du personnel</v>
      </c>
      <c r="C92" s="1247"/>
      <c r="D92" s="1247"/>
      <c r="E92" s="1248"/>
      <c r="F92" s="1247"/>
      <c r="G92" s="1247"/>
      <c r="H92" s="1248"/>
      <c r="I92" s="1245">
        <f>I64</f>
        <v>4</v>
      </c>
    </row>
    <row r="93" spans="2:9" x14ac:dyDescent="0.3">
      <c r="B93" s="1246" t="str">
        <f ca="1">B53</f>
        <v xml:space="preserve">7. Informations </v>
      </c>
      <c r="C93" s="1247"/>
      <c r="D93" s="1247"/>
      <c r="E93" s="1248"/>
      <c r="F93" s="1247"/>
      <c r="G93" s="1247"/>
      <c r="H93" s="1248"/>
      <c r="I93" s="1245">
        <f>I56</f>
        <v>4</v>
      </c>
    </row>
    <row r="94" spans="2:9" x14ac:dyDescent="0.3">
      <c r="B94" s="1246" t="str">
        <f ca="1">B45</f>
        <v>6. Reconnaissance de mon travail</v>
      </c>
      <c r="C94" s="1247"/>
      <c r="D94" s="1247"/>
      <c r="E94" s="1248"/>
      <c r="F94" s="1247"/>
      <c r="G94" s="1247"/>
      <c r="H94" s="1248"/>
      <c r="I94" s="1245">
        <f>I48</f>
        <v>3</v>
      </c>
    </row>
    <row r="95" spans="2:9" x14ac:dyDescent="0.3">
      <c r="B95" s="1246" t="str">
        <f ca="1">B37</f>
        <v>5. Collaboration</v>
      </c>
      <c r="C95" s="1247"/>
      <c r="D95" s="1247"/>
      <c r="E95" s="1248"/>
      <c r="F95" s="1247"/>
      <c r="G95" s="1247"/>
      <c r="H95" s="1248"/>
      <c r="I95" s="1245">
        <f>I40</f>
        <v>5</v>
      </c>
    </row>
    <row r="96" spans="2:9" x14ac:dyDescent="0.3">
      <c r="B96" s="1246" t="str">
        <f ca="1">B29</f>
        <v>4. Infrastructure</v>
      </c>
      <c r="C96" s="1247"/>
      <c r="D96" s="1247"/>
      <c r="E96" s="1248"/>
      <c r="F96" s="1247"/>
      <c r="G96" s="1247"/>
      <c r="H96" s="1248"/>
      <c r="I96" s="1245">
        <f>I32</f>
        <v>2</v>
      </c>
    </row>
    <row r="97" spans="1:9" x14ac:dyDescent="0.3">
      <c r="B97" s="1246" t="str">
        <f ca="1">B21</f>
        <v>3. Développement - Formation continue</v>
      </c>
      <c r="C97" s="1247"/>
      <c r="D97" s="1247"/>
      <c r="E97" s="1248"/>
      <c r="F97" s="1247"/>
      <c r="G97" s="1247"/>
      <c r="H97" s="1248"/>
      <c r="I97" s="1245">
        <f>I24</f>
        <v>2</v>
      </c>
    </row>
    <row r="98" spans="1:9" x14ac:dyDescent="0.3">
      <c r="B98" s="1246" t="str">
        <f ca="1">B13</f>
        <v>2.Charge de travail</v>
      </c>
      <c r="C98" s="1247"/>
      <c r="D98" s="1247"/>
      <c r="E98" s="1248"/>
      <c r="F98" s="1247"/>
      <c r="G98" s="1247"/>
      <c r="H98" s="1248"/>
      <c r="I98" s="1245">
        <f>I16</f>
        <v>3</v>
      </c>
    </row>
    <row r="99" spans="1:9" x14ac:dyDescent="0.3">
      <c r="B99" s="1246" t="str">
        <f ca="1">B5</f>
        <v>1. Motivation de travail</v>
      </c>
      <c r="C99" s="1247"/>
      <c r="D99" s="1247"/>
      <c r="E99" s="1248"/>
      <c r="F99" s="1247"/>
      <c r="G99" s="1247"/>
      <c r="H99" s="1248"/>
      <c r="I99" s="1245">
        <f>I8</f>
        <v>4</v>
      </c>
    </row>
    <row r="100" spans="1:9" x14ac:dyDescent="0.3">
      <c r="B100" s="1249" t="str">
        <f ca="1">' '!A1628</f>
        <v>Moyenne</v>
      </c>
      <c r="C100" s="1250"/>
      <c r="D100" s="1250"/>
      <c r="E100" s="1251"/>
      <c r="F100" s="1250"/>
      <c r="G100" s="1250"/>
      <c r="H100" s="1251"/>
      <c r="I100" s="1252">
        <f>AVERAGE(I90:I99)</f>
        <v>3.4</v>
      </c>
    </row>
    <row r="105" spans="1:9" ht="39" customHeight="1" x14ac:dyDescent="0.3"/>
    <row r="106" spans="1:9" ht="18.75" customHeight="1" x14ac:dyDescent="0.3">
      <c r="B106" s="1206" t="str">
        <f ca="1">' '!A1629</f>
        <v>Évolution (Moyenne)</v>
      </c>
      <c r="C106" s="1207"/>
      <c r="D106" s="1207"/>
      <c r="E106" s="1207"/>
      <c r="F106" s="1207"/>
      <c r="G106" s="1207"/>
      <c r="H106" s="1733">
        <v>2014</v>
      </c>
      <c r="I106" s="1733"/>
    </row>
    <row r="108" spans="1:9" ht="0.9" customHeight="1" x14ac:dyDescent="0.3">
      <c r="A108" s="264"/>
    </row>
    <row r="109" spans="1:9" s="1209" customFormat="1" ht="21" customHeight="1" x14ac:dyDescent="0.3">
      <c r="A109" s="1253"/>
      <c r="B109" s="1254" t="str">
        <f ca="1">' '!A1630</f>
        <v>Janvier</v>
      </c>
      <c r="C109" s="1255">
        <v>4.5</v>
      </c>
      <c r="I109" s="1256"/>
    </row>
    <row r="110" spans="1:9" s="1209" customFormat="1" ht="21" customHeight="1" x14ac:dyDescent="0.3">
      <c r="A110" s="1253"/>
      <c r="B110" s="1257" t="str">
        <f ca="1">' '!A1631</f>
        <v>Février</v>
      </c>
      <c r="C110" s="1255"/>
      <c r="I110" s="1256"/>
    </row>
    <row r="111" spans="1:9" s="1209" customFormat="1" ht="21" customHeight="1" x14ac:dyDescent="0.3">
      <c r="A111" s="1253"/>
      <c r="B111" s="1258" t="str">
        <f ca="1">' '!A1632</f>
        <v>Mars</v>
      </c>
      <c r="C111" s="1259"/>
      <c r="I111" s="1256"/>
    </row>
    <row r="112" spans="1:9" s="1209" customFormat="1" ht="21" customHeight="1" x14ac:dyDescent="0.3">
      <c r="A112" s="1253"/>
      <c r="B112" s="1257" t="str">
        <f ca="1">' '!A1633</f>
        <v>Avril</v>
      </c>
      <c r="C112" s="1260"/>
      <c r="I112" s="1256"/>
    </row>
    <row r="113" spans="1:9" s="1209" customFormat="1" ht="21" customHeight="1" x14ac:dyDescent="0.3">
      <c r="A113" s="1253"/>
      <c r="B113" s="1258" t="str">
        <f ca="1">' '!A1634</f>
        <v>Mai</v>
      </c>
      <c r="C113" s="1259"/>
      <c r="I113" s="1256"/>
    </row>
    <row r="114" spans="1:9" s="1209" customFormat="1" ht="21" customHeight="1" x14ac:dyDescent="0.3">
      <c r="A114" s="1253"/>
      <c r="B114" s="1257" t="str">
        <f ca="1">' '!A1635</f>
        <v>Juin</v>
      </c>
      <c r="C114" s="1260"/>
      <c r="I114" s="1256"/>
    </row>
    <row r="115" spans="1:9" s="1209" customFormat="1" ht="21" customHeight="1" x14ac:dyDescent="0.3">
      <c r="A115" s="1253"/>
      <c r="B115" s="1254" t="str">
        <f ca="1">' '!A1636</f>
        <v>Juillet</v>
      </c>
      <c r="C115" s="1255"/>
      <c r="I115" s="1256"/>
    </row>
    <row r="116" spans="1:9" s="1209" customFormat="1" ht="21" customHeight="1" x14ac:dyDescent="0.3">
      <c r="A116" s="1253"/>
      <c r="B116" s="1257" t="str">
        <f ca="1">' '!A1637</f>
        <v>Août</v>
      </c>
      <c r="C116" s="1255"/>
      <c r="I116" s="1256"/>
    </row>
    <row r="117" spans="1:9" s="1209" customFormat="1" ht="21" customHeight="1" x14ac:dyDescent="0.3">
      <c r="A117" s="1253"/>
      <c r="B117" s="1258" t="str">
        <f ca="1">' '!A1638</f>
        <v>Septembre</v>
      </c>
      <c r="C117" s="1259"/>
      <c r="I117" s="1256"/>
    </row>
    <row r="118" spans="1:9" s="1209" customFormat="1" ht="21" customHeight="1" x14ac:dyDescent="0.3">
      <c r="A118" s="1253"/>
      <c r="B118" s="1257" t="str">
        <f ca="1">' '!A1639</f>
        <v>Octobre</v>
      </c>
      <c r="C118" s="1260"/>
      <c r="I118" s="1256"/>
    </row>
    <row r="119" spans="1:9" s="1209" customFormat="1" ht="21" customHeight="1" x14ac:dyDescent="0.3">
      <c r="A119" s="1253"/>
      <c r="B119" s="1258" t="str">
        <f ca="1">' '!A1640</f>
        <v>Novembre</v>
      </c>
      <c r="C119" s="1259"/>
      <c r="I119" s="1256"/>
    </row>
    <row r="120" spans="1:9" s="1209" customFormat="1" ht="21" customHeight="1" x14ac:dyDescent="0.3">
      <c r="A120" s="1253"/>
      <c r="B120" s="1257" t="str">
        <f ca="1">' '!A1641</f>
        <v>Décembre</v>
      </c>
      <c r="C120" s="1260"/>
      <c r="I120" s="1256"/>
    </row>
    <row r="121" spans="1:9" x14ac:dyDescent="0.3">
      <c r="B121" s="1261" t="s">
        <v>3953</v>
      </c>
    </row>
    <row r="132" spans="1:9" s="109" customFormat="1" x14ac:dyDescent="0.3">
      <c r="A132" s="727"/>
    </row>
    <row r="133" spans="1:9" s="109" customFormat="1" x14ac:dyDescent="0.3">
      <c r="A133" s="727"/>
    </row>
    <row r="134" spans="1:9" s="109" customFormat="1" x14ac:dyDescent="0.3">
      <c r="A134" s="727"/>
    </row>
    <row r="135" spans="1:9" s="109" customFormat="1" x14ac:dyDescent="0.3">
      <c r="A135" s="727"/>
    </row>
    <row r="136" spans="1:9" s="109" customFormat="1" x14ac:dyDescent="0.3">
      <c r="A136" s="727"/>
    </row>
    <row r="137" spans="1:9" s="109" customFormat="1" ht="18" x14ac:dyDescent="0.35">
      <c r="A137" s="727"/>
      <c r="B137" s="672" t="str">
        <f ca="1">' '!A1642</f>
        <v>Pour supprimer le tableau, veuillez effacer les points dans cette colonne.</v>
      </c>
      <c r="C137" s="673"/>
      <c r="D137" s="673"/>
      <c r="E137" s="673"/>
      <c r="F137" s="673"/>
      <c r="G137" s="674"/>
      <c r="H137" s="674"/>
      <c r="I137" s="674"/>
    </row>
    <row r="138" spans="1:9" s="109" customFormat="1" x14ac:dyDescent="0.3">
      <c r="A138" s="727"/>
    </row>
    <row r="139" spans="1:9" s="109" customFormat="1" x14ac:dyDescent="0.3">
      <c r="A139" s="727"/>
    </row>
    <row r="140" spans="1:9" ht="0.9" customHeight="1" x14ac:dyDescent="0.3">
      <c r="A140" s="264"/>
    </row>
  </sheetData>
  <sheetProtection sheet="1" objects="1" scenarios="1" formatCells="0" formatColumns="0" formatRows="0" insertHyperlinks="0" selectLockedCells="1" sort="0" autoFilter="0"/>
  <mergeCells count="11">
    <mergeCell ref="H106:I106"/>
    <mergeCell ref="B75:G75"/>
    <mergeCell ref="B83:G83"/>
    <mergeCell ref="B11:G11"/>
    <mergeCell ref="B19:G19"/>
    <mergeCell ref="B27:G27"/>
    <mergeCell ref="B35:G35"/>
    <mergeCell ref="B43:G43"/>
    <mergeCell ref="B51:G51"/>
    <mergeCell ref="B59:G59"/>
    <mergeCell ref="B67:G67"/>
  </mergeCells>
  <conditionalFormatting sqref="B109:C120">
    <cfRule type="expression" dxfId="79" priority="11102">
      <formula>MOD(ROW(A102),2)=0</formula>
    </cfRule>
    <cfRule type="expression" dxfId="78" priority="11103">
      <formula>MOD(ROW(A103),2)=0</formula>
    </cfRule>
  </conditionalFormatting>
  <dataValidations count="1">
    <dataValidation type="list" allowBlank="1" showInputMessage="1" showErrorMessage="1" sqref="I8 I16:I17 I32:I33 I40:I41 I48:I49 I64:I65 I72:I73 I24:I25 I56:I57 I80:I81" xr:uid="{00000000-0002-0000-4300-000000000000}">
      <formula1>"6,5,4,3,2,1"</formula1>
    </dataValidation>
  </dataValidations>
  <pageMargins left="0.51181102362204722" right="0.31496062992125984" top="0.39370078740157483" bottom="0.47244094488188981" header="0.31496062992125984" footer="0.15748031496062992"/>
  <pageSetup paperSize="9" orientation="portrait" r:id="rId1"/>
  <headerFooter>
    <oddFooter>&amp;L&amp;8&amp;K01+049(c) S. Imboden&amp;R&amp;8&amp;K01+049&amp;P /&amp;N</oddFooter>
  </headerFooter>
  <rowBreaks count="2" manualBreakCount="2">
    <brk id="43" max="16383" man="1"/>
    <brk id="8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00525" r:id="rId4" name="Group Box 77">
              <controlPr defaultSize="0" print="0" autoFill="0" autoPict="0" altText="">
                <anchor moveWithCells="1">
                  <from>
                    <xdr:col>0</xdr:col>
                    <xdr:colOff>464820</xdr:colOff>
                    <xdr:row>6</xdr:row>
                    <xdr:rowOff>182880</xdr:rowOff>
                  </from>
                  <to>
                    <xdr:col>7</xdr:col>
                    <xdr:colOff>0</xdr:colOff>
                    <xdr:row>8</xdr:row>
                    <xdr:rowOff>7620</xdr:rowOff>
                  </to>
                </anchor>
              </controlPr>
            </control>
          </mc:Choice>
        </mc:AlternateContent>
        <mc:AlternateContent xmlns:mc="http://schemas.openxmlformats.org/markup-compatibility/2006">
          <mc:Choice Requires="x14">
            <control shapeId="1000520" r:id="rId5" name="Option Button 72">
              <controlPr defaultSize="0" autoFill="0" autoLine="0" autoPict="0">
                <anchor moveWithCells="1">
                  <from>
                    <xdr:col>6</xdr:col>
                    <xdr:colOff>365760</xdr:colOff>
                    <xdr:row>7</xdr:row>
                    <xdr:rowOff>68580</xdr:rowOff>
                  </from>
                  <to>
                    <xdr:col>6</xdr:col>
                    <xdr:colOff>525780</xdr:colOff>
                    <xdr:row>7</xdr:row>
                    <xdr:rowOff>198120</xdr:rowOff>
                  </to>
                </anchor>
              </controlPr>
            </control>
          </mc:Choice>
        </mc:AlternateContent>
        <mc:AlternateContent xmlns:mc="http://schemas.openxmlformats.org/markup-compatibility/2006">
          <mc:Choice Requires="x14">
            <control shapeId="1000521" r:id="rId6" name="Option Button 73">
              <controlPr defaultSize="0" autoFill="0" autoLine="0" autoPict="0">
                <anchor moveWithCells="1">
                  <from>
                    <xdr:col>5</xdr:col>
                    <xdr:colOff>365760</xdr:colOff>
                    <xdr:row>7</xdr:row>
                    <xdr:rowOff>68580</xdr:rowOff>
                  </from>
                  <to>
                    <xdr:col>5</xdr:col>
                    <xdr:colOff>525780</xdr:colOff>
                    <xdr:row>7</xdr:row>
                    <xdr:rowOff>198120</xdr:rowOff>
                  </to>
                </anchor>
              </controlPr>
            </control>
          </mc:Choice>
        </mc:AlternateContent>
        <mc:AlternateContent xmlns:mc="http://schemas.openxmlformats.org/markup-compatibility/2006">
          <mc:Choice Requires="x14">
            <control shapeId="1000522" r:id="rId7" name="Option Button 74">
              <controlPr defaultSize="0" autoFill="0" autoLine="0" autoPict="0">
                <anchor moveWithCells="1">
                  <from>
                    <xdr:col>4</xdr:col>
                    <xdr:colOff>358140</xdr:colOff>
                    <xdr:row>7</xdr:row>
                    <xdr:rowOff>68580</xdr:rowOff>
                  </from>
                  <to>
                    <xdr:col>4</xdr:col>
                    <xdr:colOff>518160</xdr:colOff>
                    <xdr:row>7</xdr:row>
                    <xdr:rowOff>198120</xdr:rowOff>
                  </to>
                </anchor>
              </controlPr>
            </control>
          </mc:Choice>
        </mc:AlternateContent>
        <mc:AlternateContent xmlns:mc="http://schemas.openxmlformats.org/markup-compatibility/2006">
          <mc:Choice Requires="x14">
            <control shapeId="1000523" r:id="rId8" name="Option Button 75">
              <controlPr defaultSize="0" autoFill="0" autoLine="0" autoPict="0">
                <anchor moveWithCells="1">
                  <from>
                    <xdr:col>3</xdr:col>
                    <xdr:colOff>373380</xdr:colOff>
                    <xdr:row>7</xdr:row>
                    <xdr:rowOff>68580</xdr:rowOff>
                  </from>
                  <to>
                    <xdr:col>3</xdr:col>
                    <xdr:colOff>518160</xdr:colOff>
                    <xdr:row>7</xdr:row>
                    <xdr:rowOff>198120</xdr:rowOff>
                  </to>
                </anchor>
              </controlPr>
            </control>
          </mc:Choice>
        </mc:AlternateContent>
        <mc:AlternateContent xmlns:mc="http://schemas.openxmlformats.org/markup-compatibility/2006">
          <mc:Choice Requires="x14">
            <control shapeId="1000524" r:id="rId9" name="Option Button 76">
              <controlPr defaultSize="0" autoFill="0" autoLine="0" autoPict="0">
                <anchor moveWithCells="1">
                  <from>
                    <xdr:col>2</xdr:col>
                    <xdr:colOff>358140</xdr:colOff>
                    <xdr:row>7</xdr:row>
                    <xdr:rowOff>68580</xdr:rowOff>
                  </from>
                  <to>
                    <xdr:col>2</xdr:col>
                    <xdr:colOff>518160</xdr:colOff>
                    <xdr:row>7</xdr:row>
                    <xdr:rowOff>198120</xdr:rowOff>
                  </to>
                </anchor>
              </controlPr>
            </control>
          </mc:Choice>
        </mc:AlternateContent>
        <mc:AlternateContent xmlns:mc="http://schemas.openxmlformats.org/markup-compatibility/2006">
          <mc:Choice Requires="x14">
            <control shapeId="1000527" r:id="rId10" name="Option Button 79">
              <controlPr defaultSize="0" autoFill="0" autoLine="0" autoPict="0">
                <anchor moveWithCells="1">
                  <from>
                    <xdr:col>1</xdr:col>
                    <xdr:colOff>365760</xdr:colOff>
                    <xdr:row>7</xdr:row>
                    <xdr:rowOff>68580</xdr:rowOff>
                  </from>
                  <to>
                    <xdr:col>1</xdr:col>
                    <xdr:colOff>518160</xdr:colOff>
                    <xdr:row>7</xdr:row>
                    <xdr:rowOff>198120</xdr:rowOff>
                  </to>
                </anchor>
              </controlPr>
            </control>
          </mc:Choice>
        </mc:AlternateContent>
        <mc:AlternateContent xmlns:mc="http://schemas.openxmlformats.org/markup-compatibility/2006">
          <mc:Choice Requires="x14">
            <control shapeId="1000529" r:id="rId11" name="Option Button 81">
              <controlPr defaultSize="0" autoFill="0" autoLine="0" autoPict="0">
                <anchor moveWithCells="1">
                  <from>
                    <xdr:col>6</xdr:col>
                    <xdr:colOff>365760</xdr:colOff>
                    <xdr:row>15</xdr:row>
                    <xdr:rowOff>45720</xdr:rowOff>
                  </from>
                  <to>
                    <xdr:col>6</xdr:col>
                    <xdr:colOff>525780</xdr:colOff>
                    <xdr:row>15</xdr:row>
                    <xdr:rowOff>190500</xdr:rowOff>
                  </to>
                </anchor>
              </controlPr>
            </control>
          </mc:Choice>
        </mc:AlternateContent>
        <mc:AlternateContent xmlns:mc="http://schemas.openxmlformats.org/markup-compatibility/2006">
          <mc:Choice Requires="x14">
            <control shapeId="1000530" r:id="rId12" name="Option Button 82">
              <controlPr defaultSize="0" autoFill="0" autoLine="0" autoPict="0">
                <anchor moveWithCells="1">
                  <from>
                    <xdr:col>5</xdr:col>
                    <xdr:colOff>365760</xdr:colOff>
                    <xdr:row>15</xdr:row>
                    <xdr:rowOff>45720</xdr:rowOff>
                  </from>
                  <to>
                    <xdr:col>5</xdr:col>
                    <xdr:colOff>525780</xdr:colOff>
                    <xdr:row>15</xdr:row>
                    <xdr:rowOff>190500</xdr:rowOff>
                  </to>
                </anchor>
              </controlPr>
            </control>
          </mc:Choice>
        </mc:AlternateContent>
        <mc:AlternateContent xmlns:mc="http://schemas.openxmlformats.org/markup-compatibility/2006">
          <mc:Choice Requires="x14">
            <control shapeId="1000531" r:id="rId13" name="Option Button 83">
              <controlPr defaultSize="0" autoFill="0" autoLine="0" autoPict="0">
                <anchor moveWithCells="1">
                  <from>
                    <xdr:col>4</xdr:col>
                    <xdr:colOff>358140</xdr:colOff>
                    <xdr:row>15</xdr:row>
                    <xdr:rowOff>45720</xdr:rowOff>
                  </from>
                  <to>
                    <xdr:col>4</xdr:col>
                    <xdr:colOff>518160</xdr:colOff>
                    <xdr:row>15</xdr:row>
                    <xdr:rowOff>190500</xdr:rowOff>
                  </to>
                </anchor>
              </controlPr>
            </control>
          </mc:Choice>
        </mc:AlternateContent>
        <mc:AlternateContent xmlns:mc="http://schemas.openxmlformats.org/markup-compatibility/2006">
          <mc:Choice Requires="x14">
            <control shapeId="1000532" r:id="rId14" name="Option Button 84">
              <controlPr defaultSize="0" autoFill="0" autoLine="0" autoPict="0">
                <anchor moveWithCells="1">
                  <from>
                    <xdr:col>3</xdr:col>
                    <xdr:colOff>373380</xdr:colOff>
                    <xdr:row>15</xdr:row>
                    <xdr:rowOff>45720</xdr:rowOff>
                  </from>
                  <to>
                    <xdr:col>3</xdr:col>
                    <xdr:colOff>518160</xdr:colOff>
                    <xdr:row>15</xdr:row>
                    <xdr:rowOff>190500</xdr:rowOff>
                  </to>
                </anchor>
              </controlPr>
            </control>
          </mc:Choice>
        </mc:AlternateContent>
        <mc:AlternateContent xmlns:mc="http://schemas.openxmlformats.org/markup-compatibility/2006">
          <mc:Choice Requires="x14">
            <control shapeId="1000533" r:id="rId15" name="Option Button 85">
              <controlPr defaultSize="0" autoFill="0" autoLine="0" autoPict="0">
                <anchor moveWithCells="1">
                  <from>
                    <xdr:col>2</xdr:col>
                    <xdr:colOff>358140</xdr:colOff>
                    <xdr:row>15</xdr:row>
                    <xdr:rowOff>45720</xdr:rowOff>
                  </from>
                  <to>
                    <xdr:col>2</xdr:col>
                    <xdr:colOff>518160</xdr:colOff>
                    <xdr:row>15</xdr:row>
                    <xdr:rowOff>190500</xdr:rowOff>
                  </to>
                </anchor>
              </controlPr>
            </control>
          </mc:Choice>
        </mc:AlternateContent>
        <mc:AlternateContent xmlns:mc="http://schemas.openxmlformats.org/markup-compatibility/2006">
          <mc:Choice Requires="x14">
            <control shapeId="1000535" r:id="rId16" name="Option Button 87">
              <controlPr defaultSize="0" autoFill="0" autoLine="0" autoPict="0">
                <anchor moveWithCells="1">
                  <from>
                    <xdr:col>1</xdr:col>
                    <xdr:colOff>365760</xdr:colOff>
                    <xdr:row>15</xdr:row>
                    <xdr:rowOff>45720</xdr:rowOff>
                  </from>
                  <to>
                    <xdr:col>1</xdr:col>
                    <xdr:colOff>518160</xdr:colOff>
                    <xdr:row>15</xdr:row>
                    <xdr:rowOff>190500</xdr:rowOff>
                  </to>
                </anchor>
              </controlPr>
            </control>
          </mc:Choice>
        </mc:AlternateContent>
        <mc:AlternateContent xmlns:mc="http://schemas.openxmlformats.org/markup-compatibility/2006">
          <mc:Choice Requires="x14">
            <control shapeId="1000536" r:id="rId17" name="Group Box 88">
              <controlPr defaultSize="0" print="0" autoFill="0" autoPict="0" altText="">
                <anchor moveWithCells="1">
                  <from>
                    <xdr:col>0</xdr:col>
                    <xdr:colOff>464820</xdr:colOff>
                    <xdr:row>14</xdr:row>
                    <xdr:rowOff>182880</xdr:rowOff>
                  </from>
                  <to>
                    <xdr:col>7</xdr:col>
                    <xdr:colOff>0</xdr:colOff>
                    <xdr:row>16</xdr:row>
                    <xdr:rowOff>7620</xdr:rowOff>
                  </to>
                </anchor>
              </controlPr>
            </control>
          </mc:Choice>
        </mc:AlternateContent>
        <mc:AlternateContent xmlns:mc="http://schemas.openxmlformats.org/markup-compatibility/2006">
          <mc:Choice Requires="x14">
            <control shapeId="1000537" r:id="rId18" name="Group Box 89">
              <controlPr defaultSize="0" print="0" autoFill="0" autoPict="0" altText="">
                <anchor moveWithCells="1">
                  <from>
                    <xdr:col>1</xdr:col>
                    <xdr:colOff>7620</xdr:colOff>
                    <xdr:row>22</xdr:row>
                    <xdr:rowOff>182880</xdr:rowOff>
                  </from>
                  <to>
                    <xdr:col>7</xdr:col>
                    <xdr:colOff>7620</xdr:colOff>
                    <xdr:row>24</xdr:row>
                    <xdr:rowOff>7620</xdr:rowOff>
                  </to>
                </anchor>
              </controlPr>
            </control>
          </mc:Choice>
        </mc:AlternateContent>
        <mc:AlternateContent xmlns:mc="http://schemas.openxmlformats.org/markup-compatibility/2006">
          <mc:Choice Requires="x14">
            <control shapeId="1000538" r:id="rId19" name="Group Box 90">
              <controlPr defaultSize="0" print="0" autoFill="0" autoPict="0" altText="">
                <anchor moveWithCells="1">
                  <from>
                    <xdr:col>1</xdr:col>
                    <xdr:colOff>7620</xdr:colOff>
                    <xdr:row>30</xdr:row>
                    <xdr:rowOff>182880</xdr:rowOff>
                  </from>
                  <to>
                    <xdr:col>7</xdr:col>
                    <xdr:colOff>7620</xdr:colOff>
                    <xdr:row>32</xdr:row>
                    <xdr:rowOff>7620</xdr:rowOff>
                  </to>
                </anchor>
              </controlPr>
            </control>
          </mc:Choice>
        </mc:AlternateContent>
        <mc:AlternateContent xmlns:mc="http://schemas.openxmlformats.org/markup-compatibility/2006">
          <mc:Choice Requires="x14">
            <control shapeId="1000551" r:id="rId20" name="Option Button 103">
              <controlPr defaultSize="0" autoFill="0" autoLine="0" autoPict="0">
                <anchor moveWithCells="1">
                  <from>
                    <xdr:col>6</xdr:col>
                    <xdr:colOff>365760</xdr:colOff>
                    <xdr:row>23</xdr:row>
                    <xdr:rowOff>53340</xdr:rowOff>
                  </from>
                  <to>
                    <xdr:col>6</xdr:col>
                    <xdr:colOff>525780</xdr:colOff>
                    <xdr:row>23</xdr:row>
                    <xdr:rowOff>190500</xdr:rowOff>
                  </to>
                </anchor>
              </controlPr>
            </control>
          </mc:Choice>
        </mc:AlternateContent>
        <mc:AlternateContent xmlns:mc="http://schemas.openxmlformats.org/markup-compatibility/2006">
          <mc:Choice Requires="x14">
            <control shapeId="1000552" r:id="rId21" name="Option Button 104">
              <controlPr defaultSize="0" autoFill="0" autoLine="0" autoPict="0">
                <anchor moveWithCells="1">
                  <from>
                    <xdr:col>5</xdr:col>
                    <xdr:colOff>365760</xdr:colOff>
                    <xdr:row>23</xdr:row>
                    <xdr:rowOff>53340</xdr:rowOff>
                  </from>
                  <to>
                    <xdr:col>5</xdr:col>
                    <xdr:colOff>525780</xdr:colOff>
                    <xdr:row>23</xdr:row>
                    <xdr:rowOff>190500</xdr:rowOff>
                  </to>
                </anchor>
              </controlPr>
            </control>
          </mc:Choice>
        </mc:AlternateContent>
        <mc:AlternateContent xmlns:mc="http://schemas.openxmlformats.org/markup-compatibility/2006">
          <mc:Choice Requires="x14">
            <control shapeId="1000553" r:id="rId22" name="Option Button 105">
              <controlPr defaultSize="0" autoFill="0" autoLine="0" autoPict="0">
                <anchor moveWithCells="1">
                  <from>
                    <xdr:col>4</xdr:col>
                    <xdr:colOff>358140</xdr:colOff>
                    <xdr:row>23</xdr:row>
                    <xdr:rowOff>53340</xdr:rowOff>
                  </from>
                  <to>
                    <xdr:col>4</xdr:col>
                    <xdr:colOff>518160</xdr:colOff>
                    <xdr:row>23</xdr:row>
                    <xdr:rowOff>190500</xdr:rowOff>
                  </to>
                </anchor>
              </controlPr>
            </control>
          </mc:Choice>
        </mc:AlternateContent>
        <mc:AlternateContent xmlns:mc="http://schemas.openxmlformats.org/markup-compatibility/2006">
          <mc:Choice Requires="x14">
            <control shapeId="1000554" r:id="rId23" name="Option Button 106">
              <controlPr defaultSize="0" autoFill="0" autoLine="0" autoPict="0">
                <anchor moveWithCells="1">
                  <from>
                    <xdr:col>3</xdr:col>
                    <xdr:colOff>373380</xdr:colOff>
                    <xdr:row>23</xdr:row>
                    <xdr:rowOff>53340</xdr:rowOff>
                  </from>
                  <to>
                    <xdr:col>3</xdr:col>
                    <xdr:colOff>518160</xdr:colOff>
                    <xdr:row>23</xdr:row>
                    <xdr:rowOff>190500</xdr:rowOff>
                  </to>
                </anchor>
              </controlPr>
            </control>
          </mc:Choice>
        </mc:AlternateContent>
        <mc:AlternateContent xmlns:mc="http://schemas.openxmlformats.org/markup-compatibility/2006">
          <mc:Choice Requires="x14">
            <control shapeId="1000555" r:id="rId24" name="Option Button 107">
              <controlPr defaultSize="0" autoFill="0" autoLine="0" autoPict="0">
                <anchor moveWithCells="1">
                  <from>
                    <xdr:col>2</xdr:col>
                    <xdr:colOff>358140</xdr:colOff>
                    <xdr:row>23</xdr:row>
                    <xdr:rowOff>53340</xdr:rowOff>
                  </from>
                  <to>
                    <xdr:col>2</xdr:col>
                    <xdr:colOff>518160</xdr:colOff>
                    <xdr:row>23</xdr:row>
                    <xdr:rowOff>190500</xdr:rowOff>
                  </to>
                </anchor>
              </controlPr>
            </control>
          </mc:Choice>
        </mc:AlternateContent>
        <mc:AlternateContent xmlns:mc="http://schemas.openxmlformats.org/markup-compatibility/2006">
          <mc:Choice Requires="x14">
            <control shapeId="1000556" r:id="rId25" name="Option Button 108">
              <controlPr defaultSize="0" autoFill="0" autoLine="0" autoPict="0">
                <anchor moveWithCells="1">
                  <from>
                    <xdr:col>1</xdr:col>
                    <xdr:colOff>365760</xdr:colOff>
                    <xdr:row>23</xdr:row>
                    <xdr:rowOff>53340</xdr:rowOff>
                  </from>
                  <to>
                    <xdr:col>1</xdr:col>
                    <xdr:colOff>518160</xdr:colOff>
                    <xdr:row>23</xdr:row>
                    <xdr:rowOff>190500</xdr:rowOff>
                  </to>
                </anchor>
              </controlPr>
            </control>
          </mc:Choice>
        </mc:AlternateContent>
        <mc:AlternateContent xmlns:mc="http://schemas.openxmlformats.org/markup-compatibility/2006">
          <mc:Choice Requires="x14">
            <control shapeId="1000557" r:id="rId26" name="Option Button 109">
              <controlPr defaultSize="0" autoFill="0" autoLine="0" autoPict="0">
                <anchor moveWithCells="1">
                  <from>
                    <xdr:col>6</xdr:col>
                    <xdr:colOff>365760</xdr:colOff>
                    <xdr:row>31</xdr:row>
                    <xdr:rowOff>45720</xdr:rowOff>
                  </from>
                  <to>
                    <xdr:col>6</xdr:col>
                    <xdr:colOff>525780</xdr:colOff>
                    <xdr:row>31</xdr:row>
                    <xdr:rowOff>190500</xdr:rowOff>
                  </to>
                </anchor>
              </controlPr>
            </control>
          </mc:Choice>
        </mc:AlternateContent>
        <mc:AlternateContent xmlns:mc="http://schemas.openxmlformats.org/markup-compatibility/2006">
          <mc:Choice Requires="x14">
            <control shapeId="1000558" r:id="rId27" name="Option Button 110">
              <controlPr defaultSize="0" autoFill="0" autoLine="0" autoPict="0">
                <anchor moveWithCells="1">
                  <from>
                    <xdr:col>5</xdr:col>
                    <xdr:colOff>365760</xdr:colOff>
                    <xdr:row>31</xdr:row>
                    <xdr:rowOff>45720</xdr:rowOff>
                  </from>
                  <to>
                    <xdr:col>5</xdr:col>
                    <xdr:colOff>525780</xdr:colOff>
                    <xdr:row>31</xdr:row>
                    <xdr:rowOff>190500</xdr:rowOff>
                  </to>
                </anchor>
              </controlPr>
            </control>
          </mc:Choice>
        </mc:AlternateContent>
        <mc:AlternateContent xmlns:mc="http://schemas.openxmlformats.org/markup-compatibility/2006">
          <mc:Choice Requires="x14">
            <control shapeId="1000559" r:id="rId28" name="Option Button 111">
              <controlPr defaultSize="0" autoFill="0" autoLine="0" autoPict="0">
                <anchor moveWithCells="1">
                  <from>
                    <xdr:col>4</xdr:col>
                    <xdr:colOff>358140</xdr:colOff>
                    <xdr:row>31</xdr:row>
                    <xdr:rowOff>45720</xdr:rowOff>
                  </from>
                  <to>
                    <xdr:col>4</xdr:col>
                    <xdr:colOff>518160</xdr:colOff>
                    <xdr:row>31</xdr:row>
                    <xdr:rowOff>190500</xdr:rowOff>
                  </to>
                </anchor>
              </controlPr>
            </control>
          </mc:Choice>
        </mc:AlternateContent>
        <mc:AlternateContent xmlns:mc="http://schemas.openxmlformats.org/markup-compatibility/2006">
          <mc:Choice Requires="x14">
            <control shapeId="1000560" r:id="rId29" name="Option Button 112">
              <controlPr defaultSize="0" autoFill="0" autoLine="0" autoPict="0">
                <anchor moveWithCells="1">
                  <from>
                    <xdr:col>3</xdr:col>
                    <xdr:colOff>373380</xdr:colOff>
                    <xdr:row>31</xdr:row>
                    <xdr:rowOff>45720</xdr:rowOff>
                  </from>
                  <to>
                    <xdr:col>3</xdr:col>
                    <xdr:colOff>518160</xdr:colOff>
                    <xdr:row>31</xdr:row>
                    <xdr:rowOff>190500</xdr:rowOff>
                  </to>
                </anchor>
              </controlPr>
            </control>
          </mc:Choice>
        </mc:AlternateContent>
        <mc:AlternateContent xmlns:mc="http://schemas.openxmlformats.org/markup-compatibility/2006">
          <mc:Choice Requires="x14">
            <control shapeId="1000561" r:id="rId30" name="Option Button 113">
              <controlPr defaultSize="0" autoFill="0" autoLine="0" autoPict="0">
                <anchor moveWithCells="1">
                  <from>
                    <xdr:col>2</xdr:col>
                    <xdr:colOff>358140</xdr:colOff>
                    <xdr:row>31</xdr:row>
                    <xdr:rowOff>45720</xdr:rowOff>
                  </from>
                  <to>
                    <xdr:col>2</xdr:col>
                    <xdr:colOff>518160</xdr:colOff>
                    <xdr:row>31</xdr:row>
                    <xdr:rowOff>190500</xdr:rowOff>
                  </to>
                </anchor>
              </controlPr>
            </control>
          </mc:Choice>
        </mc:AlternateContent>
        <mc:AlternateContent xmlns:mc="http://schemas.openxmlformats.org/markup-compatibility/2006">
          <mc:Choice Requires="x14">
            <control shapeId="1000562" r:id="rId31" name="Option Button 114">
              <controlPr defaultSize="0" autoFill="0" autoLine="0" autoPict="0">
                <anchor moveWithCells="1">
                  <from>
                    <xdr:col>1</xdr:col>
                    <xdr:colOff>365760</xdr:colOff>
                    <xdr:row>31</xdr:row>
                    <xdr:rowOff>45720</xdr:rowOff>
                  </from>
                  <to>
                    <xdr:col>1</xdr:col>
                    <xdr:colOff>518160</xdr:colOff>
                    <xdr:row>31</xdr:row>
                    <xdr:rowOff>190500</xdr:rowOff>
                  </to>
                </anchor>
              </controlPr>
            </control>
          </mc:Choice>
        </mc:AlternateContent>
        <mc:AlternateContent xmlns:mc="http://schemas.openxmlformats.org/markup-compatibility/2006">
          <mc:Choice Requires="x14">
            <control shapeId="1000563" r:id="rId32" name="Group Box 115">
              <controlPr defaultSize="0" print="0" autoFill="0" autoPict="0" altText="">
                <anchor moveWithCells="1">
                  <from>
                    <xdr:col>1</xdr:col>
                    <xdr:colOff>7620</xdr:colOff>
                    <xdr:row>38</xdr:row>
                    <xdr:rowOff>190500</xdr:rowOff>
                  </from>
                  <to>
                    <xdr:col>7</xdr:col>
                    <xdr:colOff>7620</xdr:colOff>
                    <xdr:row>40</xdr:row>
                    <xdr:rowOff>7620</xdr:rowOff>
                  </to>
                </anchor>
              </controlPr>
            </control>
          </mc:Choice>
        </mc:AlternateContent>
        <mc:AlternateContent xmlns:mc="http://schemas.openxmlformats.org/markup-compatibility/2006">
          <mc:Choice Requires="x14">
            <control shapeId="1000564" r:id="rId33" name="Option Button 116">
              <controlPr defaultSize="0" autoFill="0" autoLine="0" autoPict="0">
                <anchor moveWithCells="1">
                  <from>
                    <xdr:col>6</xdr:col>
                    <xdr:colOff>365760</xdr:colOff>
                    <xdr:row>39</xdr:row>
                    <xdr:rowOff>53340</xdr:rowOff>
                  </from>
                  <to>
                    <xdr:col>6</xdr:col>
                    <xdr:colOff>525780</xdr:colOff>
                    <xdr:row>39</xdr:row>
                    <xdr:rowOff>198120</xdr:rowOff>
                  </to>
                </anchor>
              </controlPr>
            </control>
          </mc:Choice>
        </mc:AlternateContent>
        <mc:AlternateContent xmlns:mc="http://schemas.openxmlformats.org/markup-compatibility/2006">
          <mc:Choice Requires="x14">
            <control shapeId="1000565" r:id="rId34" name="Option Button 117">
              <controlPr defaultSize="0" autoFill="0" autoLine="0" autoPict="0">
                <anchor moveWithCells="1">
                  <from>
                    <xdr:col>5</xdr:col>
                    <xdr:colOff>365760</xdr:colOff>
                    <xdr:row>39</xdr:row>
                    <xdr:rowOff>53340</xdr:rowOff>
                  </from>
                  <to>
                    <xdr:col>5</xdr:col>
                    <xdr:colOff>525780</xdr:colOff>
                    <xdr:row>39</xdr:row>
                    <xdr:rowOff>198120</xdr:rowOff>
                  </to>
                </anchor>
              </controlPr>
            </control>
          </mc:Choice>
        </mc:AlternateContent>
        <mc:AlternateContent xmlns:mc="http://schemas.openxmlformats.org/markup-compatibility/2006">
          <mc:Choice Requires="x14">
            <control shapeId="1000566" r:id="rId35" name="Option Button 118">
              <controlPr defaultSize="0" autoFill="0" autoLine="0" autoPict="0">
                <anchor moveWithCells="1">
                  <from>
                    <xdr:col>4</xdr:col>
                    <xdr:colOff>358140</xdr:colOff>
                    <xdr:row>39</xdr:row>
                    <xdr:rowOff>53340</xdr:rowOff>
                  </from>
                  <to>
                    <xdr:col>4</xdr:col>
                    <xdr:colOff>518160</xdr:colOff>
                    <xdr:row>39</xdr:row>
                    <xdr:rowOff>198120</xdr:rowOff>
                  </to>
                </anchor>
              </controlPr>
            </control>
          </mc:Choice>
        </mc:AlternateContent>
        <mc:AlternateContent xmlns:mc="http://schemas.openxmlformats.org/markup-compatibility/2006">
          <mc:Choice Requires="x14">
            <control shapeId="1000567" r:id="rId36" name="Option Button 119">
              <controlPr defaultSize="0" autoFill="0" autoLine="0" autoPict="0">
                <anchor moveWithCells="1">
                  <from>
                    <xdr:col>3</xdr:col>
                    <xdr:colOff>373380</xdr:colOff>
                    <xdr:row>39</xdr:row>
                    <xdr:rowOff>53340</xdr:rowOff>
                  </from>
                  <to>
                    <xdr:col>3</xdr:col>
                    <xdr:colOff>518160</xdr:colOff>
                    <xdr:row>39</xdr:row>
                    <xdr:rowOff>198120</xdr:rowOff>
                  </to>
                </anchor>
              </controlPr>
            </control>
          </mc:Choice>
        </mc:AlternateContent>
        <mc:AlternateContent xmlns:mc="http://schemas.openxmlformats.org/markup-compatibility/2006">
          <mc:Choice Requires="x14">
            <control shapeId="1000568" r:id="rId37" name="Option Button 120">
              <controlPr defaultSize="0" autoFill="0" autoLine="0" autoPict="0">
                <anchor moveWithCells="1">
                  <from>
                    <xdr:col>2</xdr:col>
                    <xdr:colOff>358140</xdr:colOff>
                    <xdr:row>39</xdr:row>
                    <xdr:rowOff>53340</xdr:rowOff>
                  </from>
                  <to>
                    <xdr:col>2</xdr:col>
                    <xdr:colOff>518160</xdr:colOff>
                    <xdr:row>39</xdr:row>
                    <xdr:rowOff>198120</xdr:rowOff>
                  </to>
                </anchor>
              </controlPr>
            </control>
          </mc:Choice>
        </mc:AlternateContent>
        <mc:AlternateContent xmlns:mc="http://schemas.openxmlformats.org/markup-compatibility/2006">
          <mc:Choice Requires="x14">
            <control shapeId="1000569" r:id="rId38" name="Option Button 121">
              <controlPr defaultSize="0" autoFill="0" autoLine="0" autoPict="0">
                <anchor moveWithCells="1">
                  <from>
                    <xdr:col>1</xdr:col>
                    <xdr:colOff>365760</xdr:colOff>
                    <xdr:row>39</xdr:row>
                    <xdr:rowOff>53340</xdr:rowOff>
                  </from>
                  <to>
                    <xdr:col>1</xdr:col>
                    <xdr:colOff>518160</xdr:colOff>
                    <xdr:row>39</xdr:row>
                    <xdr:rowOff>198120</xdr:rowOff>
                  </to>
                </anchor>
              </controlPr>
            </control>
          </mc:Choice>
        </mc:AlternateContent>
        <mc:AlternateContent xmlns:mc="http://schemas.openxmlformats.org/markup-compatibility/2006">
          <mc:Choice Requires="x14">
            <control shapeId="1000570" r:id="rId39" name="Group Box 122">
              <controlPr defaultSize="0" print="0" autoFill="0" autoPict="0" altText="">
                <anchor moveWithCells="1">
                  <from>
                    <xdr:col>1</xdr:col>
                    <xdr:colOff>0</xdr:colOff>
                    <xdr:row>46</xdr:row>
                    <xdr:rowOff>190500</xdr:rowOff>
                  </from>
                  <to>
                    <xdr:col>7</xdr:col>
                    <xdr:colOff>0</xdr:colOff>
                    <xdr:row>48</xdr:row>
                    <xdr:rowOff>7620</xdr:rowOff>
                  </to>
                </anchor>
              </controlPr>
            </control>
          </mc:Choice>
        </mc:AlternateContent>
        <mc:AlternateContent xmlns:mc="http://schemas.openxmlformats.org/markup-compatibility/2006">
          <mc:Choice Requires="x14">
            <control shapeId="1000571" r:id="rId40" name="Group Box 123">
              <controlPr defaultSize="0" print="0" autoFill="0" autoPict="0" altText="">
                <anchor moveWithCells="1">
                  <from>
                    <xdr:col>1</xdr:col>
                    <xdr:colOff>0</xdr:colOff>
                    <xdr:row>54</xdr:row>
                    <xdr:rowOff>190500</xdr:rowOff>
                  </from>
                  <to>
                    <xdr:col>7</xdr:col>
                    <xdr:colOff>0</xdr:colOff>
                    <xdr:row>56</xdr:row>
                    <xdr:rowOff>7620</xdr:rowOff>
                  </to>
                </anchor>
              </controlPr>
            </control>
          </mc:Choice>
        </mc:AlternateContent>
        <mc:AlternateContent xmlns:mc="http://schemas.openxmlformats.org/markup-compatibility/2006">
          <mc:Choice Requires="x14">
            <control shapeId="1000572" r:id="rId41" name="Group Box 124">
              <controlPr defaultSize="0" print="0" autoFill="0" autoPict="0" altText="">
                <anchor moveWithCells="1">
                  <from>
                    <xdr:col>1</xdr:col>
                    <xdr:colOff>7620</xdr:colOff>
                    <xdr:row>62</xdr:row>
                    <xdr:rowOff>190500</xdr:rowOff>
                  </from>
                  <to>
                    <xdr:col>7</xdr:col>
                    <xdr:colOff>7620</xdr:colOff>
                    <xdr:row>64</xdr:row>
                    <xdr:rowOff>7620</xdr:rowOff>
                  </to>
                </anchor>
              </controlPr>
            </control>
          </mc:Choice>
        </mc:AlternateContent>
        <mc:AlternateContent xmlns:mc="http://schemas.openxmlformats.org/markup-compatibility/2006">
          <mc:Choice Requires="x14">
            <control shapeId="1000573" r:id="rId42" name="Group Box 125">
              <controlPr defaultSize="0" print="0" autoFill="0" autoPict="0" altText="">
                <anchor moveWithCells="1">
                  <from>
                    <xdr:col>1</xdr:col>
                    <xdr:colOff>7620</xdr:colOff>
                    <xdr:row>70</xdr:row>
                    <xdr:rowOff>190500</xdr:rowOff>
                  </from>
                  <to>
                    <xdr:col>7</xdr:col>
                    <xdr:colOff>7620</xdr:colOff>
                    <xdr:row>72</xdr:row>
                    <xdr:rowOff>7620</xdr:rowOff>
                  </to>
                </anchor>
              </controlPr>
            </control>
          </mc:Choice>
        </mc:AlternateContent>
        <mc:AlternateContent xmlns:mc="http://schemas.openxmlformats.org/markup-compatibility/2006">
          <mc:Choice Requires="x14">
            <control shapeId="1000574" r:id="rId43" name="Group Box 126">
              <controlPr defaultSize="0" print="0" autoFill="0" autoPict="0" altText="">
                <anchor moveWithCells="1">
                  <from>
                    <xdr:col>1</xdr:col>
                    <xdr:colOff>7620</xdr:colOff>
                    <xdr:row>79</xdr:row>
                    <xdr:rowOff>7620</xdr:rowOff>
                  </from>
                  <to>
                    <xdr:col>7</xdr:col>
                    <xdr:colOff>7620</xdr:colOff>
                    <xdr:row>80</xdr:row>
                    <xdr:rowOff>22860</xdr:rowOff>
                  </to>
                </anchor>
              </controlPr>
            </control>
          </mc:Choice>
        </mc:AlternateContent>
        <mc:AlternateContent xmlns:mc="http://schemas.openxmlformats.org/markup-compatibility/2006">
          <mc:Choice Requires="x14">
            <control shapeId="1000575" r:id="rId44" name="Option Button 127">
              <controlPr defaultSize="0" autoFill="0" autoLine="0" autoPict="0">
                <anchor moveWithCells="1">
                  <from>
                    <xdr:col>6</xdr:col>
                    <xdr:colOff>365760</xdr:colOff>
                    <xdr:row>47</xdr:row>
                    <xdr:rowOff>68580</xdr:rowOff>
                  </from>
                  <to>
                    <xdr:col>6</xdr:col>
                    <xdr:colOff>525780</xdr:colOff>
                    <xdr:row>47</xdr:row>
                    <xdr:rowOff>198120</xdr:rowOff>
                  </to>
                </anchor>
              </controlPr>
            </control>
          </mc:Choice>
        </mc:AlternateContent>
        <mc:AlternateContent xmlns:mc="http://schemas.openxmlformats.org/markup-compatibility/2006">
          <mc:Choice Requires="x14">
            <control shapeId="1000576" r:id="rId45" name="Option Button 128">
              <controlPr defaultSize="0" autoFill="0" autoLine="0" autoPict="0">
                <anchor moveWithCells="1">
                  <from>
                    <xdr:col>5</xdr:col>
                    <xdr:colOff>365760</xdr:colOff>
                    <xdr:row>47</xdr:row>
                    <xdr:rowOff>68580</xdr:rowOff>
                  </from>
                  <to>
                    <xdr:col>5</xdr:col>
                    <xdr:colOff>525780</xdr:colOff>
                    <xdr:row>47</xdr:row>
                    <xdr:rowOff>198120</xdr:rowOff>
                  </to>
                </anchor>
              </controlPr>
            </control>
          </mc:Choice>
        </mc:AlternateContent>
        <mc:AlternateContent xmlns:mc="http://schemas.openxmlformats.org/markup-compatibility/2006">
          <mc:Choice Requires="x14">
            <control shapeId="1000577" r:id="rId46" name="Option Button 129">
              <controlPr defaultSize="0" autoFill="0" autoLine="0" autoPict="0">
                <anchor moveWithCells="1">
                  <from>
                    <xdr:col>4</xdr:col>
                    <xdr:colOff>358140</xdr:colOff>
                    <xdr:row>47</xdr:row>
                    <xdr:rowOff>68580</xdr:rowOff>
                  </from>
                  <to>
                    <xdr:col>4</xdr:col>
                    <xdr:colOff>518160</xdr:colOff>
                    <xdr:row>47</xdr:row>
                    <xdr:rowOff>198120</xdr:rowOff>
                  </to>
                </anchor>
              </controlPr>
            </control>
          </mc:Choice>
        </mc:AlternateContent>
        <mc:AlternateContent xmlns:mc="http://schemas.openxmlformats.org/markup-compatibility/2006">
          <mc:Choice Requires="x14">
            <control shapeId="1000578" r:id="rId47" name="Option Button 130">
              <controlPr defaultSize="0" autoFill="0" autoLine="0" autoPict="0">
                <anchor moveWithCells="1">
                  <from>
                    <xdr:col>3</xdr:col>
                    <xdr:colOff>373380</xdr:colOff>
                    <xdr:row>47</xdr:row>
                    <xdr:rowOff>68580</xdr:rowOff>
                  </from>
                  <to>
                    <xdr:col>3</xdr:col>
                    <xdr:colOff>518160</xdr:colOff>
                    <xdr:row>47</xdr:row>
                    <xdr:rowOff>198120</xdr:rowOff>
                  </to>
                </anchor>
              </controlPr>
            </control>
          </mc:Choice>
        </mc:AlternateContent>
        <mc:AlternateContent xmlns:mc="http://schemas.openxmlformats.org/markup-compatibility/2006">
          <mc:Choice Requires="x14">
            <control shapeId="1000579" r:id="rId48" name="Option Button 131">
              <controlPr defaultSize="0" autoFill="0" autoLine="0" autoPict="0">
                <anchor moveWithCells="1">
                  <from>
                    <xdr:col>2</xdr:col>
                    <xdr:colOff>358140</xdr:colOff>
                    <xdr:row>47</xdr:row>
                    <xdr:rowOff>68580</xdr:rowOff>
                  </from>
                  <to>
                    <xdr:col>2</xdr:col>
                    <xdr:colOff>518160</xdr:colOff>
                    <xdr:row>47</xdr:row>
                    <xdr:rowOff>198120</xdr:rowOff>
                  </to>
                </anchor>
              </controlPr>
            </control>
          </mc:Choice>
        </mc:AlternateContent>
        <mc:AlternateContent xmlns:mc="http://schemas.openxmlformats.org/markup-compatibility/2006">
          <mc:Choice Requires="x14">
            <control shapeId="1000580" r:id="rId49" name="Option Button 132">
              <controlPr defaultSize="0" autoFill="0" autoLine="0" autoPict="0">
                <anchor moveWithCells="1">
                  <from>
                    <xdr:col>1</xdr:col>
                    <xdr:colOff>365760</xdr:colOff>
                    <xdr:row>47</xdr:row>
                    <xdr:rowOff>68580</xdr:rowOff>
                  </from>
                  <to>
                    <xdr:col>1</xdr:col>
                    <xdr:colOff>518160</xdr:colOff>
                    <xdr:row>47</xdr:row>
                    <xdr:rowOff>198120</xdr:rowOff>
                  </to>
                </anchor>
              </controlPr>
            </control>
          </mc:Choice>
        </mc:AlternateContent>
        <mc:AlternateContent xmlns:mc="http://schemas.openxmlformats.org/markup-compatibility/2006">
          <mc:Choice Requires="x14">
            <control shapeId="1000581" r:id="rId50" name="Option Button 133">
              <controlPr defaultSize="0" autoFill="0" autoLine="0" autoPict="0">
                <anchor moveWithCells="1">
                  <from>
                    <xdr:col>6</xdr:col>
                    <xdr:colOff>365760</xdr:colOff>
                    <xdr:row>55</xdr:row>
                    <xdr:rowOff>60960</xdr:rowOff>
                  </from>
                  <to>
                    <xdr:col>6</xdr:col>
                    <xdr:colOff>525780</xdr:colOff>
                    <xdr:row>55</xdr:row>
                    <xdr:rowOff>198120</xdr:rowOff>
                  </to>
                </anchor>
              </controlPr>
            </control>
          </mc:Choice>
        </mc:AlternateContent>
        <mc:AlternateContent xmlns:mc="http://schemas.openxmlformats.org/markup-compatibility/2006">
          <mc:Choice Requires="x14">
            <control shapeId="1000582" r:id="rId51" name="Option Button 134">
              <controlPr defaultSize="0" autoFill="0" autoLine="0" autoPict="0">
                <anchor moveWithCells="1">
                  <from>
                    <xdr:col>5</xdr:col>
                    <xdr:colOff>365760</xdr:colOff>
                    <xdr:row>55</xdr:row>
                    <xdr:rowOff>60960</xdr:rowOff>
                  </from>
                  <to>
                    <xdr:col>5</xdr:col>
                    <xdr:colOff>525780</xdr:colOff>
                    <xdr:row>55</xdr:row>
                    <xdr:rowOff>198120</xdr:rowOff>
                  </to>
                </anchor>
              </controlPr>
            </control>
          </mc:Choice>
        </mc:AlternateContent>
        <mc:AlternateContent xmlns:mc="http://schemas.openxmlformats.org/markup-compatibility/2006">
          <mc:Choice Requires="x14">
            <control shapeId="1000583" r:id="rId52" name="Option Button 135">
              <controlPr defaultSize="0" autoFill="0" autoLine="0" autoPict="0">
                <anchor moveWithCells="1">
                  <from>
                    <xdr:col>4</xdr:col>
                    <xdr:colOff>358140</xdr:colOff>
                    <xdr:row>55</xdr:row>
                    <xdr:rowOff>60960</xdr:rowOff>
                  </from>
                  <to>
                    <xdr:col>4</xdr:col>
                    <xdr:colOff>518160</xdr:colOff>
                    <xdr:row>55</xdr:row>
                    <xdr:rowOff>198120</xdr:rowOff>
                  </to>
                </anchor>
              </controlPr>
            </control>
          </mc:Choice>
        </mc:AlternateContent>
        <mc:AlternateContent xmlns:mc="http://schemas.openxmlformats.org/markup-compatibility/2006">
          <mc:Choice Requires="x14">
            <control shapeId="1000584" r:id="rId53" name="Option Button 136">
              <controlPr defaultSize="0" autoFill="0" autoLine="0" autoPict="0">
                <anchor moveWithCells="1">
                  <from>
                    <xdr:col>3</xdr:col>
                    <xdr:colOff>373380</xdr:colOff>
                    <xdr:row>55</xdr:row>
                    <xdr:rowOff>60960</xdr:rowOff>
                  </from>
                  <to>
                    <xdr:col>3</xdr:col>
                    <xdr:colOff>518160</xdr:colOff>
                    <xdr:row>55</xdr:row>
                    <xdr:rowOff>198120</xdr:rowOff>
                  </to>
                </anchor>
              </controlPr>
            </control>
          </mc:Choice>
        </mc:AlternateContent>
        <mc:AlternateContent xmlns:mc="http://schemas.openxmlformats.org/markup-compatibility/2006">
          <mc:Choice Requires="x14">
            <control shapeId="1000585" r:id="rId54" name="Option Button 137">
              <controlPr defaultSize="0" autoFill="0" autoLine="0" autoPict="0">
                <anchor moveWithCells="1">
                  <from>
                    <xdr:col>2</xdr:col>
                    <xdr:colOff>358140</xdr:colOff>
                    <xdr:row>55</xdr:row>
                    <xdr:rowOff>60960</xdr:rowOff>
                  </from>
                  <to>
                    <xdr:col>2</xdr:col>
                    <xdr:colOff>518160</xdr:colOff>
                    <xdr:row>55</xdr:row>
                    <xdr:rowOff>198120</xdr:rowOff>
                  </to>
                </anchor>
              </controlPr>
            </control>
          </mc:Choice>
        </mc:AlternateContent>
        <mc:AlternateContent xmlns:mc="http://schemas.openxmlformats.org/markup-compatibility/2006">
          <mc:Choice Requires="x14">
            <control shapeId="1000586" r:id="rId55" name="Option Button 138">
              <controlPr defaultSize="0" autoFill="0" autoLine="0" autoPict="0">
                <anchor moveWithCells="1">
                  <from>
                    <xdr:col>1</xdr:col>
                    <xdr:colOff>365760</xdr:colOff>
                    <xdr:row>55</xdr:row>
                    <xdr:rowOff>60960</xdr:rowOff>
                  </from>
                  <to>
                    <xdr:col>1</xdr:col>
                    <xdr:colOff>518160</xdr:colOff>
                    <xdr:row>55</xdr:row>
                    <xdr:rowOff>198120</xdr:rowOff>
                  </to>
                </anchor>
              </controlPr>
            </control>
          </mc:Choice>
        </mc:AlternateContent>
        <mc:AlternateContent xmlns:mc="http://schemas.openxmlformats.org/markup-compatibility/2006">
          <mc:Choice Requires="x14">
            <control shapeId="1000587" r:id="rId56" name="Option Button 139">
              <controlPr defaultSize="0" autoFill="0" autoLine="0" autoPict="0">
                <anchor moveWithCells="1">
                  <from>
                    <xdr:col>6</xdr:col>
                    <xdr:colOff>365760</xdr:colOff>
                    <xdr:row>63</xdr:row>
                    <xdr:rowOff>60960</xdr:rowOff>
                  </from>
                  <to>
                    <xdr:col>6</xdr:col>
                    <xdr:colOff>525780</xdr:colOff>
                    <xdr:row>63</xdr:row>
                    <xdr:rowOff>198120</xdr:rowOff>
                  </to>
                </anchor>
              </controlPr>
            </control>
          </mc:Choice>
        </mc:AlternateContent>
        <mc:AlternateContent xmlns:mc="http://schemas.openxmlformats.org/markup-compatibility/2006">
          <mc:Choice Requires="x14">
            <control shapeId="1000588" r:id="rId57" name="Option Button 140">
              <controlPr defaultSize="0" autoFill="0" autoLine="0" autoPict="0">
                <anchor moveWithCells="1">
                  <from>
                    <xdr:col>5</xdr:col>
                    <xdr:colOff>365760</xdr:colOff>
                    <xdr:row>63</xdr:row>
                    <xdr:rowOff>60960</xdr:rowOff>
                  </from>
                  <to>
                    <xdr:col>5</xdr:col>
                    <xdr:colOff>525780</xdr:colOff>
                    <xdr:row>63</xdr:row>
                    <xdr:rowOff>198120</xdr:rowOff>
                  </to>
                </anchor>
              </controlPr>
            </control>
          </mc:Choice>
        </mc:AlternateContent>
        <mc:AlternateContent xmlns:mc="http://schemas.openxmlformats.org/markup-compatibility/2006">
          <mc:Choice Requires="x14">
            <control shapeId="1000589" r:id="rId58" name="Option Button 141">
              <controlPr defaultSize="0" autoFill="0" autoLine="0" autoPict="0">
                <anchor moveWithCells="1">
                  <from>
                    <xdr:col>4</xdr:col>
                    <xdr:colOff>358140</xdr:colOff>
                    <xdr:row>63</xdr:row>
                    <xdr:rowOff>60960</xdr:rowOff>
                  </from>
                  <to>
                    <xdr:col>4</xdr:col>
                    <xdr:colOff>518160</xdr:colOff>
                    <xdr:row>63</xdr:row>
                    <xdr:rowOff>198120</xdr:rowOff>
                  </to>
                </anchor>
              </controlPr>
            </control>
          </mc:Choice>
        </mc:AlternateContent>
        <mc:AlternateContent xmlns:mc="http://schemas.openxmlformats.org/markup-compatibility/2006">
          <mc:Choice Requires="x14">
            <control shapeId="1000590" r:id="rId59" name="Option Button 142">
              <controlPr defaultSize="0" autoFill="0" autoLine="0" autoPict="0">
                <anchor moveWithCells="1">
                  <from>
                    <xdr:col>3</xdr:col>
                    <xdr:colOff>373380</xdr:colOff>
                    <xdr:row>63</xdr:row>
                    <xdr:rowOff>60960</xdr:rowOff>
                  </from>
                  <to>
                    <xdr:col>3</xdr:col>
                    <xdr:colOff>518160</xdr:colOff>
                    <xdr:row>63</xdr:row>
                    <xdr:rowOff>198120</xdr:rowOff>
                  </to>
                </anchor>
              </controlPr>
            </control>
          </mc:Choice>
        </mc:AlternateContent>
        <mc:AlternateContent xmlns:mc="http://schemas.openxmlformats.org/markup-compatibility/2006">
          <mc:Choice Requires="x14">
            <control shapeId="1000591" r:id="rId60" name="Option Button 143">
              <controlPr defaultSize="0" autoFill="0" autoLine="0" autoPict="0">
                <anchor moveWithCells="1">
                  <from>
                    <xdr:col>2</xdr:col>
                    <xdr:colOff>358140</xdr:colOff>
                    <xdr:row>63</xdr:row>
                    <xdr:rowOff>60960</xdr:rowOff>
                  </from>
                  <to>
                    <xdr:col>2</xdr:col>
                    <xdr:colOff>518160</xdr:colOff>
                    <xdr:row>63</xdr:row>
                    <xdr:rowOff>198120</xdr:rowOff>
                  </to>
                </anchor>
              </controlPr>
            </control>
          </mc:Choice>
        </mc:AlternateContent>
        <mc:AlternateContent xmlns:mc="http://schemas.openxmlformats.org/markup-compatibility/2006">
          <mc:Choice Requires="x14">
            <control shapeId="1000592" r:id="rId61" name="Option Button 144">
              <controlPr defaultSize="0" autoFill="0" autoLine="0" autoPict="0">
                <anchor moveWithCells="1">
                  <from>
                    <xdr:col>1</xdr:col>
                    <xdr:colOff>365760</xdr:colOff>
                    <xdr:row>63</xdr:row>
                    <xdr:rowOff>60960</xdr:rowOff>
                  </from>
                  <to>
                    <xdr:col>1</xdr:col>
                    <xdr:colOff>518160</xdr:colOff>
                    <xdr:row>63</xdr:row>
                    <xdr:rowOff>198120</xdr:rowOff>
                  </to>
                </anchor>
              </controlPr>
            </control>
          </mc:Choice>
        </mc:AlternateContent>
        <mc:AlternateContent xmlns:mc="http://schemas.openxmlformats.org/markup-compatibility/2006">
          <mc:Choice Requires="x14">
            <control shapeId="1000593" r:id="rId62" name="Option Button 145">
              <controlPr defaultSize="0" autoFill="0" autoLine="0" autoPict="0">
                <anchor moveWithCells="1">
                  <from>
                    <xdr:col>6</xdr:col>
                    <xdr:colOff>365760</xdr:colOff>
                    <xdr:row>71</xdr:row>
                    <xdr:rowOff>53340</xdr:rowOff>
                  </from>
                  <to>
                    <xdr:col>6</xdr:col>
                    <xdr:colOff>525780</xdr:colOff>
                    <xdr:row>71</xdr:row>
                    <xdr:rowOff>198120</xdr:rowOff>
                  </to>
                </anchor>
              </controlPr>
            </control>
          </mc:Choice>
        </mc:AlternateContent>
        <mc:AlternateContent xmlns:mc="http://schemas.openxmlformats.org/markup-compatibility/2006">
          <mc:Choice Requires="x14">
            <control shapeId="1000594" r:id="rId63" name="Option Button 146">
              <controlPr defaultSize="0" autoFill="0" autoLine="0" autoPict="0">
                <anchor moveWithCells="1">
                  <from>
                    <xdr:col>5</xdr:col>
                    <xdr:colOff>365760</xdr:colOff>
                    <xdr:row>71</xdr:row>
                    <xdr:rowOff>53340</xdr:rowOff>
                  </from>
                  <to>
                    <xdr:col>5</xdr:col>
                    <xdr:colOff>525780</xdr:colOff>
                    <xdr:row>71</xdr:row>
                    <xdr:rowOff>198120</xdr:rowOff>
                  </to>
                </anchor>
              </controlPr>
            </control>
          </mc:Choice>
        </mc:AlternateContent>
        <mc:AlternateContent xmlns:mc="http://schemas.openxmlformats.org/markup-compatibility/2006">
          <mc:Choice Requires="x14">
            <control shapeId="1000595" r:id="rId64" name="Option Button 147">
              <controlPr defaultSize="0" autoFill="0" autoLine="0" autoPict="0">
                <anchor moveWithCells="1">
                  <from>
                    <xdr:col>4</xdr:col>
                    <xdr:colOff>358140</xdr:colOff>
                    <xdr:row>71</xdr:row>
                    <xdr:rowOff>53340</xdr:rowOff>
                  </from>
                  <to>
                    <xdr:col>4</xdr:col>
                    <xdr:colOff>518160</xdr:colOff>
                    <xdr:row>71</xdr:row>
                    <xdr:rowOff>198120</xdr:rowOff>
                  </to>
                </anchor>
              </controlPr>
            </control>
          </mc:Choice>
        </mc:AlternateContent>
        <mc:AlternateContent xmlns:mc="http://schemas.openxmlformats.org/markup-compatibility/2006">
          <mc:Choice Requires="x14">
            <control shapeId="1000596" r:id="rId65" name="Option Button 148">
              <controlPr defaultSize="0" autoFill="0" autoLine="0" autoPict="0">
                <anchor moveWithCells="1">
                  <from>
                    <xdr:col>3</xdr:col>
                    <xdr:colOff>373380</xdr:colOff>
                    <xdr:row>71</xdr:row>
                    <xdr:rowOff>53340</xdr:rowOff>
                  </from>
                  <to>
                    <xdr:col>3</xdr:col>
                    <xdr:colOff>518160</xdr:colOff>
                    <xdr:row>71</xdr:row>
                    <xdr:rowOff>198120</xdr:rowOff>
                  </to>
                </anchor>
              </controlPr>
            </control>
          </mc:Choice>
        </mc:AlternateContent>
        <mc:AlternateContent xmlns:mc="http://schemas.openxmlformats.org/markup-compatibility/2006">
          <mc:Choice Requires="x14">
            <control shapeId="1000597" r:id="rId66" name="Option Button 149">
              <controlPr defaultSize="0" autoFill="0" autoLine="0" autoPict="0">
                <anchor moveWithCells="1">
                  <from>
                    <xdr:col>2</xdr:col>
                    <xdr:colOff>358140</xdr:colOff>
                    <xdr:row>71</xdr:row>
                    <xdr:rowOff>53340</xdr:rowOff>
                  </from>
                  <to>
                    <xdr:col>2</xdr:col>
                    <xdr:colOff>518160</xdr:colOff>
                    <xdr:row>71</xdr:row>
                    <xdr:rowOff>198120</xdr:rowOff>
                  </to>
                </anchor>
              </controlPr>
            </control>
          </mc:Choice>
        </mc:AlternateContent>
        <mc:AlternateContent xmlns:mc="http://schemas.openxmlformats.org/markup-compatibility/2006">
          <mc:Choice Requires="x14">
            <control shapeId="1000598" r:id="rId67" name="Option Button 150">
              <controlPr defaultSize="0" autoFill="0" autoLine="0" autoPict="0">
                <anchor moveWithCells="1">
                  <from>
                    <xdr:col>1</xdr:col>
                    <xdr:colOff>365760</xdr:colOff>
                    <xdr:row>71</xdr:row>
                    <xdr:rowOff>53340</xdr:rowOff>
                  </from>
                  <to>
                    <xdr:col>1</xdr:col>
                    <xdr:colOff>518160</xdr:colOff>
                    <xdr:row>71</xdr:row>
                    <xdr:rowOff>198120</xdr:rowOff>
                  </to>
                </anchor>
              </controlPr>
            </control>
          </mc:Choice>
        </mc:AlternateContent>
        <mc:AlternateContent xmlns:mc="http://schemas.openxmlformats.org/markup-compatibility/2006">
          <mc:Choice Requires="x14">
            <control shapeId="1000599" r:id="rId68" name="Option Button 151">
              <controlPr defaultSize="0" autoFill="0" autoLine="0" autoPict="0">
                <anchor moveWithCells="1">
                  <from>
                    <xdr:col>6</xdr:col>
                    <xdr:colOff>365760</xdr:colOff>
                    <xdr:row>79</xdr:row>
                    <xdr:rowOff>60960</xdr:rowOff>
                  </from>
                  <to>
                    <xdr:col>6</xdr:col>
                    <xdr:colOff>525780</xdr:colOff>
                    <xdr:row>79</xdr:row>
                    <xdr:rowOff>205740</xdr:rowOff>
                  </to>
                </anchor>
              </controlPr>
            </control>
          </mc:Choice>
        </mc:AlternateContent>
        <mc:AlternateContent xmlns:mc="http://schemas.openxmlformats.org/markup-compatibility/2006">
          <mc:Choice Requires="x14">
            <control shapeId="1000600" r:id="rId69" name="Option Button 152">
              <controlPr defaultSize="0" autoFill="0" autoLine="0" autoPict="0">
                <anchor moveWithCells="1">
                  <from>
                    <xdr:col>5</xdr:col>
                    <xdr:colOff>365760</xdr:colOff>
                    <xdr:row>79</xdr:row>
                    <xdr:rowOff>60960</xdr:rowOff>
                  </from>
                  <to>
                    <xdr:col>5</xdr:col>
                    <xdr:colOff>525780</xdr:colOff>
                    <xdr:row>79</xdr:row>
                    <xdr:rowOff>205740</xdr:rowOff>
                  </to>
                </anchor>
              </controlPr>
            </control>
          </mc:Choice>
        </mc:AlternateContent>
        <mc:AlternateContent xmlns:mc="http://schemas.openxmlformats.org/markup-compatibility/2006">
          <mc:Choice Requires="x14">
            <control shapeId="1000601" r:id="rId70" name="Option Button 153">
              <controlPr defaultSize="0" autoFill="0" autoLine="0" autoPict="0">
                <anchor moveWithCells="1">
                  <from>
                    <xdr:col>4</xdr:col>
                    <xdr:colOff>358140</xdr:colOff>
                    <xdr:row>79</xdr:row>
                    <xdr:rowOff>60960</xdr:rowOff>
                  </from>
                  <to>
                    <xdr:col>4</xdr:col>
                    <xdr:colOff>518160</xdr:colOff>
                    <xdr:row>79</xdr:row>
                    <xdr:rowOff>205740</xdr:rowOff>
                  </to>
                </anchor>
              </controlPr>
            </control>
          </mc:Choice>
        </mc:AlternateContent>
        <mc:AlternateContent xmlns:mc="http://schemas.openxmlformats.org/markup-compatibility/2006">
          <mc:Choice Requires="x14">
            <control shapeId="1000602" r:id="rId71" name="Option Button 154">
              <controlPr defaultSize="0" autoFill="0" autoLine="0" autoPict="0">
                <anchor moveWithCells="1">
                  <from>
                    <xdr:col>3</xdr:col>
                    <xdr:colOff>373380</xdr:colOff>
                    <xdr:row>79</xdr:row>
                    <xdr:rowOff>60960</xdr:rowOff>
                  </from>
                  <to>
                    <xdr:col>3</xdr:col>
                    <xdr:colOff>518160</xdr:colOff>
                    <xdr:row>79</xdr:row>
                    <xdr:rowOff>205740</xdr:rowOff>
                  </to>
                </anchor>
              </controlPr>
            </control>
          </mc:Choice>
        </mc:AlternateContent>
        <mc:AlternateContent xmlns:mc="http://schemas.openxmlformats.org/markup-compatibility/2006">
          <mc:Choice Requires="x14">
            <control shapeId="1000603" r:id="rId72" name="Option Button 155">
              <controlPr defaultSize="0" autoFill="0" autoLine="0" autoPict="0">
                <anchor moveWithCells="1">
                  <from>
                    <xdr:col>2</xdr:col>
                    <xdr:colOff>358140</xdr:colOff>
                    <xdr:row>79</xdr:row>
                    <xdr:rowOff>60960</xdr:rowOff>
                  </from>
                  <to>
                    <xdr:col>2</xdr:col>
                    <xdr:colOff>518160</xdr:colOff>
                    <xdr:row>79</xdr:row>
                    <xdr:rowOff>205740</xdr:rowOff>
                  </to>
                </anchor>
              </controlPr>
            </control>
          </mc:Choice>
        </mc:AlternateContent>
        <mc:AlternateContent xmlns:mc="http://schemas.openxmlformats.org/markup-compatibility/2006">
          <mc:Choice Requires="x14">
            <control shapeId="1000604" r:id="rId73" name="Option Button 156">
              <controlPr defaultSize="0" autoFill="0" autoLine="0" autoPict="0">
                <anchor moveWithCells="1">
                  <from>
                    <xdr:col>1</xdr:col>
                    <xdr:colOff>365760</xdr:colOff>
                    <xdr:row>79</xdr:row>
                    <xdr:rowOff>60960</xdr:rowOff>
                  </from>
                  <to>
                    <xdr:col>1</xdr:col>
                    <xdr:colOff>518160</xdr:colOff>
                    <xdr:row>79</xdr:row>
                    <xdr:rowOff>205740</xdr:rowOff>
                  </to>
                </anchor>
              </controlPr>
            </control>
          </mc:Choice>
        </mc:AlternateContent>
        <mc:AlternateContent xmlns:mc="http://schemas.openxmlformats.org/markup-compatibility/2006">
          <mc:Choice Requires="x14">
            <control shapeId="1000605" r:id="rId74" name="Drop Down 157">
              <controlPr defaultSize="0" print="0" autoLine="0" autoPict="0">
                <anchor moveWithCells="1">
                  <from>
                    <xdr:col>6</xdr:col>
                    <xdr:colOff>784860</xdr:colOff>
                    <xdr:row>2</xdr:row>
                    <xdr:rowOff>76200</xdr:rowOff>
                  </from>
                  <to>
                    <xdr:col>9</xdr:col>
                    <xdr:colOff>0</xdr:colOff>
                    <xdr:row>2</xdr:row>
                    <xdr:rowOff>251460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Tabelle24">
    <tabColor theme="9" tint="-0.499984740745262"/>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210"/>
      <c r="B1" s="763" t="str">
        <f ca="1">' '!A58</f>
        <v xml:space="preserve">P R E N D R E   C O N G É   D U   P E R S O N N E L </v>
      </c>
      <c r="C1" s="212"/>
      <c r="D1" s="212"/>
      <c r="E1" s="212"/>
      <c r="F1" s="212"/>
      <c r="G1" s="212"/>
      <c r="H1" s="212"/>
      <c r="I1" s="212"/>
      <c r="J1" s="213"/>
      <c r="K1" s="232"/>
      <c r="L1" s="233"/>
      <c r="M1" s="216"/>
      <c r="N1" s="216"/>
      <c r="O1" s="216"/>
      <c r="P1" s="216"/>
      <c r="Q1" s="216"/>
      <c r="R1" s="216"/>
      <c r="S1" s="216"/>
    </row>
    <row r="2" spans="1:20" ht="23.25" customHeight="1" x14ac:dyDescent="0.3">
      <c r="B2" s="234"/>
      <c r="C2" s="220"/>
      <c r="D2" s="220"/>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Tabelle80">
    <tabColor theme="9" tint="0.39997558519241921"/>
    <pageSetUpPr fitToPage="1"/>
  </sheetPr>
  <dimension ref="A1:I13"/>
  <sheetViews>
    <sheetView showGridLines="0" zoomScaleNormal="100" workbookViewId="0">
      <selection activeCell="D4" sqref="D4"/>
    </sheetView>
  </sheetViews>
  <sheetFormatPr baseColWidth="10" defaultColWidth="6.5546875" defaultRowHeight="14.4" x14ac:dyDescent="0.2"/>
  <cols>
    <col min="1" max="1" width="8.6640625" style="207" customWidth="1"/>
    <col min="2" max="2" width="48" style="207" customWidth="1"/>
    <col min="3" max="3" width="37.33203125" style="200" customWidth="1"/>
    <col min="4" max="4" width="3.5546875" style="200" bestFit="1" customWidth="1"/>
    <col min="5" max="5" width="3.6640625" style="271" hidden="1" customWidth="1"/>
    <col min="6" max="6" width="6.5546875" style="199"/>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262"/>
      <c r="B1" s="174" t="str">
        <f ca="1">' '!A1549</f>
        <v>Check-list " Entretiens difficiles "</v>
      </c>
      <c r="C1" s="267"/>
      <c r="D1" s="267"/>
      <c r="E1" s="268"/>
      <c r="F1" s="177"/>
      <c r="G1" s="177"/>
      <c r="H1" s="177"/>
      <c r="I1" s="177"/>
    </row>
    <row r="2" spans="1:9" s="181" customFormat="1" ht="27" customHeight="1" x14ac:dyDescent="0.3">
      <c r="A2" s="179"/>
      <c r="B2" s="179"/>
      <c r="C2" s="176"/>
      <c r="D2" s="180"/>
      <c r="E2" s="269"/>
      <c r="F2" s="182"/>
      <c r="G2" s="182"/>
      <c r="H2" s="182"/>
      <c r="I2" s="182"/>
    </row>
    <row r="3" spans="1:9" ht="18" x14ac:dyDescent="0.2">
      <c r="A3" s="195"/>
      <c r="B3" s="1627" t="str">
        <f ca="1">' '!A1550</f>
        <v>Objectif : limiter les dégâts</v>
      </c>
      <c r="C3" s="1627"/>
      <c r="D3" s="1263">
        <f>IF(E3=9,1,3)</f>
        <v>1</v>
      </c>
      <c r="E3" s="271">
        <f>SUM(D4:D12)</f>
        <v>9</v>
      </c>
    </row>
    <row r="4" spans="1:9" ht="41.1" customHeight="1" x14ac:dyDescent="0.2">
      <c r="A4" s="1264">
        <v>1</v>
      </c>
      <c r="B4" s="1735" t="str">
        <f ca="1">' '!A1551</f>
        <v>1re phrase : communiquez la décision le plus vite et le plus clairement possible - souvent dès la première phrase</v>
      </c>
      <c r="C4" s="1736"/>
      <c r="D4" s="1265">
        <v>1</v>
      </c>
    </row>
    <row r="5" spans="1:9" ht="41.1" customHeight="1" x14ac:dyDescent="0.2">
      <c r="A5" s="1264">
        <v>2</v>
      </c>
      <c r="B5" s="1735" t="str">
        <f ca="1">' '!A1552</f>
        <v>2e phrase : exposez les motifs de la décision</v>
      </c>
      <c r="C5" s="1736"/>
      <c r="D5" s="1266">
        <v>1</v>
      </c>
      <c r="H5" s="1267"/>
    </row>
    <row r="6" spans="1:9" ht="41.1" customHeight="1" x14ac:dyDescent="0.2">
      <c r="A6" s="1264">
        <v>3</v>
      </c>
      <c r="B6" s="1735" t="str">
        <f ca="1">' '!A1553</f>
        <v>3e phrase : citez des faits</v>
      </c>
      <c r="C6" s="1736"/>
      <c r="D6" s="1266">
        <v>1</v>
      </c>
    </row>
    <row r="7" spans="1:9" ht="41.1" customHeight="1" x14ac:dyDescent="0.2">
      <c r="A7" s="1264">
        <v>4</v>
      </c>
      <c r="B7" s="1735" t="str">
        <f ca="1">' '!A1554</f>
        <v>4e phrase : exprimez vos regrets</v>
      </c>
      <c r="C7" s="1736"/>
      <c r="D7" s="1266">
        <v>1</v>
      </c>
    </row>
    <row r="8" spans="1:9" ht="60" customHeight="1" x14ac:dyDescent="0.2">
      <c r="A8" s="1264">
        <v>5</v>
      </c>
      <c r="B8" s="1735" t="str">
        <f ca="1">' '!A1555</f>
        <v>5e phrase : envisagez l'avenir en avançant des solutions et des propositions aussi concrètes que possible, ou en évoquant les étapes suivantes. Pas d'encouragements de nature générale du type " Ça va aller ! "</v>
      </c>
      <c r="C8" s="1736"/>
      <c r="D8" s="1266">
        <v>1</v>
      </c>
    </row>
    <row r="9" spans="1:9" ht="41.1" customHeight="1" x14ac:dyDescent="0.2">
      <c r="A9" s="1264">
        <v>6</v>
      </c>
      <c r="B9" s="1735" t="str">
        <f ca="1">' '!A1556</f>
        <v>Permettre à la personne concernée de réagir.</v>
      </c>
      <c r="C9" s="1736"/>
      <c r="D9" s="1266">
        <v>1</v>
      </c>
    </row>
    <row r="10" spans="1:9" ht="41.1" customHeight="1" x14ac:dyDescent="0.2">
      <c r="A10" s="1264">
        <v>7</v>
      </c>
      <c r="B10" s="1735" t="str">
        <f ca="1">' '!A1557</f>
        <v>Se montrer compréhensif, tout en restant ferme sur le fond</v>
      </c>
      <c r="C10" s="1736"/>
      <c r="D10" s="1266">
        <v>1</v>
      </c>
    </row>
    <row r="11" spans="1:9" ht="87" customHeight="1" x14ac:dyDescent="0.2">
      <c r="A11" s="1264"/>
      <c r="B11" s="1735" t="str">
        <f ca="1">' '!A1558</f>
        <v>Exception : la personne concernée avance un argument qui n’avait effectivement pas été identifié et qui est susceptible de modifier la décision.
Interrompez l’entretien en expliquant que vous allez reconsidérer la situation mais qu’en attendant, votre décision est valable.</v>
      </c>
      <c r="C11" s="1736"/>
      <c r="D11" s="1266">
        <v>1</v>
      </c>
    </row>
    <row r="12" spans="1:9" ht="117.75" customHeight="1" x14ac:dyDescent="0.2">
      <c r="A12" s="1264">
        <v>8</v>
      </c>
      <c r="B12" s="1735" t="str">
        <f ca="1">' '!A1559</f>
        <v>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v>
      </c>
      <c r="C12" s="1736"/>
      <c r="D12" s="1266">
        <v>1</v>
      </c>
    </row>
    <row r="13" spans="1:9" x14ac:dyDescent="0.2">
      <c r="B13" s="208" t="s">
        <v>3953</v>
      </c>
    </row>
  </sheetData>
  <sheetProtection sheet="1" objects="1" scenarios="1" formatCells="0" formatColumns="0" formatRows="0" insertHyperlinks="0" selectLockedCells="1" sort="0" autoFilter="0"/>
  <mergeCells count="10">
    <mergeCell ref="B9:C9"/>
    <mergeCell ref="B10:C10"/>
    <mergeCell ref="B12:C12"/>
    <mergeCell ref="B11:C11"/>
    <mergeCell ref="B3:C3"/>
    <mergeCell ref="B4:C4"/>
    <mergeCell ref="B5:C5"/>
    <mergeCell ref="B6:C6"/>
    <mergeCell ref="B7:C7"/>
    <mergeCell ref="B8:C8"/>
  </mergeCells>
  <conditionalFormatting sqref="B4:D12">
    <cfRule type="expression" dxfId="77" priority="6">
      <formula>MOD(ROW(A1),2)=0</formula>
    </cfRule>
    <cfRule type="expression" dxfId="76" priority="7">
      <formula>MOD(ROW(A2),2)=0</formula>
    </cfRule>
  </conditionalFormatting>
  <conditionalFormatting sqref="D3">
    <cfRule type="expression" dxfId="75" priority="3">
      <formula>$D$3&lt;&gt;1</formula>
    </cfRule>
  </conditionalFormatting>
  <dataValidations count="2">
    <dataValidation allowBlank="1" showInputMessage="1" showErrorMessage="1" errorTitle="Eingabefehler - Erreur de saisie" error="Bitte Datum aus der Liste wählen!_x000a_Veuillez s.v.p. choisir une date de la liste!" sqref="C2" xr:uid="{00000000-0002-0000-4500-000000000000}"/>
    <dataValidation type="list" allowBlank="1" showInputMessage="1" showErrorMessage="1" sqref="D4:D12" xr:uid="{00000000-0002-0000-4500-000001000000}">
      <formula1>"1,2,3"</formula1>
    </dataValidation>
  </dataValidations>
  <pageMargins left="3.937007874015748E-2" right="3.937007874015748E-2" top="0.15748031496062992" bottom="0.39370078740157483" header="0.31496062992125984" footer="0.11811023622047245"/>
  <pageSetup paperSize="9"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8" id="{829C57D5-489F-4D2F-BDEE-96455332EFBC}">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D4:D12</xm:sqref>
        </x14:conditionalFormatting>
      </x14:conditionalFormattings>
    </ext>
  </extLs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Tabelle81">
    <tabColor theme="9" tint="0.39997558519241921"/>
  </sheetPr>
  <dimension ref="A1:I19"/>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7.88671875" style="636" customWidth="1"/>
    <col min="2" max="2" width="43.109375" style="200" customWidth="1"/>
    <col min="3" max="3" width="3.5546875" style="634" bestFit="1" customWidth="1"/>
    <col min="4" max="4" width="43.88671875" style="634" customWidth="1"/>
    <col min="5" max="5" width="9.88671875" style="634" customWidth="1"/>
    <col min="6" max="6" width="7.441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67" t="str">
        <f ca="1">' '!A1560</f>
        <v>Préparer le débriefing</v>
      </c>
      <c r="C1" s="605"/>
      <c r="D1" s="606"/>
      <c r="E1" s="176"/>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c r="C3" s="608"/>
      <c r="D3" s="608"/>
      <c r="E3" s="608"/>
      <c r="F3" s="609"/>
      <c r="G3" s="182"/>
      <c r="H3" s="182"/>
      <c r="I3" s="182"/>
    </row>
    <row r="4" spans="1:9" s="786" customFormat="1" ht="21" customHeight="1" x14ac:dyDescent="0.25">
      <c r="A4" s="779"/>
      <c r="B4" s="1113">
        <f>F4</f>
        <v>0.33000000000000007</v>
      </c>
      <c r="C4" s="781">
        <f>IF((SUM(C6:C18))=(COUNT(C6:C18)),1,3)</f>
        <v>3</v>
      </c>
      <c r="D4" s="782" t="str">
        <f ca="1">' '!A1562</f>
        <v>Notes / remarques</v>
      </c>
      <c r="E4" s="1268" t="str">
        <f ca="1">' '!A575</f>
        <v>Délai</v>
      </c>
      <c r="F4" s="784">
        <f>-((SUM(C7:C18))/(COUNT(C7:C18)*3))+133%</f>
        <v>0.33000000000000007</v>
      </c>
      <c r="G4" s="785"/>
      <c r="H4" s="785"/>
      <c r="I4" s="785"/>
    </row>
    <row r="5" spans="1:9" ht="12.75" customHeight="1" x14ac:dyDescent="0.25">
      <c r="A5" s="125"/>
      <c r="B5" s="615"/>
      <c r="C5" s="616"/>
      <c r="D5" s="617"/>
      <c r="E5" s="618"/>
      <c r="F5" s="623"/>
    </row>
    <row r="6" spans="1:9" ht="31.2" x14ac:dyDescent="0.2">
      <c r="A6" s="126">
        <v>1</v>
      </c>
      <c r="B6" s="788" t="str">
        <f ca="1">' '!A1575</f>
        <v>Objectif : préserver le savoir-faire, pour l'entreprise !</v>
      </c>
      <c r="C6" s="620">
        <v>3</v>
      </c>
      <c r="D6" s="621"/>
      <c r="E6" s="622"/>
      <c r="F6" s="623"/>
    </row>
    <row r="7" spans="1:9" ht="46.8" x14ac:dyDescent="0.2">
      <c r="A7" s="126">
        <v>2</v>
      </c>
      <c r="B7" s="788" t="str">
        <f ca="1">' '!A1563</f>
        <v>Quel est l'enjeu essentiel du débriefing ? Quels sont mes objectifs principaux pour le débriefing ?</v>
      </c>
      <c r="C7" s="620">
        <v>3</v>
      </c>
      <c r="D7" s="621"/>
      <c r="E7" s="622"/>
      <c r="F7" s="623"/>
    </row>
    <row r="8" spans="1:9" ht="31.2" x14ac:dyDescent="0.2">
      <c r="A8" s="126">
        <v>3</v>
      </c>
      <c r="B8" s="788" t="str">
        <f ca="1">' '!A1564</f>
        <v>Calendrier du débriefing (rendez-vous) ? Qui doit être présent ?</v>
      </c>
      <c r="C8" s="620">
        <v>3</v>
      </c>
      <c r="D8" s="621"/>
      <c r="E8" s="622"/>
      <c r="F8" s="623"/>
    </row>
    <row r="9" spans="1:9" ht="46.8" x14ac:dyDescent="0.2">
      <c r="A9" s="126">
        <v>4</v>
      </c>
      <c r="B9" s="788" t="str">
        <f ca="1">' '!A1565</f>
        <v>Quelle position le collaborateur concerné a-t-il occupée au sein de l'entreprise (cadre, expert, etc…)</v>
      </c>
      <c r="C9" s="620">
        <v>3</v>
      </c>
      <c r="D9" s="621"/>
      <c r="E9" s="622"/>
      <c r="F9" s="623"/>
    </row>
    <row r="10" spans="1:9" ht="62.4" x14ac:dyDescent="0.2">
      <c r="A10" s="126">
        <v>5</v>
      </c>
      <c r="B10" s="788" t="str">
        <f ca="1">' '!A1566</f>
        <v>Combien de temps le collaborateur a-t-il passé
- dans l’entreprise et
- dans cette position ?</v>
      </c>
      <c r="C10" s="620">
        <v>3</v>
      </c>
      <c r="D10" s="621"/>
      <c r="E10" s="622"/>
      <c r="F10" s="623"/>
    </row>
    <row r="11" spans="1:9" ht="31.2" x14ac:dyDescent="0.2">
      <c r="A11" s="126">
        <v>6</v>
      </c>
      <c r="B11" s="788" t="str">
        <f ca="1">' '!A1567</f>
        <v>Quelles expériences pourrait-il avoir acquises ?</v>
      </c>
      <c r="C11" s="620">
        <v>3</v>
      </c>
      <c r="D11" s="621"/>
      <c r="E11" s="622"/>
      <c r="F11" s="784"/>
    </row>
    <row r="12" spans="1:9" ht="15.6" x14ac:dyDescent="0.2">
      <c r="A12" s="126">
        <v>7</v>
      </c>
      <c r="B12" s="788" t="str">
        <f ca="1">' '!A1568</f>
        <v>Quelles étaient ses forces et faiblesses ?</v>
      </c>
      <c r="C12" s="620">
        <v>3</v>
      </c>
      <c r="D12" s="621"/>
      <c r="E12" s="622"/>
      <c r="F12" s="623"/>
    </row>
    <row r="13" spans="1:9" ht="93.6" x14ac:dyDescent="0.2">
      <c r="A13" s="126">
        <v>8</v>
      </c>
      <c r="B13" s="788" t="str">
        <f ca="1">' '!A1569</f>
        <v xml:space="preserve">De quel type de document dispose-t-on déjà sur ce que le collaborateur a fait ? Par exemple des descriptions de poste, des descriptions de processus, des mémos ou des documents-modèles élaborés par le collaborateur. </v>
      </c>
      <c r="C13" s="620">
        <v>3</v>
      </c>
      <c r="D13" s="621"/>
      <c r="E13" s="622"/>
      <c r="F13" s="623"/>
    </row>
    <row r="14" spans="1:9" ht="62.4" x14ac:dyDescent="0.2">
      <c r="A14" s="126">
        <v>9</v>
      </c>
      <c r="B14" s="788" t="str">
        <f ca="1">' '!A1570</f>
        <v>Comment le collaborateur s'est-il acquitté de ses tâches ? Étiez-vous satisfait de ses prestations ? Ou bien voyez-vous / devinez-vous des potentiels d'amélioration ?</v>
      </c>
      <c r="C14" s="620">
        <v>3</v>
      </c>
      <c r="D14" s="621"/>
      <c r="E14" s="622"/>
      <c r="F14" s="623"/>
    </row>
    <row r="15" spans="1:9" ht="31.2" x14ac:dyDescent="0.2">
      <c r="A15" s="126">
        <v>10</v>
      </c>
      <c r="B15" s="788" t="str">
        <f ca="1">' '!A1571</f>
        <v>Votre relation personnelle avec le collaborateur ?</v>
      </c>
      <c r="C15" s="620">
        <v>3</v>
      </c>
      <c r="D15" s="621"/>
      <c r="E15" s="622"/>
      <c r="F15" s="623"/>
    </row>
    <row r="16" spans="1:9" ht="15.6" x14ac:dyDescent="0.2">
      <c r="A16" s="126">
        <v>11</v>
      </c>
      <c r="B16" s="788" t="str">
        <f ca="1">' '!A1572</f>
        <v>La relation des collègues avec lui ?</v>
      </c>
      <c r="C16" s="620">
        <v>3</v>
      </c>
      <c r="D16" s="621"/>
      <c r="E16" s="622"/>
      <c r="F16" s="623"/>
    </row>
    <row r="17" spans="1:6" ht="62.4" x14ac:dyDescent="0.2">
      <c r="A17" s="126">
        <v>12</v>
      </c>
      <c r="B17" s="788" t="str">
        <f ca="1">' '!A1573</f>
        <v>Comment décririez-vous le collaborateur - en un mot ou en une phrase ? Qu'est-ce qui le caractérisait ? Quelle importance avait-il dans votre service et dans l'entreprise ?</v>
      </c>
      <c r="C17" s="620">
        <v>3</v>
      </c>
      <c r="D17" s="621"/>
      <c r="E17" s="622"/>
      <c r="F17" s="623"/>
    </row>
    <row r="18" spans="1:6" ht="31.2" x14ac:dyDescent="0.2">
      <c r="A18" s="126">
        <v>13</v>
      </c>
      <c r="B18" s="788" t="str">
        <f ca="1">' '!A1574</f>
        <v>Quelle était l'importance du collaborateur pour l'activité de l'entreprise ?</v>
      </c>
      <c r="C18" s="620">
        <v>3</v>
      </c>
      <c r="D18" s="621"/>
      <c r="E18" s="622"/>
      <c r="F18" s="623"/>
    </row>
    <row r="19" spans="1:6" ht="25.5" customHeight="1" x14ac:dyDescent="0.2">
      <c r="B19" s="208" t="s">
        <v>3953</v>
      </c>
      <c r="F19" s="635"/>
    </row>
  </sheetData>
  <sheetProtection sheet="1" objects="1" scenarios="1" formatCells="0" formatColumns="0" formatRows="0" insertHyperlinks="0" selectLockedCells="1" sort="0" autoFilter="0"/>
  <autoFilter ref="C5:E18" xr:uid="{00000000-0009-0000-0000-000046000000}"/>
  <conditionalFormatting sqref="B4">
    <cfRule type="dataBar" priority="8">
      <dataBar showValue="0">
        <cfvo type="num" val="0.33"/>
        <cfvo type="num" val="1"/>
        <color theme="4" tint="-0.249977111117893"/>
      </dataBar>
      <extLst>
        <ext xmlns:x14="http://schemas.microsoft.com/office/spreadsheetml/2009/9/main" uri="{B025F937-C7B1-47D3-B67F-A62EFF666E3E}">
          <x14:id>{CD8DFD82-191E-4551-88F2-C59DF4BCB7E2}</x14:id>
        </ext>
      </extLst>
    </cfRule>
  </conditionalFormatting>
  <conditionalFormatting sqref="B6:E18">
    <cfRule type="expression" dxfId="74" priority="2">
      <formula>MOD(ROW(A2),2)=0</formula>
    </cfRule>
    <cfRule type="expression" dxfId="73" priority="3">
      <formula>MOD(ROW(A1),2)=0</formula>
    </cfRule>
  </conditionalFormatting>
  <dataValidations count="2">
    <dataValidation type="list" allowBlank="1" showInputMessage="1" showErrorMessage="1" sqref="C6:C18" xr:uid="{00000000-0002-0000-4600-000000000000}">
      <formula1>"1,2,3"</formula1>
    </dataValidation>
    <dataValidation allowBlank="1" showInputMessage="1" showErrorMessage="1" errorTitle="Eingabefehler - Erreur de saisie" error="Bitte Datum aus der Liste wählen!_x000a_Veuillez s.v.p. choisir une date de la liste!" sqref="F1:F1048576" xr:uid="{00000000-0002-0000-4600-000001000000}"/>
  </dataValidations>
  <pageMargins left="3.937007874015748E-2" right="0.23622047244094491" top="0.74803149606299213" bottom="0.74803149606299213" header="0.11811023622047245"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CD8DFD82-191E-4551-88F2-C59DF4BCB7E2}">
            <x14:dataBar minLength="0" maxLength="100" border="1" negativeBarColorSameAsPositive="1">
              <x14:cfvo type="num">
                <xm:f>0.33</xm:f>
              </x14:cfvo>
              <x14:cfvo type="num">
                <xm:f>1</xm:f>
              </x14:cfvo>
              <x14:borderColor rgb="FF638EC6"/>
              <x14:axisColor rgb="FF000000"/>
            </x14:dataBar>
          </x14:cfRule>
          <xm:sqref>B4</xm:sqref>
        </x14:conditionalFormatting>
        <x14:conditionalFormatting xmlns:xm="http://schemas.microsoft.com/office/excel/2006/main">
          <x14:cfRule type="iconSet" priority="7" id="{A35C8792-F675-42DF-98DA-1E07ADB2821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C4 C6:C18</xm:sqref>
        </x14:conditionalFormatting>
      </x14:conditionalFormattings>
    </ext>
  </extLs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Tabelle82">
    <tabColor theme="9" tint="0.39997558519241921"/>
  </sheetPr>
  <dimension ref="A1:I29"/>
  <sheetViews>
    <sheetView showGridLines="0" zoomScaleNormal="100" workbookViewId="0">
      <pane ySplit="1" topLeftCell="A2" activePane="bottomLeft" state="frozen"/>
      <selection activeCell="G1" sqref="G1"/>
      <selection pane="bottomLeft" activeCell="A2" sqref="A2"/>
    </sheetView>
  </sheetViews>
  <sheetFormatPr baseColWidth="10" defaultColWidth="6.5546875" defaultRowHeight="14.4" x14ac:dyDescent="0.2"/>
  <cols>
    <col min="1" max="1" width="7.88671875" style="636" customWidth="1"/>
    <col min="2" max="2" width="43.109375" style="200" customWidth="1"/>
    <col min="3" max="3" width="3.5546875" style="634" bestFit="1" customWidth="1"/>
    <col min="4" max="4" width="43.88671875" style="634" customWidth="1"/>
    <col min="5" max="5" width="9.88671875" style="634" customWidth="1"/>
    <col min="6" max="6" width="7.44140625" style="200" hidden="1" customWidth="1"/>
    <col min="7" max="7" width="6.5546875" style="199" customWidth="1"/>
    <col min="8" max="9" width="6.5546875" style="199"/>
    <col min="10" max="70" width="6.5546875" style="200"/>
    <col min="71" max="71" width="13.5546875" style="200" customWidth="1"/>
    <col min="72" max="72" width="11.44140625" style="200" customWidth="1"/>
    <col min="73" max="115" width="2.88671875" style="200" customWidth="1"/>
    <col min="116" max="326" width="6.5546875" style="200"/>
    <col min="327" max="327" width="13.5546875" style="200" customWidth="1"/>
    <col min="328" max="328" width="11.44140625" style="200" customWidth="1"/>
    <col min="329" max="371" width="2.88671875" style="200" customWidth="1"/>
    <col min="372" max="582" width="6.5546875" style="200"/>
    <col min="583" max="583" width="13.5546875" style="200" customWidth="1"/>
    <col min="584" max="584" width="11.44140625" style="200" customWidth="1"/>
    <col min="585" max="627" width="2.88671875" style="200" customWidth="1"/>
    <col min="628" max="838" width="6.5546875" style="200"/>
    <col min="839" max="839" width="13.5546875" style="200" customWidth="1"/>
    <col min="840" max="840" width="11.44140625" style="200" customWidth="1"/>
    <col min="841" max="883" width="2.88671875" style="200" customWidth="1"/>
    <col min="884" max="1094" width="6.5546875" style="200"/>
    <col min="1095" max="1095" width="13.5546875" style="200" customWidth="1"/>
    <col min="1096" max="1096" width="11.44140625" style="200" customWidth="1"/>
    <col min="1097" max="1139" width="2.88671875" style="200" customWidth="1"/>
    <col min="1140" max="1350" width="6.5546875" style="200"/>
    <col min="1351" max="1351" width="13.5546875" style="200" customWidth="1"/>
    <col min="1352" max="1352" width="11.44140625" style="200" customWidth="1"/>
    <col min="1353" max="1395" width="2.88671875" style="200" customWidth="1"/>
    <col min="1396" max="1606" width="6.5546875" style="200"/>
    <col min="1607" max="1607" width="13.5546875" style="200" customWidth="1"/>
    <col min="1608" max="1608" width="11.44140625" style="200" customWidth="1"/>
    <col min="1609" max="1651" width="2.88671875" style="200" customWidth="1"/>
    <col min="1652" max="1862" width="6.5546875" style="200"/>
    <col min="1863" max="1863" width="13.5546875" style="200" customWidth="1"/>
    <col min="1864" max="1864" width="11.44140625" style="200" customWidth="1"/>
    <col min="1865" max="1907" width="2.88671875" style="200" customWidth="1"/>
    <col min="1908" max="2118" width="6.5546875" style="200"/>
    <col min="2119" max="2119" width="13.5546875" style="200" customWidth="1"/>
    <col min="2120" max="2120" width="11.44140625" style="200" customWidth="1"/>
    <col min="2121" max="2163" width="2.88671875" style="200" customWidth="1"/>
    <col min="2164" max="2374" width="6.5546875" style="200"/>
    <col min="2375" max="2375" width="13.5546875" style="200" customWidth="1"/>
    <col min="2376" max="2376" width="11.44140625" style="200" customWidth="1"/>
    <col min="2377" max="2419" width="2.88671875" style="200" customWidth="1"/>
    <col min="2420" max="2630" width="6.5546875" style="200"/>
    <col min="2631" max="2631" width="13.5546875" style="200" customWidth="1"/>
    <col min="2632" max="2632" width="11.44140625" style="200" customWidth="1"/>
    <col min="2633" max="2675" width="2.88671875" style="200" customWidth="1"/>
    <col min="2676" max="2886" width="6.5546875" style="200"/>
    <col min="2887" max="2887" width="13.5546875" style="200" customWidth="1"/>
    <col min="2888" max="2888" width="11.44140625" style="200" customWidth="1"/>
    <col min="2889" max="2931" width="2.88671875" style="200" customWidth="1"/>
    <col min="2932" max="3142" width="6.5546875" style="200"/>
    <col min="3143" max="3143" width="13.5546875" style="200" customWidth="1"/>
    <col min="3144" max="3144" width="11.44140625" style="200" customWidth="1"/>
    <col min="3145" max="3187" width="2.88671875" style="200" customWidth="1"/>
    <col min="3188" max="3398" width="6.5546875" style="200"/>
    <col min="3399" max="3399" width="13.5546875" style="200" customWidth="1"/>
    <col min="3400" max="3400" width="11.44140625" style="200" customWidth="1"/>
    <col min="3401" max="3443" width="2.88671875" style="200" customWidth="1"/>
    <col min="3444" max="3654" width="6.5546875" style="200"/>
    <col min="3655" max="3655" width="13.5546875" style="200" customWidth="1"/>
    <col min="3656" max="3656" width="11.44140625" style="200" customWidth="1"/>
    <col min="3657" max="3699" width="2.88671875" style="200" customWidth="1"/>
    <col min="3700" max="3910" width="6.5546875" style="200"/>
    <col min="3911" max="3911" width="13.5546875" style="200" customWidth="1"/>
    <col min="3912" max="3912" width="11.44140625" style="200" customWidth="1"/>
    <col min="3913" max="3955" width="2.88671875" style="200" customWidth="1"/>
    <col min="3956" max="4166" width="6.5546875" style="200"/>
    <col min="4167" max="4167" width="13.5546875" style="200" customWidth="1"/>
    <col min="4168" max="4168" width="11.44140625" style="200" customWidth="1"/>
    <col min="4169" max="4211" width="2.88671875" style="200" customWidth="1"/>
    <col min="4212" max="4422" width="6.5546875" style="200"/>
    <col min="4423" max="4423" width="13.5546875" style="200" customWidth="1"/>
    <col min="4424" max="4424" width="11.44140625" style="200" customWidth="1"/>
    <col min="4425" max="4467" width="2.88671875" style="200" customWidth="1"/>
    <col min="4468" max="4678" width="6.5546875" style="200"/>
    <col min="4679" max="4679" width="13.5546875" style="200" customWidth="1"/>
    <col min="4680" max="4680" width="11.44140625" style="200" customWidth="1"/>
    <col min="4681" max="4723" width="2.88671875" style="200" customWidth="1"/>
    <col min="4724" max="4934" width="6.5546875" style="200"/>
    <col min="4935" max="4935" width="13.5546875" style="200" customWidth="1"/>
    <col min="4936" max="4936" width="11.44140625" style="200" customWidth="1"/>
    <col min="4937" max="4979" width="2.88671875" style="200" customWidth="1"/>
    <col min="4980" max="5190" width="6.5546875" style="200"/>
    <col min="5191" max="5191" width="13.5546875" style="200" customWidth="1"/>
    <col min="5192" max="5192" width="11.44140625" style="200" customWidth="1"/>
    <col min="5193" max="5235" width="2.88671875" style="200" customWidth="1"/>
    <col min="5236" max="5446" width="6.5546875" style="200"/>
    <col min="5447" max="5447" width="13.5546875" style="200" customWidth="1"/>
    <col min="5448" max="5448" width="11.44140625" style="200" customWidth="1"/>
    <col min="5449" max="5491" width="2.88671875" style="200" customWidth="1"/>
    <col min="5492" max="5702" width="6.5546875" style="200"/>
    <col min="5703" max="5703" width="13.5546875" style="200" customWidth="1"/>
    <col min="5704" max="5704" width="11.44140625" style="200" customWidth="1"/>
    <col min="5705" max="5747" width="2.88671875" style="200" customWidth="1"/>
    <col min="5748" max="5958" width="6.5546875" style="200"/>
    <col min="5959" max="5959" width="13.5546875" style="200" customWidth="1"/>
    <col min="5960" max="5960" width="11.44140625" style="200" customWidth="1"/>
    <col min="5961" max="6003" width="2.88671875" style="200" customWidth="1"/>
    <col min="6004" max="6214" width="6.5546875" style="200"/>
    <col min="6215" max="6215" width="13.5546875" style="200" customWidth="1"/>
    <col min="6216" max="6216" width="11.44140625" style="200" customWidth="1"/>
    <col min="6217" max="6259" width="2.88671875" style="200" customWidth="1"/>
    <col min="6260" max="6470" width="6.5546875" style="200"/>
    <col min="6471" max="6471" width="13.5546875" style="200" customWidth="1"/>
    <col min="6472" max="6472" width="11.44140625" style="200" customWidth="1"/>
    <col min="6473" max="6515" width="2.88671875" style="200" customWidth="1"/>
    <col min="6516" max="6726" width="6.5546875" style="200"/>
    <col min="6727" max="6727" width="13.5546875" style="200" customWidth="1"/>
    <col min="6728" max="6728" width="11.44140625" style="200" customWidth="1"/>
    <col min="6729" max="6771" width="2.88671875" style="200" customWidth="1"/>
    <col min="6772" max="6982" width="6.5546875" style="200"/>
    <col min="6983" max="6983" width="13.5546875" style="200" customWidth="1"/>
    <col min="6984" max="6984" width="11.44140625" style="200" customWidth="1"/>
    <col min="6985" max="7027" width="2.88671875" style="200" customWidth="1"/>
    <col min="7028" max="7238" width="6.5546875" style="200"/>
    <col min="7239" max="7239" width="13.5546875" style="200" customWidth="1"/>
    <col min="7240" max="7240" width="11.44140625" style="200" customWidth="1"/>
    <col min="7241" max="7283" width="2.88671875" style="200" customWidth="1"/>
    <col min="7284" max="7494" width="6.5546875" style="200"/>
    <col min="7495" max="7495" width="13.5546875" style="200" customWidth="1"/>
    <col min="7496" max="7496" width="11.44140625" style="200" customWidth="1"/>
    <col min="7497" max="7539" width="2.88671875" style="200" customWidth="1"/>
    <col min="7540" max="7750" width="6.5546875" style="200"/>
    <col min="7751" max="7751" width="13.5546875" style="200" customWidth="1"/>
    <col min="7752" max="7752" width="11.44140625" style="200" customWidth="1"/>
    <col min="7753" max="7795" width="2.88671875" style="200" customWidth="1"/>
    <col min="7796" max="8006" width="6.5546875" style="200"/>
    <col min="8007" max="8007" width="13.5546875" style="200" customWidth="1"/>
    <col min="8008" max="8008" width="11.44140625" style="200" customWidth="1"/>
    <col min="8009" max="8051" width="2.88671875" style="200" customWidth="1"/>
    <col min="8052" max="8262" width="6.5546875" style="200"/>
    <col min="8263" max="8263" width="13.5546875" style="200" customWidth="1"/>
    <col min="8264" max="8264" width="11.44140625" style="200" customWidth="1"/>
    <col min="8265" max="8307" width="2.88671875" style="200" customWidth="1"/>
    <col min="8308" max="8518" width="6.5546875" style="200"/>
    <col min="8519" max="8519" width="13.5546875" style="200" customWidth="1"/>
    <col min="8520" max="8520" width="11.44140625" style="200" customWidth="1"/>
    <col min="8521" max="8563" width="2.88671875" style="200" customWidth="1"/>
    <col min="8564" max="8774" width="6.5546875" style="200"/>
    <col min="8775" max="8775" width="13.5546875" style="200" customWidth="1"/>
    <col min="8776" max="8776" width="11.44140625" style="200" customWidth="1"/>
    <col min="8777" max="8819" width="2.88671875" style="200" customWidth="1"/>
    <col min="8820" max="9030" width="6.5546875" style="200"/>
    <col min="9031" max="9031" width="13.5546875" style="200" customWidth="1"/>
    <col min="9032" max="9032" width="11.44140625" style="200" customWidth="1"/>
    <col min="9033" max="9075" width="2.88671875" style="200" customWidth="1"/>
    <col min="9076" max="9286" width="6.5546875" style="200"/>
    <col min="9287" max="9287" width="13.5546875" style="200" customWidth="1"/>
    <col min="9288" max="9288" width="11.44140625" style="200" customWidth="1"/>
    <col min="9289" max="9331" width="2.88671875" style="200" customWidth="1"/>
    <col min="9332" max="9542" width="6.5546875" style="200"/>
    <col min="9543" max="9543" width="13.5546875" style="200" customWidth="1"/>
    <col min="9544" max="9544" width="11.44140625" style="200" customWidth="1"/>
    <col min="9545" max="9587" width="2.88671875" style="200" customWidth="1"/>
    <col min="9588" max="9798" width="6.5546875" style="200"/>
    <col min="9799" max="9799" width="13.5546875" style="200" customWidth="1"/>
    <col min="9800" max="9800" width="11.44140625" style="200" customWidth="1"/>
    <col min="9801" max="9843" width="2.88671875" style="200" customWidth="1"/>
    <col min="9844" max="10054" width="6.5546875" style="200"/>
    <col min="10055" max="10055" width="13.5546875" style="200" customWidth="1"/>
    <col min="10056" max="10056" width="11.44140625" style="200" customWidth="1"/>
    <col min="10057" max="10099" width="2.88671875" style="200" customWidth="1"/>
    <col min="10100" max="10310" width="6.5546875" style="200"/>
    <col min="10311" max="10311" width="13.5546875" style="200" customWidth="1"/>
    <col min="10312" max="10312" width="11.44140625" style="200" customWidth="1"/>
    <col min="10313" max="10355" width="2.88671875" style="200" customWidth="1"/>
    <col min="10356" max="10566" width="6.5546875" style="200"/>
    <col min="10567" max="10567" width="13.5546875" style="200" customWidth="1"/>
    <col min="10568" max="10568" width="11.44140625" style="200" customWidth="1"/>
    <col min="10569" max="10611" width="2.88671875" style="200" customWidth="1"/>
    <col min="10612" max="10822" width="6.5546875" style="200"/>
    <col min="10823" max="10823" width="13.5546875" style="200" customWidth="1"/>
    <col min="10824" max="10824" width="11.44140625" style="200" customWidth="1"/>
    <col min="10825" max="10867" width="2.88671875" style="200" customWidth="1"/>
    <col min="10868" max="11078" width="6.5546875" style="200"/>
    <col min="11079" max="11079" width="13.5546875" style="200" customWidth="1"/>
    <col min="11080" max="11080" width="11.44140625" style="200" customWidth="1"/>
    <col min="11081" max="11123" width="2.88671875" style="200" customWidth="1"/>
    <col min="11124" max="11334" width="6.5546875" style="200"/>
    <col min="11335" max="11335" width="13.5546875" style="200" customWidth="1"/>
    <col min="11336" max="11336" width="11.44140625" style="200" customWidth="1"/>
    <col min="11337" max="11379" width="2.88671875" style="200" customWidth="1"/>
    <col min="11380" max="11590" width="6.5546875" style="200"/>
    <col min="11591" max="11591" width="13.5546875" style="200" customWidth="1"/>
    <col min="11592" max="11592" width="11.44140625" style="200" customWidth="1"/>
    <col min="11593" max="11635" width="2.88671875" style="200" customWidth="1"/>
    <col min="11636" max="11846" width="6.5546875" style="200"/>
    <col min="11847" max="11847" width="13.5546875" style="200" customWidth="1"/>
    <col min="11848" max="11848" width="11.44140625" style="200" customWidth="1"/>
    <col min="11849" max="11891" width="2.88671875" style="200" customWidth="1"/>
    <col min="11892" max="12102" width="6.5546875" style="200"/>
    <col min="12103" max="12103" width="13.5546875" style="200" customWidth="1"/>
    <col min="12104" max="12104" width="11.44140625" style="200" customWidth="1"/>
    <col min="12105" max="12147" width="2.88671875" style="200" customWidth="1"/>
    <col min="12148" max="12358" width="6.5546875" style="200"/>
    <col min="12359" max="12359" width="13.5546875" style="200" customWidth="1"/>
    <col min="12360" max="12360" width="11.44140625" style="200" customWidth="1"/>
    <col min="12361" max="12403" width="2.88671875" style="200" customWidth="1"/>
    <col min="12404" max="12614" width="6.5546875" style="200"/>
    <col min="12615" max="12615" width="13.5546875" style="200" customWidth="1"/>
    <col min="12616" max="12616" width="11.44140625" style="200" customWidth="1"/>
    <col min="12617" max="12659" width="2.88671875" style="200" customWidth="1"/>
    <col min="12660" max="12870" width="6.5546875" style="200"/>
    <col min="12871" max="12871" width="13.5546875" style="200" customWidth="1"/>
    <col min="12872" max="12872" width="11.44140625" style="200" customWidth="1"/>
    <col min="12873" max="12915" width="2.88671875" style="200" customWidth="1"/>
    <col min="12916" max="13126" width="6.5546875" style="200"/>
    <col min="13127" max="13127" width="13.5546875" style="200" customWidth="1"/>
    <col min="13128" max="13128" width="11.44140625" style="200" customWidth="1"/>
    <col min="13129" max="13171" width="2.88671875" style="200" customWidth="1"/>
    <col min="13172" max="13382" width="6.5546875" style="200"/>
    <col min="13383" max="13383" width="13.5546875" style="200" customWidth="1"/>
    <col min="13384" max="13384" width="11.44140625" style="200" customWidth="1"/>
    <col min="13385" max="13427" width="2.88671875" style="200" customWidth="1"/>
    <col min="13428" max="13638" width="6.5546875" style="200"/>
    <col min="13639" max="13639" width="13.5546875" style="200" customWidth="1"/>
    <col min="13640" max="13640" width="11.44140625" style="200" customWidth="1"/>
    <col min="13641" max="13683" width="2.88671875" style="200" customWidth="1"/>
    <col min="13684" max="13894" width="6.5546875" style="200"/>
    <col min="13895" max="13895" width="13.5546875" style="200" customWidth="1"/>
    <col min="13896" max="13896" width="11.44140625" style="200" customWidth="1"/>
    <col min="13897" max="13939" width="2.88671875" style="200" customWidth="1"/>
    <col min="13940" max="14150" width="6.5546875" style="200"/>
    <col min="14151" max="14151" width="13.5546875" style="200" customWidth="1"/>
    <col min="14152" max="14152" width="11.44140625" style="200" customWidth="1"/>
    <col min="14153" max="14195" width="2.88671875" style="200" customWidth="1"/>
    <col min="14196" max="14406" width="6.5546875" style="200"/>
    <col min="14407" max="14407" width="13.5546875" style="200" customWidth="1"/>
    <col min="14408" max="14408" width="11.44140625" style="200" customWidth="1"/>
    <col min="14409" max="14451" width="2.88671875" style="200" customWidth="1"/>
    <col min="14452" max="14662" width="6.5546875" style="200"/>
    <col min="14663" max="14663" width="13.5546875" style="200" customWidth="1"/>
    <col min="14664" max="14664" width="11.44140625" style="200" customWidth="1"/>
    <col min="14665" max="14707" width="2.88671875" style="200" customWidth="1"/>
    <col min="14708" max="14918" width="6.5546875" style="200"/>
    <col min="14919" max="14919" width="13.5546875" style="200" customWidth="1"/>
    <col min="14920" max="14920" width="11.44140625" style="200" customWidth="1"/>
    <col min="14921" max="14963" width="2.88671875" style="200" customWidth="1"/>
    <col min="14964" max="15174" width="6.5546875" style="200"/>
    <col min="15175" max="15175" width="13.5546875" style="200" customWidth="1"/>
    <col min="15176" max="15176" width="11.44140625" style="200" customWidth="1"/>
    <col min="15177" max="15219" width="2.88671875" style="200" customWidth="1"/>
    <col min="15220" max="15430" width="6.5546875" style="200"/>
    <col min="15431" max="15431" width="13.5546875" style="200" customWidth="1"/>
    <col min="15432" max="15432" width="11.44140625" style="200" customWidth="1"/>
    <col min="15433" max="15475" width="2.88671875" style="200" customWidth="1"/>
    <col min="15476" max="15686" width="6.5546875" style="200"/>
    <col min="15687" max="15687" width="13.5546875" style="200" customWidth="1"/>
    <col min="15688" max="15688" width="11.44140625" style="200" customWidth="1"/>
    <col min="15689" max="15731" width="2.88671875" style="200" customWidth="1"/>
    <col min="15732" max="15942" width="6.5546875" style="200"/>
    <col min="15943" max="15943" width="13.5546875" style="200" customWidth="1"/>
    <col min="15944" max="15944" width="11.44140625" style="200" customWidth="1"/>
    <col min="15945" max="15987" width="2.88671875" style="200" customWidth="1"/>
    <col min="15988" max="16384" width="6.5546875" style="200"/>
  </cols>
  <sheetData>
    <row r="1" spans="1:9" s="178" customFormat="1" ht="44.25" customHeight="1" x14ac:dyDescent="0.3">
      <c r="A1" s="118"/>
      <c r="B1" s="267" t="str">
        <f ca="1">' '!A1576</f>
        <v>DÉBRIEFING</v>
      </c>
      <c r="C1" s="605"/>
      <c r="D1" s="606"/>
      <c r="E1" s="176"/>
      <c r="F1" s="175"/>
      <c r="G1" s="177"/>
      <c r="H1" s="177"/>
      <c r="I1" s="177"/>
    </row>
    <row r="2" spans="1:9" s="181" customFormat="1" ht="3" customHeight="1" x14ac:dyDescent="0.3">
      <c r="A2" s="777"/>
      <c r="B2" s="607"/>
      <c r="C2" s="608"/>
      <c r="D2" s="608"/>
      <c r="E2" s="608"/>
      <c r="F2" s="609"/>
      <c r="G2" s="182"/>
      <c r="H2" s="182"/>
      <c r="I2" s="182"/>
    </row>
    <row r="3" spans="1:9" s="181" customFormat="1" ht="22.5" customHeight="1" x14ac:dyDescent="0.3">
      <c r="A3" s="778"/>
      <c r="B3" s="778"/>
      <c r="C3" s="608"/>
      <c r="D3" s="608"/>
      <c r="E3" s="608"/>
      <c r="F3" s="609"/>
      <c r="G3" s="182"/>
      <c r="H3" s="182"/>
      <c r="I3" s="182"/>
    </row>
    <row r="4" spans="1:9" s="786" customFormat="1" ht="28.8" x14ac:dyDescent="0.25">
      <c r="A4" s="779"/>
      <c r="B4" s="610" t="str">
        <f ca="1">' '!A1577</f>
        <v>Objectif n°1 : récapituler un maximum de détails relatifs aux connaissances professionnelles</v>
      </c>
      <c r="C4" s="781"/>
      <c r="D4" s="782" t="str">
        <f ca="1">' '!A1562</f>
        <v>Notes / remarques</v>
      </c>
      <c r="E4" s="1268" t="str">
        <f ca="1">' '!A575</f>
        <v>Délai</v>
      </c>
      <c r="F4" s="784">
        <f>-((SUM(C7:C28))/(COUNT(C7:C28)*3))+133%</f>
        <v>0.99666666666666681</v>
      </c>
      <c r="G4" s="785"/>
      <c r="H4" s="785"/>
      <c r="I4" s="785"/>
    </row>
    <row r="5" spans="1:9" ht="12.75" customHeight="1" x14ac:dyDescent="0.25">
      <c r="A5" s="125"/>
      <c r="B5" s="615"/>
      <c r="C5" s="616"/>
      <c r="D5" s="617"/>
      <c r="E5" s="618"/>
      <c r="F5" s="623"/>
    </row>
    <row r="6" spans="1:9" ht="31.2" x14ac:dyDescent="0.2">
      <c r="A6" s="126">
        <v>1</v>
      </c>
      <c r="B6" s="788" t="str">
        <f ca="1">' '!A1578</f>
        <v>Pouvez-vous expliquer cela à l'aide d'un exemple ?</v>
      </c>
      <c r="C6" s="620">
        <v>1</v>
      </c>
      <c r="D6" s="621"/>
      <c r="E6" s="622"/>
      <c r="F6" s="623"/>
    </row>
    <row r="7" spans="1:9" ht="15.6" x14ac:dyDescent="0.2">
      <c r="A7" s="126">
        <v>2</v>
      </c>
      <c r="B7" s="788" t="str">
        <f ca="1">' '!A1579</f>
        <v>Que savez-vous de plus à ce sujet ?</v>
      </c>
      <c r="C7" s="620">
        <v>1</v>
      </c>
      <c r="D7" s="621"/>
      <c r="E7" s="622"/>
      <c r="F7" s="623"/>
    </row>
    <row r="8" spans="1:9" ht="15.6" x14ac:dyDescent="0.2">
      <c r="A8" s="126">
        <v>3</v>
      </c>
      <c r="B8" s="788" t="str">
        <f ca="1">' '!A1580</f>
        <v>Que pourriez-vous ajouter à ce sujet ?</v>
      </c>
      <c r="C8" s="620">
        <v>1</v>
      </c>
      <c r="D8" s="621"/>
      <c r="E8" s="622"/>
      <c r="F8" s="623"/>
    </row>
    <row r="9" spans="1:9" s="786" customFormat="1" ht="43.2" x14ac:dyDescent="0.25">
      <c r="A9" s="779"/>
      <c r="B9" s="610" t="str">
        <f ca="1">' '!A1581</f>
        <v>Objectif n°2 : ne pas perdre les relations importantes, l'implication dans les processus, les contacts</v>
      </c>
      <c r="C9" s="781"/>
      <c r="D9" s="782" t="str">
        <f ca="1">$D$4</f>
        <v>Notes / remarques</v>
      </c>
      <c r="E9" s="1268" t="str">
        <f ca="1">$E$4</f>
        <v>Délai</v>
      </c>
      <c r="F9" s="784">
        <f>-((SUM(C12:C33))/(COUNT(C12:C33)*3))+133%</f>
        <v>0.99666666666666681</v>
      </c>
      <c r="G9" s="785"/>
      <c r="H9" s="785"/>
      <c r="I9" s="785"/>
    </row>
    <row r="10" spans="1:9" ht="31.2" x14ac:dyDescent="0.2">
      <c r="A10" s="126">
        <v>4</v>
      </c>
      <c r="B10" s="788" t="str">
        <f ca="1">' '!A1582</f>
        <v>Quel est votre interlocuteur principal chez… ?</v>
      </c>
      <c r="C10" s="620">
        <v>1</v>
      </c>
      <c r="D10" s="621"/>
      <c r="E10" s="622"/>
      <c r="F10" s="623"/>
    </row>
    <row r="11" spans="1:9" ht="31.2" x14ac:dyDescent="0.2">
      <c r="A11" s="126">
        <v>5</v>
      </c>
      <c r="B11" s="788" t="str">
        <f ca="1">' '!A1583</f>
        <v>Que dirait-il de vous ou de notre entreprise ?</v>
      </c>
      <c r="C11" s="620">
        <v>1</v>
      </c>
      <c r="D11" s="621"/>
      <c r="E11" s="622"/>
      <c r="F11" s="784"/>
    </row>
    <row r="12" spans="1:9" ht="31.2" x14ac:dyDescent="0.2">
      <c r="A12" s="126">
        <v>6</v>
      </c>
      <c r="B12" s="788" t="str">
        <f ca="1">' '!A1584</f>
        <v>À quoi votre successeur devra-t-il être attentif avec cette personne ?</v>
      </c>
      <c r="C12" s="620">
        <v>1</v>
      </c>
      <c r="D12" s="621"/>
      <c r="E12" s="622"/>
      <c r="F12" s="623"/>
    </row>
    <row r="13" spans="1:9" s="786" customFormat="1" ht="28.8" x14ac:dyDescent="0.25">
      <c r="A13" s="779"/>
      <c r="B13" s="610" t="str">
        <f ca="1">' '!A1585</f>
        <v>Objectif n°3 : importance de certains éléments, précisions sur ce qui est vraiment essentiel</v>
      </c>
      <c r="C13" s="781"/>
      <c r="D13" s="782" t="str">
        <f ca="1">$D$4</f>
        <v>Notes / remarques</v>
      </c>
      <c r="E13" s="1268" t="str">
        <f ca="1">$E$4</f>
        <v>Délai</v>
      </c>
      <c r="F13" s="784">
        <f>-((SUM(C16:C37))/(COUNT(C16:C37)*3))+133%</f>
        <v>0.99666666666666681</v>
      </c>
      <c r="G13" s="785"/>
      <c r="H13" s="785"/>
      <c r="I13" s="785"/>
    </row>
    <row r="14" spans="1:9" ht="46.8" x14ac:dyDescent="0.2">
      <c r="A14" s="126">
        <v>7</v>
      </c>
      <c r="B14" s="788" t="str">
        <f ca="1">' '!A1586</f>
        <v>D'après vous, qu'est-ce que votre supérieur hiérarchique apprécie particulièrement chez vous ?</v>
      </c>
      <c r="C14" s="620">
        <v>1</v>
      </c>
      <c r="D14" s="621"/>
      <c r="E14" s="622"/>
      <c r="F14" s="623"/>
    </row>
    <row r="15" spans="1:9" ht="31.2" x14ac:dyDescent="0.2">
      <c r="A15" s="126">
        <v>8</v>
      </c>
      <c r="B15" s="788" t="str">
        <f ca="1">' '!A1587</f>
        <v>D'après vous, qu'est-ce que vos collègues apprécient particulièrement chez vous ?</v>
      </c>
      <c r="C15" s="620">
        <v>1</v>
      </c>
      <c r="D15" s="621"/>
      <c r="E15" s="622"/>
      <c r="F15" s="623"/>
    </row>
    <row r="16" spans="1:9" ht="46.8" x14ac:dyDescent="0.2">
      <c r="A16" s="126">
        <v>9</v>
      </c>
      <c r="B16" s="788" t="str">
        <f ca="1">' '!A1588</f>
        <v>Qu'est-ce que votre interlocuteur chez le client XY apprécie particulièrement chez vous et dans votre travail ?</v>
      </c>
      <c r="C16" s="620">
        <v>1</v>
      </c>
      <c r="D16" s="621"/>
      <c r="E16" s="622"/>
      <c r="F16" s="623"/>
    </row>
    <row r="17" spans="1:9" ht="31.2" x14ac:dyDescent="0.2">
      <c r="A17" s="126">
        <v>10</v>
      </c>
      <c r="B17" s="788" t="str">
        <f ca="1">' '!A1589</f>
        <v>Quels conseils donneriez-vous dans tous les cas à votre successeur ?</v>
      </c>
      <c r="C17" s="620">
        <v>1</v>
      </c>
      <c r="D17" s="621"/>
      <c r="E17" s="622"/>
      <c r="F17" s="623"/>
    </row>
    <row r="18" spans="1:9" s="786" customFormat="1" ht="28.8" x14ac:dyDescent="0.25">
      <c r="A18" s="779"/>
      <c r="B18" s="610" t="str">
        <f ca="1">' '!A1590</f>
        <v>Objectif n°4 : cerner les erreurs, les faiblesses et les possibilités d'amélioration</v>
      </c>
      <c r="C18" s="781"/>
      <c r="D18" s="782" t="str">
        <f ca="1">$D$4</f>
        <v>Notes / remarques</v>
      </c>
      <c r="E18" s="1268" t="str">
        <f ca="1">$E$4</f>
        <v>Délai</v>
      </c>
      <c r="F18" s="784">
        <f>-((SUM(C22:C42))/(COUNT(C22:C42)*3))+133%</f>
        <v>0.99666666666666681</v>
      </c>
      <c r="G18" s="785"/>
      <c r="H18" s="785"/>
      <c r="I18" s="785"/>
    </row>
    <row r="19" spans="1:9" ht="15.6" x14ac:dyDescent="0.2">
      <c r="A19" s="126">
        <v>11</v>
      </c>
      <c r="B19" s="788" t="str">
        <f ca="1">' '!A1591</f>
        <v>Que feriez-vous différemment ?</v>
      </c>
      <c r="C19" s="620">
        <v>1</v>
      </c>
      <c r="D19" s="621"/>
      <c r="E19" s="622"/>
      <c r="F19" s="623"/>
    </row>
    <row r="20" spans="1:9" ht="15.6" x14ac:dyDescent="0.2">
      <c r="A20" s="126">
        <v>12</v>
      </c>
      <c r="B20" s="1269" t="str">
        <f ca="1">' '!A1592</f>
        <v>Quelles améliorations suggérez-vous ?</v>
      </c>
      <c r="C20" s="1270"/>
      <c r="D20" s="1271"/>
      <c r="E20" s="1272"/>
      <c r="F20" s="623"/>
    </row>
    <row r="21" spans="1:9" s="786" customFormat="1" ht="30.75" customHeight="1" x14ac:dyDescent="0.25">
      <c r="A21" s="779"/>
      <c r="B21" s="610" t="str">
        <f ca="1">' '!A1593</f>
        <v>Aspects supplémentaires</v>
      </c>
      <c r="C21" s="781"/>
      <c r="D21" s="782" t="str">
        <f ca="1">$D$4</f>
        <v>Notes / remarques</v>
      </c>
      <c r="E21" s="1268" t="str">
        <f ca="1">$E$4</f>
        <v>Délai</v>
      </c>
      <c r="F21" s="784">
        <f>-((SUM(C24:C44))/(COUNT(C24:C44)*3))+133%</f>
        <v>0.99666666666666681</v>
      </c>
      <c r="G21" s="785"/>
      <c r="H21" s="785"/>
      <c r="I21" s="785"/>
    </row>
    <row r="22" spans="1:9" ht="15.6" x14ac:dyDescent="0.2">
      <c r="A22" s="126">
        <v>13</v>
      </c>
      <c r="B22" s="789"/>
      <c r="C22" s="620">
        <v>1</v>
      </c>
      <c r="D22" s="621"/>
      <c r="E22" s="622"/>
      <c r="F22" s="623"/>
    </row>
    <row r="23" spans="1:9" ht="15.6" x14ac:dyDescent="0.2">
      <c r="A23" s="126">
        <v>14</v>
      </c>
      <c r="B23" s="789"/>
      <c r="C23" s="620">
        <v>1</v>
      </c>
      <c r="D23" s="621"/>
      <c r="E23" s="622"/>
      <c r="F23" s="623"/>
    </row>
    <row r="24" spans="1:9" ht="15.6" x14ac:dyDescent="0.2">
      <c r="A24" s="126">
        <v>15</v>
      </c>
      <c r="B24" s="789"/>
      <c r="C24" s="620">
        <v>1</v>
      </c>
      <c r="D24" s="621"/>
      <c r="E24" s="622"/>
      <c r="F24" s="623"/>
    </row>
    <row r="25" spans="1:9" ht="15.6" x14ac:dyDescent="0.2">
      <c r="A25" s="126">
        <v>16</v>
      </c>
      <c r="B25" s="789"/>
      <c r="C25" s="620">
        <v>1</v>
      </c>
      <c r="D25" s="621"/>
      <c r="E25" s="622"/>
      <c r="F25" s="623"/>
    </row>
    <row r="26" spans="1:9" ht="15.6" x14ac:dyDescent="0.2">
      <c r="A26" s="126">
        <v>17</v>
      </c>
      <c r="B26" s="789"/>
      <c r="C26" s="620">
        <v>1</v>
      </c>
      <c r="D26" s="621"/>
      <c r="E26" s="622"/>
      <c r="F26" s="623"/>
    </row>
    <row r="27" spans="1:9" ht="15.6" x14ac:dyDescent="0.2">
      <c r="A27" s="126">
        <v>18</v>
      </c>
      <c r="B27" s="789"/>
      <c r="C27" s="620">
        <v>1</v>
      </c>
      <c r="D27" s="621"/>
      <c r="E27" s="622"/>
      <c r="F27" s="623"/>
    </row>
    <row r="28" spans="1:9" ht="15.6" x14ac:dyDescent="0.2">
      <c r="A28" s="126">
        <v>19</v>
      </c>
      <c r="B28" s="789"/>
      <c r="C28" s="620">
        <v>1</v>
      </c>
      <c r="D28" s="621"/>
      <c r="E28" s="622"/>
      <c r="F28" s="623"/>
    </row>
    <row r="29" spans="1:9" ht="25.5" customHeight="1" x14ac:dyDescent="0.2">
      <c r="B29" s="208" t="s">
        <v>3953</v>
      </c>
      <c r="F29" s="635"/>
    </row>
  </sheetData>
  <sheetProtection sheet="1" objects="1" scenarios="1" formatCells="0" formatColumns="0" formatRows="0" insertHyperlinks="0" selectLockedCells="1" sort="0" autoFilter="0"/>
  <autoFilter ref="C5:E28" xr:uid="{00000000-0009-0000-0000-000047000000}"/>
  <conditionalFormatting sqref="B6:E8 B10:E12 B14:E17 B19:E20">
    <cfRule type="expression" dxfId="72" priority="4">
      <formula>MOD(ROW(A2),2)=0</formula>
    </cfRule>
    <cfRule type="expression" dxfId="71" priority="5">
      <formula>MOD(ROW(A1),2)=0</formula>
    </cfRule>
  </conditionalFormatting>
  <conditionalFormatting sqref="B6:E8 B10:E12 B15:E17">
    <cfRule type="expression" dxfId="70" priority="10">
      <formula>MOD(ROW(A2),2)=0</formula>
    </cfRule>
    <cfRule type="expression" dxfId="69" priority="11">
      <formula>MOD(ROW(A1),2)=0</formula>
    </cfRule>
  </conditionalFormatting>
  <conditionalFormatting sqref="B22:E28">
    <cfRule type="expression" dxfId="68" priority="11094">
      <formula>MOD(ROW(A17),2)=0</formula>
    </cfRule>
    <cfRule type="expression" dxfId="67" priority="11095">
      <formula>MOD(ROW(A16),2)=0</formula>
    </cfRule>
  </conditionalFormatting>
  <dataValidations count="2">
    <dataValidation type="list" allowBlank="1" showInputMessage="1" showErrorMessage="1" sqref="C6:C8 C10:C12 C14:C17 C19:C20 C22:C28" xr:uid="{00000000-0002-0000-4700-000000000000}">
      <formula1>"1,2,3"</formula1>
    </dataValidation>
    <dataValidation allowBlank="1" showInputMessage="1" showErrorMessage="1" errorTitle="Eingabefehler - Erreur de saisie" error="Bitte Datum aus der Liste wählen!_x000a_Veuillez s.v.p. choisir une date de la liste!" sqref="F1:F1048576" xr:uid="{00000000-0002-0000-4700-000001000000}"/>
  </dataValidations>
  <pageMargins left="3.937007874015748E-2" right="0.23622047244094491" top="0.74803149606299213" bottom="0.74803149606299213" header="0.11811023622047245" footer="0.31496062992125984"/>
  <pageSetup paperSize="9" scale="95" orientation="portrait" r:id="rId1"/>
  <headerFooter>
    <oddFooter>&amp;L&amp;8&amp;K00-049(c) S. Imboden&amp;R&amp;8&amp;K00-049Seite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3E4C3025-77D3-4AD7-B264-F498B0522A1B}">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C6:C28</xm:sqref>
        </x14:conditionalFormatting>
        <x14:conditionalFormatting xmlns:xm="http://schemas.microsoft.com/office/excel/2006/main">
          <x14:cfRule type="iconSet" priority="9" id="{AEDF78F5-5CA9-4CF3-B22A-CD30DDDF52C1}">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C9</xm:sqref>
        </x14:conditionalFormatting>
        <x14:conditionalFormatting xmlns:xm="http://schemas.microsoft.com/office/excel/2006/main">
          <x14:cfRule type="iconSet" priority="7" id="{EF355A2D-ED8D-4955-A373-F2833F81A0C8}">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C13</xm:sqref>
        </x14:conditionalFormatting>
        <x14:conditionalFormatting xmlns:xm="http://schemas.microsoft.com/office/excel/2006/main">
          <x14:cfRule type="iconSet" priority="6" id="{4CAB8AAA-EFBF-4491-B9ED-8FB1309121B6}">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C14</xm:sqref>
        </x14:conditionalFormatting>
      </x14:conditionalFormattings>
    </ext>
  </extLs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Tabelle83">
    <tabColor theme="1" tint="0.499984740745262"/>
  </sheetPr>
  <dimension ref="A1:T83"/>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219" customWidth="1"/>
    <col min="2" max="2" width="2.6640625" style="219" customWidth="1"/>
    <col min="3" max="5" width="11.44140625" style="219"/>
    <col min="6" max="6" width="11.44140625" style="219" customWidth="1"/>
    <col min="7" max="11" width="11.44140625" style="219"/>
    <col min="12" max="12" width="5.5546875" style="219" customWidth="1"/>
    <col min="13" max="13" width="5" style="219" customWidth="1"/>
    <col min="14" max="14" width="3" style="219" customWidth="1"/>
    <col min="15" max="15" width="2.109375" style="219" customWidth="1"/>
    <col min="16" max="16" width="85" style="219" customWidth="1"/>
    <col min="17" max="17" width="3.44140625" style="219" customWidth="1"/>
    <col min="18" max="18" width="27.109375" style="219" customWidth="1"/>
    <col min="19" max="16384" width="11.44140625" style="219"/>
  </cols>
  <sheetData>
    <row r="1" spans="1:20" s="218" customFormat="1" ht="44.25" customHeight="1" x14ac:dyDescent="0.3">
      <c r="A1" s="912"/>
      <c r="B1" s="231" t="str">
        <f ca="1">' '!A71</f>
        <v>A D M I N I S T R A T I O N   D E S   R H</v>
      </c>
      <c r="C1" s="212"/>
      <c r="D1" s="212"/>
      <c r="E1" s="212"/>
      <c r="F1" s="212"/>
      <c r="G1" s="212"/>
      <c r="H1" s="212"/>
      <c r="I1" s="212"/>
      <c r="J1" s="213"/>
      <c r="K1" s="232"/>
      <c r="L1" s="233"/>
      <c r="M1" s="216"/>
      <c r="N1" s="216"/>
      <c r="O1" s="216"/>
      <c r="P1" s="216"/>
      <c r="Q1" s="216"/>
      <c r="R1" s="216"/>
      <c r="S1" s="216"/>
    </row>
    <row r="2" spans="1:20" ht="23.25" customHeight="1" x14ac:dyDescent="0.3">
      <c r="B2" s="234"/>
      <c r="C2" s="774"/>
      <c r="D2" s="774"/>
    </row>
    <row r="10" spans="1:20" x14ac:dyDescent="0.3">
      <c r="T10" s="221"/>
    </row>
    <row r="13" spans="1:20" x14ac:dyDescent="0.3">
      <c r="M13" s="222"/>
    </row>
    <row r="23" spans="2:16" ht="5.25" customHeight="1" x14ac:dyDescent="0.3"/>
    <row r="24" spans="2:16" x14ac:dyDescent="0.3">
      <c r="B24" s="208" t="s">
        <v>3953</v>
      </c>
      <c r="C24" s="217"/>
      <c r="P24" s="235"/>
    </row>
    <row r="25" spans="2:16" x14ac:dyDescent="0.3">
      <c r="P25" s="223"/>
    </row>
    <row r="26" spans="2:16" x14ac:dyDescent="0.3">
      <c r="P26" s="223"/>
    </row>
    <row r="27" spans="2:16" x14ac:dyDescent="0.3">
      <c r="P27" s="223"/>
    </row>
    <row r="28" spans="2:16" x14ac:dyDescent="0.3">
      <c r="P28" s="223"/>
    </row>
    <row r="29" spans="2:16" x14ac:dyDescent="0.3">
      <c r="P29" s="223"/>
    </row>
    <row r="30" spans="2:16" x14ac:dyDescent="0.3">
      <c r="P30" s="223"/>
    </row>
    <row r="31" spans="2:16" x14ac:dyDescent="0.3">
      <c r="P31" s="223"/>
    </row>
    <row r="32" spans="2:16" x14ac:dyDescent="0.3">
      <c r="P32" s="223"/>
    </row>
    <row r="33" spans="16:16" x14ac:dyDescent="0.3">
      <c r="P33" s="223"/>
    </row>
    <row r="34" spans="16:16" x14ac:dyDescent="0.3">
      <c r="P34" s="223"/>
    </row>
    <row r="35" spans="16:16" x14ac:dyDescent="0.3">
      <c r="P35" s="223"/>
    </row>
    <row r="36" spans="16:16" x14ac:dyDescent="0.3">
      <c r="P36" s="223"/>
    </row>
    <row r="37" spans="16:16" x14ac:dyDescent="0.3">
      <c r="P37" s="223"/>
    </row>
    <row r="38" spans="16:16" x14ac:dyDescent="0.3">
      <c r="P38" s="223"/>
    </row>
    <row r="39" spans="16:16" x14ac:dyDescent="0.3">
      <c r="P39" s="223"/>
    </row>
    <row r="40" spans="16:16" x14ac:dyDescent="0.3">
      <c r="P40" s="223"/>
    </row>
    <row r="41" spans="16:16" x14ac:dyDescent="0.3">
      <c r="P41" s="223"/>
    </row>
    <row r="42" spans="16:16" x14ac:dyDescent="0.3">
      <c r="P42" s="223"/>
    </row>
    <row r="43" spans="16:16" x14ac:dyDescent="0.3">
      <c r="P43" s="223"/>
    </row>
    <row r="44" spans="16:16" x14ac:dyDescent="0.3">
      <c r="P44" s="223"/>
    </row>
    <row r="45" spans="16:16" x14ac:dyDescent="0.3">
      <c r="P45" s="223"/>
    </row>
    <row r="83" spans="5:5" ht="15.6" x14ac:dyDescent="0.3">
      <c r="E83" s="230"/>
    </row>
  </sheetData>
  <sheetProtection sheet="1" objects="1" scenarios="1" formatCells="0" formatColumns="0" formatRows="0" insertHyperlinks="0" selectLockedCells="1" sort="0" autoFilter="0"/>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Tabelle84">
    <tabColor theme="0" tint="-0.249977111117893"/>
    <pageSetUpPr fitToPage="1"/>
  </sheetPr>
  <dimension ref="A1:O93"/>
  <sheetViews>
    <sheetView showGridLines="0" zoomScaleNormal="100" workbookViewId="0">
      <pane ySplit="6" topLeftCell="A7" activePane="bottomLeft" state="frozen"/>
      <selection activeCell="G1" sqref="G1"/>
      <selection pane="bottomLeft" activeCell="A2" sqref="A2"/>
    </sheetView>
  </sheetViews>
  <sheetFormatPr baseColWidth="10" defaultColWidth="11.44140625" defaultRowHeight="18.75" customHeight="1" x14ac:dyDescent="0.3"/>
  <cols>
    <col min="1" max="1" width="3.5546875" style="1293" customWidth="1"/>
    <col min="2" max="2" width="3.6640625" style="1345" bestFit="1" customWidth="1"/>
    <col min="3" max="3" width="27.6640625" style="1298" customWidth="1"/>
    <col min="4" max="4" width="3.33203125" style="1346" customWidth="1"/>
    <col min="5" max="5" width="28.33203125" style="1298" customWidth="1"/>
    <col min="6" max="6" width="7.109375" style="1350" bestFit="1" customWidth="1"/>
    <col min="7" max="7" width="4.5546875" style="1351" customWidth="1"/>
    <col min="8" max="8" width="3.33203125" style="1345" customWidth="1"/>
    <col min="9" max="9" width="41.5546875" style="1298" customWidth="1"/>
    <col min="10" max="10" width="3.109375" style="1298" bestFit="1" customWidth="1"/>
    <col min="11" max="13" width="10.33203125" style="1298" bestFit="1" customWidth="1"/>
    <col min="14" max="14" width="4.5546875" style="1351" customWidth="1"/>
    <col min="15" max="15" width="3.88671875" style="1300" customWidth="1"/>
    <col min="16" max="35" width="3.88671875" style="1301" customWidth="1"/>
    <col min="36" max="16384" width="11.44140625" style="1301"/>
  </cols>
  <sheetData>
    <row r="1" spans="1:15" s="1279" customFormat="1" ht="44.25" customHeight="1" x14ac:dyDescent="0.3">
      <c r="A1" s="1273"/>
      <c r="B1" s="1273"/>
      <c r="C1" s="1274" t="str">
        <f ca="1">' '!A206</f>
        <v>T A B L E A U   D E   B O R D   G E S T I O N   D U   P E R S O N N E L</v>
      </c>
      <c r="D1" s="1275"/>
      <c r="E1" s="1274"/>
      <c r="F1" s="1274"/>
      <c r="G1" s="1274"/>
      <c r="H1" s="1274"/>
      <c r="I1" s="1276"/>
      <c r="J1" s="1276"/>
      <c r="K1" s="1274"/>
      <c r="L1" s="1274"/>
      <c r="M1" s="1274"/>
      <c r="N1" s="1277"/>
      <c r="O1" s="1278"/>
    </row>
    <row r="2" spans="1:15" s="1279" customFormat="1" ht="0.9" customHeight="1" x14ac:dyDescent="0.3">
      <c r="A2" s="1280"/>
      <c r="B2" s="1281"/>
      <c r="C2" s="1282"/>
      <c r="D2" s="1283"/>
      <c r="E2" s="1282"/>
      <c r="F2" s="1282"/>
      <c r="G2" s="1282"/>
      <c r="H2" s="1282"/>
      <c r="I2" s="1284"/>
      <c r="J2" s="1284"/>
      <c r="K2" s="1282"/>
      <c r="L2" s="1282"/>
      <c r="M2" s="1282"/>
      <c r="N2" s="1285"/>
      <c r="O2" s="1278"/>
    </row>
    <row r="3" spans="1:15" s="1290" customFormat="1" ht="20.25" customHeight="1" x14ac:dyDescent="0.3">
      <c r="A3" s="1286"/>
      <c r="B3" s="1287"/>
      <c r="C3" s="1288"/>
      <c r="D3" s="1289"/>
      <c r="E3" s="1287"/>
      <c r="F3" s="1287"/>
      <c r="N3" s="1291"/>
      <c r="O3" s="1292"/>
    </row>
    <row r="4" spans="1:15" ht="6" customHeight="1" x14ac:dyDescent="0.3">
      <c r="B4" s="1294"/>
      <c r="C4" s="1294"/>
      <c r="D4" s="1295"/>
      <c r="E4" s="1294"/>
      <c r="F4" s="1294"/>
      <c r="G4" s="1296"/>
      <c r="H4" s="1297"/>
      <c r="N4" s="1299"/>
    </row>
    <row r="5" spans="1:15" s="1314" customFormat="1" ht="18.75" customHeight="1" x14ac:dyDescent="0.3">
      <c r="A5" s="1302"/>
      <c r="B5" s="1303" t="str">
        <f ca="1">' '!A211</f>
        <v>No.</v>
      </c>
      <c r="C5" s="1304" t="str">
        <f ca="1">' '!A207</f>
        <v>Objectifs GRH</v>
      </c>
      <c r="D5" s="1305" t="str">
        <f ca="1">B5</f>
        <v>No.</v>
      </c>
      <c r="E5" s="1306" t="str">
        <f ca="1">' '!A208</f>
        <v>Indicateurs</v>
      </c>
      <c r="F5" s="1307" t="str">
        <f ca="1">' '!A209</f>
        <v>atteint</v>
      </c>
      <c r="G5" s="1308"/>
      <c r="H5" s="1305" t="str">
        <f ca="1">B5</f>
        <v>No.</v>
      </c>
      <c r="I5" s="1309" t="str">
        <f ca="1">' '!A210</f>
        <v>Projets</v>
      </c>
      <c r="J5" s="1310" t="s">
        <v>2254</v>
      </c>
      <c r="K5" s="1311" t="str">
        <f ca="1">' '!A212</f>
        <v>Qui?</v>
      </c>
      <c r="L5" s="1311" t="str">
        <f ca="1">' '!A213</f>
        <v>Début</v>
      </c>
      <c r="M5" s="1311" t="str">
        <f ca="1">' '!A214</f>
        <v>Fin</v>
      </c>
      <c r="N5" s="1312"/>
      <c r="O5" s="1313"/>
    </row>
    <row r="6" spans="1:15" s="1324" customFormat="1" ht="9" customHeight="1" x14ac:dyDescent="0.25">
      <c r="A6" s="1315"/>
      <c r="B6" s="1316"/>
      <c r="C6" s="1317"/>
      <c r="D6" s="1318"/>
      <c r="E6" s="1317"/>
      <c r="F6" s="1319"/>
      <c r="G6" s="1319"/>
      <c r="H6" s="1316"/>
      <c r="I6" s="1320"/>
      <c r="J6" s="1321"/>
      <c r="K6" s="1320"/>
      <c r="L6" s="1320"/>
      <c r="M6" s="1320"/>
      <c r="N6" s="1322"/>
      <c r="O6" s="1323"/>
    </row>
    <row r="7" spans="1:15" ht="15.6" x14ac:dyDescent="0.3">
      <c r="B7" s="1316">
        <v>1</v>
      </c>
      <c r="C7" s="1753" t="s">
        <v>2127</v>
      </c>
      <c r="D7" s="1742" t="s">
        <v>2322</v>
      </c>
      <c r="E7" s="1754" t="s">
        <v>2128</v>
      </c>
      <c r="F7" s="1749">
        <v>0.5</v>
      </c>
      <c r="G7" s="1750">
        <v>3</v>
      </c>
      <c r="H7" s="1325" t="s">
        <v>582</v>
      </c>
      <c r="I7" s="1326" t="s">
        <v>2255</v>
      </c>
      <c r="J7" s="1327">
        <v>1</v>
      </c>
      <c r="K7" s="1328"/>
      <c r="L7" s="1328">
        <v>41640</v>
      </c>
      <c r="M7" s="1328"/>
      <c r="N7" s="1329">
        <v>2</v>
      </c>
      <c r="O7" s="1278"/>
    </row>
    <row r="8" spans="1:15" ht="15.6" x14ac:dyDescent="0.3">
      <c r="B8" s="1330">
        <v>1</v>
      </c>
      <c r="C8" s="1753"/>
      <c r="D8" s="1742"/>
      <c r="E8" s="1755"/>
      <c r="F8" s="1749"/>
      <c r="G8" s="1751"/>
      <c r="H8" s="1325" t="s">
        <v>583</v>
      </c>
      <c r="I8" s="1331"/>
      <c r="J8" s="1327">
        <v>2</v>
      </c>
      <c r="K8" s="1328"/>
      <c r="L8" s="1328"/>
      <c r="M8" s="1328"/>
      <c r="N8" s="1329"/>
      <c r="O8" s="1278"/>
    </row>
    <row r="9" spans="1:15" ht="15.6" x14ac:dyDescent="0.3">
      <c r="B9" s="1330">
        <v>1</v>
      </c>
      <c r="C9" s="1753"/>
      <c r="D9" s="1742" t="s">
        <v>2323</v>
      </c>
      <c r="E9" s="1748" t="s">
        <v>933</v>
      </c>
      <c r="F9" s="1749">
        <v>0</v>
      </c>
      <c r="G9" s="1750" t="s">
        <v>933</v>
      </c>
      <c r="H9" s="1325" t="s">
        <v>584</v>
      </c>
      <c r="I9" s="1331"/>
      <c r="J9" s="1327">
        <v>3</v>
      </c>
      <c r="K9" s="1328"/>
      <c r="L9" s="1328"/>
      <c r="M9" s="1328"/>
      <c r="N9" s="1329"/>
      <c r="O9" s="1278"/>
    </row>
    <row r="10" spans="1:15" ht="15.6" x14ac:dyDescent="0.3">
      <c r="B10" s="1330">
        <v>1</v>
      </c>
      <c r="C10" s="1753"/>
      <c r="D10" s="1742"/>
      <c r="E10" s="1748"/>
      <c r="F10" s="1749"/>
      <c r="G10" s="1751"/>
      <c r="H10" s="1325" t="s">
        <v>585</v>
      </c>
      <c r="I10" s="1331"/>
      <c r="J10" s="1327"/>
      <c r="K10" s="1328"/>
      <c r="L10" s="1328"/>
      <c r="M10" s="1328"/>
      <c r="N10" s="1329"/>
      <c r="O10" s="1278"/>
    </row>
    <row r="11" spans="1:15" ht="15.6" x14ac:dyDescent="0.3">
      <c r="B11" s="1330">
        <v>1</v>
      </c>
      <c r="C11" s="1753"/>
      <c r="D11" s="1742" t="s">
        <v>2324</v>
      </c>
      <c r="E11" s="1747" t="s">
        <v>933</v>
      </c>
      <c r="F11" s="1749">
        <v>0</v>
      </c>
      <c r="G11" s="1750" t="s">
        <v>933</v>
      </c>
      <c r="H11" s="1325" t="s">
        <v>586</v>
      </c>
      <c r="I11" s="1331"/>
      <c r="J11" s="1327"/>
      <c r="K11" s="1328"/>
      <c r="L11" s="1328"/>
      <c r="M11" s="1328"/>
      <c r="N11" s="1329"/>
      <c r="O11" s="1278"/>
    </row>
    <row r="12" spans="1:15" ht="15.6" x14ac:dyDescent="0.3">
      <c r="B12" s="1330">
        <v>1</v>
      </c>
      <c r="C12" s="1753"/>
      <c r="D12" s="1742"/>
      <c r="E12" s="1748"/>
      <c r="F12" s="1749"/>
      <c r="G12" s="1751"/>
      <c r="H12" s="1325" t="s">
        <v>587</v>
      </c>
      <c r="I12" s="1331"/>
      <c r="J12" s="1327"/>
      <c r="K12" s="1328"/>
      <c r="L12" s="1328"/>
      <c r="M12" s="1328"/>
      <c r="N12" s="1329"/>
      <c r="O12" s="1278"/>
    </row>
    <row r="13" spans="1:15" ht="15.6" x14ac:dyDescent="0.3">
      <c r="B13" s="1330">
        <v>1</v>
      </c>
      <c r="C13" s="1753"/>
      <c r="D13" s="1742" t="s">
        <v>2325</v>
      </c>
      <c r="E13" s="1748" t="s">
        <v>933</v>
      </c>
      <c r="F13" s="1749">
        <v>0</v>
      </c>
      <c r="G13" s="1750" t="s">
        <v>933</v>
      </c>
      <c r="H13" s="1325" t="s">
        <v>588</v>
      </c>
      <c r="I13" s="1331"/>
      <c r="J13" s="1327"/>
      <c r="K13" s="1328"/>
      <c r="L13" s="1328"/>
      <c r="M13" s="1328"/>
      <c r="N13" s="1329"/>
      <c r="O13" s="1278"/>
    </row>
    <row r="14" spans="1:15" ht="15.6" x14ac:dyDescent="0.3">
      <c r="B14" s="1330">
        <v>1</v>
      </c>
      <c r="C14" s="1753"/>
      <c r="D14" s="1742"/>
      <c r="E14" s="1748"/>
      <c r="F14" s="1752"/>
      <c r="G14" s="1751"/>
      <c r="H14" s="1325" t="s">
        <v>589</v>
      </c>
      <c r="I14" s="1331"/>
      <c r="J14" s="1327"/>
      <c r="K14" s="1328"/>
      <c r="L14" s="1328"/>
      <c r="M14" s="1328"/>
      <c r="N14" s="1329"/>
      <c r="O14" s="1278"/>
    </row>
    <row r="15" spans="1:15" ht="15.6" x14ac:dyDescent="0.3">
      <c r="B15" s="1316">
        <v>2</v>
      </c>
      <c r="C15" s="1744" t="s">
        <v>2130</v>
      </c>
      <c r="D15" s="1742" t="s">
        <v>2326</v>
      </c>
      <c r="E15" s="1748" t="s">
        <v>933</v>
      </c>
      <c r="F15" s="1739">
        <v>0</v>
      </c>
      <c r="G15" s="1740" t="s">
        <v>933</v>
      </c>
      <c r="H15" s="1325" t="s">
        <v>590</v>
      </c>
      <c r="I15" s="1332"/>
      <c r="J15" s="1333"/>
      <c r="K15" s="1334"/>
      <c r="L15" s="1334"/>
      <c r="M15" s="1334"/>
      <c r="N15" s="1335"/>
      <c r="O15" s="1278"/>
    </row>
    <row r="16" spans="1:15" ht="15.6" x14ac:dyDescent="0.3">
      <c r="B16" s="1330">
        <v>2</v>
      </c>
      <c r="C16" s="1744"/>
      <c r="D16" s="1742"/>
      <c r="E16" s="1748"/>
      <c r="F16" s="1739"/>
      <c r="G16" s="1741"/>
      <c r="H16" s="1325" t="s">
        <v>591</v>
      </c>
      <c r="I16" s="1332"/>
      <c r="J16" s="1333"/>
      <c r="K16" s="1334"/>
      <c r="L16" s="1334"/>
      <c r="M16" s="1334"/>
      <c r="N16" s="1335"/>
      <c r="O16" s="1278"/>
    </row>
    <row r="17" spans="2:15" ht="15.6" x14ac:dyDescent="0.3">
      <c r="B17" s="1330">
        <v>2</v>
      </c>
      <c r="C17" s="1744"/>
      <c r="D17" s="1742" t="s">
        <v>2327</v>
      </c>
      <c r="E17" s="1738" t="s">
        <v>933</v>
      </c>
      <c r="F17" s="1739">
        <v>0</v>
      </c>
      <c r="G17" s="1740" t="s">
        <v>933</v>
      </c>
      <c r="H17" s="1325" t="s">
        <v>592</v>
      </c>
      <c r="I17" s="1332"/>
      <c r="J17" s="1333"/>
      <c r="K17" s="1334"/>
      <c r="L17" s="1334"/>
      <c r="M17" s="1334"/>
      <c r="N17" s="1335"/>
      <c r="O17" s="1278"/>
    </row>
    <row r="18" spans="2:15" ht="15.6" x14ac:dyDescent="0.3">
      <c r="B18" s="1330">
        <v>2</v>
      </c>
      <c r="C18" s="1744"/>
      <c r="D18" s="1742"/>
      <c r="E18" s="1738"/>
      <c r="F18" s="1739"/>
      <c r="G18" s="1741"/>
      <c r="H18" s="1325" t="s">
        <v>593</v>
      </c>
      <c r="I18" s="1332"/>
      <c r="J18" s="1333"/>
      <c r="K18" s="1334"/>
      <c r="L18" s="1334"/>
      <c r="M18" s="1334"/>
      <c r="N18" s="1335"/>
      <c r="O18" s="1278"/>
    </row>
    <row r="19" spans="2:15" ht="15.6" x14ac:dyDescent="0.3">
      <c r="B19" s="1330">
        <v>2</v>
      </c>
      <c r="C19" s="1744"/>
      <c r="D19" s="1742" t="s">
        <v>2328</v>
      </c>
      <c r="E19" s="1737" t="s">
        <v>933</v>
      </c>
      <c r="F19" s="1739">
        <v>0</v>
      </c>
      <c r="G19" s="1740" t="s">
        <v>933</v>
      </c>
      <c r="H19" s="1325" t="s">
        <v>594</v>
      </c>
      <c r="I19" s="1332"/>
      <c r="J19" s="1333"/>
      <c r="K19" s="1334"/>
      <c r="L19" s="1334"/>
      <c r="M19" s="1334"/>
      <c r="N19" s="1335"/>
      <c r="O19" s="1278"/>
    </row>
    <row r="20" spans="2:15" ht="15.6" x14ac:dyDescent="0.3">
      <c r="B20" s="1330">
        <v>2</v>
      </c>
      <c r="C20" s="1744"/>
      <c r="D20" s="1742"/>
      <c r="E20" s="1738"/>
      <c r="F20" s="1739"/>
      <c r="G20" s="1741"/>
      <c r="H20" s="1325" t="s">
        <v>595</v>
      </c>
      <c r="I20" s="1332"/>
      <c r="J20" s="1333"/>
      <c r="K20" s="1334"/>
      <c r="L20" s="1334"/>
      <c r="M20" s="1334"/>
      <c r="N20" s="1335"/>
      <c r="O20" s="1278"/>
    </row>
    <row r="21" spans="2:15" ht="15.6" x14ac:dyDescent="0.3">
      <c r="B21" s="1330">
        <v>2</v>
      </c>
      <c r="C21" s="1744"/>
      <c r="D21" s="1742" t="s">
        <v>2329</v>
      </c>
      <c r="E21" s="1738" t="s">
        <v>933</v>
      </c>
      <c r="F21" s="1739">
        <v>0</v>
      </c>
      <c r="G21" s="1740" t="s">
        <v>933</v>
      </c>
      <c r="H21" s="1325" t="s">
        <v>596</v>
      </c>
      <c r="I21" s="1332"/>
      <c r="J21" s="1333"/>
      <c r="K21" s="1334"/>
      <c r="L21" s="1334"/>
      <c r="M21" s="1334"/>
      <c r="N21" s="1335"/>
      <c r="O21" s="1278"/>
    </row>
    <row r="22" spans="2:15" ht="15.6" x14ac:dyDescent="0.3">
      <c r="B22" s="1330">
        <v>2</v>
      </c>
      <c r="C22" s="1744"/>
      <c r="D22" s="1742"/>
      <c r="E22" s="1738"/>
      <c r="F22" s="1743"/>
      <c r="G22" s="1741"/>
      <c r="H22" s="1325" t="s">
        <v>597</v>
      </c>
      <c r="I22" s="1332"/>
      <c r="J22" s="1333"/>
      <c r="K22" s="1334"/>
      <c r="L22" s="1334"/>
      <c r="M22" s="1334"/>
      <c r="N22" s="1335"/>
      <c r="O22" s="1278"/>
    </row>
    <row r="23" spans="2:15" ht="15.6" x14ac:dyDescent="0.3">
      <c r="B23" s="1316">
        <v>3</v>
      </c>
      <c r="C23" s="1753" t="s">
        <v>2131</v>
      </c>
      <c r="D23" s="1742" t="s">
        <v>2330</v>
      </c>
      <c r="E23" s="1754" t="s">
        <v>933</v>
      </c>
      <c r="F23" s="1749">
        <v>0</v>
      </c>
      <c r="G23" s="1750" t="s">
        <v>933</v>
      </c>
      <c r="H23" s="1325" t="s">
        <v>598</v>
      </c>
      <c r="I23" s="1331"/>
      <c r="J23" s="1327"/>
      <c r="K23" s="1328"/>
      <c r="L23" s="1328"/>
      <c r="M23" s="1328"/>
      <c r="N23" s="1329"/>
      <c r="O23" s="1278"/>
    </row>
    <row r="24" spans="2:15" ht="15.6" x14ac:dyDescent="0.3">
      <c r="B24" s="1330">
        <v>3</v>
      </c>
      <c r="C24" s="1753"/>
      <c r="D24" s="1742"/>
      <c r="E24" s="1755"/>
      <c r="F24" s="1749"/>
      <c r="G24" s="1751"/>
      <c r="H24" s="1325" t="s">
        <v>599</v>
      </c>
      <c r="I24" s="1331"/>
      <c r="J24" s="1327"/>
      <c r="K24" s="1328"/>
      <c r="L24" s="1328"/>
      <c r="M24" s="1328"/>
      <c r="N24" s="1329"/>
      <c r="O24" s="1278"/>
    </row>
    <row r="25" spans="2:15" ht="15.6" x14ac:dyDescent="0.3">
      <c r="B25" s="1330">
        <v>3</v>
      </c>
      <c r="C25" s="1753"/>
      <c r="D25" s="1742" t="s">
        <v>2331</v>
      </c>
      <c r="E25" s="1748" t="s">
        <v>933</v>
      </c>
      <c r="F25" s="1749">
        <v>0</v>
      </c>
      <c r="G25" s="1750" t="s">
        <v>933</v>
      </c>
      <c r="H25" s="1325" t="s">
        <v>600</v>
      </c>
      <c r="I25" s="1331"/>
      <c r="J25" s="1327"/>
      <c r="K25" s="1328"/>
      <c r="L25" s="1328"/>
      <c r="M25" s="1328"/>
      <c r="N25" s="1329"/>
      <c r="O25" s="1278"/>
    </row>
    <row r="26" spans="2:15" ht="15.6" x14ac:dyDescent="0.3">
      <c r="B26" s="1330">
        <v>3</v>
      </c>
      <c r="C26" s="1753"/>
      <c r="D26" s="1742"/>
      <c r="E26" s="1748"/>
      <c r="F26" s="1749"/>
      <c r="G26" s="1751"/>
      <c r="H26" s="1325" t="s">
        <v>601</v>
      </c>
      <c r="I26" s="1331"/>
      <c r="J26" s="1327"/>
      <c r="K26" s="1328"/>
      <c r="L26" s="1328"/>
      <c r="M26" s="1328"/>
      <c r="N26" s="1329"/>
      <c r="O26" s="1278"/>
    </row>
    <row r="27" spans="2:15" ht="15.6" x14ac:dyDescent="0.3">
      <c r="B27" s="1330">
        <v>3</v>
      </c>
      <c r="C27" s="1753"/>
      <c r="D27" s="1742" t="s">
        <v>2332</v>
      </c>
      <c r="E27" s="1747" t="s">
        <v>933</v>
      </c>
      <c r="F27" s="1749">
        <v>0</v>
      </c>
      <c r="G27" s="1750" t="s">
        <v>933</v>
      </c>
      <c r="H27" s="1325" t="s">
        <v>2256</v>
      </c>
      <c r="I27" s="1331"/>
      <c r="J27" s="1327"/>
      <c r="K27" s="1328"/>
      <c r="L27" s="1328"/>
      <c r="M27" s="1328"/>
      <c r="N27" s="1329"/>
      <c r="O27" s="1278"/>
    </row>
    <row r="28" spans="2:15" ht="15.6" x14ac:dyDescent="0.3">
      <c r="B28" s="1330">
        <v>3</v>
      </c>
      <c r="C28" s="1753"/>
      <c r="D28" s="1742"/>
      <c r="E28" s="1748"/>
      <c r="F28" s="1749"/>
      <c r="G28" s="1751"/>
      <c r="H28" s="1325" t="s">
        <v>2257</v>
      </c>
      <c r="I28" s="1331"/>
      <c r="J28" s="1327"/>
      <c r="K28" s="1328"/>
      <c r="L28" s="1328"/>
      <c r="M28" s="1328"/>
      <c r="N28" s="1329"/>
      <c r="O28" s="1278"/>
    </row>
    <row r="29" spans="2:15" ht="15.6" x14ac:dyDescent="0.3">
      <c r="B29" s="1330">
        <v>3</v>
      </c>
      <c r="C29" s="1753"/>
      <c r="D29" s="1742" t="s">
        <v>2333</v>
      </c>
      <c r="E29" s="1748" t="s">
        <v>933</v>
      </c>
      <c r="F29" s="1749">
        <v>0</v>
      </c>
      <c r="G29" s="1750" t="s">
        <v>933</v>
      </c>
      <c r="H29" s="1325" t="s">
        <v>2258</v>
      </c>
      <c r="I29" s="1331"/>
      <c r="J29" s="1327"/>
      <c r="K29" s="1328"/>
      <c r="L29" s="1328"/>
      <c r="M29" s="1328"/>
      <c r="N29" s="1329"/>
      <c r="O29" s="1278"/>
    </row>
    <row r="30" spans="2:15" ht="15.6" x14ac:dyDescent="0.3">
      <c r="B30" s="1330">
        <v>3</v>
      </c>
      <c r="C30" s="1753"/>
      <c r="D30" s="1742"/>
      <c r="E30" s="1748"/>
      <c r="F30" s="1752"/>
      <c r="G30" s="1751"/>
      <c r="H30" s="1325" t="s">
        <v>2259</v>
      </c>
      <c r="I30" s="1331"/>
      <c r="J30" s="1327"/>
      <c r="K30" s="1328"/>
      <c r="L30" s="1328"/>
      <c r="M30" s="1328"/>
      <c r="N30" s="1329"/>
      <c r="O30" s="1278"/>
    </row>
    <row r="31" spans="2:15" ht="15.6" x14ac:dyDescent="0.3">
      <c r="B31" s="1316">
        <v>4</v>
      </c>
      <c r="C31" s="1744" t="s">
        <v>933</v>
      </c>
      <c r="D31" s="1742" t="s">
        <v>2334</v>
      </c>
      <c r="E31" s="1745" t="s">
        <v>933</v>
      </c>
      <c r="F31" s="1739">
        <v>0</v>
      </c>
      <c r="G31" s="1740" t="s">
        <v>933</v>
      </c>
      <c r="H31" s="1325" t="s">
        <v>2260</v>
      </c>
      <c r="I31" s="1332"/>
      <c r="J31" s="1333"/>
      <c r="K31" s="1334"/>
      <c r="L31" s="1334"/>
      <c r="M31" s="1334"/>
      <c r="N31" s="1335"/>
      <c r="O31" s="1278"/>
    </row>
    <row r="32" spans="2:15" ht="15.6" x14ac:dyDescent="0.3">
      <c r="B32" s="1330">
        <v>4</v>
      </c>
      <c r="C32" s="1744"/>
      <c r="D32" s="1742"/>
      <c r="E32" s="1746"/>
      <c r="F32" s="1739"/>
      <c r="G32" s="1741"/>
      <c r="H32" s="1325" t="s">
        <v>2261</v>
      </c>
      <c r="I32" s="1332"/>
      <c r="J32" s="1333"/>
      <c r="K32" s="1334"/>
      <c r="L32" s="1334"/>
      <c r="M32" s="1334"/>
      <c r="N32" s="1335"/>
      <c r="O32" s="1278"/>
    </row>
    <row r="33" spans="2:15" ht="15.6" x14ac:dyDescent="0.3">
      <c r="B33" s="1330">
        <v>4</v>
      </c>
      <c r="C33" s="1744"/>
      <c r="D33" s="1742" t="s">
        <v>2335</v>
      </c>
      <c r="E33" s="1738" t="s">
        <v>933</v>
      </c>
      <c r="F33" s="1739">
        <v>0</v>
      </c>
      <c r="G33" s="1740" t="s">
        <v>933</v>
      </c>
      <c r="H33" s="1325" t="s">
        <v>2262</v>
      </c>
      <c r="I33" s="1332"/>
      <c r="J33" s="1333"/>
      <c r="K33" s="1334"/>
      <c r="L33" s="1334"/>
      <c r="M33" s="1334"/>
      <c r="N33" s="1335"/>
      <c r="O33" s="1278"/>
    </row>
    <row r="34" spans="2:15" ht="15.6" x14ac:dyDescent="0.3">
      <c r="B34" s="1330">
        <v>4</v>
      </c>
      <c r="C34" s="1744"/>
      <c r="D34" s="1742"/>
      <c r="E34" s="1738"/>
      <c r="F34" s="1739"/>
      <c r="G34" s="1741"/>
      <c r="H34" s="1325" t="s">
        <v>2263</v>
      </c>
      <c r="I34" s="1332"/>
      <c r="J34" s="1333"/>
      <c r="K34" s="1334"/>
      <c r="L34" s="1334"/>
      <c r="M34" s="1334"/>
      <c r="N34" s="1335"/>
      <c r="O34" s="1278"/>
    </row>
    <row r="35" spans="2:15" ht="15.6" x14ac:dyDescent="0.3">
      <c r="B35" s="1330">
        <v>4</v>
      </c>
      <c r="C35" s="1744"/>
      <c r="D35" s="1742" t="s">
        <v>2336</v>
      </c>
      <c r="E35" s="1737" t="s">
        <v>933</v>
      </c>
      <c r="F35" s="1739">
        <v>0</v>
      </c>
      <c r="G35" s="1740" t="s">
        <v>933</v>
      </c>
      <c r="H35" s="1325" t="s">
        <v>2264</v>
      </c>
      <c r="I35" s="1332"/>
      <c r="J35" s="1333"/>
      <c r="K35" s="1334"/>
      <c r="L35" s="1334"/>
      <c r="M35" s="1334"/>
      <c r="N35" s="1335"/>
      <c r="O35" s="1278"/>
    </row>
    <row r="36" spans="2:15" ht="15.6" x14ac:dyDescent="0.3">
      <c r="B36" s="1330">
        <v>4</v>
      </c>
      <c r="C36" s="1744"/>
      <c r="D36" s="1742"/>
      <c r="E36" s="1738"/>
      <c r="F36" s="1739"/>
      <c r="G36" s="1741"/>
      <c r="H36" s="1325" t="s">
        <v>2265</v>
      </c>
      <c r="I36" s="1332"/>
      <c r="J36" s="1333"/>
      <c r="K36" s="1334"/>
      <c r="L36" s="1334"/>
      <c r="M36" s="1334"/>
      <c r="N36" s="1335"/>
      <c r="O36" s="1278"/>
    </row>
    <row r="37" spans="2:15" ht="15.6" x14ac:dyDescent="0.3">
      <c r="B37" s="1330">
        <v>4</v>
      </c>
      <c r="C37" s="1744"/>
      <c r="D37" s="1742" t="s">
        <v>2337</v>
      </c>
      <c r="E37" s="1738" t="s">
        <v>933</v>
      </c>
      <c r="F37" s="1739">
        <v>0</v>
      </c>
      <c r="G37" s="1740" t="s">
        <v>933</v>
      </c>
      <c r="H37" s="1325" t="s">
        <v>2266</v>
      </c>
      <c r="I37" s="1332"/>
      <c r="J37" s="1333"/>
      <c r="K37" s="1334"/>
      <c r="L37" s="1334"/>
      <c r="M37" s="1334"/>
      <c r="N37" s="1335"/>
      <c r="O37" s="1278"/>
    </row>
    <row r="38" spans="2:15" ht="15.6" x14ac:dyDescent="0.3">
      <c r="B38" s="1330">
        <v>4</v>
      </c>
      <c r="C38" s="1744"/>
      <c r="D38" s="1742"/>
      <c r="E38" s="1738"/>
      <c r="F38" s="1743"/>
      <c r="G38" s="1741"/>
      <c r="H38" s="1325" t="s">
        <v>2267</v>
      </c>
      <c r="I38" s="1332"/>
      <c r="J38" s="1333"/>
      <c r="K38" s="1334"/>
      <c r="L38" s="1334"/>
      <c r="M38" s="1334"/>
      <c r="N38" s="1335"/>
      <c r="O38" s="1278"/>
    </row>
    <row r="39" spans="2:15" ht="15.6" x14ac:dyDescent="0.3">
      <c r="B39" s="1316">
        <v>5</v>
      </c>
      <c r="C39" s="1753" t="s">
        <v>933</v>
      </c>
      <c r="D39" s="1742" t="s">
        <v>2338</v>
      </c>
      <c r="E39" s="1754" t="s">
        <v>933</v>
      </c>
      <c r="F39" s="1749">
        <v>0</v>
      </c>
      <c r="G39" s="1750" t="s">
        <v>933</v>
      </c>
      <c r="H39" s="1325" t="s">
        <v>2268</v>
      </c>
      <c r="I39" s="1331"/>
      <c r="J39" s="1327"/>
      <c r="K39" s="1328"/>
      <c r="L39" s="1328"/>
      <c r="M39" s="1328"/>
      <c r="N39" s="1329"/>
      <c r="O39" s="1278"/>
    </row>
    <row r="40" spans="2:15" ht="15.6" x14ac:dyDescent="0.3">
      <c r="B40" s="1330">
        <v>5</v>
      </c>
      <c r="C40" s="1753"/>
      <c r="D40" s="1742"/>
      <c r="E40" s="1755"/>
      <c r="F40" s="1749"/>
      <c r="G40" s="1751"/>
      <c r="H40" s="1325" t="s">
        <v>2269</v>
      </c>
      <c r="I40" s="1331"/>
      <c r="J40" s="1327"/>
      <c r="K40" s="1328"/>
      <c r="L40" s="1328"/>
      <c r="M40" s="1328"/>
      <c r="N40" s="1329"/>
      <c r="O40" s="1278"/>
    </row>
    <row r="41" spans="2:15" ht="15.6" x14ac:dyDescent="0.3">
      <c r="B41" s="1330">
        <v>5</v>
      </c>
      <c r="C41" s="1753"/>
      <c r="D41" s="1742" t="s">
        <v>2339</v>
      </c>
      <c r="E41" s="1748" t="s">
        <v>933</v>
      </c>
      <c r="F41" s="1749">
        <v>0</v>
      </c>
      <c r="G41" s="1750" t="s">
        <v>933</v>
      </c>
      <c r="H41" s="1325" t="s">
        <v>2270</v>
      </c>
      <c r="I41" s="1331"/>
      <c r="J41" s="1327"/>
      <c r="K41" s="1328"/>
      <c r="L41" s="1328"/>
      <c r="M41" s="1328"/>
      <c r="N41" s="1329"/>
      <c r="O41" s="1278"/>
    </row>
    <row r="42" spans="2:15" ht="15.6" x14ac:dyDescent="0.3">
      <c r="B42" s="1330">
        <v>5</v>
      </c>
      <c r="C42" s="1753"/>
      <c r="D42" s="1742"/>
      <c r="E42" s="1748"/>
      <c r="F42" s="1749"/>
      <c r="G42" s="1751"/>
      <c r="H42" s="1325" t="s">
        <v>2271</v>
      </c>
      <c r="I42" s="1331"/>
      <c r="J42" s="1327"/>
      <c r="K42" s="1328"/>
      <c r="L42" s="1328"/>
      <c r="M42" s="1328"/>
      <c r="N42" s="1329"/>
      <c r="O42" s="1278"/>
    </row>
    <row r="43" spans="2:15" ht="15.6" x14ac:dyDescent="0.3">
      <c r="B43" s="1330">
        <v>5</v>
      </c>
      <c r="C43" s="1753"/>
      <c r="D43" s="1742" t="s">
        <v>2340</v>
      </c>
      <c r="E43" s="1747" t="s">
        <v>933</v>
      </c>
      <c r="F43" s="1749">
        <v>0</v>
      </c>
      <c r="G43" s="1750" t="s">
        <v>933</v>
      </c>
      <c r="H43" s="1325" t="s">
        <v>2272</v>
      </c>
      <c r="I43" s="1331"/>
      <c r="J43" s="1327"/>
      <c r="K43" s="1328"/>
      <c r="L43" s="1328"/>
      <c r="M43" s="1328"/>
      <c r="N43" s="1329"/>
      <c r="O43" s="1278"/>
    </row>
    <row r="44" spans="2:15" ht="15.6" x14ac:dyDescent="0.3">
      <c r="B44" s="1330">
        <v>5</v>
      </c>
      <c r="C44" s="1753"/>
      <c r="D44" s="1742"/>
      <c r="E44" s="1748"/>
      <c r="F44" s="1749"/>
      <c r="G44" s="1751"/>
      <c r="H44" s="1325" t="s">
        <v>2273</v>
      </c>
      <c r="I44" s="1331"/>
      <c r="J44" s="1327"/>
      <c r="K44" s="1328"/>
      <c r="L44" s="1328"/>
      <c r="M44" s="1328"/>
      <c r="N44" s="1329"/>
      <c r="O44" s="1278"/>
    </row>
    <row r="45" spans="2:15" ht="15.6" x14ac:dyDescent="0.3">
      <c r="B45" s="1330">
        <v>5</v>
      </c>
      <c r="C45" s="1753"/>
      <c r="D45" s="1742" t="s">
        <v>2341</v>
      </c>
      <c r="E45" s="1748" t="s">
        <v>933</v>
      </c>
      <c r="F45" s="1749">
        <v>0</v>
      </c>
      <c r="G45" s="1750" t="s">
        <v>933</v>
      </c>
      <c r="H45" s="1325" t="s">
        <v>2274</v>
      </c>
      <c r="I45" s="1331"/>
      <c r="J45" s="1327"/>
      <c r="K45" s="1328"/>
      <c r="L45" s="1328"/>
      <c r="M45" s="1328"/>
      <c r="N45" s="1329"/>
      <c r="O45" s="1278"/>
    </row>
    <row r="46" spans="2:15" ht="15.6" x14ac:dyDescent="0.3">
      <c r="B46" s="1330">
        <v>5</v>
      </c>
      <c r="C46" s="1753"/>
      <c r="D46" s="1742"/>
      <c r="E46" s="1748"/>
      <c r="F46" s="1752"/>
      <c r="G46" s="1751"/>
      <c r="H46" s="1325" t="s">
        <v>2275</v>
      </c>
      <c r="I46" s="1331"/>
      <c r="J46" s="1327"/>
      <c r="K46" s="1328"/>
      <c r="L46" s="1328"/>
      <c r="M46" s="1328"/>
      <c r="N46" s="1329"/>
      <c r="O46" s="1278"/>
    </row>
    <row r="47" spans="2:15" ht="15.6" x14ac:dyDescent="0.3">
      <c r="B47" s="1316">
        <v>6</v>
      </c>
      <c r="C47" s="1744" t="s">
        <v>933</v>
      </c>
      <c r="D47" s="1742" t="s">
        <v>2342</v>
      </c>
      <c r="E47" s="1745" t="s">
        <v>933</v>
      </c>
      <c r="F47" s="1739">
        <v>0</v>
      </c>
      <c r="G47" s="1740" t="s">
        <v>933</v>
      </c>
      <c r="H47" s="1325" t="s">
        <v>2276</v>
      </c>
      <c r="I47" s="1332"/>
      <c r="J47" s="1333"/>
      <c r="K47" s="1334"/>
      <c r="L47" s="1334"/>
      <c r="M47" s="1334"/>
      <c r="N47" s="1335"/>
      <c r="O47" s="1278"/>
    </row>
    <row r="48" spans="2:15" ht="15.6" x14ac:dyDescent="0.3">
      <c r="B48" s="1330">
        <v>6</v>
      </c>
      <c r="C48" s="1744"/>
      <c r="D48" s="1742"/>
      <c r="E48" s="1746"/>
      <c r="F48" s="1739"/>
      <c r="G48" s="1741"/>
      <c r="H48" s="1325" t="s">
        <v>2277</v>
      </c>
      <c r="I48" s="1332"/>
      <c r="J48" s="1333"/>
      <c r="K48" s="1334"/>
      <c r="L48" s="1334"/>
      <c r="M48" s="1334"/>
      <c r="N48" s="1335"/>
      <c r="O48" s="1278"/>
    </row>
    <row r="49" spans="2:15" ht="15.6" x14ac:dyDescent="0.3">
      <c r="B49" s="1330">
        <v>6</v>
      </c>
      <c r="C49" s="1744"/>
      <c r="D49" s="1742" t="s">
        <v>2343</v>
      </c>
      <c r="E49" s="1738" t="s">
        <v>933</v>
      </c>
      <c r="F49" s="1739">
        <v>0</v>
      </c>
      <c r="G49" s="1740" t="s">
        <v>933</v>
      </c>
      <c r="H49" s="1325" t="s">
        <v>2278</v>
      </c>
      <c r="I49" s="1332"/>
      <c r="J49" s="1333"/>
      <c r="K49" s="1334"/>
      <c r="L49" s="1334"/>
      <c r="M49" s="1334"/>
      <c r="N49" s="1335"/>
      <c r="O49" s="1278"/>
    </row>
    <row r="50" spans="2:15" ht="15.6" x14ac:dyDescent="0.3">
      <c r="B50" s="1330">
        <v>6</v>
      </c>
      <c r="C50" s="1744"/>
      <c r="D50" s="1742"/>
      <c r="E50" s="1738"/>
      <c r="F50" s="1739"/>
      <c r="G50" s="1741"/>
      <c r="H50" s="1325" t="s">
        <v>2279</v>
      </c>
      <c r="I50" s="1332"/>
      <c r="J50" s="1333"/>
      <c r="K50" s="1334"/>
      <c r="L50" s="1334"/>
      <c r="M50" s="1334"/>
      <c r="N50" s="1335"/>
      <c r="O50" s="1278"/>
    </row>
    <row r="51" spans="2:15" ht="15.6" x14ac:dyDescent="0.3">
      <c r="B51" s="1330">
        <v>6</v>
      </c>
      <c r="C51" s="1744"/>
      <c r="D51" s="1742" t="s">
        <v>2344</v>
      </c>
      <c r="E51" s="1737" t="s">
        <v>933</v>
      </c>
      <c r="F51" s="1739">
        <v>0</v>
      </c>
      <c r="G51" s="1740" t="s">
        <v>933</v>
      </c>
      <c r="H51" s="1325" t="s">
        <v>2280</v>
      </c>
      <c r="I51" s="1332"/>
      <c r="J51" s="1333"/>
      <c r="K51" s="1334"/>
      <c r="L51" s="1334"/>
      <c r="M51" s="1334"/>
      <c r="N51" s="1335"/>
      <c r="O51" s="1278"/>
    </row>
    <row r="52" spans="2:15" ht="15.6" x14ac:dyDescent="0.3">
      <c r="B52" s="1330">
        <v>6</v>
      </c>
      <c r="C52" s="1744"/>
      <c r="D52" s="1742"/>
      <c r="E52" s="1738"/>
      <c r="F52" s="1739"/>
      <c r="G52" s="1741"/>
      <c r="H52" s="1325" t="s">
        <v>2281</v>
      </c>
      <c r="I52" s="1332"/>
      <c r="J52" s="1333"/>
      <c r="K52" s="1334"/>
      <c r="L52" s="1334"/>
      <c r="M52" s="1334"/>
      <c r="N52" s="1335"/>
      <c r="O52" s="1278"/>
    </row>
    <row r="53" spans="2:15" ht="15.6" x14ac:dyDescent="0.3">
      <c r="B53" s="1330">
        <v>6</v>
      </c>
      <c r="C53" s="1744"/>
      <c r="D53" s="1742" t="s">
        <v>2345</v>
      </c>
      <c r="E53" s="1738" t="s">
        <v>933</v>
      </c>
      <c r="F53" s="1739">
        <v>0</v>
      </c>
      <c r="G53" s="1740" t="s">
        <v>933</v>
      </c>
      <c r="H53" s="1325" t="s">
        <v>2282</v>
      </c>
      <c r="I53" s="1332"/>
      <c r="J53" s="1333"/>
      <c r="K53" s="1334"/>
      <c r="L53" s="1334"/>
      <c r="M53" s="1334"/>
      <c r="N53" s="1335"/>
      <c r="O53" s="1278"/>
    </row>
    <row r="54" spans="2:15" ht="15.6" x14ac:dyDescent="0.3">
      <c r="B54" s="1330">
        <v>6</v>
      </c>
      <c r="C54" s="1744"/>
      <c r="D54" s="1742"/>
      <c r="E54" s="1738"/>
      <c r="F54" s="1743"/>
      <c r="G54" s="1741"/>
      <c r="H54" s="1325" t="s">
        <v>2283</v>
      </c>
      <c r="I54" s="1332"/>
      <c r="J54" s="1333"/>
      <c r="K54" s="1334"/>
      <c r="L54" s="1334"/>
      <c r="M54" s="1334"/>
      <c r="N54" s="1335"/>
      <c r="O54" s="1278"/>
    </row>
    <row r="55" spans="2:15" ht="15.6" x14ac:dyDescent="0.3">
      <c r="B55" s="1316">
        <v>7</v>
      </c>
      <c r="C55" s="1753" t="s">
        <v>933</v>
      </c>
      <c r="D55" s="1742" t="s">
        <v>2346</v>
      </c>
      <c r="E55" s="1754" t="s">
        <v>933</v>
      </c>
      <c r="F55" s="1749">
        <v>0</v>
      </c>
      <c r="G55" s="1750" t="s">
        <v>933</v>
      </c>
      <c r="H55" s="1325" t="s">
        <v>2284</v>
      </c>
      <c r="I55" s="1331"/>
      <c r="J55" s="1327"/>
      <c r="K55" s="1336"/>
      <c r="L55" s="1336"/>
      <c r="M55" s="1336"/>
      <c r="N55" s="1337"/>
      <c r="O55" s="1278"/>
    </row>
    <row r="56" spans="2:15" ht="15.6" x14ac:dyDescent="0.3">
      <c r="B56" s="1330">
        <v>7</v>
      </c>
      <c r="C56" s="1753"/>
      <c r="D56" s="1742"/>
      <c r="E56" s="1755"/>
      <c r="F56" s="1749"/>
      <c r="G56" s="1751"/>
      <c r="H56" s="1325" t="s">
        <v>2285</v>
      </c>
      <c r="I56" s="1331"/>
      <c r="J56" s="1327"/>
      <c r="K56" s="1336"/>
      <c r="L56" s="1336"/>
      <c r="M56" s="1336"/>
      <c r="N56" s="1337"/>
      <c r="O56" s="1278"/>
    </row>
    <row r="57" spans="2:15" ht="15.6" x14ac:dyDescent="0.3">
      <c r="B57" s="1330">
        <v>7</v>
      </c>
      <c r="C57" s="1753"/>
      <c r="D57" s="1742" t="s">
        <v>2347</v>
      </c>
      <c r="E57" s="1748" t="s">
        <v>933</v>
      </c>
      <c r="F57" s="1749">
        <v>0</v>
      </c>
      <c r="G57" s="1750" t="s">
        <v>933</v>
      </c>
      <c r="H57" s="1325" t="s">
        <v>2286</v>
      </c>
      <c r="I57" s="1331"/>
      <c r="J57" s="1327"/>
      <c r="K57" s="1336"/>
      <c r="L57" s="1336"/>
      <c r="M57" s="1336"/>
      <c r="N57" s="1337"/>
      <c r="O57" s="1278"/>
    </row>
    <row r="58" spans="2:15" ht="15.6" x14ac:dyDescent="0.3">
      <c r="B58" s="1330">
        <v>7</v>
      </c>
      <c r="C58" s="1753"/>
      <c r="D58" s="1742"/>
      <c r="E58" s="1748"/>
      <c r="F58" s="1749"/>
      <c r="G58" s="1751"/>
      <c r="H58" s="1325" t="s">
        <v>2287</v>
      </c>
      <c r="I58" s="1331"/>
      <c r="J58" s="1327"/>
      <c r="K58" s="1336"/>
      <c r="L58" s="1336"/>
      <c r="M58" s="1336"/>
      <c r="N58" s="1337"/>
      <c r="O58" s="1278"/>
    </row>
    <row r="59" spans="2:15" ht="15.6" x14ac:dyDescent="0.3">
      <c r="B59" s="1330">
        <v>7</v>
      </c>
      <c r="C59" s="1753"/>
      <c r="D59" s="1742" t="s">
        <v>2348</v>
      </c>
      <c r="E59" s="1747" t="s">
        <v>933</v>
      </c>
      <c r="F59" s="1749">
        <v>0</v>
      </c>
      <c r="G59" s="1750" t="s">
        <v>933</v>
      </c>
      <c r="H59" s="1325" t="s">
        <v>2288</v>
      </c>
      <c r="I59" s="1331"/>
      <c r="J59" s="1327"/>
      <c r="K59" s="1336"/>
      <c r="L59" s="1336"/>
      <c r="M59" s="1336"/>
      <c r="N59" s="1337"/>
      <c r="O59" s="1278"/>
    </row>
    <row r="60" spans="2:15" ht="15.6" x14ac:dyDescent="0.3">
      <c r="B60" s="1330">
        <v>7</v>
      </c>
      <c r="C60" s="1753"/>
      <c r="D60" s="1742"/>
      <c r="E60" s="1748"/>
      <c r="F60" s="1749"/>
      <c r="G60" s="1751"/>
      <c r="H60" s="1325" t="s">
        <v>2289</v>
      </c>
      <c r="I60" s="1331"/>
      <c r="J60" s="1327"/>
      <c r="K60" s="1336"/>
      <c r="L60" s="1336"/>
      <c r="M60" s="1336"/>
      <c r="N60" s="1337"/>
      <c r="O60" s="1278"/>
    </row>
    <row r="61" spans="2:15" ht="15.6" x14ac:dyDescent="0.3">
      <c r="B61" s="1330">
        <v>7</v>
      </c>
      <c r="C61" s="1753"/>
      <c r="D61" s="1742" t="s">
        <v>2349</v>
      </c>
      <c r="E61" s="1748" t="s">
        <v>933</v>
      </c>
      <c r="F61" s="1749">
        <v>0</v>
      </c>
      <c r="G61" s="1750" t="s">
        <v>933</v>
      </c>
      <c r="H61" s="1325" t="s">
        <v>2290</v>
      </c>
      <c r="I61" s="1331"/>
      <c r="J61" s="1327"/>
      <c r="K61" s="1336"/>
      <c r="L61" s="1336"/>
      <c r="M61" s="1336"/>
      <c r="N61" s="1337"/>
      <c r="O61" s="1278"/>
    </row>
    <row r="62" spans="2:15" ht="15.6" x14ac:dyDescent="0.3">
      <c r="B62" s="1330">
        <v>7</v>
      </c>
      <c r="C62" s="1753"/>
      <c r="D62" s="1742"/>
      <c r="E62" s="1748"/>
      <c r="F62" s="1752"/>
      <c r="G62" s="1751"/>
      <c r="H62" s="1325" t="s">
        <v>2291</v>
      </c>
      <c r="I62" s="1331"/>
      <c r="J62" s="1327"/>
      <c r="K62" s="1336"/>
      <c r="L62" s="1336"/>
      <c r="M62" s="1336"/>
      <c r="N62" s="1337"/>
      <c r="O62" s="1278"/>
    </row>
    <row r="63" spans="2:15" ht="15.6" x14ac:dyDescent="0.3">
      <c r="B63" s="1316">
        <v>8</v>
      </c>
      <c r="C63" s="1744" t="s">
        <v>933</v>
      </c>
      <c r="D63" s="1742" t="s">
        <v>2350</v>
      </c>
      <c r="E63" s="1745" t="s">
        <v>933</v>
      </c>
      <c r="F63" s="1739">
        <v>0</v>
      </c>
      <c r="G63" s="1740" t="s">
        <v>933</v>
      </c>
      <c r="H63" s="1325" t="s">
        <v>2292</v>
      </c>
      <c r="I63" s="1332"/>
      <c r="J63" s="1333"/>
      <c r="K63" s="1338"/>
      <c r="L63" s="1338"/>
      <c r="M63" s="1338"/>
      <c r="N63" s="1339"/>
      <c r="O63" s="1278"/>
    </row>
    <row r="64" spans="2:15" ht="15.6" x14ac:dyDescent="0.3">
      <c r="B64" s="1330">
        <v>8</v>
      </c>
      <c r="C64" s="1744"/>
      <c r="D64" s="1742"/>
      <c r="E64" s="1746"/>
      <c r="F64" s="1739"/>
      <c r="G64" s="1741"/>
      <c r="H64" s="1325" t="s">
        <v>2293</v>
      </c>
      <c r="I64" s="1332"/>
      <c r="J64" s="1333"/>
      <c r="K64" s="1338"/>
      <c r="L64" s="1338"/>
      <c r="M64" s="1338"/>
      <c r="N64" s="1339"/>
      <c r="O64" s="1278"/>
    </row>
    <row r="65" spans="2:15" ht="15.6" x14ac:dyDescent="0.3">
      <c r="B65" s="1330">
        <v>8</v>
      </c>
      <c r="C65" s="1744"/>
      <c r="D65" s="1742" t="s">
        <v>2351</v>
      </c>
      <c r="E65" s="1738" t="s">
        <v>933</v>
      </c>
      <c r="F65" s="1739">
        <v>0</v>
      </c>
      <c r="G65" s="1740" t="s">
        <v>933</v>
      </c>
      <c r="H65" s="1325" t="s">
        <v>2294</v>
      </c>
      <c r="I65" s="1332"/>
      <c r="J65" s="1333"/>
      <c r="K65" s="1338"/>
      <c r="L65" s="1338"/>
      <c r="M65" s="1338"/>
      <c r="N65" s="1339"/>
      <c r="O65" s="1278"/>
    </row>
    <row r="66" spans="2:15" ht="15.6" x14ac:dyDescent="0.3">
      <c r="B66" s="1330">
        <v>8</v>
      </c>
      <c r="C66" s="1744"/>
      <c r="D66" s="1742"/>
      <c r="E66" s="1738"/>
      <c r="F66" s="1739"/>
      <c r="G66" s="1741"/>
      <c r="H66" s="1325" t="s">
        <v>2295</v>
      </c>
      <c r="I66" s="1332"/>
      <c r="J66" s="1333"/>
      <c r="K66" s="1338"/>
      <c r="L66" s="1338"/>
      <c r="M66" s="1338"/>
      <c r="N66" s="1339"/>
      <c r="O66" s="1278"/>
    </row>
    <row r="67" spans="2:15" ht="15.6" x14ac:dyDescent="0.3">
      <c r="B67" s="1330">
        <v>8</v>
      </c>
      <c r="C67" s="1744"/>
      <c r="D67" s="1742" t="s">
        <v>2352</v>
      </c>
      <c r="E67" s="1737" t="s">
        <v>933</v>
      </c>
      <c r="F67" s="1739">
        <v>0</v>
      </c>
      <c r="G67" s="1740" t="s">
        <v>933</v>
      </c>
      <c r="H67" s="1325" t="s">
        <v>2296</v>
      </c>
      <c r="I67" s="1332"/>
      <c r="J67" s="1333"/>
      <c r="K67" s="1338"/>
      <c r="L67" s="1338"/>
      <c r="M67" s="1338"/>
      <c r="N67" s="1339"/>
      <c r="O67" s="1278"/>
    </row>
    <row r="68" spans="2:15" ht="15.6" x14ac:dyDescent="0.3">
      <c r="B68" s="1330">
        <v>8</v>
      </c>
      <c r="C68" s="1744"/>
      <c r="D68" s="1742"/>
      <c r="E68" s="1738"/>
      <c r="F68" s="1739"/>
      <c r="G68" s="1741"/>
      <c r="H68" s="1325" t="s">
        <v>2297</v>
      </c>
      <c r="I68" s="1332"/>
      <c r="J68" s="1333"/>
      <c r="K68" s="1338"/>
      <c r="L68" s="1338"/>
      <c r="M68" s="1338"/>
      <c r="N68" s="1339"/>
      <c r="O68" s="1278"/>
    </row>
    <row r="69" spans="2:15" ht="15.6" x14ac:dyDescent="0.3">
      <c r="B69" s="1330">
        <v>8</v>
      </c>
      <c r="C69" s="1744"/>
      <c r="D69" s="1742" t="s">
        <v>2353</v>
      </c>
      <c r="E69" s="1738" t="s">
        <v>933</v>
      </c>
      <c r="F69" s="1739">
        <v>0</v>
      </c>
      <c r="G69" s="1740" t="s">
        <v>933</v>
      </c>
      <c r="H69" s="1325" t="s">
        <v>2298</v>
      </c>
      <c r="I69" s="1332"/>
      <c r="J69" s="1333"/>
      <c r="K69" s="1338"/>
      <c r="L69" s="1338"/>
      <c r="M69" s="1338"/>
      <c r="N69" s="1339"/>
      <c r="O69" s="1278"/>
    </row>
    <row r="70" spans="2:15" ht="15.6" x14ac:dyDescent="0.3">
      <c r="B70" s="1330">
        <v>8</v>
      </c>
      <c r="C70" s="1744"/>
      <c r="D70" s="1742"/>
      <c r="E70" s="1738"/>
      <c r="F70" s="1743"/>
      <c r="G70" s="1741"/>
      <c r="H70" s="1325" t="s">
        <v>2299</v>
      </c>
      <c r="I70" s="1332"/>
      <c r="J70" s="1333"/>
      <c r="K70" s="1338"/>
      <c r="L70" s="1338"/>
      <c r="M70" s="1338"/>
      <c r="N70" s="1339"/>
      <c r="O70" s="1278"/>
    </row>
    <row r="71" spans="2:15" ht="15.6" x14ac:dyDescent="0.3">
      <c r="B71" s="1316">
        <v>9</v>
      </c>
      <c r="C71" s="1753" t="s">
        <v>933</v>
      </c>
      <c r="D71" s="1742" t="s">
        <v>2354</v>
      </c>
      <c r="E71" s="1754" t="s">
        <v>933</v>
      </c>
      <c r="F71" s="1749">
        <v>0</v>
      </c>
      <c r="G71" s="1750" t="s">
        <v>933</v>
      </c>
      <c r="H71" s="1325" t="s">
        <v>2300</v>
      </c>
      <c r="I71" s="1331"/>
      <c r="J71" s="1327"/>
      <c r="K71" s="1336"/>
      <c r="L71" s="1336"/>
      <c r="M71" s="1336"/>
      <c r="N71" s="1337"/>
      <c r="O71" s="1278"/>
    </row>
    <row r="72" spans="2:15" ht="15.6" x14ac:dyDescent="0.3">
      <c r="B72" s="1330">
        <v>9</v>
      </c>
      <c r="C72" s="1753"/>
      <c r="D72" s="1742"/>
      <c r="E72" s="1755"/>
      <c r="F72" s="1749"/>
      <c r="G72" s="1751"/>
      <c r="H72" s="1325" t="s">
        <v>2301</v>
      </c>
      <c r="I72" s="1331"/>
      <c r="J72" s="1327"/>
      <c r="K72" s="1336"/>
      <c r="L72" s="1336"/>
      <c r="M72" s="1336"/>
      <c r="N72" s="1337"/>
      <c r="O72" s="1278"/>
    </row>
    <row r="73" spans="2:15" ht="15.6" x14ac:dyDescent="0.3">
      <c r="B73" s="1330">
        <v>9</v>
      </c>
      <c r="C73" s="1753"/>
      <c r="D73" s="1742" t="s">
        <v>2355</v>
      </c>
      <c r="E73" s="1748" t="s">
        <v>933</v>
      </c>
      <c r="F73" s="1749">
        <v>0</v>
      </c>
      <c r="G73" s="1750" t="s">
        <v>933</v>
      </c>
      <c r="H73" s="1325" t="s">
        <v>2302</v>
      </c>
      <c r="I73" s="1331"/>
      <c r="J73" s="1327"/>
      <c r="K73" s="1336"/>
      <c r="L73" s="1336"/>
      <c r="M73" s="1336"/>
      <c r="N73" s="1337"/>
      <c r="O73" s="1278"/>
    </row>
    <row r="74" spans="2:15" ht="15.6" x14ac:dyDescent="0.3">
      <c r="B74" s="1330">
        <v>9</v>
      </c>
      <c r="C74" s="1753"/>
      <c r="D74" s="1742"/>
      <c r="E74" s="1748"/>
      <c r="F74" s="1749"/>
      <c r="G74" s="1751"/>
      <c r="H74" s="1325" t="s">
        <v>2303</v>
      </c>
      <c r="I74" s="1331"/>
      <c r="J74" s="1327"/>
      <c r="K74" s="1336"/>
      <c r="L74" s="1336"/>
      <c r="M74" s="1336"/>
      <c r="N74" s="1337"/>
      <c r="O74" s="1278"/>
    </row>
    <row r="75" spans="2:15" ht="15.6" x14ac:dyDescent="0.3">
      <c r="B75" s="1330">
        <v>9</v>
      </c>
      <c r="C75" s="1753"/>
      <c r="D75" s="1742" t="s">
        <v>2356</v>
      </c>
      <c r="E75" s="1747" t="s">
        <v>933</v>
      </c>
      <c r="F75" s="1749">
        <v>0</v>
      </c>
      <c r="G75" s="1750" t="s">
        <v>933</v>
      </c>
      <c r="H75" s="1325" t="s">
        <v>2304</v>
      </c>
      <c r="I75" s="1331"/>
      <c r="J75" s="1327"/>
      <c r="K75" s="1336"/>
      <c r="L75" s="1336"/>
      <c r="M75" s="1336"/>
      <c r="N75" s="1337"/>
      <c r="O75" s="1278"/>
    </row>
    <row r="76" spans="2:15" ht="15.6" x14ac:dyDescent="0.3">
      <c r="B76" s="1330">
        <v>9</v>
      </c>
      <c r="C76" s="1753"/>
      <c r="D76" s="1742"/>
      <c r="E76" s="1748"/>
      <c r="F76" s="1749"/>
      <c r="G76" s="1751"/>
      <c r="H76" s="1325" t="s">
        <v>2305</v>
      </c>
      <c r="I76" s="1331"/>
      <c r="J76" s="1327"/>
      <c r="K76" s="1336"/>
      <c r="L76" s="1336"/>
      <c r="M76" s="1336"/>
      <c r="N76" s="1337"/>
      <c r="O76" s="1278"/>
    </row>
    <row r="77" spans="2:15" ht="15.6" x14ac:dyDescent="0.3">
      <c r="B77" s="1330">
        <v>9</v>
      </c>
      <c r="C77" s="1753"/>
      <c r="D77" s="1742" t="s">
        <v>2357</v>
      </c>
      <c r="E77" s="1748" t="s">
        <v>933</v>
      </c>
      <c r="F77" s="1749">
        <v>0</v>
      </c>
      <c r="G77" s="1750" t="s">
        <v>933</v>
      </c>
      <c r="H77" s="1325" t="s">
        <v>2306</v>
      </c>
      <c r="I77" s="1331"/>
      <c r="J77" s="1327"/>
      <c r="K77" s="1336"/>
      <c r="L77" s="1336"/>
      <c r="M77" s="1336"/>
      <c r="N77" s="1337"/>
      <c r="O77" s="1278"/>
    </row>
    <row r="78" spans="2:15" ht="15.6" x14ac:dyDescent="0.3">
      <c r="B78" s="1330">
        <v>9</v>
      </c>
      <c r="C78" s="1753"/>
      <c r="D78" s="1742"/>
      <c r="E78" s="1748"/>
      <c r="F78" s="1752"/>
      <c r="G78" s="1751"/>
      <c r="H78" s="1325" t="s">
        <v>2307</v>
      </c>
      <c r="I78" s="1331"/>
      <c r="J78" s="1327"/>
      <c r="K78" s="1336"/>
      <c r="L78" s="1336"/>
      <c r="M78" s="1336"/>
      <c r="N78" s="1337"/>
      <c r="O78" s="1278"/>
    </row>
    <row r="79" spans="2:15" ht="15.6" x14ac:dyDescent="0.3">
      <c r="B79" s="1316">
        <v>10</v>
      </c>
      <c r="C79" s="1744" t="s">
        <v>933</v>
      </c>
      <c r="D79" s="1742" t="s">
        <v>2358</v>
      </c>
      <c r="E79" s="1745" t="s">
        <v>933</v>
      </c>
      <c r="F79" s="1739">
        <v>0</v>
      </c>
      <c r="G79" s="1740" t="s">
        <v>933</v>
      </c>
      <c r="H79" s="1325" t="s">
        <v>2308</v>
      </c>
      <c r="I79" s="1332"/>
      <c r="J79" s="1333"/>
      <c r="K79" s="1338"/>
      <c r="L79" s="1338"/>
      <c r="M79" s="1338"/>
      <c r="N79" s="1339"/>
      <c r="O79" s="1278"/>
    </row>
    <row r="80" spans="2:15" ht="15.6" x14ac:dyDescent="0.3">
      <c r="B80" s="1330">
        <v>10</v>
      </c>
      <c r="C80" s="1744"/>
      <c r="D80" s="1742"/>
      <c r="E80" s="1746"/>
      <c r="F80" s="1739"/>
      <c r="G80" s="1741"/>
      <c r="H80" s="1325" t="s">
        <v>2309</v>
      </c>
      <c r="I80" s="1332"/>
      <c r="J80" s="1333"/>
      <c r="K80" s="1338"/>
      <c r="L80" s="1338"/>
      <c r="M80" s="1338"/>
      <c r="N80" s="1339"/>
      <c r="O80" s="1278"/>
    </row>
    <row r="81" spans="1:15" ht="15.6" x14ac:dyDescent="0.3">
      <c r="B81" s="1330">
        <v>10</v>
      </c>
      <c r="C81" s="1744"/>
      <c r="D81" s="1742" t="s">
        <v>2359</v>
      </c>
      <c r="E81" s="1738" t="s">
        <v>933</v>
      </c>
      <c r="F81" s="1739">
        <v>0</v>
      </c>
      <c r="G81" s="1740" t="s">
        <v>933</v>
      </c>
      <c r="H81" s="1325" t="s">
        <v>2310</v>
      </c>
      <c r="I81" s="1332"/>
      <c r="J81" s="1333"/>
      <c r="K81" s="1338"/>
      <c r="L81" s="1338"/>
      <c r="M81" s="1338"/>
      <c r="N81" s="1339"/>
      <c r="O81" s="1278"/>
    </row>
    <row r="82" spans="1:15" ht="15.6" x14ac:dyDescent="0.3">
      <c r="B82" s="1330">
        <v>10</v>
      </c>
      <c r="C82" s="1744"/>
      <c r="D82" s="1742"/>
      <c r="E82" s="1738"/>
      <c r="F82" s="1739"/>
      <c r="G82" s="1741"/>
      <c r="H82" s="1325" t="s">
        <v>2311</v>
      </c>
      <c r="I82" s="1332"/>
      <c r="J82" s="1333"/>
      <c r="K82" s="1338"/>
      <c r="L82" s="1338"/>
      <c r="M82" s="1338"/>
      <c r="N82" s="1339"/>
      <c r="O82" s="1278"/>
    </row>
    <row r="83" spans="1:15" ht="15.6" x14ac:dyDescent="0.3">
      <c r="B83" s="1330">
        <v>10</v>
      </c>
      <c r="C83" s="1744"/>
      <c r="D83" s="1742" t="s">
        <v>2360</v>
      </c>
      <c r="E83" s="1737" t="s">
        <v>933</v>
      </c>
      <c r="F83" s="1739">
        <v>0</v>
      </c>
      <c r="G83" s="1740" t="s">
        <v>933</v>
      </c>
      <c r="H83" s="1325" t="s">
        <v>2312</v>
      </c>
      <c r="I83" s="1332"/>
      <c r="J83" s="1333"/>
      <c r="K83" s="1338"/>
      <c r="L83" s="1338"/>
      <c r="M83" s="1338"/>
      <c r="N83" s="1339"/>
      <c r="O83" s="1278"/>
    </row>
    <row r="84" spans="1:15" ht="15.6" x14ac:dyDescent="0.3">
      <c r="B84" s="1330">
        <v>10</v>
      </c>
      <c r="C84" s="1744"/>
      <c r="D84" s="1742"/>
      <c r="E84" s="1738"/>
      <c r="F84" s="1739"/>
      <c r="G84" s="1741"/>
      <c r="H84" s="1325" t="s">
        <v>2313</v>
      </c>
      <c r="I84" s="1332"/>
      <c r="J84" s="1333"/>
      <c r="K84" s="1338"/>
      <c r="L84" s="1338"/>
      <c r="M84" s="1338"/>
      <c r="N84" s="1339"/>
      <c r="O84" s="1278"/>
    </row>
    <row r="85" spans="1:15" ht="15.6" x14ac:dyDescent="0.3">
      <c r="B85" s="1330">
        <v>10</v>
      </c>
      <c r="C85" s="1744"/>
      <c r="D85" s="1742" t="s">
        <v>2361</v>
      </c>
      <c r="E85" s="1738" t="s">
        <v>933</v>
      </c>
      <c r="F85" s="1739">
        <v>0</v>
      </c>
      <c r="G85" s="1740" t="s">
        <v>933</v>
      </c>
      <c r="H85" s="1325" t="s">
        <v>2314</v>
      </c>
      <c r="I85" s="1332"/>
      <c r="J85" s="1333"/>
      <c r="K85" s="1338"/>
      <c r="L85" s="1338"/>
      <c r="M85" s="1338"/>
      <c r="N85" s="1339"/>
      <c r="O85" s="1278"/>
    </row>
    <row r="86" spans="1:15" ht="15.6" x14ac:dyDescent="0.3">
      <c r="B86" s="1330">
        <v>10</v>
      </c>
      <c r="C86" s="1744"/>
      <c r="D86" s="1742"/>
      <c r="E86" s="1738"/>
      <c r="F86" s="1743"/>
      <c r="G86" s="1741"/>
      <c r="H86" s="1325" t="s">
        <v>2315</v>
      </c>
      <c r="I86" s="1332"/>
      <c r="J86" s="1333"/>
      <c r="K86" s="1338"/>
      <c r="L86" s="1338"/>
      <c r="M86" s="1338"/>
      <c r="N86" s="1339"/>
      <c r="O86" s="1278"/>
    </row>
    <row r="87" spans="1:15" s="1340" customFormat="1" ht="15.6" x14ac:dyDescent="0.3">
      <c r="A87" s="1293" t="str">
        <f>IF($C$87="","","ok")</f>
        <v>ok</v>
      </c>
      <c r="C87" s="208" t="s">
        <v>3953</v>
      </c>
      <c r="D87" s="217"/>
      <c r="E87" s="1317"/>
      <c r="F87" s="1341"/>
      <c r="G87" s="1342"/>
      <c r="H87" s="1343"/>
      <c r="I87" s="1344"/>
      <c r="J87" s="1344"/>
      <c r="K87" s="1344"/>
      <c r="L87" s="1344"/>
      <c r="M87" s="1344"/>
      <c r="N87" s="1342"/>
      <c r="O87" s="1278"/>
    </row>
    <row r="88" spans="1:15" ht="15.6" x14ac:dyDescent="0.3">
      <c r="F88" s="1347"/>
      <c r="G88" s="1348"/>
      <c r="H88" s="1343"/>
      <c r="I88" s="1349"/>
      <c r="J88" s="1349"/>
      <c r="K88" s="1349"/>
      <c r="L88" s="1349"/>
      <c r="M88" s="1349"/>
      <c r="N88" s="1348"/>
    </row>
    <row r="89" spans="1:15" ht="18.75" customHeight="1" x14ac:dyDescent="0.3">
      <c r="F89" s="1347"/>
      <c r="G89" s="1348"/>
      <c r="H89" s="1343"/>
      <c r="I89" s="1349"/>
      <c r="J89" s="1349"/>
      <c r="K89" s="1349"/>
      <c r="L89" s="1349"/>
      <c r="M89" s="1349"/>
      <c r="N89" s="1348"/>
    </row>
    <row r="90" spans="1:15" ht="18.75" customHeight="1" x14ac:dyDescent="0.3">
      <c r="F90" s="1347"/>
      <c r="G90" s="1348"/>
      <c r="H90" s="1343"/>
      <c r="I90" s="1349"/>
      <c r="J90" s="1349"/>
      <c r="K90" s="1349"/>
      <c r="L90" s="1349"/>
      <c r="M90" s="1349"/>
      <c r="N90" s="1348"/>
    </row>
    <row r="91" spans="1:15" ht="18.75" customHeight="1" x14ac:dyDescent="0.3">
      <c r="F91" s="1347"/>
      <c r="G91" s="1348"/>
      <c r="H91" s="1343"/>
      <c r="I91" s="1349"/>
      <c r="J91" s="1349"/>
      <c r="K91" s="1349"/>
      <c r="L91" s="1349"/>
      <c r="M91" s="1349"/>
      <c r="N91" s="1348"/>
    </row>
    <row r="92" spans="1:15" ht="18.75" customHeight="1" x14ac:dyDescent="0.3">
      <c r="F92" s="1347"/>
      <c r="G92" s="1348"/>
      <c r="H92" s="1343"/>
      <c r="I92" s="1349"/>
      <c r="J92" s="1349"/>
      <c r="K92" s="1349"/>
      <c r="L92" s="1349"/>
      <c r="M92" s="1349"/>
      <c r="N92" s="1348"/>
    </row>
    <row r="93" spans="1:15" ht="18.75" customHeight="1" x14ac:dyDescent="0.3">
      <c r="F93" s="1347"/>
      <c r="G93" s="1348"/>
      <c r="H93" s="1343"/>
      <c r="I93" s="1349"/>
      <c r="J93" s="1349"/>
      <c r="K93" s="1349"/>
      <c r="L93" s="1349"/>
      <c r="M93" s="1349"/>
      <c r="N93" s="1348"/>
    </row>
  </sheetData>
  <sheetProtection sheet="1" objects="1" scenarios="1" formatCells="0" formatColumns="0" formatRows="0" insertHyperlinks="0" selectLockedCells="1" sort="0" autoFilter="0"/>
  <autoFilter ref="A6:N87" xr:uid="{00000000-0009-0000-0000-000049000000}"/>
  <mergeCells count="170">
    <mergeCell ref="E11:E12"/>
    <mergeCell ref="F11:F12"/>
    <mergeCell ref="G11:G12"/>
    <mergeCell ref="D13:D14"/>
    <mergeCell ref="E13:E14"/>
    <mergeCell ref="F13:F14"/>
    <mergeCell ref="G13:G14"/>
    <mergeCell ref="C7:C14"/>
    <mergeCell ref="D7:D8"/>
    <mergeCell ref="E7:E8"/>
    <mergeCell ref="F7:F8"/>
    <mergeCell ref="G7:G8"/>
    <mergeCell ref="D9:D10"/>
    <mergeCell ref="E9:E10"/>
    <mergeCell ref="F9:F10"/>
    <mergeCell ref="G9:G10"/>
    <mergeCell ref="D11:D12"/>
    <mergeCell ref="E19:E20"/>
    <mergeCell ref="F19:F20"/>
    <mergeCell ref="G19:G20"/>
    <mergeCell ref="D21:D22"/>
    <mergeCell ref="E21:E22"/>
    <mergeCell ref="F21:F22"/>
    <mergeCell ref="G21:G22"/>
    <mergeCell ref="C15:C22"/>
    <mergeCell ref="D15:D16"/>
    <mergeCell ref="E15:E16"/>
    <mergeCell ref="F15:F16"/>
    <mergeCell ref="G15:G16"/>
    <mergeCell ref="D17:D18"/>
    <mergeCell ref="E17:E18"/>
    <mergeCell ref="F17:F18"/>
    <mergeCell ref="G17:G18"/>
    <mergeCell ref="D19:D20"/>
    <mergeCell ref="E27:E28"/>
    <mergeCell ref="F27:F28"/>
    <mergeCell ref="G27:G28"/>
    <mergeCell ref="D29:D30"/>
    <mergeCell ref="E29:E30"/>
    <mergeCell ref="F29:F30"/>
    <mergeCell ref="G29:G30"/>
    <mergeCell ref="C23:C30"/>
    <mergeCell ref="D23:D24"/>
    <mergeCell ref="E23:E24"/>
    <mergeCell ref="F23:F24"/>
    <mergeCell ref="G23:G24"/>
    <mergeCell ref="D25:D26"/>
    <mergeCell ref="E25:E26"/>
    <mergeCell ref="F25:F26"/>
    <mergeCell ref="G25:G26"/>
    <mergeCell ref="D27:D28"/>
    <mergeCell ref="E35:E36"/>
    <mergeCell ref="F35:F36"/>
    <mergeCell ref="G35:G36"/>
    <mergeCell ref="D37:D38"/>
    <mergeCell ref="E37:E38"/>
    <mergeCell ref="F37:F38"/>
    <mergeCell ref="G37:G38"/>
    <mergeCell ref="C31:C38"/>
    <mergeCell ref="D31:D32"/>
    <mergeCell ref="E31:E32"/>
    <mergeCell ref="F31:F32"/>
    <mergeCell ref="G31:G32"/>
    <mergeCell ref="D33:D34"/>
    <mergeCell ref="E33:E34"/>
    <mergeCell ref="F33:F34"/>
    <mergeCell ref="G33:G34"/>
    <mergeCell ref="D35:D36"/>
    <mergeCell ref="E43:E44"/>
    <mergeCell ref="F43:F44"/>
    <mergeCell ref="G43:G44"/>
    <mergeCell ref="D45:D46"/>
    <mergeCell ref="E45:E46"/>
    <mergeCell ref="F45:F46"/>
    <mergeCell ref="G45:G46"/>
    <mergeCell ref="C39:C46"/>
    <mergeCell ref="D39:D40"/>
    <mergeCell ref="E39:E40"/>
    <mergeCell ref="F39:F40"/>
    <mergeCell ref="G39:G40"/>
    <mergeCell ref="D41:D42"/>
    <mergeCell ref="E41:E42"/>
    <mergeCell ref="F41:F42"/>
    <mergeCell ref="G41:G42"/>
    <mergeCell ref="D43:D44"/>
    <mergeCell ref="E51:E52"/>
    <mergeCell ref="F51:F52"/>
    <mergeCell ref="G51:G52"/>
    <mergeCell ref="D53:D54"/>
    <mergeCell ref="E53:E54"/>
    <mergeCell ref="F53:F54"/>
    <mergeCell ref="G53:G54"/>
    <mergeCell ref="C47:C54"/>
    <mergeCell ref="D47:D48"/>
    <mergeCell ref="E47:E48"/>
    <mergeCell ref="F47:F48"/>
    <mergeCell ref="G47:G48"/>
    <mergeCell ref="D49:D50"/>
    <mergeCell ref="E49:E50"/>
    <mergeCell ref="F49:F50"/>
    <mergeCell ref="G49:G50"/>
    <mergeCell ref="D51:D52"/>
    <mergeCell ref="E59:E60"/>
    <mergeCell ref="F59:F60"/>
    <mergeCell ref="G59:G60"/>
    <mergeCell ref="D61:D62"/>
    <mergeCell ref="E61:E62"/>
    <mergeCell ref="F61:F62"/>
    <mergeCell ref="G61:G62"/>
    <mergeCell ref="C55:C62"/>
    <mergeCell ref="D55:D56"/>
    <mergeCell ref="E55:E56"/>
    <mergeCell ref="F55:F56"/>
    <mergeCell ref="G55:G56"/>
    <mergeCell ref="D57:D58"/>
    <mergeCell ref="E57:E58"/>
    <mergeCell ref="F57:F58"/>
    <mergeCell ref="G57:G58"/>
    <mergeCell ref="D59:D60"/>
    <mergeCell ref="E67:E68"/>
    <mergeCell ref="F67:F68"/>
    <mergeCell ref="G67:G68"/>
    <mergeCell ref="D69:D70"/>
    <mergeCell ref="E69:E70"/>
    <mergeCell ref="F69:F70"/>
    <mergeCell ref="G69:G70"/>
    <mergeCell ref="C63:C70"/>
    <mergeCell ref="D63:D64"/>
    <mergeCell ref="E63:E64"/>
    <mergeCell ref="F63:F64"/>
    <mergeCell ref="G63:G64"/>
    <mergeCell ref="D65:D66"/>
    <mergeCell ref="E65:E66"/>
    <mergeCell ref="F65:F66"/>
    <mergeCell ref="G65:G66"/>
    <mergeCell ref="D67:D68"/>
    <mergeCell ref="E75:E76"/>
    <mergeCell ref="F75:F76"/>
    <mergeCell ref="G75:G76"/>
    <mergeCell ref="D77:D78"/>
    <mergeCell ref="E77:E78"/>
    <mergeCell ref="F77:F78"/>
    <mergeCell ref="G77:G78"/>
    <mergeCell ref="C71:C78"/>
    <mergeCell ref="D71:D72"/>
    <mergeCell ref="E71:E72"/>
    <mergeCell ref="F71:F72"/>
    <mergeCell ref="G71:G72"/>
    <mergeCell ref="D73:D74"/>
    <mergeCell ref="E73:E74"/>
    <mergeCell ref="F73:F74"/>
    <mergeCell ref="G73:G74"/>
    <mergeCell ref="D75:D76"/>
    <mergeCell ref="E83:E84"/>
    <mergeCell ref="F83:F84"/>
    <mergeCell ref="G83:G84"/>
    <mergeCell ref="D85:D86"/>
    <mergeCell ref="E85:E86"/>
    <mergeCell ref="F85:F86"/>
    <mergeCell ref="G85:G86"/>
    <mergeCell ref="C79:C86"/>
    <mergeCell ref="D79:D80"/>
    <mergeCell ref="E79:E80"/>
    <mergeCell ref="F79:F80"/>
    <mergeCell ref="G79:G80"/>
    <mergeCell ref="D81:D82"/>
    <mergeCell ref="E81:E82"/>
    <mergeCell ref="F81:F82"/>
    <mergeCell ref="G81:G82"/>
    <mergeCell ref="D83:D84"/>
  </mergeCells>
  <conditionalFormatting sqref="C7:C86">
    <cfRule type="expression" dxfId="66" priority="27">
      <formula>$B7=1</formula>
    </cfRule>
    <cfRule type="expression" dxfId="65" priority="28">
      <formula>$B7=2</formula>
    </cfRule>
    <cfRule type="expression" dxfId="64" priority="29">
      <formula>$B7=3</formula>
    </cfRule>
    <cfRule type="expression" dxfId="63" priority="30">
      <formula>$B7=4</formula>
    </cfRule>
    <cfRule type="expression" dxfId="62" priority="31">
      <formula>$B7=5</formula>
    </cfRule>
    <cfRule type="expression" dxfId="61" priority="32">
      <formula>$B7=6</formula>
    </cfRule>
    <cfRule type="expression" dxfId="60" priority="33">
      <formula>$B7=7</formula>
    </cfRule>
    <cfRule type="expression" dxfId="59" priority="34">
      <formula>$B7=8</formula>
    </cfRule>
    <cfRule type="expression" dxfId="58" priority="35">
      <formula>$B7=9</formula>
    </cfRule>
    <cfRule type="expression" dxfId="57" priority="36">
      <formula>$B7=10</formula>
    </cfRule>
  </conditionalFormatting>
  <conditionalFormatting sqref="E7:F86">
    <cfRule type="expression" dxfId="56" priority="20">
      <formula>$B7=4</formula>
    </cfRule>
    <cfRule type="expression" dxfId="55" priority="18">
      <formula>$B7=2</formula>
    </cfRule>
    <cfRule type="expression" dxfId="54" priority="19">
      <formula>$B7=3</formula>
    </cfRule>
    <cfRule type="expression" dxfId="53" priority="22">
      <formula>$B7=6</formula>
    </cfRule>
    <cfRule type="expression" dxfId="52" priority="21">
      <formula>$B7=5</formula>
    </cfRule>
    <cfRule type="expression" dxfId="51" priority="17">
      <formula>$B7=1</formula>
    </cfRule>
    <cfRule type="expression" dxfId="50" priority="23">
      <formula>$B7=7</formula>
    </cfRule>
    <cfRule type="expression" dxfId="49" priority="24">
      <formula>$B7=8</formula>
    </cfRule>
    <cfRule type="expression" dxfId="48" priority="25">
      <formula>$B7=9</formula>
    </cfRule>
    <cfRule type="expression" dxfId="47" priority="26">
      <formula>$B7=10</formula>
    </cfRule>
  </conditionalFormatting>
  <conditionalFormatting sqref="G7:G86">
    <cfRule type="iconSet" priority="16">
      <iconSet iconSet="3Symbols2" showValue="0" reverse="1">
        <cfvo type="percent" val="0"/>
        <cfvo type="percent" val="33"/>
        <cfvo type="percent" val="67"/>
      </iconSet>
    </cfRule>
  </conditionalFormatting>
  <conditionalFormatting sqref="G87">
    <cfRule type="iconSet" priority="37">
      <iconSet iconSet="3Symbols2" showValue="0" reverse="1">
        <cfvo type="percent" val="0"/>
        <cfvo type="num" val="1.25"/>
        <cfvo type="num" val="2.25"/>
      </iconSet>
    </cfRule>
  </conditionalFormatting>
  <conditionalFormatting sqref="I7:I86 K7:N86">
    <cfRule type="expression" dxfId="46" priority="4">
      <formula>$B7=1</formula>
    </cfRule>
    <cfRule type="expression" dxfId="45" priority="5">
      <formula>$B7=2</formula>
    </cfRule>
    <cfRule type="expression" dxfId="44" priority="6">
      <formula>$B7=3</formula>
    </cfRule>
    <cfRule type="expression" dxfId="43" priority="7">
      <formula>$B7=4</formula>
    </cfRule>
    <cfRule type="expression" dxfId="42" priority="8">
      <formula>$B7=5</formula>
    </cfRule>
    <cfRule type="expression" dxfId="41" priority="9">
      <formula>$B7=6</formula>
    </cfRule>
    <cfRule type="expression" dxfId="40" priority="10">
      <formula>$B7=7</formula>
    </cfRule>
    <cfRule type="expression" dxfId="39" priority="11">
      <formula>$B7=8</formula>
    </cfRule>
    <cfRule type="expression" dxfId="38" priority="12">
      <formula>$B7=9</formula>
    </cfRule>
    <cfRule type="expression" dxfId="37" priority="13">
      <formula>$B7=10</formula>
    </cfRule>
  </conditionalFormatting>
  <conditionalFormatting sqref="J7:J86">
    <cfRule type="expression" dxfId="36" priority="2">
      <formula>J7=2</formula>
    </cfRule>
    <cfRule type="expression" dxfId="35" priority="3">
      <formula>J7=1</formula>
    </cfRule>
    <cfRule type="expression" dxfId="34" priority="1">
      <formula>J7=3</formula>
    </cfRule>
  </conditionalFormatting>
  <conditionalFormatting sqref="N6">
    <cfRule type="iconSet" priority="15">
      <iconSet iconSet="3Symbols2" showValue="0" reverse="1">
        <cfvo type="percent" val="0"/>
        <cfvo type="num" val="1.25"/>
        <cfvo type="num" val="2.25"/>
      </iconSet>
    </cfRule>
  </conditionalFormatting>
  <conditionalFormatting sqref="N7:N86">
    <cfRule type="iconSet" priority="14">
      <iconSet iconSet="3Symbols2" showValue="0" reverse="1">
        <cfvo type="percent" val="0"/>
        <cfvo type="num" val="1.25"/>
        <cfvo type="num" val="2.25"/>
      </iconSet>
    </cfRule>
  </conditionalFormatting>
  <conditionalFormatting sqref="N87">
    <cfRule type="iconSet" priority="38">
      <iconSet iconSet="3Symbols2" showValue="0" reverse="1">
        <cfvo type="percent" val="0"/>
        <cfvo type="num" val="1.25"/>
        <cfvo type="num" val="2.25"/>
      </iconSet>
    </cfRule>
    <cfRule type="iconSet" priority="39">
      <iconSet iconSet="3Symbols2" showValue="0" reverse="1">
        <cfvo type="percent" val="0"/>
        <cfvo type="num" val="1.25"/>
        <cfvo type="num" val="2.25"/>
      </iconSet>
    </cfRule>
  </conditionalFormatting>
  <dataValidations count="1">
    <dataValidation type="list" showInputMessage="1" showErrorMessage="1" sqref="N7:N86" xr:uid="{00000000-0002-0000-4900-000000000000}">
      <formula1>"1,2,3"</formula1>
    </dataValidation>
  </dataValidations>
  <pageMargins left="0.19685039370078741" right="0.19685039370078741" top="0.31496062992125984" bottom="0.43307086614173229" header="0" footer="0.19685039370078741"/>
  <pageSetup paperSize="8" scale="91" fitToHeight="2" orientation="portrait" r:id="rId1"/>
  <headerFooter>
    <oddFooter>&amp;L&amp;8(c) S. Imboden&amp;C&amp;8gedruckt am &amp;D&amp;R&amp;8&amp;P/&amp;N</oddFooter>
  </headerFooter>
  <drawing r:id="rId2"/>
  <legacyDrawing r:id="rId3"/>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Tabelle85">
    <tabColor theme="0" tint="-0.249977111117893"/>
    <pageSetUpPr fitToPage="1"/>
  </sheetPr>
  <dimension ref="A1:V93"/>
  <sheetViews>
    <sheetView showGridLines="0" zoomScaleNormal="100" workbookViewId="0">
      <pane ySplit="6" topLeftCell="A7" activePane="bottomLeft" state="frozen"/>
      <selection activeCell="G1" sqref="G1"/>
      <selection pane="bottomLeft" activeCell="A2" sqref="A2"/>
    </sheetView>
  </sheetViews>
  <sheetFormatPr baseColWidth="10" defaultColWidth="11.44140625" defaultRowHeight="18.75" customHeight="1" x14ac:dyDescent="0.3"/>
  <cols>
    <col min="1" max="1" width="3.33203125" style="1293" customWidth="1"/>
    <col min="2" max="2" width="4.109375" style="1345" bestFit="1" customWidth="1"/>
    <col min="3" max="3" width="27.6640625" style="1298" customWidth="1"/>
    <col min="4" max="4" width="3.33203125" style="1346" customWidth="1"/>
    <col min="5" max="5" width="28.33203125" style="1298" customWidth="1"/>
    <col min="6" max="6" width="9.44140625" style="1350" customWidth="1"/>
    <col min="7" max="7" width="8.6640625" style="1350" customWidth="1"/>
    <col min="8" max="8" width="7.109375" style="1350" bestFit="1" customWidth="1"/>
    <col min="9" max="9" width="6.6640625" style="1350" hidden="1" customWidth="1"/>
    <col min="10" max="10" width="5.33203125" style="1350" hidden="1" customWidth="1"/>
    <col min="11" max="11" width="4.5546875" style="1351" customWidth="1"/>
    <col min="12" max="12" width="3.33203125" style="1345" customWidth="1"/>
    <col min="13" max="13" width="37.88671875" style="1298" customWidth="1"/>
    <col min="14" max="14" width="3.33203125" style="1346" customWidth="1"/>
    <col min="15" max="15" width="33" style="1298" customWidth="1"/>
    <col min="16" max="17" width="8.6640625" style="1350" customWidth="1"/>
    <col min="18" max="18" width="7.33203125" style="1350" customWidth="1"/>
    <col min="19" max="20" width="7.5546875" style="1350" hidden="1" customWidth="1"/>
    <col min="21" max="21" width="4.5546875" style="1351" customWidth="1"/>
    <col min="22" max="22" width="3.88671875" style="1300" customWidth="1"/>
    <col min="23" max="42" width="3.88671875" style="1301" customWidth="1"/>
    <col min="43" max="16384" width="11.44140625" style="1301"/>
  </cols>
  <sheetData>
    <row r="1" spans="1:22" s="1279" customFormat="1" ht="44.25" customHeight="1" x14ac:dyDescent="0.3">
      <c r="A1" s="1273"/>
      <c r="B1" s="1273"/>
      <c r="C1" s="1274" t="str">
        <f ca="1">' '!A215</f>
        <v>S T R A T E G I E S  &amp;  O B J E C T I F S    G R H</v>
      </c>
      <c r="D1" s="1275"/>
      <c r="E1" s="1274"/>
      <c r="F1" s="1274"/>
      <c r="G1" s="1274"/>
      <c r="H1" s="1274"/>
      <c r="I1" s="1274"/>
      <c r="J1" s="1274"/>
      <c r="K1" s="1274"/>
      <c r="L1" s="1274"/>
      <c r="M1" s="1274"/>
      <c r="N1" s="1352"/>
      <c r="O1" s="1274"/>
      <c r="P1" s="1353"/>
      <c r="Q1" s="1353"/>
      <c r="R1" s="1274"/>
      <c r="S1" s="1353"/>
      <c r="T1" s="1353"/>
      <c r="U1" s="1277"/>
      <c r="V1" s="1278"/>
    </row>
    <row r="2" spans="1:22" s="1279" customFormat="1" ht="0.9" customHeight="1" x14ac:dyDescent="0.3">
      <c r="A2" s="1280"/>
      <c r="B2" s="1281"/>
      <c r="C2" s="1282"/>
      <c r="D2" s="1283"/>
      <c r="E2" s="1282"/>
      <c r="F2" s="1282"/>
      <c r="G2" s="1282"/>
      <c r="H2" s="1282"/>
      <c r="I2" s="1282"/>
      <c r="J2" s="1282"/>
      <c r="K2" s="1282"/>
      <c r="L2" s="1282"/>
      <c r="M2" s="1282"/>
      <c r="N2" s="1283"/>
      <c r="O2" s="1282"/>
      <c r="P2" s="1354"/>
      <c r="Q2" s="1354"/>
      <c r="R2" s="1282"/>
      <c r="S2" s="1354"/>
      <c r="T2" s="1354"/>
      <c r="U2" s="1282"/>
      <c r="V2" s="1278"/>
    </row>
    <row r="3" spans="1:22" s="1290" customFormat="1" ht="20.25" customHeight="1" x14ac:dyDescent="0.3">
      <c r="A3" s="1286"/>
      <c r="B3" s="1287"/>
      <c r="C3" s="1288"/>
      <c r="D3" s="1289"/>
      <c r="E3" s="1287"/>
      <c r="F3" s="1287"/>
      <c r="G3" s="1355"/>
      <c r="H3" s="1287"/>
      <c r="J3" s="1355"/>
      <c r="N3" s="1356"/>
      <c r="P3" s="1357"/>
      <c r="Q3" s="1357"/>
      <c r="S3" s="1357"/>
      <c r="T3" s="1357"/>
      <c r="V3" s="1292"/>
    </row>
    <row r="4" spans="1:22" ht="6" customHeight="1" x14ac:dyDescent="0.3">
      <c r="B4" s="1294"/>
      <c r="C4" s="1294"/>
      <c r="D4" s="1295"/>
      <c r="E4" s="1294"/>
      <c r="F4" s="1294"/>
      <c r="G4" s="1294"/>
      <c r="H4" s="1294"/>
      <c r="I4" s="1294"/>
      <c r="J4" s="1294"/>
      <c r="K4" s="1296"/>
      <c r="L4" s="1297"/>
      <c r="N4" s="1358"/>
    </row>
    <row r="5" spans="1:22" s="1314" customFormat="1" ht="18.75" customHeight="1" x14ac:dyDescent="0.3">
      <c r="A5" s="1302"/>
      <c r="B5" s="1359" t="s">
        <v>27</v>
      </c>
      <c r="C5" s="1304" t="str">
        <f ca="1">' '!A207</f>
        <v>Objectifs GRH</v>
      </c>
      <c r="D5" s="1305" t="str">
        <f>B5</f>
        <v>No.</v>
      </c>
      <c r="E5" s="1306" t="str">
        <f ca="1">' '!A208</f>
        <v>Indicateurs</v>
      </c>
      <c r="F5" s="1360" t="str">
        <f ca="1">' '!A216</f>
        <v>DOIT</v>
      </c>
      <c r="G5" s="1361" t="str">
        <f ca="1">' '!A217</f>
        <v>ÊTRE</v>
      </c>
      <c r="H5" s="1307" t="str">
        <f ca="1">' '!A209</f>
        <v>atteint</v>
      </c>
      <c r="I5" s="1308" t="str">
        <f ca="1">' '!A220</f>
        <v>rouge</v>
      </c>
      <c r="J5" s="1308" t="str">
        <f ca="1">' '!A221</f>
        <v>jaune</v>
      </c>
      <c r="K5" s="1362"/>
      <c r="L5" s="1305" t="str">
        <f>B5</f>
        <v>No.</v>
      </c>
      <c r="M5" s="1363" t="str">
        <f ca="1">' '!A218</f>
        <v>Stragégies GRH</v>
      </c>
      <c r="N5" s="1305" t="str">
        <f>B5</f>
        <v>No.</v>
      </c>
      <c r="O5" s="1364" t="str">
        <f ca="1">' '!A219</f>
        <v>Indicateurs stratégiques</v>
      </c>
      <c r="P5" s="1365" t="str">
        <f ca="1">F5</f>
        <v>DOIT</v>
      </c>
      <c r="Q5" s="1365" t="str">
        <f ca="1">G5</f>
        <v>ÊTRE</v>
      </c>
      <c r="R5" s="1366" t="str">
        <f ca="1">H5</f>
        <v>atteint</v>
      </c>
      <c r="S5" s="1367" t="str">
        <f ca="1">I5</f>
        <v>rouge</v>
      </c>
      <c r="T5" s="1367" t="str">
        <f ca="1">J5</f>
        <v>jaune</v>
      </c>
      <c r="U5" s="1368"/>
      <c r="V5" s="1313"/>
    </row>
    <row r="6" spans="1:22" s="1324" customFormat="1" ht="9" customHeight="1" x14ac:dyDescent="0.25">
      <c r="A6" s="1315"/>
      <c r="B6" s="1369"/>
      <c r="C6" s="1317"/>
      <c r="D6" s="1318"/>
      <c r="E6" s="1317"/>
      <c r="F6" s="1319"/>
      <c r="G6" s="1319"/>
      <c r="H6" s="1319"/>
      <c r="I6" s="1319"/>
      <c r="J6" s="1319"/>
      <c r="K6" s="1322"/>
      <c r="L6" s="1316"/>
      <c r="M6" s="1320"/>
      <c r="N6" s="1316"/>
      <c r="O6" s="1317"/>
      <c r="P6" s="1319"/>
      <c r="Q6" s="1319"/>
      <c r="R6" s="1319"/>
      <c r="S6" s="1319"/>
      <c r="T6" s="1319"/>
      <c r="U6" s="1319"/>
      <c r="V6" s="1323"/>
    </row>
    <row r="7" spans="1:22" ht="15.6" x14ac:dyDescent="0.3">
      <c r="B7" s="1370">
        <v>1</v>
      </c>
      <c r="C7" s="1775" t="s">
        <v>2127</v>
      </c>
      <c r="D7" s="1742" t="s">
        <v>2322</v>
      </c>
      <c r="E7" s="1776" t="s">
        <v>2128</v>
      </c>
      <c r="F7" s="1778">
        <v>80</v>
      </c>
      <c r="G7" s="1773">
        <v>100</v>
      </c>
      <c r="H7" s="1749">
        <f>IF(OR(F7="Ja",F7="JA",F7="ja",F7="Oui",F7="OUI",F7="oui"),100%,
IF(OR(F7="Nein",F7="NEIN",F7="nein",F7="Oon",F7="NON",F7="non"),0%,
IF(F7&lt;&gt;0,
IF(G7&gt;=F7,F7/G7,
IF(G7&lt;F7,G7/F7)),
0%)))</f>
        <v>0.8</v>
      </c>
      <c r="I7" s="1768">
        <v>0.7</v>
      </c>
      <c r="J7" s="1770">
        <v>0.9</v>
      </c>
      <c r="K7" s="1751">
        <f>IF(E7="","",IF(H7&lt;=I7,3,IF(H7&lt;=J7,2,1)))</f>
        <v>2</v>
      </c>
      <c r="L7" s="1325" t="s">
        <v>146</v>
      </c>
      <c r="M7" s="1371" t="s">
        <v>2129</v>
      </c>
      <c r="N7" s="1325" t="s">
        <v>194</v>
      </c>
      <c r="O7" s="1371" t="s">
        <v>2128</v>
      </c>
      <c r="P7" s="1372">
        <v>0.1</v>
      </c>
      <c r="Q7" s="1372">
        <v>1</v>
      </c>
      <c r="R7" s="1373">
        <f>IF(OR(P7="Ja",P7="JA",P7="ja",P7="Oui",P7="OUI",P7="oui"),100%,
IF(OR(P7="Nein",P7="NEIN",P7="nein",P7="Oon",P7="NON",P7="non"),0%,
IF(P7&lt;&gt;0,
IF(Q7&gt;=P7,P7/Q7,
IF(Q7&lt;P7,Q7/P7)),
0%)))</f>
        <v>0.1</v>
      </c>
      <c r="S7" s="1374">
        <v>0.7</v>
      </c>
      <c r="T7" s="1375">
        <v>0.9</v>
      </c>
      <c r="U7" s="1376">
        <f t="shared" ref="U7:U38" si="0">IF(O7="","",IF(R7&lt;=S7,3,IF(R7&lt;=T7,2,1)))</f>
        <v>3</v>
      </c>
      <c r="V7" s="1278"/>
    </row>
    <row r="8" spans="1:22" ht="15.6" x14ac:dyDescent="0.3">
      <c r="B8" s="1377">
        <v>1</v>
      </c>
      <c r="C8" s="1775"/>
      <c r="D8" s="1742"/>
      <c r="E8" s="1777"/>
      <c r="F8" s="1779"/>
      <c r="G8" s="1773"/>
      <c r="H8" s="1749"/>
      <c r="I8" s="1769"/>
      <c r="J8" s="1771"/>
      <c r="K8" s="1751"/>
      <c r="L8" s="1325" t="s">
        <v>147</v>
      </c>
      <c r="M8" s="1371"/>
      <c r="N8" s="1325" t="s">
        <v>195</v>
      </c>
      <c r="O8" s="1371"/>
      <c r="P8" s="1378"/>
      <c r="Q8" s="1378"/>
      <c r="R8" s="1373">
        <f t="shared" ref="R8:R14" si="1">IF(OR(P8="Ja",P8="JA",P8="ja",P8="Oui",P8="OUI",P8="oui"),100%,
IF(OR(P8="Nein",P8="NEIN",P8="nein",P8="Oon",P8="NON",P8="non"),0%,
IF(P8&lt;&gt;0,
IF(Q8&gt;=P8,P8/Q8,
IF(Q8&lt;P8,Q8/P8)),
0%)))</f>
        <v>0</v>
      </c>
      <c r="S8" s="1374">
        <v>0.7</v>
      </c>
      <c r="T8" s="1375">
        <v>0.9</v>
      </c>
      <c r="U8" s="1376" t="str">
        <f t="shared" si="0"/>
        <v/>
      </c>
      <c r="V8" s="1278"/>
    </row>
    <row r="9" spans="1:22" ht="15.6" x14ac:dyDescent="0.3">
      <c r="B9" s="1377">
        <v>1</v>
      </c>
      <c r="C9" s="1775"/>
      <c r="D9" s="1742" t="s">
        <v>2323</v>
      </c>
      <c r="E9" s="1772"/>
      <c r="F9" s="1773"/>
      <c r="G9" s="1773"/>
      <c r="H9" s="1749">
        <f>IF(OR(F9="Ja",F9="JA",F9="ja",F9="Oui",F9="OUI",F9="oui"),100%,
IF(OR(F9="Nein",F9="NEIN",F9="nein",F9="Oon",F9="NON",F9="non"),0%,
IF(F9&lt;&gt;0,
IF(G9&gt;=F9,F9/G9,
IF(G9&lt;F9,G9/F9)),
0%)))</f>
        <v>0</v>
      </c>
      <c r="I9" s="1768">
        <v>0.7</v>
      </c>
      <c r="J9" s="1770">
        <v>0.9</v>
      </c>
      <c r="K9" s="1751" t="str">
        <f>IF(E9="","",IF(H9&lt;=I9,3,IF(H9&lt;=J9,2,1)))</f>
        <v/>
      </c>
      <c r="L9" s="1325" t="s">
        <v>148</v>
      </c>
      <c r="M9" s="1371"/>
      <c r="N9" s="1325" t="s">
        <v>196</v>
      </c>
      <c r="O9" s="1371"/>
      <c r="P9" s="1378"/>
      <c r="Q9" s="1378"/>
      <c r="R9" s="1373">
        <f t="shared" si="1"/>
        <v>0</v>
      </c>
      <c r="S9" s="1374">
        <v>0.7</v>
      </c>
      <c r="T9" s="1375">
        <v>0.9</v>
      </c>
      <c r="U9" s="1376" t="str">
        <f t="shared" si="0"/>
        <v/>
      </c>
      <c r="V9" s="1278"/>
    </row>
    <row r="10" spans="1:22" ht="15.6" x14ac:dyDescent="0.3">
      <c r="B10" s="1377">
        <v>1</v>
      </c>
      <c r="C10" s="1775"/>
      <c r="D10" s="1742"/>
      <c r="E10" s="1772"/>
      <c r="F10" s="1773"/>
      <c r="G10" s="1773"/>
      <c r="H10" s="1749"/>
      <c r="I10" s="1769"/>
      <c r="J10" s="1771"/>
      <c r="K10" s="1751"/>
      <c r="L10" s="1325" t="s">
        <v>149</v>
      </c>
      <c r="M10" s="1371"/>
      <c r="N10" s="1325" t="s">
        <v>197</v>
      </c>
      <c r="O10" s="1371"/>
      <c r="P10" s="1378"/>
      <c r="Q10" s="1378"/>
      <c r="R10" s="1373">
        <f t="shared" si="1"/>
        <v>0</v>
      </c>
      <c r="S10" s="1374">
        <v>0.7</v>
      </c>
      <c r="T10" s="1375">
        <v>0.9</v>
      </c>
      <c r="U10" s="1376" t="str">
        <f t="shared" si="0"/>
        <v/>
      </c>
      <c r="V10" s="1278"/>
    </row>
    <row r="11" spans="1:22" ht="15.6" x14ac:dyDescent="0.3">
      <c r="B11" s="1377">
        <v>1</v>
      </c>
      <c r="C11" s="1775"/>
      <c r="D11" s="1742" t="s">
        <v>2324</v>
      </c>
      <c r="E11" s="1774"/>
      <c r="F11" s="1773"/>
      <c r="G11" s="1773"/>
      <c r="H11" s="1749">
        <f t="shared" ref="H11" si="2">IF(OR(F11="Ja",F11="JA",F11="ja",F11="Oui",F11="OUI",F11="oui"),100%,
IF(OR(F11="Nein",F11="NEIN",F11="nein",F11="Oon",F11="NON",F11="non"),0%,
IF(F11&lt;&gt;0,
IF(G11&gt;=F11,F11/G11,
IF(G11&lt;F11,G11/F11)),
0%)))</f>
        <v>0</v>
      </c>
      <c r="I11" s="1768">
        <v>0.7</v>
      </c>
      <c r="J11" s="1770">
        <v>0.9</v>
      </c>
      <c r="K11" s="1751" t="str">
        <f>IF(E11="","",IF(H11&lt;=I11,3,IF(H11&lt;=J11,2,1)))</f>
        <v/>
      </c>
      <c r="L11" s="1325" t="s">
        <v>150</v>
      </c>
      <c r="M11" s="1371"/>
      <c r="N11" s="1325" t="s">
        <v>198</v>
      </c>
      <c r="O11" s="1371"/>
      <c r="P11" s="1378"/>
      <c r="Q11" s="1378"/>
      <c r="R11" s="1373">
        <f t="shared" si="1"/>
        <v>0</v>
      </c>
      <c r="S11" s="1374">
        <v>0.7</v>
      </c>
      <c r="T11" s="1375">
        <v>0.9</v>
      </c>
      <c r="U11" s="1376" t="str">
        <f t="shared" si="0"/>
        <v/>
      </c>
      <c r="V11" s="1278"/>
    </row>
    <row r="12" spans="1:22" ht="15.6" x14ac:dyDescent="0.3">
      <c r="B12" s="1377">
        <v>1</v>
      </c>
      <c r="C12" s="1775"/>
      <c r="D12" s="1742"/>
      <c r="E12" s="1772"/>
      <c r="F12" s="1773"/>
      <c r="G12" s="1773"/>
      <c r="H12" s="1749"/>
      <c r="I12" s="1769"/>
      <c r="J12" s="1771"/>
      <c r="K12" s="1751"/>
      <c r="L12" s="1325" t="s">
        <v>151</v>
      </c>
      <c r="M12" s="1371"/>
      <c r="N12" s="1325" t="s">
        <v>199</v>
      </c>
      <c r="O12" s="1371"/>
      <c r="P12" s="1378"/>
      <c r="Q12" s="1378"/>
      <c r="R12" s="1373">
        <f t="shared" si="1"/>
        <v>0</v>
      </c>
      <c r="S12" s="1374">
        <v>0.7</v>
      </c>
      <c r="T12" s="1375">
        <v>0.9</v>
      </c>
      <c r="U12" s="1376" t="str">
        <f t="shared" si="0"/>
        <v/>
      </c>
      <c r="V12" s="1278"/>
    </row>
    <row r="13" spans="1:22" ht="15.6" x14ac:dyDescent="0.3">
      <c r="B13" s="1377">
        <v>1</v>
      </c>
      <c r="C13" s="1775"/>
      <c r="D13" s="1742" t="s">
        <v>2325</v>
      </c>
      <c r="E13" s="1772"/>
      <c r="F13" s="1773"/>
      <c r="G13" s="1773"/>
      <c r="H13" s="1749">
        <f t="shared" ref="H13" si="3">IF(OR(F13="Ja",F13="JA",F13="ja",F13="Oui",F13="OUI",F13="oui"),100%,
IF(OR(F13="Nein",F13="NEIN",F13="nein",F13="Oon",F13="NON",F13="non"),0%,
IF(F13&lt;&gt;0,
IF(G13&gt;=F13,F13/G13,
IF(G13&lt;F13,G13/F13)),
0%)))</f>
        <v>0</v>
      </c>
      <c r="I13" s="1768">
        <v>0.7</v>
      </c>
      <c r="J13" s="1770">
        <v>0.9</v>
      </c>
      <c r="K13" s="1751" t="str">
        <f>IF(E13="","",IF(H13&lt;=I13,3,IF(H13&lt;=J13,2,1)))</f>
        <v/>
      </c>
      <c r="L13" s="1325" t="s">
        <v>152</v>
      </c>
      <c r="M13" s="1371"/>
      <c r="N13" s="1325" t="s">
        <v>200</v>
      </c>
      <c r="O13" s="1371"/>
      <c r="P13" s="1378"/>
      <c r="Q13" s="1378"/>
      <c r="R13" s="1373">
        <f t="shared" si="1"/>
        <v>0</v>
      </c>
      <c r="S13" s="1374">
        <v>0.7</v>
      </c>
      <c r="T13" s="1375">
        <v>0.9</v>
      </c>
      <c r="U13" s="1376" t="str">
        <f t="shared" si="0"/>
        <v/>
      </c>
      <c r="V13" s="1278"/>
    </row>
    <row r="14" spans="1:22" ht="15.6" x14ac:dyDescent="0.3">
      <c r="B14" s="1377">
        <v>1</v>
      </c>
      <c r="C14" s="1775"/>
      <c r="D14" s="1742"/>
      <c r="E14" s="1772"/>
      <c r="F14" s="1773"/>
      <c r="G14" s="1773"/>
      <c r="H14" s="1752"/>
      <c r="I14" s="1769"/>
      <c r="J14" s="1771"/>
      <c r="K14" s="1751"/>
      <c r="L14" s="1325" t="s">
        <v>153</v>
      </c>
      <c r="M14" s="1371"/>
      <c r="N14" s="1379" t="s">
        <v>201</v>
      </c>
      <c r="O14" s="1371"/>
      <c r="P14" s="1378"/>
      <c r="Q14" s="1378"/>
      <c r="R14" s="1373">
        <f t="shared" si="1"/>
        <v>0</v>
      </c>
      <c r="S14" s="1374">
        <v>0.7</v>
      </c>
      <c r="T14" s="1375">
        <v>0.9</v>
      </c>
      <c r="U14" s="1376" t="str">
        <f t="shared" si="0"/>
        <v/>
      </c>
      <c r="V14" s="1278"/>
    </row>
    <row r="15" spans="1:22" ht="15.6" x14ac:dyDescent="0.3">
      <c r="B15" s="1370">
        <v>2</v>
      </c>
      <c r="C15" s="1763" t="s">
        <v>2130</v>
      </c>
      <c r="D15" s="1742" t="s">
        <v>2326</v>
      </c>
      <c r="E15" s="1772"/>
      <c r="F15" s="1766"/>
      <c r="G15" s="1762"/>
      <c r="H15" s="1739">
        <f>IF(OR(F15="Ja",F15="JA",F15="ja",F15="Oui",F15="OUI",F15="oui"),100%,
IF(OR(F15="Nein",F15="NEIN",F15="nein",F15="Oon",F15="NON",F15="non"),0%,
IF(F15&lt;&gt;0,
IF(G15&gt;=F15,F15/G15,
IF(G15&lt;F15,G15/F15)),
0%)))</f>
        <v>0</v>
      </c>
      <c r="I15" s="1756">
        <v>0.7</v>
      </c>
      <c r="J15" s="1758">
        <v>0.9</v>
      </c>
      <c r="K15" s="1741" t="str">
        <f>IF(E15="","",IF(H15&lt;=I15,3,IF(H15&lt;=J15,2,1)))</f>
        <v/>
      </c>
      <c r="L15" s="1325" t="s">
        <v>154</v>
      </c>
      <c r="M15" s="1380"/>
      <c r="N15" s="1381" t="s">
        <v>202</v>
      </c>
      <c r="O15" s="1380"/>
      <c r="P15" s="1382"/>
      <c r="Q15" s="1382"/>
      <c r="R15" s="1383">
        <f>IF(OR(P15="Ja",P15="JA",P15="ja",P15="Oui",P15="OUI",P15="oui"),100%,
IF(OR(P15="Nein",P15="NEIN",P15="nein",P15="Oon",P15="NON",P15="non"),0%,
IF(P15&lt;&gt;0,
IF(Q15&gt;=P15,P15/Q15,
IF(Q15&lt;P15,Q15/P15)),
0%)))</f>
        <v>0</v>
      </c>
      <c r="S15" s="1384">
        <v>0.7</v>
      </c>
      <c r="T15" s="1385">
        <v>0.9</v>
      </c>
      <c r="U15" s="1386" t="str">
        <f t="shared" si="0"/>
        <v/>
      </c>
      <c r="V15" s="1278"/>
    </row>
    <row r="16" spans="1:22" ht="15.6" x14ac:dyDescent="0.3">
      <c r="B16" s="1377">
        <v>2</v>
      </c>
      <c r="C16" s="1763"/>
      <c r="D16" s="1742"/>
      <c r="E16" s="1772"/>
      <c r="F16" s="1767"/>
      <c r="G16" s="1762"/>
      <c r="H16" s="1739"/>
      <c r="I16" s="1757"/>
      <c r="J16" s="1759"/>
      <c r="K16" s="1741"/>
      <c r="L16" s="1325" t="s">
        <v>155</v>
      </c>
      <c r="M16" s="1380"/>
      <c r="N16" s="1381" t="s">
        <v>203</v>
      </c>
      <c r="O16" s="1380"/>
      <c r="P16" s="1382"/>
      <c r="Q16" s="1382"/>
      <c r="R16" s="1383">
        <f t="shared" ref="R16:R22" si="4">IF(OR(P16="Ja",P16="JA",P16="ja",P16="Oui",P16="OUI",P16="oui"),100%,
IF(OR(P16="Nein",P16="NEIN",P16="nein",P16="Oon",P16="NON",P16="non"),0%,
IF(P16&lt;&gt;0,
IF(Q16&gt;=P16,P16/Q16,
IF(Q16&lt;P16,Q16/P16)),
0%)))</f>
        <v>0</v>
      </c>
      <c r="S16" s="1384">
        <v>0.7</v>
      </c>
      <c r="T16" s="1385">
        <v>0.9</v>
      </c>
      <c r="U16" s="1386" t="str">
        <f t="shared" si="0"/>
        <v/>
      </c>
      <c r="V16" s="1278"/>
    </row>
    <row r="17" spans="2:22" ht="15.6" x14ac:dyDescent="0.3">
      <c r="B17" s="1377">
        <v>2</v>
      </c>
      <c r="C17" s="1763"/>
      <c r="D17" s="1742" t="s">
        <v>2327</v>
      </c>
      <c r="E17" s="1761"/>
      <c r="F17" s="1762"/>
      <c r="G17" s="1762"/>
      <c r="H17" s="1739">
        <f>IF(OR(F17="Ja",F17="JA",F17="ja",F17="Oui",F17="OUI",F17="oui"),100%,
IF(OR(F17="Nein",F17="NEIN",F17="nein",F17="Oon",F17="NON",F17="non"),0%,
IF(F17&lt;&gt;0,
IF(G17&gt;=F17,F17/G17,
IF(G17&lt;F17,G17/F17)),
0%)))</f>
        <v>0</v>
      </c>
      <c r="I17" s="1756">
        <v>0.7</v>
      </c>
      <c r="J17" s="1758">
        <v>0.9</v>
      </c>
      <c r="K17" s="1741" t="str">
        <f>IF(E17="","",IF(H17&lt;=I17,3,IF(H17&lt;=J17,2,1)))</f>
        <v/>
      </c>
      <c r="L17" s="1325" t="s">
        <v>156</v>
      </c>
      <c r="M17" s="1380"/>
      <c r="N17" s="1381" t="s">
        <v>204</v>
      </c>
      <c r="O17" s="1380"/>
      <c r="P17" s="1382"/>
      <c r="Q17" s="1382"/>
      <c r="R17" s="1383">
        <f t="shared" si="4"/>
        <v>0</v>
      </c>
      <c r="S17" s="1384">
        <v>0.7</v>
      </c>
      <c r="T17" s="1385">
        <v>0.9</v>
      </c>
      <c r="U17" s="1386" t="str">
        <f t="shared" si="0"/>
        <v/>
      </c>
      <c r="V17" s="1278"/>
    </row>
    <row r="18" spans="2:22" ht="15.6" x14ac:dyDescent="0.3">
      <c r="B18" s="1377">
        <v>2</v>
      </c>
      <c r="C18" s="1763"/>
      <c r="D18" s="1742"/>
      <c r="E18" s="1761"/>
      <c r="F18" s="1762"/>
      <c r="G18" s="1762"/>
      <c r="H18" s="1739"/>
      <c r="I18" s="1757"/>
      <c r="J18" s="1759"/>
      <c r="K18" s="1741"/>
      <c r="L18" s="1325" t="s">
        <v>157</v>
      </c>
      <c r="M18" s="1380"/>
      <c r="N18" s="1381" t="s">
        <v>205</v>
      </c>
      <c r="O18" s="1380"/>
      <c r="P18" s="1382"/>
      <c r="Q18" s="1382"/>
      <c r="R18" s="1383">
        <f t="shared" si="4"/>
        <v>0</v>
      </c>
      <c r="S18" s="1384">
        <v>0.7</v>
      </c>
      <c r="T18" s="1385">
        <v>0.9</v>
      </c>
      <c r="U18" s="1386" t="str">
        <f t="shared" si="0"/>
        <v/>
      </c>
      <c r="V18" s="1278"/>
    </row>
    <row r="19" spans="2:22" ht="15.6" x14ac:dyDescent="0.3">
      <c r="B19" s="1377">
        <v>2</v>
      </c>
      <c r="C19" s="1763"/>
      <c r="D19" s="1742" t="s">
        <v>2328</v>
      </c>
      <c r="E19" s="1760"/>
      <c r="F19" s="1762"/>
      <c r="G19" s="1762"/>
      <c r="H19" s="1739">
        <f t="shared" ref="H19" si="5">IF(OR(F19="Ja",F19="JA",F19="ja",F19="Oui",F19="OUI",F19="oui"),100%,
IF(OR(F19="Nein",F19="NEIN",F19="nein",F19="Oon",F19="NON",F19="non"),0%,
IF(F19&lt;&gt;0,
IF(G19&gt;=F19,F19/G19,
IF(G19&lt;F19,G19/F19)),
0%)))</f>
        <v>0</v>
      </c>
      <c r="I19" s="1756">
        <v>0.7</v>
      </c>
      <c r="J19" s="1758">
        <v>0.9</v>
      </c>
      <c r="K19" s="1741" t="str">
        <f>IF(E19="","",IF(H19&lt;=I19,3,IF(H19&lt;=J19,2,1)))</f>
        <v/>
      </c>
      <c r="L19" s="1325" t="s">
        <v>158</v>
      </c>
      <c r="M19" s="1380"/>
      <c r="N19" s="1381" t="s">
        <v>206</v>
      </c>
      <c r="O19" s="1380"/>
      <c r="P19" s="1382"/>
      <c r="Q19" s="1382"/>
      <c r="R19" s="1383">
        <f t="shared" si="4"/>
        <v>0</v>
      </c>
      <c r="S19" s="1384">
        <v>0.7</v>
      </c>
      <c r="T19" s="1385">
        <v>0.9</v>
      </c>
      <c r="U19" s="1386" t="str">
        <f t="shared" si="0"/>
        <v/>
      </c>
      <c r="V19" s="1278"/>
    </row>
    <row r="20" spans="2:22" ht="15.6" x14ac:dyDescent="0.3">
      <c r="B20" s="1377">
        <v>2</v>
      </c>
      <c r="C20" s="1763"/>
      <c r="D20" s="1742"/>
      <c r="E20" s="1761"/>
      <c r="F20" s="1762"/>
      <c r="G20" s="1762"/>
      <c r="H20" s="1739"/>
      <c r="I20" s="1757"/>
      <c r="J20" s="1759"/>
      <c r="K20" s="1741"/>
      <c r="L20" s="1325" t="s">
        <v>159</v>
      </c>
      <c r="M20" s="1380"/>
      <c r="N20" s="1381" t="s">
        <v>207</v>
      </c>
      <c r="O20" s="1380"/>
      <c r="P20" s="1382"/>
      <c r="Q20" s="1382"/>
      <c r="R20" s="1383">
        <f t="shared" si="4"/>
        <v>0</v>
      </c>
      <c r="S20" s="1384">
        <v>0.7</v>
      </c>
      <c r="T20" s="1385">
        <v>0.9</v>
      </c>
      <c r="U20" s="1386" t="str">
        <f t="shared" si="0"/>
        <v/>
      </c>
      <c r="V20" s="1278"/>
    </row>
    <row r="21" spans="2:22" ht="15.6" x14ac:dyDescent="0.3">
      <c r="B21" s="1377">
        <v>2</v>
      </c>
      <c r="C21" s="1763"/>
      <c r="D21" s="1742" t="s">
        <v>2329</v>
      </c>
      <c r="E21" s="1761"/>
      <c r="F21" s="1762"/>
      <c r="G21" s="1762"/>
      <c r="H21" s="1739">
        <f t="shared" ref="H21" si="6">IF(OR(F21="Ja",F21="JA",F21="ja",F21="Oui",F21="OUI",F21="oui"),100%,
IF(OR(F21="Nein",F21="NEIN",F21="nein",F21="Oon",F21="NON",F21="non"),0%,
IF(F21&lt;&gt;0,
IF(G21&gt;=F21,F21/G21,
IF(G21&lt;F21,G21/F21)),
0%)))</f>
        <v>0</v>
      </c>
      <c r="I21" s="1756">
        <v>0.7</v>
      </c>
      <c r="J21" s="1758">
        <v>0.9</v>
      </c>
      <c r="K21" s="1741" t="str">
        <f>IF(E21="","",IF(H21&lt;=I21,3,IF(H21&lt;=J21,2,1)))</f>
        <v/>
      </c>
      <c r="L21" s="1325" t="s">
        <v>160</v>
      </c>
      <c r="M21" s="1380"/>
      <c r="N21" s="1381" t="s">
        <v>208</v>
      </c>
      <c r="O21" s="1380"/>
      <c r="P21" s="1382"/>
      <c r="Q21" s="1382"/>
      <c r="R21" s="1383">
        <f t="shared" si="4"/>
        <v>0</v>
      </c>
      <c r="S21" s="1384">
        <v>0.7</v>
      </c>
      <c r="T21" s="1385">
        <v>0.9</v>
      </c>
      <c r="U21" s="1386" t="str">
        <f t="shared" si="0"/>
        <v/>
      </c>
      <c r="V21" s="1278"/>
    </row>
    <row r="22" spans="2:22" ht="15.6" x14ac:dyDescent="0.3">
      <c r="B22" s="1377">
        <v>2</v>
      </c>
      <c r="C22" s="1763"/>
      <c r="D22" s="1742"/>
      <c r="E22" s="1761"/>
      <c r="F22" s="1762"/>
      <c r="G22" s="1762"/>
      <c r="H22" s="1743"/>
      <c r="I22" s="1757"/>
      <c r="J22" s="1759"/>
      <c r="K22" s="1741"/>
      <c r="L22" s="1325" t="s">
        <v>161</v>
      </c>
      <c r="M22" s="1380"/>
      <c r="N22" s="1381" t="s">
        <v>209</v>
      </c>
      <c r="O22" s="1380"/>
      <c r="P22" s="1382"/>
      <c r="Q22" s="1382"/>
      <c r="R22" s="1383">
        <f t="shared" si="4"/>
        <v>0</v>
      </c>
      <c r="S22" s="1384">
        <v>0.7</v>
      </c>
      <c r="T22" s="1385">
        <v>0.9</v>
      </c>
      <c r="U22" s="1386" t="str">
        <f t="shared" si="0"/>
        <v/>
      </c>
      <c r="V22" s="1278"/>
    </row>
    <row r="23" spans="2:22" ht="15.6" x14ac:dyDescent="0.3">
      <c r="B23" s="1370">
        <v>3</v>
      </c>
      <c r="C23" s="1775" t="s">
        <v>2131</v>
      </c>
      <c r="D23" s="1742" t="s">
        <v>2330</v>
      </c>
      <c r="E23" s="1776"/>
      <c r="F23" s="1778"/>
      <c r="G23" s="1773"/>
      <c r="H23" s="1749">
        <f>IF(OR(F23="Ja",F23="JA",F23="ja",F23="Oui",F23="OUI",F23="oui"),100%,
IF(OR(F23="Nein",F23="NEIN",F23="nein",F23="Oon",F23="NON",F23="non"),0%,
IF(F23&lt;&gt;0,
IF(G23&gt;=F23,F23/G23,
IF(G23&lt;F23,G23/F23)),
0%)))</f>
        <v>0</v>
      </c>
      <c r="I23" s="1768">
        <v>0.7</v>
      </c>
      <c r="J23" s="1770">
        <v>0.9</v>
      </c>
      <c r="K23" s="1751" t="str">
        <f>IF(E23="","",IF(H23&lt;=I23,3,IF(H23&lt;=J23,2,1)))</f>
        <v/>
      </c>
      <c r="L23" s="1325" t="s">
        <v>162</v>
      </c>
      <c r="M23" s="1371"/>
      <c r="N23" s="1387" t="s">
        <v>210</v>
      </c>
      <c r="O23" s="1371"/>
      <c r="P23" s="1378"/>
      <c r="Q23" s="1378"/>
      <c r="R23" s="1373">
        <f>IF(OR(P23="Ja",P23="JA",P23="ja",P23="Oui",P23="OUI",P23="oui"),100%,
IF(OR(P23="Nein",P23="NEIN",P23="nein",P23="Oon",P23="NON",P23="non"),0%,
IF(P23&lt;&gt;0,
IF(Q23&gt;=P23,P23/Q23,
IF(Q23&lt;P23,Q23/P23)),
0%)))</f>
        <v>0</v>
      </c>
      <c r="S23" s="1374">
        <v>0.7</v>
      </c>
      <c r="T23" s="1375">
        <v>0.9</v>
      </c>
      <c r="U23" s="1376" t="str">
        <f t="shared" si="0"/>
        <v/>
      </c>
      <c r="V23" s="1278"/>
    </row>
    <row r="24" spans="2:22" ht="15.6" x14ac:dyDescent="0.3">
      <c r="B24" s="1377">
        <v>3</v>
      </c>
      <c r="C24" s="1775"/>
      <c r="D24" s="1742"/>
      <c r="E24" s="1777"/>
      <c r="F24" s="1779"/>
      <c r="G24" s="1773"/>
      <c r="H24" s="1749"/>
      <c r="I24" s="1769"/>
      <c r="J24" s="1771"/>
      <c r="K24" s="1751"/>
      <c r="L24" s="1325" t="s">
        <v>163</v>
      </c>
      <c r="M24" s="1371"/>
      <c r="N24" s="1387" t="s">
        <v>211</v>
      </c>
      <c r="O24" s="1371"/>
      <c r="P24" s="1378"/>
      <c r="Q24" s="1378"/>
      <c r="R24" s="1373">
        <f t="shared" ref="R24:R30" si="7">IF(OR(P24="Ja",P24="JA",P24="ja",P24="Oui",P24="OUI",P24="oui"),100%,
IF(OR(P24="Nein",P24="NEIN",P24="nein",P24="Oon",P24="NON",P24="non"),0%,
IF(P24&lt;&gt;0,
IF(Q24&gt;=P24,P24/Q24,
IF(Q24&lt;P24,Q24/P24)),
0%)))</f>
        <v>0</v>
      </c>
      <c r="S24" s="1374">
        <v>0.7</v>
      </c>
      <c r="T24" s="1375">
        <v>0.9</v>
      </c>
      <c r="U24" s="1376" t="str">
        <f t="shared" si="0"/>
        <v/>
      </c>
      <c r="V24" s="1278"/>
    </row>
    <row r="25" spans="2:22" ht="15.6" x14ac:dyDescent="0.3">
      <c r="B25" s="1377">
        <v>3</v>
      </c>
      <c r="C25" s="1775"/>
      <c r="D25" s="1742" t="s">
        <v>2331</v>
      </c>
      <c r="E25" s="1772"/>
      <c r="F25" s="1773"/>
      <c r="G25" s="1773"/>
      <c r="H25" s="1749">
        <f>IF(OR(F25="Ja",F25="JA",F25="ja",F25="Oui",F25="OUI",F25="oui"),100%,
IF(OR(F25="Nein",F25="NEIN",F25="nein",F25="Oon",F25="NON",F25="non"),0%,
IF(F25&lt;&gt;0,
IF(G25&gt;=F25,F25/G25,
IF(G25&lt;F25,G25/F25)),
0%)))</f>
        <v>0</v>
      </c>
      <c r="I25" s="1768">
        <v>0.7</v>
      </c>
      <c r="J25" s="1770">
        <v>0.9</v>
      </c>
      <c r="K25" s="1751" t="str">
        <f>IF(E25="","",IF(H25&lt;=I25,3,IF(H25&lt;=J25,2,1)))</f>
        <v/>
      </c>
      <c r="L25" s="1325" t="s">
        <v>340</v>
      </c>
      <c r="M25" s="1371"/>
      <c r="N25" s="1387" t="s">
        <v>2132</v>
      </c>
      <c r="O25" s="1371"/>
      <c r="P25" s="1378"/>
      <c r="Q25" s="1378"/>
      <c r="R25" s="1373">
        <f t="shared" si="7"/>
        <v>0</v>
      </c>
      <c r="S25" s="1374">
        <v>0.7</v>
      </c>
      <c r="T25" s="1375">
        <v>0.9</v>
      </c>
      <c r="U25" s="1376" t="str">
        <f t="shared" si="0"/>
        <v/>
      </c>
      <c r="V25" s="1278"/>
    </row>
    <row r="26" spans="2:22" ht="15.6" x14ac:dyDescent="0.3">
      <c r="B26" s="1377">
        <v>3</v>
      </c>
      <c r="C26" s="1775"/>
      <c r="D26" s="1742"/>
      <c r="E26" s="1772"/>
      <c r="F26" s="1773"/>
      <c r="G26" s="1773"/>
      <c r="H26" s="1749"/>
      <c r="I26" s="1769"/>
      <c r="J26" s="1771"/>
      <c r="K26" s="1751"/>
      <c r="L26" s="1325" t="s">
        <v>341</v>
      </c>
      <c r="M26" s="1371"/>
      <c r="N26" s="1387" t="s">
        <v>2133</v>
      </c>
      <c r="O26" s="1371"/>
      <c r="P26" s="1378"/>
      <c r="Q26" s="1378"/>
      <c r="R26" s="1373">
        <f t="shared" si="7"/>
        <v>0</v>
      </c>
      <c r="S26" s="1374">
        <v>0.7</v>
      </c>
      <c r="T26" s="1375">
        <v>0.9</v>
      </c>
      <c r="U26" s="1376" t="str">
        <f t="shared" si="0"/>
        <v/>
      </c>
      <c r="V26" s="1278"/>
    </row>
    <row r="27" spans="2:22" ht="15.6" x14ac:dyDescent="0.3">
      <c r="B27" s="1377">
        <v>3</v>
      </c>
      <c r="C27" s="1775"/>
      <c r="D27" s="1742" t="s">
        <v>2332</v>
      </c>
      <c r="E27" s="1774"/>
      <c r="F27" s="1773"/>
      <c r="G27" s="1773"/>
      <c r="H27" s="1749">
        <f t="shared" ref="H27" si="8">IF(OR(F27="Ja",F27="JA",F27="ja",F27="Oui",F27="OUI",F27="oui"),100%,
IF(OR(F27="Nein",F27="NEIN",F27="nein",F27="Oon",F27="NON",F27="non"),0%,
IF(F27&lt;&gt;0,
IF(G27&gt;=F27,F27/G27,
IF(G27&lt;F27,G27/F27)),
0%)))</f>
        <v>0</v>
      </c>
      <c r="I27" s="1768">
        <v>0.7</v>
      </c>
      <c r="J27" s="1770">
        <v>0.9</v>
      </c>
      <c r="K27" s="1751" t="str">
        <f>IF(E27="","",IF(H27&lt;=I27,3,IF(H27&lt;=J27,2,1)))</f>
        <v/>
      </c>
      <c r="L27" s="1325" t="s">
        <v>2134</v>
      </c>
      <c r="M27" s="1371"/>
      <c r="N27" s="1387" t="s">
        <v>2135</v>
      </c>
      <c r="O27" s="1371"/>
      <c r="P27" s="1378"/>
      <c r="Q27" s="1378"/>
      <c r="R27" s="1373">
        <f t="shared" si="7"/>
        <v>0</v>
      </c>
      <c r="S27" s="1374">
        <v>0.7</v>
      </c>
      <c r="T27" s="1375">
        <v>0.9</v>
      </c>
      <c r="U27" s="1376" t="str">
        <f t="shared" si="0"/>
        <v/>
      </c>
      <c r="V27" s="1278"/>
    </row>
    <row r="28" spans="2:22" ht="15.6" x14ac:dyDescent="0.3">
      <c r="B28" s="1377">
        <v>3</v>
      </c>
      <c r="C28" s="1775"/>
      <c r="D28" s="1742"/>
      <c r="E28" s="1772"/>
      <c r="F28" s="1773"/>
      <c r="G28" s="1773"/>
      <c r="H28" s="1749"/>
      <c r="I28" s="1769"/>
      <c r="J28" s="1771"/>
      <c r="K28" s="1751"/>
      <c r="L28" s="1325" t="s">
        <v>2136</v>
      </c>
      <c r="M28" s="1371"/>
      <c r="N28" s="1387" t="s">
        <v>2137</v>
      </c>
      <c r="O28" s="1371"/>
      <c r="P28" s="1378"/>
      <c r="Q28" s="1378"/>
      <c r="R28" s="1373">
        <f t="shared" si="7"/>
        <v>0</v>
      </c>
      <c r="S28" s="1374">
        <v>0.7</v>
      </c>
      <c r="T28" s="1375">
        <v>0.9</v>
      </c>
      <c r="U28" s="1376" t="str">
        <f t="shared" si="0"/>
        <v/>
      </c>
      <c r="V28" s="1278"/>
    </row>
    <row r="29" spans="2:22" ht="15.6" x14ac:dyDescent="0.3">
      <c r="B29" s="1377">
        <v>3</v>
      </c>
      <c r="C29" s="1775"/>
      <c r="D29" s="1742" t="s">
        <v>2333</v>
      </c>
      <c r="E29" s="1772"/>
      <c r="F29" s="1773"/>
      <c r="G29" s="1773"/>
      <c r="H29" s="1749">
        <f t="shared" ref="H29" si="9">IF(OR(F29="Ja",F29="JA",F29="ja",F29="Oui",F29="OUI",F29="oui"),100%,
IF(OR(F29="Nein",F29="NEIN",F29="nein",F29="Oon",F29="NON",F29="non"),0%,
IF(F29&lt;&gt;0,
IF(G29&gt;=F29,F29/G29,
IF(G29&lt;F29,G29/F29)),
0%)))</f>
        <v>0</v>
      </c>
      <c r="I29" s="1768">
        <v>0.7</v>
      </c>
      <c r="J29" s="1770">
        <v>0.9</v>
      </c>
      <c r="K29" s="1751" t="str">
        <f>IF(E29="","",IF(H29&lt;=I29,3,IF(H29&lt;=J29,2,1)))</f>
        <v/>
      </c>
      <c r="L29" s="1325" t="s">
        <v>2138</v>
      </c>
      <c r="M29" s="1371"/>
      <c r="N29" s="1387" t="s">
        <v>2139</v>
      </c>
      <c r="O29" s="1371"/>
      <c r="P29" s="1378"/>
      <c r="Q29" s="1378"/>
      <c r="R29" s="1373">
        <f t="shared" si="7"/>
        <v>0</v>
      </c>
      <c r="S29" s="1374">
        <v>0.7</v>
      </c>
      <c r="T29" s="1375">
        <v>0.9</v>
      </c>
      <c r="U29" s="1376" t="str">
        <f t="shared" si="0"/>
        <v/>
      </c>
      <c r="V29" s="1278"/>
    </row>
    <row r="30" spans="2:22" ht="15.6" x14ac:dyDescent="0.3">
      <c r="B30" s="1377">
        <v>3</v>
      </c>
      <c r="C30" s="1775"/>
      <c r="D30" s="1742"/>
      <c r="E30" s="1772"/>
      <c r="F30" s="1773"/>
      <c r="G30" s="1773"/>
      <c r="H30" s="1752"/>
      <c r="I30" s="1769"/>
      <c r="J30" s="1771"/>
      <c r="K30" s="1751"/>
      <c r="L30" s="1325" t="s">
        <v>2140</v>
      </c>
      <c r="M30" s="1371"/>
      <c r="N30" s="1387" t="s">
        <v>2141</v>
      </c>
      <c r="O30" s="1371"/>
      <c r="P30" s="1378"/>
      <c r="Q30" s="1378"/>
      <c r="R30" s="1373">
        <f t="shared" si="7"/>
        <v>0</v>
      </c>
      <c r="S30" s="1374">
        <v>0.7</v>
      </c>
      <c r="T30" s="1375">
        <v>0.9</v>
      </c>
      <c r="U30" s="1376" t="str">
        <f t="shared" si="0"/>
        <v/>
      </c>
      <c r="V30" s="1278"/>
    </row>
    <row r="31" spans="2:22" ht="15.6" x14ac:dyDescent="0.3">
      <c r="B31" s="1370">
        <v>4</v>
      </c>
      <c r="C31" s="1763"/>
      <c r="D31" s="1742" t="s">
        <v>2334</v>
      </c>
      <c r="E31" s="1764"/>
      <c r="F31" s="1766"/>
      <c r="G31" s="1762"/>
      <c r="H31" s="1739">
        <f>IF(OR(F31="Ja",F31="JA",F31="ja",F31="Oui",F31="OUI",F31="oui"),100%,
IF(OR(F31="Nein",F31="NEIN",F31="nein",F31="Oon",F31="NON",F31="non"),0%,
IF(F31&lt;&gt;0,
IF(G31&gt;=F31,F31/G31,
IF(G31&lt;F31,G31/F31)),
0%)))</f>
        <v>0</v>
      </c>
      <c r="I31" s="1756">
        <v>0.7</v>
      </c>
      <c r="J31" s="1758">
        <v>0.9</v>
      </c>
      <c r="K31" s="1741" t="str">
        <f>IF(E31="","",IF(H31&lt;=I31,3,IF(H31&lt;=J31,2,1)))</f>
        <v/>
      </c>
      <c r="L31" s="1325" t="s">
        <v>2142</v>
      </c>
      <c r="M31" s="1380"/>
      <c r="N31" s="1381" t="s">
        <v>2143</v>
      </c>
      <c r="O31" s="1380"/>
      <c r="P31" s="1382"/>
      <c r="Q31" s="1382"/>
      <c r="R31" s="1383">
        <f>IF(OR(P31="Ja",P31="JA",P31="ja",P31="Oui",P31="OUI",P31="oui"),100%,
IF(OR(P31="Nein",P31="NEIN",P31="nein",P31="Oon",P31="NON",P31="non"),0%,
IF(P31&lt;&gt;0,
IF(Q31&gt;=P31,P31/Q31,
IF(Q31&lt;P31,Q31/P31)),
0%)))</f>
        <v>0</v>
      </c>
      <c r="S31" s="1384">
        <v>0.7</v>
      </c>
      <c r="T31" s="1385">
        <v>0.9</v>
      </c>
      <c r="U31" s="1386" t="str">
        <f t="shared" si="0"/>
        <v/>
      </c>
      <c r="V31" s="1278"/>
    </row>
    <row r="32" spans="2:22" ht="15.6" x14ac:dyDescent="0.3">
      <c r="B32" s="1377">
        <v>4</v>
      </c>
      <c r="C32" s="1763"/>
      <c r="D32" s="1742"/>
      <c r="E32" s="1765"/>
      <c r="F32" s="1767"/>
      <c r="G32" s="1762"/>
      <c r="H32" s="1739"/>
      <c r="I32" s="1757"/>
      <c r="J32" s="1759"/>
      <c r="K32" s="1741"/>
      <c r="L32" s="1325" t="s">
        <v>2144</v>
      </c>
      <c r="M32" s="1380"/>
      <c r="N32" s="1381" t="s">
        <v>2145</v>
      </c>
      <c r="O32" s="1380"/>
      <c r="P32" s="1382"/>
      <c r="Q32" s="1382"/>
      <c r="R32" s="1383">
        <f t="shared" ref="R32:R38" si="10">IF(OR(P32="Ja",P32="JA",P32="ja",P32="Oui",P32="OUI",P32="oui"),100%,
IF(OR(P32="Nein",P32="NEIN",P32="nein",P32="Oon",P32="NON",P32="non"),0%,
IF(P32&lt;&gt;0,
IF(Q32&gt;=P32,P32/Q32,
IF(Q32&lt;P32,Q32/P32)),
0%)))</f>
        <v>0</v>
      </c>
      <c r="S32" s="1384">
        <v>0.7</v>
      </c>
      <c r="T32" s="1385">
        <v>0.9</v>
      </c>
      <c r="U32" s="1386" t="str">
        <f t="shared" si="0"/>
        <v/>
      </c>
      <c r="V32" s="1278"/>
    </row>
    <row r="33" spans="2:22" ht="15.6" x14ac:dyDescent="0.3">
      <c r="B33" s="1377">
        <v>4</v>
      </c>
      <c r="C33" s="1763"/>
      <c r="D33" s="1742" t="s">
        <v>2335</v>
      </c>
      <c r="E33" s="1761"/>
      <c r="F33" s="1762"/>
      <c r="G33" s="1762"/>
      <c r="H33" s="1739">
        <f>IF(OR(F33="Ja",F33="JA",F33="ja",F33="Oui",F33="OUI",F33="oui"),100%,
IF(OR(F33="Nein",F33="NEIN",F33="nein",F33="Oon",F33="NON",F33="non"),0%,
IF(F33&lt;&gt;0,
IF(G33&gt;=F33,F33/G33,
IF(G33&lt;F33,G33/F33)),
0%)))</f>
        <v>0</v>
      </c>
      <c r="I33" s="1756">
        <v>0.7</v>
      </c>
      <c r="J33" s="1758">
        <v>0.9</v>
      </c>
      <c r="K33" s="1741" t="str">
        <f>IF(E33="","",IF(H33&lt;=I33,3,IF(H33&lt;=J33,2,1)))</f>
        <v/>
      </c>
      <c r="L33" s="1325" t="s">
        <v>2146</v>
      </c>
      <c r="M33" s="1380"/>
      <c r="N33" s="1381" t="s">
        <v>2147</v>
      </c>
      <c r="O33" s="1380"/>
      <c r="P33" s="1382"/>
      <c r="Q33" s="1382"/>
      <c r="R33" s="1383">
        <f t="shared" si="10"/>
        <v>0</v>
      </c>
      <c r="S33" s="1384">
        <v>0.7</v>
      </c>
      <c r="T33" s="1385">
        <v>0.9</v>
      </c>
      <c r="U33" s="1386" t="str">
        <f t="shared" si="0"/>
        <v/>
      </c>
      <c r="V33" s="1278"/>
    </row>
    <row r="34" spans="2:22" ht="15.6" x14ac:dyDescent="0.3">
      <c r="B34" s="1377">
        <v>4</v>
      </c>
      <c r="C34" s="1763"/>
      <c r="D34" s="1742"/>
      <c r="E34" s="1761"/>
      <c r="F34" s="1762"/>
      <c r="G34" s="1762"/>
      <c r="H34" s="1739"/>
      <c r="I34" s="1757"/>
      <c r="J34" s="1759"/>
      <c r="K34" s="1741"/>
      <c r="L34" s="1325" t="s">
        <v>2148</v>
      </c>
      <c r="M34" s="1380"/>
      <c r="N34" s="1381" t="s">
        <v>2149</v>
      </c>
      <c r="O34" s="1380"/>
      <c r="P34" s="1382"/>
      <c r="Q34" s="1382"/>
      <c r="R34" s="1383">
        <f t="shared" si="10"/>
        <v>0</v>
      </c>
      <c r="S34" s="1384">
        <v>0.7</v>
      </c>
      <c r="T34" s="1385">
        <v>0.9</v>
      </c>
      <c r="U34" s="1386" t="str">
        <f t="shared" si="0"/>
        <v/>
      </c>
      <c r="V34" s="1278"/>
    </row>
    <row r="35" spans="2:22" ht="15.6" x14ac:dyDescent="0.3">
      <c r="B35" s="1377">
        <v>4</v>
      </c>
      <c r="C35" s="1763"/>
      <c r="D35" s="1742" t="s">
        <v>2336</v>
      </c>
      <c r="E35" s="1760"/>
      <c r="F35" s="1762"/>
      <c r="G35" s="1762"/>
      <c r="H35" s="1739">
        <f t="shared" ref="H35" si="11">IF(OR(F35="Ja",F35="JA",F35="ja",F35="Oui",F35="OUI",F35="oui"),100%,
IF(OR(F35="Nein",F35="NEIN",F35="nein",F35="Oon",F35="NON",F35="non"),0%,
IF(F35&lt;&gt;0,
IF(G35&gt;=F35,F35/G35,
IF(G35&lt;F35,G35/F35)),
0%)))</f>
        <v>0</v>
      </c>
      <c r="I35" s="1756">
        <v>0.7</v>
      </c>
      <c r="J35" s="1758">
        <v>0.9</v>
      </c>
      <c r="K35" s="1741" t="str">
        <f>IF(E35="","",IF(H35&lt;=I35,3,IF(H35&lt;=J35,2,1)))</f>
        <v/>
      </c>
      <c r="L35" s="1325" t="s">
        <v>2150</v>
      </c>
      <c r="M35" s="1380"/>
      <c r="N35" s="1381" t="s">
        <v>2151</v>
      </c>
      <c r="O35" s="1380"/>
      <c r="P35" s="1382"/>
      <c r="Q35" s="1382"/>
      <c r="R35" s="1383">
        <f t="shared" si="10"/>
        <v>0</v>
      </c>
      <c r="S35" s="1384">
        <v>0.7</v>
      </c>
      <c r="T35" s="1385">
        <v>0.9</v>
      </c>
      <c r="U35" s="1386" t="str">
        <f t="shared" si="0"/>
        <v/>
      </c>
      <c r="V35" s="1278"/>
    </row>
    <row r="36" spans="2:22" ht="15.6" x14ac:dyDescent="0.3">
      <c r="B36" s="1377">
        <v>4</v>
      </c>
      <c r="C36" s="1763"/>
      <c r="D36" s="1742"/>
      <c r="E36" s="1761"/>
      <c r="F36" s="1762"/>
      <c r="G36" s="1762"/>
      <c r="H36" s="1739"/>
      <c r="I36" s="1757"/>
      <c r="J36" s="1759"/>
      <c r="K36" s="1741"/>
      <c r="L36" s="1325" t="s">
        <v>2152</v>
      </c>
      <c r="M36" s="1380"/>
      <c r="N36" s="1381" t="s">
        <v>2153</v>
      </c>
      <c r="O36" s="1380"/>
      <c r="P36" s="1382"/>
      <c r="Q36" s="1382"/>
      <c r="R36" s="1383">
        <f t="shared" si="10"/>
        <v>0</v>
      </c>
      <c r="S36" s="1384">
        <v>0.7</v>
      </c>
      <c r="T36" s="1385">
        <v>0.9</v>
      </c>
      <c r="U36" s="1386" t="str">
        <f t="shared" si="0"/>
        <v/>
      </c>
      <c r="V36" s="1278"/>
    </row>
    <row r="37" spans="2:22" ht="15.6" x14ac:dyDescent="0.3">
      <c r="B37" s="1377">
        <v>4</v>
      </c>
      <c r="C37" s="1763"/>
      <c r="D37" s="1742" t="s">
        <v>2337</v>
      </c>
      <c r="E37" s="1761"/>
      <c r="F37" s="1762"/>
      <c r="G37" s="1762"/>
      <c r="H37" s="1739">
        <f t="shared" ref="H37" si="12">IF(OR(F37="Ja",F37="JA",F37="ja",F37="Oui",F37="OUI",F37="oui"),100%,
IF(OR(F37="Nein",F37="NEIN",F37="nein",F37="Oon",F37="NON",F37="non"),0%,
IF(F37&lt;&gt;0,
IF(G37&gt;=F37,F37/G37,
IF(G37&lt;F37,G37/F37)),
0%)))</f>
        <v>0</v>
      </c>
      <c r="I37" s="1756">
        <v>0.7</v>
      </c>
      <c r="J37" s="1758">
        <v>0.9</v>
      </c>
      <c r="K37" s="1741" t="str">
        <f>IF(E37="","",IF(H37&lt;=I37,3,IF(H37&lt;=J37,2,1)))</f>
        <v/>
      </c>
      <c r="L37" s="1325" t="s">
        <v>2154</v>
      </c>
      <c r="M37" s="1380"/>
      <c r="N37" s="1381" t="s">
        <v>2155</v>
      </c>
      <c r="O37" s="1380"/>
      <c r="P37" s="1382"/>
      <c r="Q37" s="1382"/>
      <c r="R37" s="1383">
        <f t="shared" si="10"/>
        <v>0</v>
      </c>
      <c r="S37" s="1384">
        <v>0.7</v>
      </c>
      <c r="T37" s="1385">
        <v>0.9</v>
      </c>
      <c r="U37" s="1386" t="str">
        <f t="shared" si="0"/>
        <v/>
      </c>
      <c r="V37" s="1278"/>
    </row>
    <row r="38" spans="2:22" ht="15.6" x14ac:dyDescent="0.3">
      <c r="B38" s="1377">
        <v>4</v>
      </c>
      <c r="C38" s="1763"/>
      <c r="D38" s="1742"/>
      <c r="E38" s="1761"/>
      <c r="F38" s="1762"/>
      <c r="G38" s="1762"/>
      <c r="H38" s="1743"/>
      <c r="I38" s="1757"/>
      <c r="J38" s="1759"/>
      <c r="K38" s="1741"/>
      <c r="L38" s="1325" t="s">
        <v>2156</v>
      </c>
      <c r="M38" s="1380"/>
      <c r="N38" s="1381" t="s">
        <v>2157</v>
      </c>
      <c r="O38" s="1380"/>
      <c r="P38" s="1382"/>
      <c r="Q38" s="1382"/>
      <c r="R38" s="1383">
        <f t="shared" si="10"/>
        <v>0</v>
      </c>
      <c r="S38" s="1384">
        <v>0.7</v>
      </c>
      <c r="T38" s="1385">
        <v>0.9</v>
      </c>
      <c r="U38" s="1386" t="str">
        <f t="shared" si="0"/>
        <v/>
      </c>
      <c r="V38" s="1278"/>
    </row>
    <row r="39" spans="2:22" ht="15.6" x14ac:dyDescent="0.3">
      <c r="B39" s="1370">
        <v>5</v>
      </c>
      <c r="C39" s="1775"/>
      <c r="D39" s="1742" t="s">
        <v>2338</v>
      </c>
      <c r="E39" s="1776"/>
      <c r="F39" s="1778"/>
      <c r="G39" s="1773"/>
      <c r="H39" s="1749">
        <f>IF(OR(F39="Ja",F39="JA",F39="ja",F39="Oui",F39="OUI",F39="oui"),100%,
IF(OR(F39="Nein",F39="NEIN",F39="nein",F39="Oon",F39="NON",F39="non"),0%,
IF(F39&lt;&gt;0,
IF(G39&gt;=F39,F39/G39,
IF(G39&lt;F39,G39/F39)),
0%)))</f>
        <v>0</v>
      </c>
      <c r="I39" s="1768">
        <v>0.7</v>
      </c>
      <c r="J39" s="1770">
        <v>0.9</v>
      </c>
      <c r="K39" s="1751" t="str">
        <f>IF(E39="","",IF(H39&lt;=I39,3,IF(H39&lt;=J39,2,1)))</f>
        <v/>
      </c>
      <c r="L39" s="1325" t="s">
        <v>2158</v>
      </c>
      <c r="M39" s="1371"/>
      <c r="N39" s="1387" t="s">
        <v>2159</v>
      </c>
      <c r="O39" s="1371"/>
      <c r="P39" s="1378"/>
      <c r="Q39" s="1378"/>
      <c r="R39" s="1373">
        <f>IF(OR(P39="Ja",P39="JA",P39="ja",P39="Oui",P39="OUI",P39="oui"),100%,
IF(OR(P39="Nein",P39="NEIN",P39="nein",P39="Oon",P39="NON",P39="non"),0%,
IF(P39&lt;&gt;0,
IF(Q39&gt;=P39,P39/Q39,
IF(Q39&lt;P39,Q39/P39)),
0%)))</f>
        <v>0</v>
      </c>
      <c r="S39" s="1374">
        <v>0.7</v>
      </c>
      <c r="T39" s="1375">
        <v>0.9</v>
      </c>
      <c r="U39" s="1376" t="str">
        <f t="shared" ref="U39:U70" si="13">IF(O39="","",IF(R39&lt;=S39,3,IF(R39&lt;=T39,2,1)))</f>
        <v/>
      </c>
      <c r="V39" s="1278"/>
    </row>
    <row r="40" spans="2:22" ht="15.6" x14ac:dyDescent="0.3">
      <c r="B40" s="1377">
        <v>5</v>
      </c>
      <c r="C40" s="1775"/>
      <c r="D40" s="1742"/>
      <c r="E40" s="1777"/>
      <c r="F40" s="1779"/>
      <c r="G40" s="1773"/>
      <c r="H40" s="1749"/>
      <c r="I40" s="1769"/>
      <c r="J40" s="1771"/>
      <c r="K40" s="1751"/>
      <c r="L40" s="1325" t="s">
        <v>2160</v>
      </c>
      <c r="M40" s="1371"/>
      <c r="N40" s="1387" t="s">
        <v>2161</v>
      </c>
      <c r="O40" s="1371"/>
      <c r="P40" s="1378"/>
      <c r="Q40" s="1378"/>
      <c r="R40" s="1373">
        <f t="shared" ref="R40:R46" si="14">IF(OR(P40="Ja",P40="JA",P40="ja",P40="Oui",P40="OUI",P40="oui"),100%,
IF(OR(P40="Nein",P40="NEIN",P40="nein",P40="Oon",P40="NON",P40="non"),0%,
IF(P40&lt;&gt;0,
IF(Q40&gt;=P40,P40/Q40,
IF(Q40&lt;P40,Q40/P40)),
0%)))</f>
        <v>0</v>
      </c>
      <c r="S40" s="1374">
        <v>0.7</v>
      </c>
      <c r="T40" s="1375">
        <v>0.9</v>
      </c>
      <c r="U40" s="1376" t="str">
        <f t="shared" si="13"/>
        <v/>
      </c>
      <c r="V40" s="1278"/>
    </row>
    <row r="41" spans="2:22" ht="15.6" x14ac:dyDescent="0.3">
      <c r="B41" s="1377">
        <v>5</v>
      </c>
      <c r="C41" s="1775"/>
      <c r="D41" s="1742" t="s">
        <v>2339</v>
      </c>
      <c r="E41" s="1772"/>
      <c r="F41" s="1773"/>
      <c r="G41" s="1773"/>
      <c r="H41" s="1749">
        <f>IF(OR(F41="Ja",F41="JA",F41="ja",F41="Oui",F41="OUI",F41="oui"),100%,
IF(OR(F41="Nein",F41="NEIN",F41="nein",F41="Oon",F41="NON",F41="non"),0%,
IF(F41&lt;&gt;0,
IF(G41&gt;=F41,F41/G41,
IF(G41&lt;F41,G41/F41)),
0%)))</f>
        <v>0</v>
      </c>
      <c r="I41" s="1768">
        <v>0.7</v>
      </c>
      <c r="J41" s="1770">
        <v>0.9</v>
      </c>
      <c r="K41" s="1751" t="str">
        <f>IF(E41="","",IF(H41&lt;=I41,3,IF(H41&lt;=J41,2,1)))</f>
        <v/>
      </c>
      <c r="L41" s="1325" t="s">
        <v>2162</v>
      </c>
      <c r="M41" s="1371"/>
      <c r="N41" s="1387" t="s">
        <v>2163</v>
      </c>
      <c r="O41" s="1371"/>
      <c r="P41" s="1378"/>
      <c r="Q41" s="1378"/>
      <c r="R41" s="1373">
        <f t="shared" si="14"/>
        <v>0</v>
      </c>
      <c r="S41" s="1374">
        <v>0.7</v>
      </c>
      <c r="T41" s="1375">
        <v>0.9</v>
      </c>
      <c r="U41" s="1376" t="str">
        <f t="shared" si="13"/>
        <v/>
      </c>
      <c r="V41" s="1278"/>
    </row>
    <row r="42" spans="2:22" ht="15.6" x14ac:dyDescent="0.3">
      <c r="B42" s="1377">
        <v>5</v>
      </c>
      <c r="C42" s="1775"/>
      <c r="D42" s="1742"/>
      <c r="E42" s="1772"/>
      <c r="F42" s="1773"/>
      <c r="G42" s="1773"/>
      <c r="H42" s="1749"/>
      <c r="I42" s="1769"/>
      <c r="J42" s="1771"/>
      <c r="K42" s="1751"/>
      <c r="L42" s="1325" t="s">
        <v>2164</v>
      </c>
      <c r="M42" s="1371"/>
      <c r="N42" s="1387" t="s">
        <v>2165</v>
      </c>
      <c r="O42" s="1371"/>
      <c r="P42" s="1378"/>
      <c r="Q42" s="1378"/>
      <c r="R42" s="1373">
        <f t="shared" si="14"/>
        <v>0</v>
      </c>
      <c r="S42" s="1374">
        <v>0.7</v>
      </c>
      <c r="T42" s="1375">
        <v>0.9</v>
      </c>
      <c r="U42" s="1376" t="str">
        <f t="shared" si="13"/>
        <v/>
      </c>
      <c r="V42" s="1278"/>
    </row>
    <row r="43" spans="2:22" ht="15.6" x14ac:dyDescent="0.3">
      <c r="B43" s="1377">
        <v>5</v>
      </c>
      <c r="C43" s="1775"/>
      <c r="D43" s="1742" t="s">
        <v>2340</v>
      </c>
      <c r="E43" s="1774"/>
      <c r="F43" s="1773"/>
      <c r="G43" s="1773"/>
      <c r="H43" s="1749">
        <f t="shared" ref="H43" si="15">IF(OR(F43="Ja",F43="JA",F43="ja",F43="Oui",F43="OUI",F43="oui"),100%,
IF(OR(F43="Nein",F43="NEIN",F43="nein",F43="Oon",F43="NON",F43="non"),0%,
IF(F43&lt;&gt;0,
IF(G43&gt;=F43,F43/G43,
IF(G43&lt;F43,G43/F43)),
0%)))</f>
        <v>0</v>
      </c>
      <c r="I43" s="1768">
        <v>0.7</v>
      </c>
      <c r="J43" s="1770">
        <v>0.9</v>
      </c>
      <c r="K43" s="1751" t="str">
        <f>IF(E43="","",IF(H43&lt;=I43,3,IF(H43&lt;=J43,2,1)))</f>
        <v/>
      </c>
      <c r="L43" s="1325" t="s">
        <v>2166</v>
      </c>
      <c r="M43" s="1371"/>
      <c r="N43" s="1387" t="s">
        <v>2167</v>
      </c>
      <c r="O43" s="1371"/>
      <c r="P43" s="1378"/>
      <c r="Q43" s="1378"/>
      <c r="R43" s="1373">
        <f t="shared" si="14"/>
        <v>0</v>
      </c>
      <c r="S43" s="1374">
        <v>0.7</v>
      </c>
      <c r="T43" s="1375">
        <v>0.9</v>
      </c>
      <c r="U43" s="1376" t="str">
        <f t="shared" si="13"/>
        <v/>
      </c>
      <c r="V43" s="1278"/>
    </row>
    <row r="44" spans="2:22" ht="15.6" x14ac:dyDescent="0.3">
      <c r="B44" s="1377">
        <v>5</v>
      </c>
      <c r="C44" s="1775"/>
      <c r="D44" s="1742"/>
      <c r="E44" s="1772"/>
      <c r="F44" s="1773"/>
      <c r="G44" s="1773"/>
      <c r="H44" s="1749"/>
      <c r="I44" s="1769"/>
      <c r="J44" s="1771"/>
      <c r="K44" s="1751"/>
      <c r="L44" s="1325" t="s">
        <v>2168</v>
      </c>
      <c r="M44" s="1371"/>
      <c r="N44" s="1387" t="s">
        <v>2169</v>
      </c>
      <c r="O44" s="1371"/>
      <c r="P44" s="1378"/>
      <c r="Q44" s="1378"/>
      <c r="R44" s="1373">
        <f t="shared" si="14"/>
        <v>0</v>
      </c>
      <c r="S44" s="1374">
        <v>0.7</v>
      </c>
      <c r="T44" s="1375">
        <v>0.9</v>
      </c>
      <c r="U44" s="1376" t="str">
        <f t="shared" si="13"/>
        <v/>
      </c>
      <c r="V44" s="1278"/>
    </row>
    <row r="45" spans="2:22" ht="15.6" x14ac:dyDescent="0.3">
      <c r="B45" s="1377">
        <v>5</v>
      </c>
      <c r="C45" s="1775"/>
      <c r="D45" s="1742" t="s">
        <v>2341</v>
      </c>
      <c r="E45" s="1772"/>
      <c r="F45" s="1773"/>
      <c r="G45" s="1773"/>
      <c r="H45" s="1749">
        <f t="shared" ref="H45" si="16">IF(OR(F45="Ja",F45="JA",F45="ja",F45="Oui",F45="OUI",F45="oui"),100%,
IF(OR(F45="Nein",F45="NEIN",F45="nein",F45="Oon",F45="NON",F45="non"),0%,
IF(F45&lt;&gt;0,
IF(G45&gt;=F45,F45/G45,
IF(G45&lt;F45,G45/F45)),
0%)))</f>
        <v>0</v>
      </c>
      <c r="I45" s="1768">
        <v>0.7</v>
      </c>
      <c r="J45" s="1770">
        <v>0.9</v>
      </c>
      <c r="K45" s="1751" t="str">
        <f>IF(E45="","",IF(H45&lt;=I45,3,IF(H45&lt;=J45,2,1)))</f>
        <v/>
      </c>
      <c r="L45" s="1325" t="s">
        <v>2170</v>
      </c>
      <c r="M45" s="1371"/>
      <c r="N45" s="1387" t="s">
        <v>2171</v>
      </c>
      <c r="O45" s="1371"/>
      <c r="P45" s="1378"/>
      <c r="Q45" s="1378"/>
      <c r="R45" s="1373">
        <f t="shared" si="14"/>
        <v>0</v>
      </c>
      <c r="S45" s="1374">
        <v>0.7</v>
      </c>
      <c r="T45" s="1375">
        <v>0.9</v>
      </c>
      <c r="U45" s="1376" t="str">
        <f t="shared" si="13"/>
        <v/>
      </c>
      <c r="V45" s="1278"/>
    </row>
    <row r="46" spans="2:22" ht="15.6" x14ac:dyDescent="0.3">
      <c r="B46" s="1377">
        <v>5</v>
      </c>
      <c r="C46" s="1775"/>
      <c r="D46" s="1742"/>
      <c r="E46" s="1772"/>
      <c r="F46" s="1773"/>
      <c r="G46" s="1773"/>
      <c r="H46" s="1752"/>
      <c r="I46" s="1769"/>
      <c r="J46" s="1771"/>
      <c r="K46" s="1751"/>
      <c r="L46" s="1325" t="s">
        <v>2172</v>
      </c>
      <c r="M46" s="1371"/>
      <c r="N46" s="1387" t="s">
        <v>2173</v>
      </c>
      <c r="O46" s="1371"/>
      <c r="P46" s="1378"/>
      <c r="Q46" s="1378"/>
      <c r="R46" s="1373">
        <f t="shared" si="14"/>
        <v>0</v>
      </c>
      <c r="S46" s="1374">
        <v>0.7</v>
      </c>
      <c r="T46" s="1375">
        <v>0.9</v>
      </c>
      <c r="U46" s="1376" t="str">
        <f t="shared" si="13"/>
        <v/>
      </c>
      <c r="V46" s="1278"/>
    </row>
    <row r="47" spans="2:22" ht="15.6" x14ac:dyDescent="0.3">
      <c r="B47" s="1370">
        <v>6</v>
      </c>
      <c r="C47" s="1763"/>
      <c r="D47" s="1742" t="s">
        <v>2342</v>
      </c>
      <c r="E47" s="1764"/>
      <c r="F47" s="1766"/>
      <c r="G47" s="1762"/>
      <c r="H47" s="1739">
        <f>IF(OR(F47="Ja",F47="JA",F47="ja",F47="Oui",F47="OUI",F47="oui"),100%,
IF(OR(F47="Nein",F47="NEIN",F47="nein",F47="Oon",F47="NON",F47="non"),0%,
IF(F47&lt;&gt;0,
IF(G47&gt;=F47,F47/G47,
IF(G47&lt;F47,G47/F47)),
0%)))</f>
        <v>0</v>
      </c>
      <c r="I47" s="1756">
        <v>0.7</v>
      </c>
      <c r="J47" s="1758">
        <v>0.9</v>
      </c>
      <c r="K47" s="1741" t="str">
        <f>IF(E47="","",IF(H47&lt;=I47,3,IF(H47&lt;=J47,2,1)))</f>
        <v/>
      </c>
      <c r="L47" s="1325" t="s">
        <v>2174</v>
      </c>
      <c r="M47" s="1380"/>
      <c r="N47" s="1381" t="s">
        <v>2175</v>
      </c>
      <c r="O47" s="1380"/>
      <c r="P47" s="1382"/>
      <c r="Q47" s="1382"/>
      <c r="R47" s="1383">
        <f>IF(OR(P47="Ja",P47="JA",P47="ja",P47="Oui",P47="OUI",P47="oui"),100%,
IF(OR(P47="Nein",P47="NEIN",P47="nein",P47="Oon",P47="NON",P47="non"),0%,
IF(P47&lt;&gt;0,
IF(Q47&gt;=P47,P47/Q47,
IF(Q47&lt;P47,Q47/P47)),
0%)))</f>
        <v>0</v>
      </c>
      <c r="S47" s="1384">
        <v>0.7</v>
      </c>
      <c r="T47" s="1385">
        <v>0.9</v>
      </c>
      <c r="U47" s="1386" t="str">
        <f t="shared" si="13"/>
        <v/>
      </c>
      <c r="V47" s="1278"/>
    </row>
    <row r="48" spans="2:22" ht="15.6" x14ac:dyDescent="0.3">
      <c r="B48" s="1377">
        <v>6</v>
      </c>
      <c r="C48" s="1763"/>
      <c r="D48" s="1742"/>
      <c r="E48" s="1765"/>
      <c r="F48" s="1767"/>
      <c r="G48" s="1762"/>
      <c r="H48" s="1739"/>
      <c r="I48" s="1757"/>
      <c r="J48" s="1759"/>
      <c r="K48" s="1741"/>
      <c r="L48" s="1325" t="s">
        <v>2176</v>
      </c>
      <c r="M48" s="1380"/>
      <c r="N48" s="1381" t="s">
        <v>2177</v>
      </c>
      <c r="O48" s="1380"/>
      <c r="P48" s="1382"/>
      <c r="Q48" s="1382"/>
      <c r="R48" s="1383">
        <f t="shared" ref="R48:R54" si="17">IF(OR(P48="Ja",P48="JA",P48="ja",P48="Oui",P48="OUI",P48="oui"),100%,
IF(OR(P48="Nein",P48="NEIN",P48="nein",P48="Oon",P48="NON",P48="non"),0%,
IF(P48&lt;&gt;0,
IF(Q48&gt;=P48,P48/Q48,
IF(Q48&lt;P48,Q48/P48)),
0%)))</f>
        <v>0</v>
      </c>
      <c r="S48" s="1384">
        <v>0.7</v>
      </c>
      <c r="T48" s="1385">
        <v>0.9</v>
      </c>
      <c r="U48" s="1386" t="str">
        <f t="shared" si="13"/>
        <v/>
      </c>
      <c r="V48" s="1278"/>
    </row>
    <row r="49" spans="2:22" ht="15.6" x14ac:dyDescent="0.3">
      <c r="B49" s="1377">
        <v>6</v>
      </c>
      <c r="C49" s="1763"/>
      <c r="D49" s="1742" t="s">
        <v>2343</v>
      </c>
      <c r="E49" s="1761"/>
      <c r="F49" s="1762"/>
      <c r="G49" s="1762"/>
      <c r="H49" s="1739">
        <f>IF(OR(F49="Ja",F49="JA",F49="ja",F49="Oui",F49="OUI",F49="oui"),100%,
IF(OR(F49="Nein",F49="NEIN",F49="nein",F49="Oon",F49="NON",F49="non"),0%,
IF(F49&lt;&gt;0,
IF(G49&gt;=F49,F49/G49,
IF(G49&lt;F49,G49/F49)),
0%)))</f>
        <v>0</v>
      </c>
      <c r="I49" s="1756">
        <v>0.7</v>
      </c>
      <c r="J49" s="1758">
        <v>0.9</v>
      </c>
      <c r="K49" s="1741" t="str">
        <f>IF(E49="","",IF(H49&lt;=I49,3,IF(H49&lt;=J49,2,1)))</f>
        <v/>
      </c>
      <c r="L49" s="1325" t="s">
        <v>2178</v>
      </c>
      <c r="M49" s="1380"/>
      <c r="N49" s="1381" t="s">
        <v>2179</v>
      </c>
      <c r="O49" s="1380"/>
      <c r="P49" s="1382"/>
      <c r="Q49" s="1382"/>
      <c r="R49" s="1383">
        <f t="shared" si="17"/>
        <v>0</v>
      </c>
      <c r="S49" s="1384">
        <v>0.7</v>
      </c>
      <c r="T49" s="1385">
        <v>0.9</v>
      </c>
      <c r="U49" s="1386" t="str">
        <f t="shared" si="13"/>
        <v/>
      </c>
      <c r="V49" s="1278"/>
    </row>
    <row r="50" spans="2:22" ht="15.6" x14ac:dyDescent="0.3">
      <c r="B50" s="1377">
        <v>6</v>
      </c>
      <c r="C50" s="1763"/>
      <c r="D50" s="1742"/>
      <c r="E50" s="1761"/>
      <c r="F50" s="1762"/>
      <c r="G50" s="1762"/>
      <c r="H50" s="1739"/>
      <c r="I50" s="1757"/>
      <c r="J50" s="1759"/>
      <c r="K50" s="1741"/>
      <c r="L50" s="1325" t="s">
        <v>2180</v>
      </c>
      <c r="M50" s="1380"/>
      <c r="N50" s="1381" t="s">
        <v>2181</v>
      </c>
      <c r="O50" s="1380"/>
      <c r="P50" s="1382"/>
      <c r="Q50" s="1382"/>
      <c r="R50" s="1383">
        <f t="shared" si="17"/>
        <v>0</v>
      </c>
      <c r="S50" s="1384">
        <v>0.7</v>
      </c>
      <c r="T50" s="1385">
        <v>0.9</v>
      </c>
      <c r="U50" s="1386" t="str">
        <f t="shared" si="13"/>
        <v/>
      </c>
      <c r="V50" s="1278"/>
    </row>
    <row r="51" spans="2:22" ht="15.6" x14ac:dyDescent="0.3">
      <c r="B51" s="1377">
        <v>6</v>
      </c>
      <c r="C51" s="1763"/>
      <c r="D51" s="1742" t="s">
        <v>2344</v>
      </c>
      <c r="E51" s="1760"/>
      <c r="F51" s="1762"/>
      <c r="G51" s="1762"/>
      <c r="H51" s="1739">
        <f t="shared" ref="H51" si="18">IF(OR(F51="Ja",F51="JA",F51="ja",F51="Oui",F51="OUI",F51="oui"),100%,
IF(OR(F51="Nein",F51="NEIN",F51="nein",F51="Oon",F51="NON",F51="non"),0%,
IF(F51&lt;&gt;0,
IF(G51&gt;=F51,F51/G51,
IF(G51&lt;F51,G51/F51)),
0%)))</f>
        <v>0</v>
      </c>
      <c r="I51" s="1756">
        <v>0.7</v>
      </c>
      <c r="J51" s="1758">
        <v>0.9</v>
      </c>
      <c r="K51" s="1741" t="str">
        <f>IF(E51="","",IF(H51&lt;=I51,3,IF(H51&lt;=J51,2,1)))</f>
        <v/>
      </c>
      <c r="L51" s="1325" t="s">
        <v>2182</v>
      </c>
      <c r="M51" s="1380"/>
      <c r="N51" s="1381" t="s">
        <v>2183</v>
      </c>
      <c r="O51" s="1380"/>
      <c r="P51" s="1382"/>
      <c r="Q51" s="1382"/>
      <c r="R51" s="1383">
        <f t="shared" si="17"/>
        <v>0</v>
      </c>
      <c r="S51" s="1384">
        <v>0.7</v>
      </c>
      <c r="T51" s="1385">
        <v>0.9</v>
      </c>
      <c r="U51" s="1386" t="str">
        <f t="shared" si="13"/>
        <v/>
      </c>
      <c r="V51" s="1278"/>
    </row>
    <row r="52" spans="2:22" ht="15.6" x14ac:dyDescent="0.3">
      <c r="B52" s="1377">
        <v>6</v>
      </c>
      <c r="C52" s="1763"/>
      <c r="D52" s="1742"/>
      <c r="E52" s="1761"/>
      <c r="F52" s="1762"/>
      <c r="G52" s="1762"/>
      <c r="H52" s="1739"/>
      <c r="I52" s="1757"/>
      <c r="J52" s="1759"/>
      <c r="K52" s="1741"/>
      <c r="L52" s="1325" t="s">
        <v>2184</v>
      </c>
      <c r="M52" s="1380"/>
      <c r="N52" s="1381" t="s">
        <v>2185</v>
      </c>
      <c r="O52" s="1380"/>
      <c r="P52" s="1382"/>
      <c r="Q52" s="1382"/>
      <c r="R52" s="1383">
        <f t="shared" si="17"/>
        <v>0</v>
      </c>
      <c r="S52" s="1384">
        <v>0.7</v>
      </c>
      <c r="T52" s="1385">
        <v>0.9</v>
      </c>
      <c r="U52" s="1386" t="str">
        <f t="shared" si="13"/>
        <v/>
      </c>
      <c r="V52" s="1278"/>
    </row>
    <row r="53" spans="2:22" ht="15.6" x14ac:dyDescent="0.3">
      <c r="B53" s="1377">
        <v>6</v>
      </c>
      <c r="C53" s="1763"/>
      <c r="D53" s="1742" t="s">
        <v>2345</v>
      </c>
      <c r="E53" s="1761"/>
      <c r="F53" s="1762"/>
      <c r="G53" s="1762"/>
      <c r="H53" s="1739">
        <f t="shared" ref="H53" si="19">IF(OR(F53="Ja",F53="JA",F53="ja",F53="Oui",F53="OUI",F53="oui"),100%,
IF(OR(F53="Nein",F53="NEIN",F53="nein",F53="Oon",F53="NON",F53="non"),0%,
IF(F53&lt;&gt;0,
IF(G53&gt;=F53,F53/G53,
IF(G53&lt;F53,G53/F53)),
0%)))</f>
        <v>0</v>
      </c>
      <c r="I53" s="1756">
        <v>0.7</v>
      </c>
      <c r="J53" s="1758">
        <v>0.9</v>
      </c>
      <c r="K53" s="1741" t="str">
        <f>IF(E53="","",IF(H53&lt;=I53,3,IF(H53&lt;=J53,2,1)))</f>
        <v/>
      </c>
      <c r="L53" s="1325" t="s">
        <v>2186</v>
      </c>
      <c r="M53" s="1380"/>
      <c r="N53" s="1381" t="s">
        <v>2187</v>
      </c>
      <c r="O53" s="1380"/>
      <c r="P53" s="1382"/>
      <c r="Q53" s="1382"/>
      <c r="R53" s="1383">
        <f t="shared" si="17"/>
        <v>0</v>
      </c>
      <c r="S53" s="1384">
        <v>0.7</v>
      </c>
      <c r="T53" s="1385">
        <v>0.9</v>
      </c>
      <c r="U53" s="1386" t="str">
        <f t="shared" si="13"/>
        <v/>
      </c>
      <c r="V53" s="1278"/>
    </row>
    <row r="54" spans="2:22" ht="15.6" x14ac:dyDescent="0.3">
      <c r="B54" s="1377">
        <v>6</v>
      </c>
      <c r="C54" s="1763"/>
      <c r="D54" s="1742"/>
      <c r="E54" s="1761"/>
      <c r="F54" s="1762"/>
      <c r="G54" s="1762"/>
      <c r="H54" s="1743"/>
      <c r="I54" s="1757"/>
      <c r="J54" s="1759"/>
      <c r="K54" s="1741"/>
      <c r="L54" s="1325" t="s">
        <v>2188</v>
      </c>
      <c r="M54" s="1380"/>
      <c r="N54" s="1381" t="s">
        <v>2189</v>
      </c>
      <c r="O54" s="1380"/>
      <c r="P54" s="1382"/>
      <c r="Q54" s="1382"/>
      <c r="R54" s="1383">
        <f t="shared" si="17"/>
        <v>0</v>
      </c>
      <c r="S54" s="1384">
        <v>0.7</v>
      </c>
      <c r="T54" s="1385">
        <v>0.9</v>
      </c>
      <c r="U54" s="1386" t="str">
        <f t="shared" si="13"/>
        <v/>
      </c>
      <c r="V54" s="1278"/>
    </row>
    <row r="55" spans="2:22" ht="15.6" x14ac:dyDescent="0.3">
      <c r="B55" s="1370">
        <v>7</v>
      </c>
      <c r="C55" s="1775"/>
      <c r="D55" s="1742" t="s">
        <v>2346</v>
      </c>
      <c r="E55" s="1776"/>
      <c r="F55" s="1778"/>
      <c r="G55" s="1773"/>
      <c r="H55" s="1749">
        <f>IF(OR(F55="Ja",F55="JA",F55="ja",F55="Oui",F55="OUI",F55="oui"),100%,
IF(OR(F55="Nein",F55="NEIN",F55="nein",F55="Oon",F55="NON",F55="non"),0%,
IF(F55&lt;&gt;0,
IF(G55&gt;=F55,F55/G55,
IF(G55&lt;F55,G55/F55)),
0%)))</f>
        <v>0</v>
      </c>
      <c r="I55" s="1768">
        <v>0.7</v>
      </c>
      <c r="J55" s="1770">
        <v>0.9</v>
      </c>
      <c r="K55" s="1751" t="str">
        <f>IF(E55="","",IF(H55&lt;=I55,3,IF(H55&lt;=J55,2,1)))</f>
        <v/>
      </c>
      <c r="L55" s="1325" t="s">
        <v>2190</v>
      </c>
      <c r="M55" s="1371"/>
      <c r="N55" s="1388" t="s">
        <v>2191</v>
      </c>
      <c r="O55" s="1371"/>
      <c r="P55" s="1389"/>
      <c r="Q55" s="1389"/>
      <c r="R55" s="1390">
        <f>IF(OR(P55="Ja",P55="JA",P55="ja",P55="Oui",P55="OUI",P55="oui"),100%,
IF(OR(P55="Nein",P55="NEIN",P55="nein",P55="Oon",P55="NON",P55="non"),0%,
IF(P55&lt;&gt;0,
IF(Q55&gt;=P55,P55/Q55,
IF(Q55&lt;P55,Q55/P55)),
0%)))</f>
        <v>0</v>
      </c>
      <c r="S55" s="1374">
        <v>0.7</v>
      </c>
      <c r="T55" s="1375">
        <v>0.9</v>
      </c>
      <c r="U55" s="1391" t="str">
        <f t="shared" si="13"/>
        <v/>
      </c>
      <c r="V55" s="1278"/>
    </row>
    <row r="56" spans="2:22" ht="15.6" x14ac:dyDescent="0.3">
      <c r="B56" s="1377">
        <v>7</v>
      </c>
      <c r="C56" s="1775"/>
      <c r="D56" s="1742"/>
      <c r="E56" s="1777"/>
      <c r="F56" s="1779"/>
      <c r="G56" s="1773"/>
      <c r="H56" s="1749"/>
      <c r="I56" s="1769"/>
      <c r="J56" s="1771"/>
      <c r="K56" s="1751"/>
      <c r="L56" s="1325" t="s">
        <v>2192</v>
      </c>
      <c r="M56" s="1371"/>
      <c r="N56" s="1388" t="s">
        <v>2193</v>
      </c>
      <c r="O56" s="1371"/>
      <c r="P56" s="1389"/>
      <c r="Q56" s="1389"/>
      <c r="R56" s="1390">
        <f t="shared" ref="R56:R62" si="20">IF(OR(P56="Ja",P56="JA",P56="ja",P56="Oui",P56="OUI",P56="oui"),100%,
IF(OR(P56="Nein",P56="NEIN",P56="nein",P56="Oon",P56="NON",P56="non"),0%,
IF(P56&lt;&gt;0,
IF(Q56&gt;=P56,P56/Q56,
IF(Q56&lt;P56,Q56/P56)),
0%)))</f>
        <v>0</v>
      </c>
      <c r="S56" s="1374">
        <v>0.7</v>
      </c>
      <c r="T56" s="1375">
        <v>0.9</v>
      </c>
      <c r="U56" s="1391" t="str">
        <f t="shared" si="13"/>
        <v/>
      </c>
      <c r="V56" s="1278"/>
    </row>
    <row r="57" spans="2:22" ht="15.6" x14ac:dyDescent="0.3">
      <c r="B57" s="1377">
        <v>7</v>
      </c>
      <c r="C57" s="1775"/>
      <c r="D57" s="1742" t="s">
        <v>2347</v>
      </c>
      <c r="E57" s="1772"/>
      <c r="F57" s="1773"/>
      <c r="G57" s="1773"/>
      <c r="H57" s="1749">
        <f>IF(OR(F57="Ja",F57="JA",F57="ja",F57="Oui",F57="OUI",F57="oui"),100%,
IF(OR(F57="Nein",F57="NEIN",F57="nein",F57="Oon",F57="NON",F57="non"),0%,
IF(F57&lt;&gt;0,
IF(G57&gt;=F57,F57/G57,
IF(G57&lt;F57,G57/F57)),
0%)))</f>
        <v>0</v>
      </c>
      <c r="I57" s="1768">
        <v>0.7</v>
      </c>
      <c r="J57" s="1770">
        <v>0.9</v>
      </c>
      <c r="K57" s="1751" t="str">
        <f>IF(E57="","",IF(H57&lt;=I57,3,IF(H57&lt;=J57,2,1)))</f>
        <v/>
      </c>
      <c r="L57" s="1325" t="s">
        <v>2194</v>
      </c>
      <c r="M57" s="1371"/>
      <c r="N57" s="1388" t="s">
        <v>2195</v>
      </c>
      <c r="O57" s="1371"/>
      <c r="P57" s="1389"/>
      <c r="Q57" s="1389"/>
      <c r="R57" s="1390">
        <f t="shared" si="20"/>
        <v>0</v>
      </c>
      <c r="S57" s="1374">
        <v>0.7</v>
      </c>
      <c r="T57" s="1375">
        <v>0.9</v>
      </c>
      <c r="U57" s="1391" t="str">
        <f t="shared" si="13"/>
        <v/>
      </c>
      <c r="V57" s="1278"/>
    </row>
    <row r="58" spans="2:22" ht="15.6" x14ac:dyDescent="0.3">
      <c r="B58" s="1377">
        <v>7</v>
      </c>
      <c r="C58" s="1775"/>
      <c r="D58" s="1742"/>
      <c r="E58" s="1772"/>
      <c r="F58" s="1773"/>
      <c r="G58" s="1773"/>
      <c r="H58" s="1749"/>
      <c r="I58" s="1769"/>
      <c r="J58" s="1771"/>
      <c r="K58" s="1751"/>
      <c r="L58" s="1325" t="s">
        <v>2196</v>
      </c>
      <c r="M58" s="1371"/>
      <c r="N58" s="1388" t="s">
        <v>2197</v>
      </c>
      <c r="O58" s="1371"/>
      <c r="P58" s="1389"/>
      <c r="Q58" s="1389"/>
      <c r="R58" s="1390">
        <f t="shared" si="20"/>
        <v>0</v>
      </c>
      <c r="S58" s="1374">
        <v>0.7</v>
      </c>
      <c r="T58" s="1375">
        <v>0.9</v>
      </c>
      <c r="U58" s="1391" t="str">
        <f t="shared" si="13"/>
        <v/>
      </c>
      <c r="V58" s="1278"/>
    </row>
    <row r="59" spans="2:22" ht="15.6" x14ac:dyDescent="0.3">
      <c r="B59" s="1377">
        <v>7</v>
      </c>
      <c r="C59" s="1775"/>
      <c r="D59" s="1742" t="s">
        <v>2348</v>
      </c>
      <c r="E59" s="1774"/>
      <c r="F59" s="1773"/>
      <c r="G59" s="1773"/>
      <c r="H59" s="1749">
        <f t="shared" ref="H59" si="21">IF(OR(F59="Ja",F59="JA",F59="ja",F59="Oui",F59="OUI",F59="oui"),100%,
IF(OR(F59="Nein",F59="NEIN",F59="nein",F59="Oon",F59="NON",F59="non"),0%,
IF(F59&lt;&gt;0,
IF(G59&gt;=F59,F59/G59,
IF(G59&lt;F59,G59/F59)),
0%)))</f>
        <v>0</v>
      </c>
      <c r="I59" s="1768">
        <v>0.7</v>
      </c>
      <c r="J59" s="1770">
        <v>0.9</v>
      </c>
      <c r="K59" s="1751" t="str">
        <f>IF(E59="","",IF(H59&lt;=I59,3,IF(H59&lt;=J59,2,1)))</f>
        <v/>
      </c>
      <c r="L59" s="1325" t="s">
        <v>2198</v>
      </c>
      <c r="M59" s="1371"/>
      <c r="N59" s="1388" t="s">
        <v>2199</v>
      </c>
      <c r="O59" s="1371"/>
      <c r="P59" s="1389"/>
      <c r="Q59" s="1389"/>
      <c r="R59" s="1390">
        <f t="shared" si="20"/>
        <v>0</v>
      </c>
      <c r="S59" s="1374">
        <v>0.7</v>
      </c>
      <c r="T59" s="1375">
        <v>0.9</v>
      </c>
      <c r="U59" s="1391" t="str">
        <f t="shared" si="13"/>
        <v/>
      </c>
      <c r="V59" s="1278"/>
    </row>
    <row r="60" spans="2:22" ht="15.6" x14ac:dyDescent="0.3">
      <c r="B60" s="1377">
        <v>7</v>
      </c>
      <c r="C60" s="1775"/>
      <c r="D60" s="1742"/>
      <c r="E60" s="1772"/>
      <c r="F60" s="1773"/>
      <c r="G60" s="1773"/>
      <c r="H60" s="1749"/>
      <c r="I60" s="1769"/>
      <c r="J60" s="1771"/>
      <c r="K60" s="1751"/>
      <c r="L60" s="1325" t="s">
        <v>2200</v>
      </c>
      <c r="M60" s="1371"/>
      <c r="N60" s="1388" t="s">
        <v>2201</v>
      </c>
      <c r="O60" s="1371"/>
      <c r="P60" s="1389"/>
      <c r="Q60" s="1389"/>
      <c r="R60" s="1390">
        <f t="shared" si="20"/>
        <v>0</v>
      </c>
      <c r="S60" s="1374">
        <v>0.7</v>
      </c>
      <c r="T60" s="1375">
        <v>0.9</v>
      </c>
      <c r="U60" s="1391" t="str">
        <f t="shared" si="13"/>
        <v/>
      </c>
      <c r="V60" s="1278"/>
    </row>
    <row r="61" spans="2:22" ht="15.6" x14ac:dyDescent="0.3">
      <c r="B61" s="1377">
        <v>7</v>
      </c>
      <c r="C61" s="1775"/>
      <c r="D61" s="1742" t="s">
        <v>2349</v>
      </c>
      <c r="E61" s="1772"/>
      <c r="F61" s="1773"/>
      <c r="G61" s="1773"/>
      <c r="H61" s="1749">
        <f t="shared" ref="H61" si="22">IF(OR(F61="Ja",F61="JA",F61="ja",F61="Oui",F61="OUI",F61="oui"),100%,
IF(OR(F61="Nein",F61="NEIN",F61="nein",F61="Oon",F61="NON",F61="non"),0%,
IF(F61&lt;&gt;0,
IF(G61&gt;=F61,F61/G61,
IF(G61&lt;F61,G61/F61)),
0%)))</f>
        <v>0</v>
      </c>
      <c r="I61" s="1768">
        <v>0.7</v>
      </c>
      <c r="J61" s="1770">
        <v>0.9</v>
      </c>
      <c r="K61" s="1751" t="str">
        <f>IF(E61="","",IF(H61&lt;=I61,3,IF(H61&lt;=J61,2,1)))</f>
        <v/>
      </c>
      <c r="L61" s="1325" t="s">
        <v>2202</v>
      </c>
      <c r="M61" s="1371"/>
      <c r="N61" s="1388" t="s">
        <v>2203</v>
      </c>
      <c r="O61" s="1371"/>
      <c r="P61" s="1389"/>
      <c r="Q61" s="1389"/>
      <c r="R61" s="1390">
        <f t="shared" si="20"/>
        <v>0</v>
      </c>
      <c r="S61" s="1374">
        <v>0.7</v>
      </c>
      <c r="T61" s="1375">
        <v>0.9</v>
      </c>
      <c r="U61" s="1391" t="str">
        <f t="shared" si="13"/>
        <v/>
      </c>
      <c r="V61" s="1278"/>
    </row>
    <row r="62" spans="2:22" ht="15.6" x14ac:dyDescent="0.3">
      <c r="B62" s="1377">
        <v>7</v>
      </c>
      <c r="C62" s="1775"/>
      <c r="D62" s="1742"/>
      <c r="E62" s="1772"/>
      <c r="F62" s="1773"/>
      <c r="G62" s="1773"/>
      <c r="H62" s="1752"/>
      <c r="I62" s="1769"/>
      <c r="J62" s="1771"/>
      <c r="K62" s="1751"/>
      <c r="L62" s="1325" t="s">
        <v>2204</v>
      </c>
      <c r="M62" s="1371"/>
      <c r="N62" s="1388" t="s">
        <v>2205</v>
      </c>
      <c r="O62" s="1371"/>
      <c r="P62" s="1389"/>
      <c r="Q62" s="1389"/>
      <c r="R62" s="1390">
        <f t="shared" si="20"/>
        <v>0</v>
      </c>
      <c r="S62" s="1374">
        <v>0.7</v>
      </c>
      <c r="T62" s="1375">
        <v>0.9</v>
      </c>
      <c r="U62" s="1391" t="str">
        <f t="shared" si="13"/>
        <v/>
      </c>
      <c r="V62" s="1278"/>
    </row>
    <row r="63" spans="2:22" ht="15.6" x14ac:dyDescent="0.3">
      <c r="B63" s="1370">
        <v>8</v>
      </c>
      <c r="C63" s="1763"/>
      <c r="D63" s="1742" t="s">
        <v>2350</v>
      </c>
      <c r="E63" s="1764"/>
      <c r="F63" s="1766"/>
      <c r="G63" s="1762"/>
      <c r="H63" s="1739">
        <f>IF(OR(F63="Ja",F63="JA",F63="ja",F63="Oui",F63="OUI",F63="oui"),100%,
IF(OR(F63="Nein",F63="NEIN",F63="nein",F63="Oon",F63="NON",F63="non"),0%,
IF(F63&lt;&gt;0,
IF(G63&gt;=F63,F63/G63,
IF(G63&lt;F63,G63/F63)),
0%)))</f>
        <v>0</v>
      </c>
      <c r="I63" s="1756">
        <v>0.7</v>
      </c>
      <c r="J63" s="1758">
        <v>0.9</v>
      </c>
      <c r="K63" s="1741" t="str">
        <f>IF(E63="","",IF(H63&lt;=I63,3,IF(H63&lt;=J63,2,1)))</f>
        <v/>
      </c>
      <c r="L63" s="1325" t="s">
        <v>2206</v>
      </c>
      <c r="M63" s="1380"/>
      <c r="N63" s="1392" t="s">
        <v>2207</v>
      </c>
      <c r="O63" s="1380"/>
      <c r="P63" s="1393"/>
      <c r="Q63" s="1393"/>
      <c r="R63" s="1394">
        <f>IF(OR(P63="Ja",P63="JA",P63="ja",P63="Oui",P63="OUI",P63="oui"),100%,
IF(OR(P63="Nein",P63="NEIN",P63="nein",P63="Oon",P63="NON",P63="non"),0%,
IF(P63&lt;&gt;0,
IF(Q63&gt;=P63,P63/Q63,
IF(Q63&lt;P63,Q63/P63)),
0%)))</f>
        <v>0</v>
      </c>
      <c r="S63" s="1384">
        <v>0.7</v>
      </c>
      <c r="T63" s="1395">
        <v>0.9</v>
      </c>
      <c r="U63" s="1396" t="str">
        <f t="shared" si="13"/>
        <v/>
      </c>
      <c r="V63" s="1278"/>
    </row>
    <row r="64" spans="2:22" ht="15.6" x14ac:dyDescent="0.3">
      <c r="B64" s="1377">
        <v>8</v>
      </c>
      <c r="C64" s="1763"/>
      <c r="D64" s="1742"/>
      <c r="E64" s="1765"/>
      <c r="F64" s="1767"/>
      <c r="G64" s="1762"/>
      <c r="H64" s="1739"/>
      <c r="I64" s="1757"/>
      <c r="J64" s="1759"/>
      <c r="K64" s="1741"/>
      <c r="L64" s="1325" t="s">
        <v>2208</v>
      </c>
      <c r="M64" s="1380"/>
      <c r="N64" s="1392" t="s">
        <v>2209</v>
      </c>
      <c r="O64" s="1380"/>
      <c r="P64" s="1393"/>
      <c r="Q64" s="1393"/>
      <c r="R64" s="1394">
        <f t="shared" ref="R64:R70" si="23">IF(OR(P64="Ja",P64="JA",P64="ja",P64="Oui",P64="OUI",P64="oui"),100%,
IF(OR(P64="Nein",P64="NEIN",P64="nein",P64="Oon",P64="NON",P64="non"),0%,
IF(P64&lt;&gt;0,
IF(Q64&gt;=P64,P64/Q64,
IF(Q64&lt;P64,Q64/P64)),
0%)))</f>
        <v>0</v>
      </c>
      <c r="S64" s="1384">
        <v>0.7</v>
      </c>
      <c r="T64" s="1395">
        <v>0.9</v>
      </c>
      <c r="U64" s="1396" t="str">
        <f t="shared" si="13"/>
        <v/>
      </c>
      <c r="V64" s="1278"/>
    </row>
    <row r="65" spans="2:22" ht="15.6" x14ac:dyDescent="0.3">
      <c r="B65" s="1377">
        <v>8</v>
      </c>
      <c r="C65" s="1763"/>
      <c r="D65" s="1742" t="s">
        <v>2351</v>
      </c>
      <c r="E65" s="1761"/>
      <c r="F65" s="1762"/>
      <c r="G65" s="1762"/>
      <c r="H65" s="1739">
        <f>IF(OR(F65="Ja",F65="JA",F65="ja",F65="Oui",F65="OUI",F65="oui"),100%,
IF(OR(F65="Nein",F65="NEIN",F65="nein",F65="Oon",F65="NON",F65="non"),0%,
IF(F65&lt;&gt;0,
IF(G65&gt;=F65,F65/G65,
IF(G65&lt;F65,G65/F65)),
0%)))</f>
        <v>0</v>
      </c>
      <c r="I65" s="1756">
        <v>0.7</v>
      </c>
      <c r="J65" s="1758">
        <v>0.9</v>
      </c>
      <c r="K65" s="1741" t="str">
        <f>IF(E65="","",IF(H65&lt;=I65,3,IF(H65&lt;=J65,2,1)))</f>
        <v/>
      </c>
      <c r="L65" s="1325" t="s">
        <v>2210</v>
      </c>
      <c r="M65" s="1380"/>
      <c r="N65" s="1392" t="s">
        <v>2211</v>
      </c>
      <c r="O65" s="1380"/>
      <c r="P65" s="1393"/>
      <c r="Q65" s="1393"/>
      <c r="R65" s="1394">
        <f t="shared" si="23"/>
        <v>0</v>
      </c>
      <c r="S65" s="1384">
        <v>0.7</v>
      </c>
      <c r="T65" s="1395">
        <v>0.9</v>
      </c>
      <c r="U65" s="1396" t="str">
        <f t="shared" si="13"/>
        <v/>
      </c>
      <c r="V65" s="1278"/>
    </row>
    <row r="66" spans="2:22" ht="15.6" x14ac:dyDescent="0.3">
      <c r="B66" s="1377">
        <v>8</v>
      </c>
      <c r="C66" s="1763"/>
      <c r="D66" s="1742"/>
      <c r="E66" s="1761"/>
      <c r="F66" s="1762"/>
      <c r="G66" s="1762"/>
      <c r="H66" s="1739"/>
      <c r="I66" s="1757"/>
      <c r="J66" s="1759"/>
      <c r="K66" s="1741"/>
      <c r="L66" s="1325" t="s">
        <v>2212</v>
      </c>
      <c r="M66" s="1380"/>
      <c r="N66" s="1392" t="s">
        <v>2213</v>
      </c>
      <c r="O66" s="1380"/>
      <c r="P66" s="1393"/>
      <c r="Q66" s="1393"/>
      <c r="R66" s="1394">
        <f t="shared" si="23"/>
        <v>0</v>
      </c>
      <c r="S66" s="1384">
        <v>0.7</v>
      </c>
      <c r="T66" s="1395">
        <v>0.9</v>
      </c>
      <c r="U66" s="1396" t="str">
        <f t="shared" si="13"/>
        <v/>
      </c>
      <c r="V66" s="1278"/>
    </row>
    <row r="67" spans="2:22" ht="15.6" x14ac:dyDescent="0.3">
      <c r="B67" s="1377">
        <v>8</v>
      </c>
      <c r="C67" s="1763"/>
      <c r="D67" s="1742" t="s">
        <v>2352</v>
      </c>
      <c r="E67" s="1760"/>
      <c r="F67" s="1762"/>
      <c r="G67" s="1762"/>
      <c r="H67" s="1739">
        <f t="shared" ref="H67" si="24">IF(OR(F67="Ja",F67="JA",F67="ja",F67="Oui",F67="OUI",F67="oui"),100%,
IF(OR(F67="Nein",F67="NEIN",F67="nein",F67="Oon",F67="NON",F67="non"),0%,
IF(F67&lt;&gt;0,
IF(G67&gt;=F67,F67/G67,
IF(G67&lt;F67,G67/F67)),
0%)))</f>
        <v>0</v>
      </c>
      <c r="I67" s="1756">
        <v>0.7</v>
      </c>
      <c r="J67" s="1758">
        <v>0.9</v>
      </c>
      <c r="K67" s="1741" t="str">
        <f>IF(E67="","",IF(H67&lt;=I67,3,IF(H67&lt;=J67,2,1)))</f>
        <v/>
      </c>
      <c r="L67" s="1325" t="s">
        <v>2214</v>
      </c>
      <c r="M67" s="1380"/>
      <c r="N67" s="1392" t="s">
        <v>2215</v>
      </c>
      <c r="O67" s="1380"/>
      <c r="P67" s="1393"/>
      <c r="Q67" s="1393"/>
      <c r="R67" s="1394">
        <f t="shared" si="23"/>
        <v>0</v>
      </c>
      <c r="S67" s="1384">
        <v>0.7</v>
      </c>
      <c r="T67" s="1395">
        <v>0.9</v>
      </c>
      <c r="U67" s="1396" t="str">
        <f t="shared" si="13"/>
        <v/>
      </c>
      <c r="V67" s="1278"/>
    </row>
    <row r="68" spans="2:22" ht="15.6" x14ac:dyDescent="0.3">
      <c r="B68" s="1377">
        <v>8</v>
      </c>
      <c r="C68" s="1763"/>
      <c r="D68" s="1742"/>
      <c r="E68" s="1761"/>
      <c r="F68" s="1762"/>
      <c r="G68" s="1762"/>
      <c r="H68" s="1739"/>
      <c r="I68" s="1757"/>
      <c r="J68" s="1759"/>
      <c r="K68" s="1741"/>
      <c r="L68" s="1325" t="s">
        <v>2216</v>
      </c>
      <c r="M68" s="1380"/>
      <c r="N68" s="1392" t="s">
        <v>2217</v>
      </c>
      <c r="O68" s="1380"/>
      <c r="P68" s="1393"/>
      <c r="Q68" s="1393"/>
      <c r="R68" s="1394">
        <f t="shared" si="23"/>
        <v>0</v>
      </c>
      <c r="S68" s="1384">
        <v>0.7</v>
      </c>
      <c r="T68" s="1395">
        <v>0.9</v>
      </c>
      <c r="U68" s="1396" t="str">
        <f t="shared" si="13"/>
        <v/>
      </c>
      <c r="V68" s="1278"/>
    </row>
    <row r="69" spans="2:22" ht="15.6" x14ac:dyDescent="0.3">
      <c r="B69" s="1377">
        <v>8</v>
      </c>
      <c r="C69" s="1763"/>
      <c r="D69" s="1742" t="s">
        <v>2353</v>
      </c>
      <c r="E69" s="1761"/>
      <c r="F69" s="1762"/>
      <c r="G69" s="1762"/>
      <c r="H69" s="1739">
        <f t="shared" ref="H69" si="25">IF(OR(F69="Ja",F69="JA",F69="ja",F69="Oui",F69="OUI",F69="oui"),100%,
IF(OR(F69="Nein",F69="NEIN",F69="nein",F69="Oon",F69="NON",F69="non"),0%,
IF(F69&lt;&gt;0,
IF(G69&gt;=F69,F69/G69,
IF(G69&lt;F69,G69/F69)),
0%)))</f>
        <v>0</v>
      </c>
      <c r="I69" s="1756">
        <v>0.7</v>
      </c>
      <c r="J69" s="1758">
        <v>0.9</v>
      </c>
      <c r="K69" s="1741" t="str">
        <f>IF(E69="","",IF(H69&lt;=I69,3,IF(H69&lt;=J69,2,1)))</f>
        <v/>
      </c>
      <c r="L69" s="1325" t="s">
        <v>2218</v>
      </c>
      <c r="M69" s="1380"/>
      <c r="N69" s="1392" t="s">
        <v>2219</v>
      </c>
      <c r="O69" s="1380"/>
      <c r="P69" s="1393"/>
      <c r="Q69" s="1393"/>
      <c r="R69" s="1394">
        <f t="shared" si="23"/>
        <v>0</v>
      </c>
      <c r="S69" s="1384">
        <v>0.7</v>
      </c>
      <c r="T69" s="1395">
        <v>0.9</v>
      </c>
      <c r="U69" s="1396" t="str">
        <f t="shared" si="13"/>
        <v/>
      </c>
      <c r="V69" s="1278"/>
    </row>
    <row r="70" spans="2:22" ht="15.6" x14ac:dyDescent="0.3">
      <c r="B70" s="1377">
        <v>8</v>
      </c>
      <c r="C70" s="1763"/>
      <c r="D70" s="1742"/>
      <c r="E70" s="1761"/>
      <c r="F70" s="1762"/>
      <c r="G70" s="1762"/>
      <c r="H70" s="1743"/>
      <c r="I70" s="1757"/>
      <c r="J70" s="1759"/>
      <c r="K70" s="1741"/>
      <c r="L70" s="1325" t="s">
        <v>2220</v>
      </c>
      <c r="M70" s="1380"/>
      <c r="N70" s="1392" t="s">
        <v>2221</v>
      </c>
      <c r="O70" s="1380"/>
      <c r="P70" s="1393"/>
      <c r="Q70" s="1393"/>
      <c r="R70" s="1394">
        <f t="shared" si="23"/>
        <v>0</v>
      </c>
      <c r="S70" s="1384">
        <v>0.7</v>
      </c>
      <c r="T70" s="1395">
        <v>0.9</v>
      </c>
      <c r="U70" s="1396" t="str">
        <f t="shared" si="13"/>
        <v/>
      </c>
      <c r="V70" s="1278"/>
    </row>
    <row r="71" spans="2:22" ht="15.6" x14ac:dyDescent="0.3">
      <c r="B71" s="1370">
        <v>9</v>
      </c>
      <c r="C71" s="1775"/>
      <c r="D71" s="1742" t="s">
        <v>2354</v>
      </c>
      <c r="E71" s="1776"/>
      <c r="F71" s="1778"/>
      <c r="G71" s="1773"/>
      <c r="H71" s="1749">
        <f>IF(OR(F71="Ja",F71="JA",F71="ja",F71="Oui",F71="OUI",F71="oui"),100%,
IF(OR(F71="Nein",F71="NEIN",F71="nein",F71="Oon",F71="NON",F71="non"),0%,
IF(F71&lt;&gt;0,
IF(G71&gt;=F71,F71/G71,
IF(G71&lt;F71,G71/F71)),
0%)))</f>
        <v>0</v>
      </c>
      <c r="I71" s="1768">
        <v>0.7</v>
      </c>
      <c r="J71" s="1770">
        <v>0.9</v>
      </c>
      <c r="K71" s="1751" t="str">
        <f>IF(E71="","",IF(H71&lt;=I71,3,IF(H71&lt;=J71,2,1)))</f>
        <v/>
      </c>
      <c r="L71" s="1325" t="s">
        <v>2222</v>
      </c>
      <c r="M71" s="1371"/>
      <c r="N71" s="1388" t="s">
        <v>2223</v>
      </c>
      <c r="O71" s="1371"/>
      <c r="P71" s="1389"/>
      <c r="Q71" s="1389"/>
      <c r="R71" s="1390">
        <f>IF(OR(P71="Ja",P71="JA",P71="ja",P71="Oui",P71="OUI",P71="oui"),100%,
IF(OR(P71="Nein",P71="NEIN",P71="nein",P71="Oon",P71="NON",P71="non"),0%,
IF(P71&lt;&gt;0,
IF(Q71&gt;=P71,P71/Q71,
IF(Q71&lt;P71,Q71/P71)),
0%)))</f>
        <v>0</v>
      </c>
      <c r="S71" s="1374">
        <v>0.7</v>
      </c>
      <c r="T71" s="1375">
        <v>0.9</v>
      </c>
      <c r="U71" s="1391" t="str">
        <f t="shared" ref="U71:U86" si="26">IF(O71="","",IF(R71&lt;=S71,3,IF(R71&lt;=T71,2,1)))</f>
        <v/>
      </c>
      <c r="V71" s="1278"/>
    </row>
    <row r="72" spans="2:22" ht="15.6" x14ac:dyDescent="0.3">
      <c r="B72" s="1377">
        <v>9</v>
      </c>
      <c r="C72" s="1775"/>
      <c r="D72" s="1742"/>
      <c r="E72" s="1777"/>
      <c r="F72" s="1779"/>
      <c r="G72" s="1773"/>
      <c r="H72" s="1749"/>
      <c r="I72" s="1769"/>
      <c r="J72" s="1771"/>
      <c r="K72" s="1751"/>
      <c r="L72" s="1325" t="s">
        <v>2224</v>
      </c>
      <c r="M72" s="1371"/>
      <c r="N72" s="1388" t="s">
        <v>2225</v>
      </c>
      <c r="O72" s="1371"/>
      <c r="P72" s="1389"/>
      <c r="Q72" s="1389"/>
      <c r="R72" s="1390">
        <f t="shared" ref="R72:R78" si="27">IF(OR(P72="Ja",P72="JA",P72="ja",P72="Oui",P72="OUI",P72="oui"),100%,
IF(OR(P72="Nein",P72="NEIN",P72="nein",P72="Oon",P72="NON",P72="non"),0%,
IF(P72&lt;&gt;0,
IF(Q72&gt;=P72,P72/Q72,
IF(Q72&lt;P72,Q72/P72)),
0%)))</f>
        <v>0</v>
      </c>
      <c r="S72" s="1374">
        <v>0.7</v>
      </c>
      <c r="T72" s="1375">
        <v>0.9</v>
      </c>
      <c r="U72" s="1391" t="str">
        <f t="shared" si="26"/>
        <v/>
      </c>
      <c r="V72" s="1278"/>
    </row>
    <row r="73" spans="2:22" ht="15.6" x14ac:dyDescent="0.3">
      <c r="B73" s="1377">
        <v>9</v>
      </c>
      <c r="C73" s="1775"/>
      <c r="D73" s="1742" t="s">
        <v>2355</v>
      </c>
      <c r="E73" s="1772"/>
      <c r="F73" s="1773"/>
      <c r="G73" s="1773"/>
      <c r="H73" s="1749">
        <f>IF(OR(F73="Ja",F73="JA",F73="ja",F73="Oui",F73="OUI",F73="oui"),100%,
IF(OR(F73="Nein",F73="NEIN",F73="nein",F73="Oon",F73="NON",F73="non"),0%,
IF(F73&lt;&gt;0,
IF(G73&gt;=F73,F73/G73,
IF(G73&lt;F73,G73/F73)),
0%)))</f>
        <v>0</v>
      </c>
      <c r="I73" s="1768">
        <v>0.7</v>
      </c>
      <c r="J73" s="1770">
        <v>0.9</v>
      </c>
      <c r="K73" s="1751" t="str">
        <f>IF(E73="","",IF(H73&lt;=I73,3,IF(H73&lt;=J73,2,1)))</f>
        <v/>
      </c>
      <c r="L73" s="1325" t="s">
        <v>2226</v>
      </c>
      <c r="M73" s="1371"/>
      <c r="N73" s="1388" t="s">
        <v>2227</v>
      </c>
      <c r="O73" s="1371"/>
      <c r="P73" s="1389"/>
      <c r="Q73" s="1389"/>
      <c r="R73" s="1390">
        <f t="shared" si="27"/>
        <v>0</v>
      </c>
      <c r="S73" s="1374">
        <v>0.7</v>
      </c>
      <c r="T73" s="1375">
        <v>0.9</v>
      </c>
      <c r="U73" s="1391" t="str">
        <f t="shared" si="26"/>
        <v/>
      </c>
      <c r="V73" s="1278"/>
    </row>
    <row r="74" spans="2:22" ht="15.6" x14ac:dyDescent="0.3">
      <c r="B74" s="1377">
        <v>9</v>
      </c>
      <c r="C74" s="1775"/>
      <c r="D74" s="1742"/>
      <c r="E74" s="1772"/>
      <c r="F74" s="1773"/>
      <c r="G74" s="1773"/>
      <c r="H74" s="1749"/>
      <c r="I74" s="1769"/>
      <c r="J74" s="1771"/>
      <c r="K74" s="1751"/>
      <c r="L74" s="1325" t="s">
        <v>2228</v>
      </c>
      <c r="M74" s="1371"/>
      <c r="N74" s="1388" t="s">
        <v>2229</v>
      </c>
      <c r="O74" s="1371"/>
      <c r="P74" s="1389"/>
      <c r="Q74" s="1389"/>
      <c r="R74" s="1390">
        <f t="shared" si="27"/>
        <v>0</v>
      </c>
      <c r="S74" s="1374">
        <v>0.7</v>
      </c>
      <c r="T74" s="1375">
        <v>0.9</v>
      </c>
      <c r="U74" s="1391" t="str">
        <f t="shared" si="26"/>
        <v/>
      </c>
      <c r="V74" s="1278"/>
    </row>
    <row r="75" spans="2:22" ht="15.6" x14ac:dyDescent="0.3">
      <c r="B75" s="1377">
        <v>9</v>
      </c>
      <c r="C75" s="1775"/>
      <c r="D75" s="1742" t="s">
        <v>2356</v>
      </c>
      <c r="E75" s="1774"/>
      <c r="F75" s="1773"/>
      <c r="G75" s="1773"/>
      <c r="H75" s="1749">
        <f t="shared" ref="H75" si="28">IF(OR(F75="Ja",F75="JA",F75="ja",F75="Oui",F75="OUI",F75="oui"),100%,
IF(OR(F75="Nein",F75="NEIN",F75="nein",F75="Oon",F75="NON",F75="non"),0%,
IF(F75&lt;&gt;0,
IF(G75&gt;=F75,F75/G75,
IF(G75&lt;F75,G75/F75)),
0%)))</f>
        <v>0</v>
      </c>
      <c r="I75" s="1768">
        <v>0.7</v>
      </c>
      <c r="J75" s="1770">
        <v>0.9</v>
      </c>
      <c r="K75" s="1751" t="str">
        <f>IF(E75="","",IF(H75&lt;=I75,3,IF(H75&lt;=J75,2,1)))</f>
        <v/>
      </c>
      <c r="L75" s="1325" t="s">
        <v>2230</v>
      </c>
      <c r="M75" s="1371"/>
      <c r="N75" s="1388" t="s">
        <v>2231</v>
      </c>
      <c r="O75" s="1371"/>
      <c r="P75" s="1389"/>
      <c r="Q75" s="1389"/>
      <c r="R75" s="1390">
        <f t="shared" si="27"/>
        <v>0</v>
      </c>
      <c r="S75" s="1374">
        <v>0.7</v>
      </c>
      <c r="T75" s="1375">
        <v>0.9</v>
      </c>
      <c r="U75" s="1391" t="str">
        <f t="shared" si="26"/>
        <v/>
      </c>
      <c r="V75" s="1278"/>
    </row>
    <row r="76" spans="2:22" ht="15.6" x14ac:dyDescent="0.3">
      <c r="B76" s="1377">
        <v>9</v>
      </c>
      <c r="C76" s="1775"/>
      <c r="D76" s="1742"/>
      <c r="E76" s="1772"/>
      <c r="F76" s="1773"/>
      <c r="G76" s="1773"/>
      <c r="H76" s="1749"/>
      <c r="I76" s="1769"/>
      <c r="J76" s="1771"/>
      <c r="K76" s="1751"/>
      <c r="L76" s="1325" t="s">
        <v>2232</v>
      </c>
      <c r="M76" s="1371"/>
      <c r="N76" s="1388" t="s">
        <v>2233</v>
      </c>
      <c r="O76" s="1371"/>
      <c r="P76" s="1389"/>
      <c r="Q76" s="1389"/>
      <c r="R76" s="1390">
        <f t="shared" si="27"/>
        <v>0</v>
      </c>
      <c r="S76" s="1374">
        <v>0.7</v>
      </c>
      <c r="T76" s="1375">
        <v>0.9</v>
      </c>
      <c r="U76" s="1391" t="str">
        <f t="shared" si="26"/>
        <v/>
      </c>
      <c r="V76" s="1278"/>
    </row>
    <row r="77" spans="2:22" ht="15.6" x14ac:dyDescent="0.3">
      <c r="B77" s="1377">
        <v>9</v>
      </c>
      <c r="C77" s="1775"/>
      <c r="D77" s="1742" t="s">
        <v>2357</v>
      </c>
      <c r="E77" s="1772"/>
      <c r="F77" s="1773"/>
      <c r="G77" s="1773"/>
      <c r="H77" s="1749">
        <f t="shared" ref="H77" si="29">IF(OR(F77="Ja",F77="JA",F77="ja",F77="Oui",F77="OUI",F77="oui"),100%,
IF(OR(F77="Nein",F77="NEIN",F77="nein",F77="Oon",F77="NON",F77="non"),0%,
IF(F77&lt;&gt;0,
IF(G77&gt;=F77,F77/G77,
IF(G77&lt;F77,G77/F77)),
0%)))</f>
        <v>0</v>
      </c>
      <c r="I77" s="1768">
        <v>0.7</v>
      </c>
      <c r="J77" s="1770">
        <v>0.9</v>
      </c>
      <c r="K77" s="1751" t="str">
        <f>IF(E77="","",IF(H77&lt;=I77,3,IF(H77&lt;=J77,2,1)))</f>
        <v/>
      </c>
      <c r="L77" s="1325" t="s">
        <v>2234</v>
      </c>
      <c r="M77" s="1371"/>
      <c r="N77" s="1388" t="s">
        <v>2235</v>
      </c>
      <c r="O77" s="1371"/>
      <c r="P77" s="1389"/>
      <c r="Q77" s="1389"/>
      <c r="R77" s="1390">
        <f t="shared" si="27"/>
        <v>0</v>
      </c>
      <c r="S77" s="1374">
        <v>0.7</v>
      </c>
      <c r="T77" s="1375">
        <v>0.9</v>
      </c>
      <c r="U77" s="1391" t="str">
        <f t="shared" si="26"/>
        <v/>
      </c>
      <c r="V77" s="1278"/>
    </row>
    <row r="78" spans="2:22" ht="15.6" x14ac:dyDescent="0.3">
      <c r="B78" s="1377">
        <v>9</v>
      </c>
      <c r="C78" s="1775"/>
      <c r="D78" s="1742"/>
      <c r="E78" s="1772"/>
      <c r="F78" s="1773"/>
      <c r="G78" s="1773"/>
      <c r="H78" s="1752"/>
      <c r="I78" s="1769"/>
      <c r="J78" s="1771"/>
      <c r="K78" s="1751"/>
      <c r="L78" s="1325" t="s">
        <v>2236</v>
      </c>
      <c r="M78" s="1371"/>
      <c r="N78" s="1388" t="s">
        <v>2237</v>
      </c>
      <c r="O78" s="1371"/>
      <c r="P78" s="1389"/>
      <c r="Q78" s="1389"/>
      <c r="R78" s="1390">
        <f t="shared" si="27"/>
        <v>0</v>
      </c>
      <c r="S78" s="1374">
        <v>0.7</v>
      </c>
      <c r="T78" s="1375">
        <v>0.9</v>
      </c>
      <c r="U78" s="1391" t="str">
        <f t="shared" si="26"/>
        <v/>
      </c>
      <c r="V78" s="1278"/>
    </row>
    <row r="79" spans="2:22" ht="15.6" x14ac:dyDescent="0.3">
      <c r="B79" s="1370">
        <v>10</v>
      </c>
      <c r="C79" s="1763"/>
      <c r="D79" s="1742" t="s">
        <v>2358</v>
      </c>
      <c r="E79" s="1764"/>
      <c r="F79" s="1766"/>
      <c r="G79" s="1762"/>
      <c r="H79" s="1739">
        <f>IF(OR(F79="Ja",F79="JA",F79="ja",F79="Oui",F79="OUI",F79="oui"),100%,
IF(OR(F79="Nein",F79="NEIN",F79="nein",F79="Oon",F79="NON",F79="non"),0%,
IF(F79&lt;&gt;0,
IF(G79&gt;=F79,F79/G79,
IF(G79&lt;F79,G79/F79)),
0%)))</f>
        <v>0</v>
      </c>
      <c r="I79" s="1756">
        <v>0.7</v>
      </c>
      <c r="J79" s="1758">
        <v>0.9</v>
      </c>
      <c r="K79" s="1741" t="str">
        <f>IF(E79="","",IF(H79&lt;=I79,3,IF(H79&lt;=J79,2,1)))</f>
        <v/>
      </c>
      <c r="L79" s="1325" t="s">
        <v>2238</v>
      </c>
      <c r="M79" s="1380"/>
      <c r="N79" s="1392" t="s">
        <v>2239</v>
      </c>
      <c r="O79" s="1380"/>
      <c r="P79" s="1393"/>
      <c r="Q79" s="1393"/>
      <c r="R79" s="1394">
        <f>IF(OR(P79="Ja",P79="JA",P79="ja",P79="Oui",P79="OUI",P79="oui"),100%,
IF(OR(P79="Nein",P79="NEIN",P79="nein",P79="Oon",P79="NON",P79="non"),0%,
IF(P79&lt;&gt;0,
IF(Q79&gt;=P79,P79/Q79,
IF(Q79&lt;P79,Q79/P79)),
0%)))</f>
        <v>0</v>
      </c>
      <c r="S79" s="1384">
        <v>0.7</v>
      </c>
      <c r="T79" s="1385">
        <v>0.9</v>
      </c>
      <c r="U79" s="1396" t="str">
        <f t="shared" si="26"/>
        <v/>
      </c>
      <c r="V79" s="1278"/>
    </row>
    <row r="80" spans="2:22" ht="15.6" x14ac:dyDescent="0.3">
      <c r="B80" s="1377">
        <v>10</v>
      </c>
      <c r="C80" s="1763"/>
      <c r="D80" s="1742"/>
      <c r="E80" s="1765"/>
      <c r="F80" s="1767"/>
      <c r="G80" s="1762"/>
      <c r="H80" s="1739"/>
      <c r="I80" s="1757"/>
      <c r="J80" s="1759"/>
      <c r="K80" s="1741"/>
      <c r="L80" s="1325" t="s">
        <v>2240</v>
      </c>
      <c r="M80" s="1380"/>
      <c r="N80" s="1392" t="s">
        <v>2241</v>
      </c>
      <c r="O80" s="1380"/>
      <c r="P80" s="1393"/>
      <c r="Q80" s="1393"/>
      <c r="R80" s="1394">
        <f t="shared" ref="R80:R86" si="30">IF(OR(P80="Ja",P80="JA",P80="ja",P80="Oui",P80="OUI",P80="oui"),100%,
IF(OR(P80="Nein",P80="NEIN",P80="nein",P80="Oon",P80="NON",P80="non"),0%,
IF(P80&lt;&gt;0,
IF(Q80&gt;=P80,P80/Q80,
IF(Q80&lt;P80,Q80/P80)),
0%)))</f>
        <v>0</v>
      </c>
      <c r="S80" s="1384">
        <v>0.7</v>
      </c>
      <c r="T80" s="1385">
        <v>0.9</v>
      </c>
      <c r="U80" s="1396" t="str">
        <f t="shared" si="26"/>
        <v/>
      </c>
      <c r="V80" s="1278"/>
    </row>
    <row r="81" spans="1:22" ht="15.6" x14ac:dyDescent="0.3">
      <c r="B81" s="1377">
        <v>10</v>
      </c>
      <c r="C81" s="1763"/>
      <c r="D81" s="1742" t="s">
        <v>2359</v>
      </c>
      <c r="E81" s="1761"/>
      <c r="F81" s="1762"/>
      <c r="G81" s="1762"/>
      <c r="H81" s="1739">
        <f>IF(OR(F81="Ja",F81="JA",F81="ja",F81="Oui",F81="OUI",F81="oui"),100%,
IF(OR(F81="Nein",F81="NEIN",F81="nein",F81="Oon",F81="NON",F81="non"),0%,
IF(F81&lt;&gt;0,
IF(G81&gt;=F81,F81/G81,
IF(G81&lt;F81,G81/F81)),
0%)))</f>
        <v>0</v>
      </c>
      <c r="I81" s="1756">
        <v>0.7</v>
      </c>
      <c r="J81" s="1758">
        <v>0.9</v>
      </c>
      <c r="K81" s="1741" t="str">
        <f>IF(E81="","",IF(H81&lt;=I81,3,IF(H81&lt;=J81,2,1)))</f>
        <v/>
      </c>
      <c r="L81" s="1325" t="s">
        <v>2242</v>
      </c>
      <c r="M81" s="1380"/>
      <c r="N81" s="1392" t="s">
        <v>2243</v>
      </c>
      <c r="O81" s="1380"/>
      <c r="P81" s="1393"/>
      <c r="Q81" s="1393"/>
      <c r="R81" s="1394">
        <f t="shared" si="30"/>
        <v>0</v>
      </c>
      <c r="S81" s="1384">
        <v>0.7</v>
      </c>
      <c r="T81" s="1385">
        <v>0.9</v>
      </c>
      <c r="U81" s="1396" t="str">
        <f t="shared" si="26"/>
        <v/>
      </c>
      <c r="V81" s="1278"/>
    </row>
    <row r="82" spans="1:22" ht="15.6" x14ac:dyDescent="0.3">
      <c r="B82" s="1377">
        <v>10</v>
      </c>
      <c r="C82" s="1763"/>
      <c r="D82" s="1742"/>
      <c r="E82" s="1761"/>
      <c r="F82" s="1762"/>
      <c r="G82" s="1762"/>
      <c r="H82" s="1739"/>
      <c r="I82" s="1757"/>
      <c r="J82" s="1759"/>
      <c r="K82" s="1741"/>
      <c r="L82" s="1325" t="s">
        <v>2244</v>
      </c>
      <c r="M82" s="1380"/>
      <c r="N82" s="1392" t="s">
        <v>2245</v>
      </c>
      <c r="O82" s="1380"/>
      <c r="P82" s="1393"/>
      <c r="Q82" s="1393"/>
      <c r="R82" s="1394">
        <f t="shared" si="30"/>
        <v>0</v>
      </c>
      <c r="S82" s="1384">
        <v>0.7</v>
      </c>
      <c r="T82" s="1385">
        <v>0.9</v>
      </c>
      <c r="U82" s="1396" t="str">
        <f t="shared" si="26"/>
        <v/>
      </c>
      <c r="V82" s="1278"/>
    </row>
    <row r="83" spans="1:22" ht="15.6" x14ac:dyDescent="0.3">
      <c r="B83" s="1377">
        <v>10</v>
      </c>
      <c r="C83" s="1763"/>
      <c r="D83" s="1742" t="s">
        <v>2360</v>
      </c>
      <c r="E83" s="1760"/>
      <c r="F83" s="1762"/>
      <c r="G83" s="1762"/>
      <c r="H83" s="1739">
        <f t="shared" ref="H83" si="31">IF(OR(F83="Ja",F83="JA",F83="ja",F83="Oui",F83="OUI",F83="oui"),100%,
IF(OR(F83="Nein",F83="NEIN",F83="nein",F83="Oon",F83="NON",F83="non"),0%,
IF(F83&lt;&gt;0,
IF(G83&gt;=F83,F83/G83,
IF(G83&lt;F83,G83/F83)),
0%)))</f>
        <v>0</v>
      </c>
      <c r="I83" s="1756">
        <v>0.7</v>
      </c>
      <c r="J83" s="1758">
        <v>0.9</v>
      </c>
      <c r="K83" s="1741" t="str">
        <f>IF(E83="","",IF(H83&lt;=I83,3,IF(H83&lt;=J83,2,1)))</f>
        <v/>
      </c>
      <c r="L83" s="1325" t="s">
        <v>2246</v>
      </c>
      <c r="M83" s="1380"/>
      <c r="N83" s="1392" t="s">
        <v>2247</v>
      </c>
      <c r="O83" s="1380"/>
      <c r="P83" s="1393"/>
      <c r="Q83" s="1393"/>
      <c r="R83" s="1394">
        <f t="shared" si="30"/>
        <v>0</v>
      </c>
      <c r="S83" s="1384">
        <v>0.7</v>
      </c>
      <c r="T83" s="1385">
        <v>0.9</v>
      </c>
      <c r="U83" s="1396" t="str">
        <f t="shared" si="26"/>
        <v/>
      </c>
      <c r="V83" s="1278"/>
    </row>
    <row r="84" spans="1:22" ht="15.6" x14ac:dyDescent="0.3">
      <c r="B84" s="1377">
        <v>10</v>
      </c>
      <c r="C84" s="1763"/>
      <c r="D84" s="1742"/>
      <c r="E84" s="1761"/>
      <c r="F84" s="1762"/>
      <c r="G84" s="1762"/>
      <c r="H84" s="1739"/>
      <c r="I84" s="1757"/>
      <c r="J84" s="1759"/>
      <c r="K84" s="1741"/>
      <c r="L84" s="1325" t="s">
        <v>2248</v>
      </c>
      <c r="M84" s="1380"/>
      <c r="N84" s="1392" t="s">
        <v>2249</v>
      </c>
      <c r="O84" s="1380"/>
      <c r="P84" s="1393"/>
      <c r="Q84" s="1393"/>
      <c r="R84" s="1394">
        <f t="shared" si="30"/>
        <v>0</v>
      </c>
      <c r="S84" s="1384">
        <v>0.7</v>
      </c>
      <c r="T84" s="1385">
        <v>0.9</v>
      </c>
      <c r="U84" s="1396" t="str">
        <f t="shared" si="26"/>
        <v/>
      </c>
      <c r="V84" s="1278"/>
    </row>
    <row r="85" spans="1:22" ht="15.6" x14ac:dyDescent="0.3">
      <c r="B85" s="1377">
        <v>10</v>
      </c>
      <c r="C85" s="1763"/>
      <c r="D85" s="1742" t="s">
        <v>2361</v>
      </c>
      <c r="E85" s="1761"/>
      <c r="F85" s="1762"/>
      <c r="G85" s="1762"/>
      <c r="H85" s="1739">
        <f t="shared" ref="H85" si="32">IF(OR(F85="Ja",F85="JA",F85="ja",F85="Oui",F85="OUI",F85="oui"),100%,
IF(OR(F85="Nein",F85="NEIN",F85="nein",F85="Oon",F85="NON",F85="non"),0%,
IF(F85&lt;&gt;0,
IF(G85&gt;=F85,F85/G85,
IF(G85&lt;F85,G85/F85)),
0%)))</f>
        <v>0</v>
      </c>
      <c r="I85" s="1756">
        <v>0.7</v>
      </c>
      <c r="J85" s="1758">
        <v>0.9</v>
      </c>
      <c r="K85" s="1741" t="str">
        <f>IF(E85="","",IF(H85&lt;=I85,3,IF(H85&lt;=J85,2,1)))</f>
        <v/>
      </c>
      <c r="L85" s="1325" t="s">
        <v>2250</v>
      </c>
      <c r="M85" s="1380"/>
      <c r="N85" s="1392" t="s">
        <v>2251</v>
      </c>
      <c r="O85" s="1380"/>
      <c r="P85" s="1393"/>
      <c r="Q85" s="1393"/>
      <c r="R85" s="1394">
        <f t="shared" si="30"/>
        <v>0</v>
      </c>
      <c r="S85" s="1384">
        <v>0.7</v>
      </c>
      <c r="T85" s="1385">
        <v>0.9</v>
      </c>
      <c r="U85" s="1396" t="str">
        <f t="shared" si="26"/>
        <v/>
      </c>
      <c r="V85" s="1278"/>
    </row>
    <row r="86" spans="1:22" ht="15.6" x14ac:dyDescent="0.3">
      <c r="B86" s="1377">
        <v>10</v>
      </c>
      <c r="C86" s="1763"/>
      <c r="D86" s="1742"/>
      <c r="E86" s="1761"/>
      <c r="F86" s="1762"/>
      <c r="G86" s="1762"/>
      <c r="H86" s="1743"/>
      <c r="I86" s="1757"/>
      <c r="J86" s="1759"/>
      <c r="K86" s="1741"/>
      <c r="L86" s="1325" t="s">
        <v>2252</v>
      </c>
      <c r="M86" s="1380"/>
      <c r="N86" s="1392" t="s">
        <v>2253</v>
      </c>
      <c r="O86" s="1380"/>
      <c r="P86" s="1393"/>
      <c r="Q86" s="1393"/>
      <c r="R86" s="1394">
        <f t="shared" si="30"/>
        <v>0</v>
      </c>
      <c r="S86" s="1384">
        <v>0.7</v>
      </c>
      <c r="T86" s="1385">
        <v>0.9</v>
      </c>
      <c r="U86" s="1396" t="str">
        <f t="shared" si="26"/>
        <v/>
      </c>
      <c r="V86" s="1278"/>
    </row>
    <row r="87" spans="1:22" s="1340" customFormat="1" ht="15.6" x14ac:dyDescent="0.3">
      <c r="A87" s="1293" t="str">
        <f>IF($C$87="","","ok")</f>
        <v>ok</v>
      </c>
      <c r="C87" s="208" t="s">
        <v>3953</v>
      </c>
      <c r="D87" s="217"/>
      <c r="E87" s="1317"/>
      <c r="F87" s="1319"/>
      <c r="G87" s="1341"/>
      <c r="H87" s="1341"/>
      <c r="I87" s="1341"/>
      <c r="J87" s="1341"/>
      <c r="K87" s="1342"/>
      <c r="L87" s="1343"/>
      <c r="M87" s="1344"/>
      <c r="N87" s="1397"/>
      <c r="O87" s="1398"/>
      <c r="P87" s="1341"/>
      <c r="Q87" s="1341"/>
      <c r="R87" s="1341"/>
      <c r="S87" s="1341"/>
      <c r="T87" s="1341"/>
      <c r="U87" s="1342"/>
      <c r="V87" s="1278"/>
    </row>
    <row r="88" spans="1:22" ht="15.6" x14ac:dyDescent="0.3">
      <c r="G88" s="1347"/>
      <c r="H88" s="1347"/>
      <c r="I88" s="1347"/>
      <c r="J88" s="1347"/>
      <c r="K88" s="1348"/>
      <c r="L88" s="1343"/>
      <c r="M88" s="1349"/>
      <c r="N88" s="1397"/>
      <c r="O88" s="1349"/>
      <c r="P88" s="1347"/>
      <c r="Q88" s="1347"/>
      <c r="R88" s="1347"/>
      <c r="S88" s="1347"/>
      <c r="T88" s="1347"/>
      <c r="U88" s="1348"/>
    </row>
    <row r="89" spans="1:22" ht="18.75" customHeight="1" x14ac:dyDescent="0.3">
      <c r="G89" s="1347"/>
      <c r="H89" s="1347"/>
      <c r="I89" s="1347"/>
      <c r="J89" s="1347"/>
      <c r="K89" s="1348"/>
      <c r="L89" s="1343"/>
      <c r="M89" s="1349"/>
      <c r="N89" s="1397"/>
      <c r="O89" s="1349"/>
      <c r="P89" s="1347"/>
      <c r="Q89" s="1347"/>
      <c r="R89" s="1347"/>
      <c r="S89" s="1347"/>
      <c r="T89" s="1347"/>
      <c r="U89" s="1348"/>
    </row>
    <row r="90" spans="1:22" ht="18.75" customHeight="1" x14ac:dyDescent="0.3">
      <c r="G90" s="1347"/>
      <c r="H90" s="1347"/>
      <c r="I90" s="1347"/>
      <c r="J90" s="1347"/>
      <c r="K90" s="1348"/>
      <c r="L90" s="1343"/>
      <c r="M90" s="1349"/>
      <c r="N90" s="1397"/>
      <c r="O90" s="1349"/>
      <c r="P90" s="1347"/>
      <c r="Q90" s="1347"/>
      <c r="R90" s="1347"/>
      <c r="S90" s="1347"/>
      <c r="T90" s="1347"/>
      <c r="U90" s="1348"/>
    </row>
    <row r="91" spans="1:22" ht="18.75" customHeight="1" x14ac:dyDescent="0.3">
      <c r="G91" s="1347"/>
      <c r="H91" s="1347"/>
      <c r="I91" s="1347"/>
      <c r="J91" s="1347"/>
      <c r="K91" s="1348"/>
      <c r="L91" s="1343"/>
      <c r="M91" s="1349"/>
      <c r="N91" s="1397"/>
      <c r="O91" s="1349"/>
      <c r="P91" s="1347"/>
      <c r="Q91" s="1347"/>
      <c r="R91" s="1347"/>
      <c r="S91" s="1347"/>
      <c r="T91" s="1347"/>
      <c r="U91" s="1348"/>
    </row>
    <row r="92" spans="1:22" ht="18.75" customHeight="1" x14ac:dyDescent="0.3">
      <c r="G92" s="1347"/>
      <c r="H92" s="1347"/>
      <c r="I92" s="1347"/>
      <c r="J92" s="1347"/>
      <c r="K92" s="1348"/>
      <c r="L92" s="1343"/>
      <c r="M92" s="1349"/>
      <c r="N92" s="1397"/>
      <c r="O92" s="1349"/>
      <c r="P92" s="1347"/>
      <c r="Q92" s="1347"/>
      <c r="R92" s="1347"/>
      <c r="S92" s="1347"/>
      <c r="T92" s="1347"/>
      <c r="U92" s="1348"/>
    </row>
    <row r="93" spans="1:22" ht="18.75" customHeight="1" x14ac:dyDescent="0.3">
      <c r="G93" s="1347"/>
      <c r="H93" s="1347"/>
      <c r="I93" s="1347"/>
      <c r="J93" s="1347"/>
      <c r="K93" s="1348"/>
      <c r="L93" s="1343"/>
      <c r="M93" s="1349"/>
      <c r="N93" s="1397"/>
      <c r="O93" s="1349"/>
      <c r="P93" s="1347"/>
      <c r="Q93" s="1347"/>
      <c r="R93" s="1347"/>
      <c r="S93" s="1347"/>
      <c r="T93" s="1347"/>
      <c r="U93" s="1348"/>
    </row>
  </sheetData>
  <sheetProtection sheet="1" objects="1" scenarios="1" formatCells="0" formatColumns="0" formatRows="0" insertHyperlinks="0" selectLockedCells="1" sort="0" autoFilter="0"/>
  <autoFilter ref="A6:U87" xr:uid="{00000000-0009-0000-0000-00004A000000}"/>
  <mergeCells count="330">
    <mergeCell ref="G9:G10"/>
    <mergeCell ref="H9:H10"/>
    <mergeCell ref="I9:I10"/>
    <mergeCell ref="J9:J10"/>
    <mergeCell ref="D7:D8"/>
    <mergeCell ref="E7:E8"/>
    <mergeCell ref="F7:F8"/>
    <mergeCell ref="G7:G8"/>
    <mergeCell ref="H7:H8"/>
    <mergeCell ref="I11:I12"/>
    <mergeCell ref="J11:J12"/>
    <mergeCell ref="K11:K12"/>
    <mergeCell ref="H13:H14"/>
    <mergeCell ref="I13:I14"/>
    <mergeCell ref="J13:J14"/>
    <mergeCell ref="K13:K14"/>
    <mergeCell ref="I7:I8"/>
    <mergeCell ref="J7:J8"/>
    <mergeCell ref="K7:K8"/>
    <mergeCell ref="K9:K10"/>
    <mergeCell ref="C15:C22"/>
    <mergeCell ref="D15:D16"/>
    <mergeCell ref="E15:E16"/>
    <mergeCell ref="F15:F16"/>
    <mergeCell ref="G15:G16"/>
    <mergeCell ref="H15:H16"/>
    <mergeCell ref="C7:C14"/>
    <mergeCell ref="D13:D14"/>
    <mergeCell ref="E13:E14"/>
    <mergeCell ref="F13:F14"/>
    <mergeCell ref="G13:G14"/>
    <mergeCell ref="D19:D20"/>
    <mergeCell ref="E19:E20"/>
    <mergeCell ref="F19:F20"/>
    <mergeCell ref="G19:G20"/>
    <mergeCell ref="H19:H20"/>
    <mergeCell ref="D11:D12"/>
    <mergeCell ref="E11:E12"/>
    <mergeCell ref="F11:F12"/>
    <mergeCell ref="G11:G12"/>
    <mergeCell ref="H11:H12"/>
    <mergeCell ref="D9:D10"/>
    <mergeCell ref="E9:E10"/>
    <mergeCell ref="F9:F10"/>
    <mergeCell ref="I15:I16"/>
    <mergeCell ref="J15:J16"/>
    <mergeCell ref="K15:K16"/>
    <mergeCell ref="D17:D18"/>
    <mergeCell ref="E17:E18"/>
    <mergeCell ref="F17:F18"/>
    <mergeCell ref="G17:G18"/>
    <mergeCell ref="H17:H18"/>
    <mergeCell ref="I17:I18"/>
    <mergeCell ref="J17:J18"/>
    <mergeCell ref="K17:K18"/>
    <mergeCell ref="I19:I20"/>
    <mergeCell ref="J19:J20"/>
    <mergeCell ref="K19:K20"/>
    <mergeCell ref="J21:J22"/>
    <mergeCell ref="K21:K22"/>
    <mergeCell ref="C23:C30"/>
    <mergeCell ref="D23:D24"/>
    <mergeCell ref="E23:E24"/>
    <mergeCell ref="F23:F24"/>
    <mergeCell ref="G23:G24"/>
    <mergeCell ref="H23:H24"/>
    <mergeCell ref="I23:I24"/>
    <mergeCell ref="J23:J24"/>
    <mergeCell ref="D21:D22"/>
    <mergeCell ref="E21:E22"/>
    <mergeCell ref="F21:F22"/>
    <mergeCell ref="G21:G22"/>
    <mergeCell ref="H21:H22"/>
    <mergeCell ref="I21:I22"/>
    <mergeCell ref="K23:K24"/>
    <mergeCell ref="D25:D26"/>
    <mergeCell ref="E25:E26"/>
    <mergeCell ref="F25:F26"/>
    <mergeCell ref="G25:G26"/>
    <mergeCell ref="H25:H26"/>
    <mergeCell ref="I25:I26"/>
    <mergeCell ref="J25:J26"/>
    <mergeCell ref="K25:K26"/>
    <mergeCell ref="J27:J28"/>
    <mergeCell ref="K27:K28"/>
    <mergeCell ref="D29:D30"/>
    <mergeCell ref="E29:E30"/>
    <mergeCell ref="F29:F30"/>
    <mergeCell ref="G29:G30"/>
    <mergeCell ref="H29:H30"/>
    <mergeCell ref="I29:I30"/>
    <mergeCell ref="J29:J30"/>
    <mergeCell ref="K29:K30"/>
    <mergeCell ref="D27:D28"/>
    <mergeCell ref="E27:E28"/>
    <mergeCell ref="F27:F28"/>
    <mergeCell ref="G27:G28"/>
    <mergeCell ref="H27:H28"/>
    <mergeCell ref="I27:I28"/>
    <mergeCell ref="G33:G34"/>
    <mergeCell ref="H33:H34"/>
    <mergeCell ref="I33:I34"/>
    <mergeCell ref="J33:J34"/>
    <mergeCell ref="D31:D32"/>
    <mergeCell ref="E31:E32"/>
    <mergeCell ref="F31:F32"/>
    <mergeCell ref="G31:G32"/>
    <mergeCell ref="H31:H32"/>
    <mergeCell ref="I35:I36"/>
    <mergeCell ref="J35:J36"/>
    <mergeCell ref="K35:K36"/>
    <mergeCell ref="H37:H38"/>
    <mergeCell ref="I37:I38"/>
    <mergeCell ref="J37:J38"/>
    <mergeCell ref="K37:K38"/>
    <mergeCell ref="I31:I32"/>
    <mergeCell ref="J31:J32"/>
    <mergeCell ref="K31:K32"/>
    <mergeCell ref="K33:K34"/>
    <mergeCell ref="C39:C46"/>
    <mergeCell ref="D39:D40"/>
    <mergeCell ref="E39:E40"/>
    <mergeCell ref="F39:F40"/>
    <mergeCell ref="G39:G40"/>
    <mergeCell ref="H39:H40"/>
    <mergeCell ref="C31:C38"/>
    <mergeCell ref="D37:D38"/>
    <mergeCell ref="E37:E38"/>
    <mergeCell ref="F37:F38"/>
    <mergeCell ref="G37:G38"/>
    <mergeCell ref="D43:D44"/>
    <mergeCell ref="E43:E44"/>
    <mergeCell ref="F43:F44"/>
    <mergeCell ref="G43:G44"/>
    <mergeCell ref="H43:H44"/>
    <mergeCell ref="D35:D36"/>
    <mergeCell ref="E35:E36"/>
    <mergeCell ref="F35:F36"/>
    <mergeCell ref="G35:G36"/>
    <mergeCell ref="H35:H36"/>
    <mergeCell ref="D33:D34"/>
    <mergeCell ref="E33:E34"/>
    <mergeCell ref="F33:F34"/>
    <mergeCell ref="I39:I40"/>
    <mergeCell ref="J39:J40"/>
    <mergeCell ref="K39:K40"/>
    <mergeCell ref="D41:D42"/>
    <mergeCell ref="E41:E42"/>
    <mergeCell ref="F41:F42"/>
    <mergeCell ref="G41:G42"/>
    <mergeCell ref="H41:H42"/>
    <mergeCell ref="I41:I42"/>
    <mergeCell ref="J41:J42"/>
    <mergeCell ref="K41:K42"/>
    <mergeCell ref="I43:I44"/>
    <mergeCell ref="J43:J44"/>
    <mergeCell ref="K43:K44"/>
    <mergeCell ref="J45:J46"/>
    <mergeCell ref="K45:K46"/>
    <mergeCell ref="C47:C54"/>
    <mergeCell ref="D47:D48"/>
    <mergeCell ref="E47:E48"/>
    <mergeCell ref="F47:F48"/>
    <mergeCell ref="G47:G48"/>
    <mergeCell ref="H47:H48"/>
    <mergeCell ref="I47:I48"/>
    <mergeCell ref="J47:J48"/>
    <mergeCell ref="D45:D46"/>
    <mergeCell ref="E45:E46"/>
    <mergeCell ref="F45:F46"/>
    <mergeCell ref="G45:G46"/>
    <mergeCell ref="H45:H46"/>
    <mergeCell ref="I45:I46"/>
    <mergeCell ref="K47:K48"/>
    <mergeCell ref="D49:D50"/>
    <mergeCell ref="E49:E50"/>
    <mergeCell ref="F49:F50"/>
    <mergeCell ref="G49:G50"/>
    <mergeCell ref="H49:H50"/>
    <mergeCell ref="I49:I50"/>
    <mergeCell ref="J49:J50"/>
    <mergeCell ref="K49:K50"/>
    <mergeCell ref="J51:J52"/>
    <mergeCell ref="K51:K52"/>
    <mergeCell ref="D53:D54"/>
    <mergeCell ref="E53:E54"/>
    <mergeCell ref="F53:F54"/>
    <mergeCell ref="G53:G54"/>
    <mergeCell ref="H53:H54"/>
    <mergeCell ref="I53:I54"/>
    <mergeCell ref="J53:J54"/>
    <mergeCell ref="K53:K54"/>
    <mergeCell ref="D51:D52"/>
    <mergeCell ref="E51:E52"/>
    <mergeCell ref="F51:F52"/>
    <mergeCell ref="G51:G52"/>
    <mergeCell ref="H51:H52"/>
    <mergeCell ref="I51:I52"/>
    <mergeCell ref="G57:G58"/>
    <mergeCell ref="H57:H58"/>
    <mergeCell ref="I57:I58"/>
    <mergeCell ref="J57:J58"/>
    <mergeCell ref="D55:D56"/>
    <mergeCell ref="E55:E56"/>
    <mergeCell ref="F55:F56"/>
    <mergeCell ref="G55:G56"/>
    <mergeCell ref="H55:H56"/>
    <mergeCell ref="I59:I60"/>
    <mergeCell ref="J59:J60"/>
    <mergeCell ref="K59:K60"/>
    <mergeCell ref="H61:H62"/>
    <mergeCell ref="I61:I62"/>
    <mergeCell ref="J61:J62"/>
    <mergeCell ref="K61:K62"/>
    <mergeCell ref="I55:I56"/>
    <mergeCell ref="J55:J56"/>
    <mergeCell ref="K55:K56"/>
    <mergeCell ref="K57:K58"/>
    <mergeCell ref="C63:C70"/>
    <mergeCell ref="D63:D64"/>
    <mergeCell ref="E63:E64"/>
    <mergeCell ref="F63:F64"/>
    <mergeCell ref="G63:G64"/>
    <mergeCell ref="H63:H64"/>
    <mergeCell ref="C55:C62"/>
    <mergeCell ref="D61:D62"/>
    <mergeCell ref="E61:E62"/>
    <mergeCell ref="F61:F62"/>
    <mergeCell ref="G61:G62"/>
    <mergeCell ref="D67:D68"/>
    <mergeCell ref="E67:E68"/>
    <mergeCell ref="F67:F68"/>
    <mergeCell ref="G67:G68"/>
    <mergeCell ref="H67:H68"/>
    <mergeCell ref="D59:D60"/>
    <mergeCell ref="E59:E60"/>
    <mergeCell ref="F59:F60"/>
    <mergeCell ref="G59:G60"/>
    <mergeCell ref="H59:H60"/>
    <mergeCell ref="D57:D58"/>
    <mergeCell ref="E57:E58"/>
    <mergeCell ref="F57:F58"/>
    <mergeCell ref="I63:I64"/>
    <mergeCell ref="J63:J64"/>
    <mergeCell ref="K63:K64"/>
    <mergeCell ref="D65:D66"/>
    <mergeCell ref="E65:E66"/>
    <mergeCell ref="F65:F66"/>
    <mergeCell ref="G65:G66"/>
    <mergeCell ref="H65:H66"/>
    <mergeCell ref="I65:I66"/>
    <mergeCell ref="J65:J66"/>
    <mergeCell ref="K65:K66"/>
    <mergeCell ref="I67:I68"/>
    <mergeCell ref="J67:J68"/>
    <mergeCell ref="K67:K68"/>
    <mergeCell ref="J69:J70"/>
    <mergeCell ref="K69:K70"/>
    <mergeCell ref="C71:C78"/>
    <mergeCell ref="D71:D72"/>
    <mergeCell ref="E71:E72"/>
    <mergeCell ref="F71:F72"/>
    <mergeCell ref="G71:G72"/>
    <mergeCell ref="H71:H72"/>
    <mergeCell ref="I71:I72"/>
    <mergeCell ref="J71:J72"/>
    <mergeCell ref="D69:D70"/>
    <mergeCell ref="E69:E70"/>
    <mergeCell ref="F69:F70"/>
    <mergeCell ref="G69:G70"/>
    <mergeCell ref="H69:H70"/>
    <mergeCell ref="I69:I70"/>
    <mergeCell ref="K71:K72"/>
    <mergeCell ref="D73:D74"/>
    <mergeCell ref="E73:E74"/>
    <mergeCell ref="F73:F74"/>
    <mergeCell ref="G73:G74"/>
    <mergeCell ref="H73:H74"/>
    <mergeCell ref="I73:I74"/>
    <mergeCell ref="J73:J74"/>
    <mergeCell ref="K73:K74"/>
    <mergeCell ref="J75:J76"/>
    <mergeCell ref="K75:K76"/>
    <mergeCell ref="D77:D78"/>
    <mergeCell ref="E77:E78"/>
    <mergeCell ref="F77:F78"/>
    <mergeCell ref="G77:G78"/>
    <mergeCell ref="H77:H78"/>
    <mergeCell ref="I77:I78"/>
    <mergeCell ref="J77:J78"/>
    <mergeCell ref="K77:K78"/>
    <mergeCell ref="D75:D76"/>
    <mergeCell ref="E75:E76"/>
    <mergeCell ref="F75:F76"/>
    <mergeCell ref="G75:G76"/>
    <mergeCell ref="H75:H76"/>
    <mergeCell ref="I75:I76"/>
    <mergeCell ref="C79:C86"/>
    <mergeCell ref="D79:D80"/>
    <mergeCell ref="E79:E80"/>
    <mergeCell ref="F79:F80"/>
    <mergeCell ref="G79:G80"/>
    <mergeCell ref="H79:H80"/>
    <mergeCell ref="D85:D86"/>
    <mergeCell ref="E85:E86"/>
    <mergeCell ref="F85:F86"/>
    <mergeCell ref="G85:G86"/>
    <mergeCell ref="H85:H86"/>
    <mergeCell ref="I79:I80"/>
    <mergeCell ref="J79:J80"/>
    <mergeCell ref="K79:K80"/>
    <mergeCell ref="D81:D82"/>
    <mergeCell ref="E81:E82"/>
    <mergeCell ref="F81:F82"/>
    <mergeCell ref="G81:G82"/>
    <mergeCell ref="H81:H82"/>
    <mergeCell ref="I81:I82"/>
    <mergeCell ref="J81:J82"/>
    <mergeCell ref="I85:I86"/>
    <mergeCell ref="J85:J86"/>
    <mergeCell ref="K85:K86"/>
    <mergeCell ref="K81:K82"/>
    <mergeCell ref="D83:D84"/>
    <mergeCell ref="E83:E84"/>
    <mergeCell ref="F83:F84"/>
    <mergeCell ref="G83:G84"/>
    <mergeCell ref="H83:H84"/>
    <mergeCell ref="I83:I84"/>
    <mergeCell ref="J83:J84"/>
    <mergeCell ref="K83:K84"/>
  </mergeCells>
  <conditionalFormatting sqref="C7:C86 E7:H86 K7:K86">
    <cfRule type="expression" dxfId="33" priority="11">
      <formula>$B7=1</formula>
    </cfRule>
    <cfRule type="expression" dxfId="32" priority="12">
      <formula>$B7=2</formula>
    </cfRule>
    <cfRule type="expression" dxfId="31" priority="13">
      <formula>$B7=3</formula>
    </cfRule>
    <cfRule type="expression" dxfId="30" priority="14">
      <formula>$B7=4</formula>
    </cfRule>
    <cfRule type="expression" dxfId="29" priority="15">
      <formula>$B7=5</formula>
    </cfRule>
    <cfRule type="expression" dxfId="28" priority="16">
      <formula>$B7=6</formula>
    </cfRule>
    <cfRule type="expression" dxfId="27" priority="17">
      <formula>$B7=7</formula>
    </cfRule>
    <cfRule type="expression" dxfId="26" priority="18">
      <formula>$B7=8</formula>
    </cfRule>
    <cfRule type="expression" dxfId="25" priority="19">
      <formula>$B7=9</formula>
    </cfRule>
    <cfRule type="expression" dxfId="24" priority="20">
      <formula>$B7=10</formula>
    </cfRule>
  </conditionalFormatting>
  <conditionalFormatting sqref="K87">
    <cfRule type="iconSet" priority="23">
      <iconSet iconSet="3Symbols2" showValue="0" reverse="1">
        <cfvo type="percent" val="0"/>
        <cfvo type="num" val="1.25"/>
        <cfvo type="num" val="2.25"/>
      </iconSet>
    </cfRule>
  </conditionalFormatting>
  <conditionalFormatting sqref="M7:M86 O7:R86 U7:U86">
    <cfRule type="expression" dxfId="23" priority="1">
      <formula>$B7=1</formula>
    </cfRule>
    <cfRule type="expression" dxfId="22" priority="2">
      <formula>$B7=2</formula>
    </cfRule>
    <cfRule type="expression" dxfId="21" priority="3">
      <formula>$B7=3</formula>
    </cfRule>
    <cfRule type="expression" dxfId="20" priority="4">
      <formula>$B7=4</formula>
    </cfRule>
    <cfRule type="expression" dxfId="19" priority="5">
      <formula>$B7=5</formula>
    </cfRule>
    <cfRule type="expression" dxfId="18" priority="6">
      <formula>$B7=6</formula>
    </cfRule>
    <cfRule type="expression" dxfId="17" priority="7">
      <formula>$B7=7</formula>
    </cfRule>
    <cfRule type="expression" dxfId="16" priority="8">
      <formula>$B7=8</formula>
    </cfRule>
    <cfRule type="expression" dxfId="15" priority="9">
      <formula>$B7=9</formula>
    </cfRule>
    <cfRule type="expression" dxfId="14" priority="10">
      <formula>$B7=10</formula>
    </cfRule>
  </conditionalFormatting>
  <conditionalFormatting sqref="U87">
    <cfRule type="iconSet" priority="24">
      <iconSet iconSet="3Symbols2" showValue="0" reverse="1">
        <cfvo type="percent" val="0"/>
        <cfvo type="num" val="1.25"/>
        <cfvo type="num" val="2.25"/>
      </iconSet>
    </cfRule>
    <cfRule type="iconSet" priority="25">
      <iconSet iconSet="3Symbols2" showValue="0" reverse="1">
        <cfvo type="percent" val="0"/>
        <cfvo type="num" val="1.25"/>
        <cfvo type="num" val="2.25"/>
      </iconSet>
    </cfRule>
  </conditionalFormatting>
  <dataValidations disablePrompts="1" count="1">
    <dataValidation type="list" errorStyle="warning" allowBlank="1" showInputMessage="1" showErrorMessage="1" sqref="I7:J86 S7:T86" xr:uid="{00000000-0002-0000-4A00-000000000000}">
      <formula1>"0%,10%,20%,30%,40%,50%,60%,70%,80%,90%,100%"</formula1>
    </dataValidation>
  </dataValidations>
  <pageMargins left="0.19685039370078741" right="0.19685039370078741" top="0.31496062992125984" bottom="0.43307086614173229" header="0" footer="0.19685039370078741"/>
  <pageSetup paperSize="8" fitToWidth="2" fitToHeight="2" orientation="landscape" r:id="rId1"/>
  <headerFooter>
    <oddFooter>&amp;L&amp;8(c) S. Imboden&amp;C&amp;8gedruckt am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1" id="{2F968251-6EE3-4B7F-A68A-3699299FA884}">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K7:K86</xm:sqref>
        </x14:conditionalFormatting>
        <x14:conditionalFormatting xmlns:xm="http://schemas.microsoft.com/office/excel/2006/main">
          <x14:cfRule type="iconSet" priority="22" id="{33036099-4D00-4814-8E71-BE561805CF68}">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U7:U86</xm:sqref>
        </x14:conditionalFormatting>
      </x14:conditionalFormattings>
    </ext>
  </extLst>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Tabelle16">
    <tabColor theme="0" tint="-0.249977111117893"/>
    <pageSetUpPr fitToPage="1"/>
  </sheetPr>
  <dimension ref="A1:J91"/>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292" customWidth="1"/>
    <col min="2" max="2" width="4.5546875" style="1402" customWidth="1"/>
    <col min="3" max="3" width="29" style="1402" customWidth="1"/>
    <col min="4" max="4" width="11.6640625" style="1402" customWidth="1"/>
    <col min="5" max="5" width="12.44140625" style="1402" bestFit="1" customWidth="1"/>
    <col min="6" max="6" width="31.6640625" style="1402" customWidth="1"/>
    <col min="7" max="7" width="7" style="1402" customWidth="1"/>
    <col min="8" max="8" width="26" style="1402" customWidth="1"/>
    <col min="9" max="9" width="7" style="1402" customWidth="1"/>
    <col min="10" max="10" width="6.88671875" style="1401" customWidth="1"/>
    <col min="11" max="18" width="4" style="1402" customWidth="1"/>
    <col min="19" max="16384" width="12.5546875" style="1402"/>
  </cols>
  <sheetData>
    <row r="1" spans="1:10" s="315" customFormat="1" ht="44.25" customHeight="1" x14ac:dyDescent="0.3">
      <c r="A1" s="277"/>
      <c r="B1" s="1399" t="str">
        <f ca="1">' '!A109</f>
        <v>G E S T I O N   D U   R I S Q U E</v>
      </c>
      <c r="C1" s="1399"/>
      <c r="D1" s="1399"/>
      <c r="E1" s="1399"/>
      <c r="F1" s="1399"/>
      <c r="G1" s="1399"/>
      <c r="H1" s="1399"/>
      <c r="I1" s="282"/>
      <c r="J1" s="1066"/>
    </row>
    <row r="2" spans="1:10" s="217" customFormat="1" ht="22.5" customHeight="1" x14ac:dyDescent="0.3">
      <c r="A2" s="292"/>
      <c r="B2" s="1400"/>
      <c r="J2" s="1401"/>
    </row>
    <row r="3" spans="1:10" ht="7.5" customHeight="1" x14ac:dyDescent="0.3">
      <c r="C3" s="217"/>
    </row>
    <row r="4" spans="1:10" ht="36" customHeight="1" x14ac:dyDescent="0.3">
      <c r="B4" s="1403" t="str">
        <f ca="1">' '!A118</f>
        <v>No.</v>
      </c>
      <c r="C4" s="1404" t="str">
        <f ca="1">' '!A119</f>
        <v>Risque</v>
      </c>
      <c r="D4" s="1404" t="str">
        <f ca="1">' '!A122</f>
        <v>Étendue des dommages</v>
      </c>
      <c r="E4" s="1405" t="str">
        <f ca="1">' '!A121</f>
        <v>Probabilité d'occurrence</v>
      </c>
      <c r="F4" s="1404" t="str">
        <f ca="1">' '!A120</f>
        <v>Impact</v>
      </c>
      <c r="G4" s="1404" t="str">
        <f ca="1">' '!A123</f>
        <v>Ten-
dance</v>
      </c>
      <c r="H4" s="1404" t="str">
        <f ca="1">' '!A124</f>
        <v>Mesures possibles</v>
      </c>
      <c r="I4" s="1406" t="str">
        <f ca="1">' '!A125</f>
        <v>Statut</v>
      </c>
    </row>
    <row r="5" spans="1:10" ht="23.4" x14ac:dyDescent="0.3">
      <c r="B5" s="1407" t="s">
        <v>164</v>
      </c>
      <c r="C5" s="1408"/>
      <c r="D5" s="312">
        <v>3</v>
      </c>
      <c r="E5" s="312">
        <v>9</v>
      </c>
      <c r="F5" s="1409"/>
      <c r="G5" s="1410">
        <v>3</v>
      </c>
      <c r="H5" s="1409"/>
      <c r="I5" s="1411">
        <v>1</v>
      </c>
      <c r="J5" s="1412">
        <v>1</v>
      </c>
    </row>
    <row r="6" spans="1:10" ht="23.4" x14ac:dyDescent="0.3">
      <c r="B6" s="1413" t="s">
        <v>165</v>
      </c>
      <c r="C6" s="1409"/>
      <c r="D6" s="312">
        <v>8</v>
      </c>
      <c r="E6" s="312">
        <v>10</v>
      </c>
      <c r="F6" s="1414"/>
      <c r="G6" s="1415">
        <v>2</v>
      </c>
      <c r="H6" s="1414"/>
      <c r="I6" s="1416">
        <v>3</v>
      </c>
      <c r="J6" s="1412">
        <v>1</v>
      </c>
    </row>
    <row r="7" spans="1:10" ht="23.4" x14ac:dyDescent="0.3">
      <c r="B7" s="1417" t="s">
        <v>166</v>
      </c>
      <c r="C7" s="1418"/>
      <c r="D7" s="312"/>
      <c r="E7" s="312"/>
      <c r="F7" s="1419"/>
      <c r="G7" s="1420"/>
      <c r="H7" s="1419"/>
      <c r="I7" s="1421"/>
      <c r="J7" s="1412">
        <v>1</v>
      </c>
    </row>
    <row r="8" spans="1:10" ht="23.4" x14ac:dyDescent="0.3">
      <c r="B8" s="1422" t="s">
        <v>167</v>
      </c>
      <c r="C8" s="1423"/>
      <c r="D8" s="312"/>
      <c r="E8" s="312"/>
      <c r="F8" s="1424"/>
      <c r="G8" s="1425"/>
      <c r="H8" s="1424"/>
      <c r="I8" s="1426"/>
      <c r="J8" s="1412">
        <v>1</v>
      </c>
    </row>
    <row r="9" spans="1:10" ht="23.4" x14ac:dyDescent="0.3">
      <c r="B9" s="1427" t="s">
        <v>168</v>
      </c>
      <c r="C9" s="1414"/>
      <c r="D9" s="312"/>
      <c r="E9" s="312"/>
      <c r="F9" s="1428"/>
      <c r="G9" s="1429"/>
      <c r="H9" s="1428"/>
      <c r="I9" s="1430"/>
      <c r="J9" s="1412">
        <v>1</v>
      </c>
    </row>
    <row r="10" spans="1:10" ht="23.4" x14ac:dyDescent="0.3">
      <c r="B10" s="1431" t="s">
        <v>169</v>
      </c>
      <c r="C10" s="1432"/>
      <c r="D10" s="312"/>
      <c r="E10" s="312"/>
      <c r="F10" s="1433"/>
      <c r="G10" s="1434"/>
      <c r="H10" s="1433"/>
      <c r="I10" s="1435"/>
      <c r="J10" s="1412">
        <v>1</v>
      </c>
    </row>
    <row r="11" spans="1:10" ht="23.4" x14ac:dyDescent="0.3">
      <c r="B11" s="1436" t="s">
        <v>170</v>
      </c>
      <c r="C11" s="1437"/>
      <c r="D11" s="312"/>
      <c r="E11" s="312"/>
      <c r="F11" s="1423"/>
      <c r="G11" s="1438"/>
      <c r="H11" s="1439"/>
      <c r="I11" s="1440"/>
      <c r="J11" s="1412">
        <v>1</v>
      </c>
    </row>
    <row r="12" spans="1:10" ht="23.4" x14ac:dyDescent="0.3">
      <c r="B12" s="1441" t="s">
        <v>171</v>
      </c>
      <c r="C12" s="1442"/>
      <c r="D12" s="312"/>
      <c r="E12" s="312"/>
      <c r="F12" s="1443"/>
      <c r="G12" s="1444"/>
      <c r="H12" s="1445"/>
      <c r="I12" s="1446"/>
      <c r="J12" s="1412">
        <v>1</v>
      </c>
    </row>
    <row r="13" spans="1:10" ht="23.4" x14ac:dyDescent="0.3">
      <c r="B13" s="1447" t="s">
        <v>172</v>
      </c>
      <c r="C13" s="1448"/>
      <c r="D13" s="312"/>
      <c r="E13" s="312"/>
      <c r="F13" s="1449"/>
      <c r="G13" s="1450"/>
      <c r="H13" s="1449"/>
      <c r="I13" s="1451"/>
      <c r="J13" s="1412">
        <v>1</v>
      </c>
    </row>
    <row r="14" spans="1:10" ht="23.4" x14ac:dyDescent="0.3">
      <c r="B14" s="1452" t="s">
        <v>173</v>
      </c>
      <c r="C14" s="1428"/>
      <c r="D14" s="312"/>
      <c r="E14" s="312"/>
      <c r="F14" s="1449"/>
      <c r="G14" s="1450"/>
      <c r="H14" s="1449"/>
      <c r="I14" s="1451"/>
      <c r="J14" s="1412">
        <v>1</v>
      </c>
    </row>
    <row r="15" spans="1:10" ht="23.4" x14ac:dyDescent="0.3">
      <c r="B15" s="1453" t="s">
        <v>174</v>
      </c>
      <c r="C15" s="1439"/>
      <c r="D15" s="312"/>
      <c r="E15" s="312"/>
      <c r="F15" s="1449"/>
      <c r="G15" s="1450"/>
      <c r="H15" s="1449"/>
      <c r="I15" s="1451"/>
      <c r="J15" s="1412">
        <v>1</v>
      </c>
    </row>
    <row r="16" spans="1:10" ht="23.4" x14ac:dyDescent="0.3">
      <c r="B16" s="1454" t="s">
        <v>175</v>
      </c>
      <c r="C16" s="1433"/>
      <c r="D16" s="312"/>
      <c r="E16" s="312"/>
      <c r="F16" s="1449"/>
      <c r="G16" s="1450"/>
      <c r="H16" s="1449"/>
      <c r="I16" s="1451"/>
      <c r="J16" s="1412">
        <v>1</v>
      </c>
    </row>
    <row r="17" spans="2:10" ht="23.4" x14ac:dyDescent="0.3">
      <c r="B17" s="1455" t="s">
        <v>213</v>
      </c>
      <c r="C17" s="1456"/>
      <c r="D17" s="312"/>
      <c r="E17" s="312"/>
      <c r="F17" s="1449"/>
      <c r="G17" s="1450"/>
      <c r="H17" s="1449"/>
      <c r="I17" s="1451"/>
      <c r="J17" s="1412">
        <v>1</v>
      </c>
    </row>
    <row r="18" spans="2:10" ht="23.4" x14ac:dyDescent="0.3">
      <c r="B18" s="1457" t="s">
        <v>214</v>
      </c>
      <c r="C18" s="1458"/>
      <c r="D18" s="312"/>
      <c r="E18" s="312"/>
      <c r="F18" s="1449"/>
      <c r="G18" s="1450"/>
      <c r="H18" s="1449"/>
      <c r="I18" s="1451"/>
      <c r="J18" s="1412">
        <v>1</v>
      </c>
    </row>
    <row r="19" spans="2:10" ht="23.4" x14ac:dyDescent="0.3">
      <c r="B19" s="1459" t="s">
        <v>215</v>
      </c>
      <c r="C19" s="1460"/>
      <c r="D19" s="1461"/>
      <c r="E19" s="1461"/>
      <c r="F19" s="1462"/>
      <c r="G19" s="1463"/>
      <c r="H19" s="1462"/>
      <c r="I19" s="1464"/>
      <c r="J19" s="1412">
        <v>1</v>
      </c>
    </row>
    <row r="20" spans="2:10" x14ac:dyDescent="0.3">
      <c r="B20" s="1402" t="s">
        <v>3961</v>
      </c>
    </row>
    <row r="40" spans="9:9" ht="15.6" x14ac:dyDescent="0.3">
      <c r="I40" s="1465"/>
    </row>
    <row r="41" spans="9:9" ht="15.6" x14ac:dyDescent="0.3">
      <c r="I41" s="1465"/>
    </row>
    <row r="42" spans="9:9" ht="15.6" x14ac:dyDescent="0.3">
      <c r="I42" s="1465"/>
    </row>
    <row r="43" spans="9:9" ht="15.6" x14ac:dyDescent="0.3">
      <c r="I43" s="1465"/>
    </row>
    <row r="44" spans="9:9" ht="15.6" x14ac:dyDescent="0.3">
      <c r="I44" s="1465"/>
    </row>
    <row r="45" spans="9:9" ht="15.6" x14ac:dyDescent="0.3">
      <c r="I45" s="1465"/>
    </row>
    <row r="46" spans="9:9" ht="15.6" x14ac:dyDescent="0.3">
      <c r="I46" s="1465"/>
    </row>
    <row r="47" spans="9:9" ht="15.6" x14ac:dyDescent="0.3">
      <c r="I47" s="1465"/>
    </row>
    <row r="48" spans="9:9" ht="15.6" x14ac:dyDescent="0.3">
      <c r="I48" s="1465"/>
    </row>
    <row r="49" spans="1:9" ht="15.6" x14ac:dyDescent="0.3">
      <c r="I49" s="1465"/>
    </row>
    <row r="50" spans="1:9" ht="15.6" x14ac:dyDescent="0.3">
      <c r="H50" s="1465"/>
      <c r="I50" s="1465"/>
    </row>
    <row r="51" spans="1:9" ht="15.6" x14ac:dyDescent="0.3">
      <c r="I51" s="1465"/>
    </row>
    <row r="52" spans="1:9" ht="15.6" x14ac:dyDescent="0.3">
      <c r="I52" s="1465"/>
    </row>
    <row r="53" spans="1:9" ht="15.6" x14ac:dyDescent="0.3">
      <c r="I53" s="1465"/>
    </row>
    <row r="54" spans="1:9" ht="15.6" x14ac:dyDescent="0.3">
      <c r="I54" s="1465"/>
    </row>
    <row r="55" spans="1:9" x14ac:dyDescent="0.3">
      <c r="B55" s="1466"/>
    </row>
    <row r="56" spans="1:9" ht="0.9" customHeight="1" x14ac:dyDescent="0.3">
      <c r="A56" s="1467"/>
      <c r="B56" s="1402" t="s">
        <v>3961</v>
      </c>
    </row>
    <row r="57" spans="1:9" x14ac:dyDescent="0.3">
      <c r="C57" s="217"/>
    </row>
    <row r="66" spans="1:6" ht="15.6" x14ac:dyDescent="0.3">
      <c r="F66" s="1468"/>
    </row>
    <row r="72" spans="1:6" x14ac:dyDescent="0.3">
      <c r="D72" s="1469"/>
    </row>
    <row r="73" spans="1:6" x14ac:dyDescent="0.3">
      <c r="D73" s="217"/>
    </row>
    <row r="74" spans="1:6" x14ac:dyDescent="0.3">
      <c r="D74" s="217"/>
    </row>
    <row r="75" spans="1:6" x14ac:dyDescent="0.3">
      <c r="D75" s="217"/>
    </row>
    <row r="76" spans="1:6" x14ac:dyDescent="0.3">
      <c r="D76" s="217"/>
    </row>
    <row r="77" spans="1:6" x14ac:dyDescent="0.3">
      <c r="D77" s="217"/>
    </row>
    <row r="78" spans="1:6" x14ac:dyDescent="0.3">
      <c r="A78" s="1467"/>
      <c r="D78" s="217"/>
    </row>
    <row r="79" spans="1:6" x14ac:dyDescent="0.3">
      <c r="D79" s="217"/>
    </row>
    <row r="80" spans="1:6" x14ac:dyDescent="0.3">
      <c r="D80" s="217"/>
    </row>
    <row r="81" spans="4:4" x14ac:dyDescent="0.3">
      <c r="D81" s="217"/>
    </row>
    <row r="82" spans="4:4" x14ac:dyDescent="0.3">
      <c r="D82" s="217"/>
    </row>
    <row r="83" spans="4:4" x14ac:dyDescent="0.3">
      <c r="D83" s="217"/>
    </row>
    <row r="84" spans="4:4" x14ac:dyDescent="0.3">
      <c r="D84" s="217"/>
    </row>
    <row r="85" spans="4:4" x14ac:dyDescent="0.3">
      <c r="D85" s="217"/>
    </row>
    <row r="86" spans="4:4" x14ac:dyDescent="0.3">
      <c r="D86" s="217"/>
    </row>
    <row r="87" spans="4:4" x14ac:dyDescent="0.3">
      <c r="D87" s="217"/>
    </row>
    <row r="88" spans="4:4" x14ac:dyDescent="0.3">
      <c r="D88" s="217"/>
    </row>
    <row r="89" spans="4:4" x14ac:dyDescent="0.3">
      <c r="D89" s="217"/>
    </row>
    <row r="90" spans="4:4" x14ac:dyDescent="0.3">
      <c r="D90" s="217"/>
    </row>
    <row r="91" spans="4:4" x14ac:dyDescent="0.3">
      <c r="D91" s="217"/>
    </row>
  </sheetData>
  <sheetProtection sheet="1" objects="1" scenarios="1" formatCells="0" formatColumns="0" formatRows="0" insertHyperlinks="0" selectLockedCells="1" sort="0" autoFilter="0"/>
  <conditionalFormatting sqref="D5:D19">
    <cfRule type="iconSet" priority="2">
      <iconSet iconSet="5Rating">
        <cfvo type="percent" val="0"/>
        <cfvo type="num" val="2"/>
        <cfvo type="num" val="5"/>
        <cfvo type="num" val="7"/>
        <cfvo type="num" val="9"/>
      </iconSet>
    </cfRule>
  </conditionalFormatting>
  <conditionalFormatting sqref="D14:D18">
    <cfRule type="iconSet" priority="7">
      <iconSet iconSet="5Rating">
        <cfvo type="percent" val="0"/>
        <cfvo type="num" val="2"/>
        <cfvo type="num" val="5"/>
        <cfvo type="num" val="7"/>
        <cfvo type="num" val="9"/>
      </iconSet>
    </cfRule>
  </conditionalFormatting>
  <conditionalFormatting sqref="D5:F19">
    <cfRule type="expression" dxfId="13" priority="3">
      <formula>MOD(ROW(A1),2)=0</formula>
    </cfRule>
    <cfRule type="expression" dxfId="12" priority="4">
      <formula>MOD(ROW(A2),2)=0</formula>
    </cfRule>
  </conditionalFormatting>
  <conditionalFormatting sqref="E5:E19">
    <cfRule type="iconSet" priority="1">
      <iconSet iconSet="5Rating">
        <cfvo type="percent" val="0"/>
        <cfvo type="num" val="2"/>
        <cfvo type="num" val="5"/>
        <cfvo type="num" val="7"/>
        <cfvo type="num" val="9"/>
      </iconSet>
    </cfRule>
  </conditionalFormatting>
  <conditionalFormatting sqref="G5:G19">
    <cfRule type="iconSet" priority="6">
      <iconSet iconSet="3ArrowsGray" showValue="0">
        <cfvo type="percent" val="0"/>
        <cfvo type="num" val="2"/>
        <cfvo type="num" val="3"/>
      </iconSet>
    </cfRule>
  </conditionalFormatting>
  <conditionalFormatting sqref="G5:I19">
    <cfRule type="expression" dxfId="11" priority="9">
      <formula>MOD(ROW(E1),2)=0</formula>
    </cfRule>
    <cfRule type="expression" dxfId="10" priority="10">
      <formula>MOD(ROW(E2),2)=0</formula>
    </cfRule>
  </conditionalFormatting>
  <dataValidations count="2">
    <dataValidation type="list" allowBlank="1" showInputMessage="1" showErrorMessage="1" sqref="I5:I19 G5:G55" xr:uid="{00000000-0002-0000-4B00-000000000000}">
      <formula1>"1,2,3"</formula1>
    </dataValidation>
    <dataValidation type="list" allowBlank="1" showInputMessage="1" showErrorMessage="1" sqref="D5:E55" xr:uid="{00000000-0002-0000-4B00-000001000000}">
      <formula1>"1,2,3,4,5,6,7,8,9,10"</formula1>
    </dataValidation>
  </dataValidations>
  <printOptions horizontalCentered="1"/>
  <pageMargins left="0.23622047244094491" right="0.23622047244094491" top="0.55118110236220474" bottom="0.74803149606299213" header="0.31496062992125984" footer="0.31496062992125984"/>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1EE1C753-0169-457F-933F-30169ADD7C96}">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 xmlns:xm="http://schemas.microsoft.com/office/excel/2006/main">
          <x14:cfRule type="iconSet" priority="8" id="{CCEB2A6B-0494-4B62-BE5F-57EEE36F077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I14:I18</xm:sqref>
        </x14:conditionalFormatting>
      </x14:conditionalFormattings>
    </ext>
  </extLst>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Tabelle25">
    <tabColor theme="0" tint="-0.249977111117893"/>
    <pageSetUpPr fitToPage="1"/>
  </sheetPr>
  <dimension ref="A1:I57"/>
  <sheetViews>
    <sheetView showGridLines="0" zoomScaleNormal="100" workbookViewId="0">
      <pane ySplit="4" topLeftCell="A26" activePane="bottomLeft" state="frozen"/>
      <selection activeCell="G1" sqref="G1"/>
      <selection pane="bottomLeft" activeCell="C2" sqref="C2"/>
    </sheetView>
  </sheetViews>
  <sheetFormatPr baseColWidth="10" defaultColWidth="11.44140625" defaultRowHeight="14.4" x14ac:dyDescent="0.3"/>
  <cols>
    <col min="1" max="1" width="7" style="321" customWidth="1"/>
    <col min="2" max="2" width="8.88671875" style="292" customWidth="1"/>
    <col min="3" max="3" width="26.44140625" style="292" customWidth="1"/>
    <col min="4" max="4" width="8.109375" style="292" customWidth="1"/>
    <col min="5" max="5" width="25.44140625" style="1066" customWidth="1"/>
    <col min="6" max="7" width="34.33203125" style="1066" customWidth="1"/>
    <col min="8" max="8" width="16" style="1066" customWidth="1"/>
    <col min="9" max="9" width="7.44140625" style="324" customWidth="1"/>
    <col min="10" max="251" width="9.109375" style="292" customWidth="1"/>
    <col min="252" max="16384" width="11.44140625" style="292"/>
  </cols>
  <sheetData>
    <row r="1" spans="1:9" s="320" customFormat="1" ht="44.25" customHeight="1" x14ac:dyDescent="0.3">
      <c r="A1" s="546"/>
      <c r="B1" s="318" t="str">
        <f ca="1">' '!A197</f>
        <v>R É C L A M A T I O N S   D E S   C O L L A B O R A T E U R S</v>
      </c>
      <c r="C1" s="318"/>
      <c r="D1" s="318"/>
      <c r="E1" s="1043"/>
      <c r="F1" s="1043"/>
      <c r="G1" s="1043"/>
      <c r="H1" s="1043"/>
      <c r="I1" s="233"/>
    </row>
    <row r="2" spans="1:9" s="890" customFormat="1" ht="14.25" customHeight="1" x14ac:dyDescent="0.3">
      <c r="B2" s="1018" t="str">
        <f ca="1">' '!A201</f>
        <v>du:</v>
      </c>
      <c r="C2" s="1044">
        <v>41640</v>
      </c>
      <c r="D2" s="1018" t="str">
        <f ca="1">' '!A202</f>
        <v>au:</v>
      </c>
      <c r="E2" s="1016">
        <v>42004</v>
      </c>
      <c r="I2" s="321"/>
    </row>
    <row r="3" spans="1:9" s="344" customFormat="1" ht="10.5" customHeight="1" thickBot="1" x14ac:dyDescent="0.35">
      <c r="A3" s="890"/>
      <c r="B3" s="1046"/>
      <c r="D3" s="890"/>
      <c r="I3" s="324"/>
    </row>
    <row r="4" spans="1:9" ht="33" customHeight="1" thickBot="1" x14ac:dyDescent="0.35">
      <c r="B4" s="1470" t="str">
        <f ca="1">' '!A165</f>
        <v>Ranking</v>
      </c>
      <c r="C4" s="1470" t="str">
        <f ca="1">' '!A198</f>
        <v>Réclamations</v>
      </c>
      <c r="D4" s="1470" t="str">
        <f ca="1">' '!A167</f>
        <v>Fré-quence</v>
      </c>
      <c r="E4" s="1470" t="str">
        <f ca="1">' '!A203</f>
        <v>Description</v>
      </c>
      <c r="F4" s="1470" t="str">
        <f ca="1">' '!A204</f>
        <v>Raison</v>
      </c>
      <c r="G4" s="1470" t="str">
        <f ca="1">' '!A199</f>
        <v>Mesures possibles</v>
      </c>
      <c r="H4" s="1470" t="str">
        <f ca="1">' '!A200</f>
        <v>Probabilité d'occurence</v>
      </c>
      <c r="I4" s="1470" t="str">
        <f ca="1">' '!A205</f>
        <v>Statut</v>
      </c>
    </row>
    <row r="5" spans="1:9" s="1058" customFormat="1" ht="23.4" x14ac:dyDescent="0.3">
      <c r="A5" s="321"/>
      <c r="B5" s="1471">
        <f>IF(D5="","",RANK(D5,D$5:D$24)+COUNTIF(D$5:D5,D5)-1)</f>
        <v>5</v>
      </c>
      <c r="C5" s="1472" t="s">
        <v>308</v>
      </c>
      <c r="D5" s="1473">
        <v>15</v>
      </c>
      <c r="E5" s="1472"/>
      <c r="F5" s="1472"/>
      <c r="G5" s="1472"/>
      <c r="H5" s="1474">
        <v>2</v>
      </c>
      <c r="I5" s="1475">
        <v>2</v>
      </c>
    </row>
    <row r="6" spans="1:9" s="1058" customFormat="1" ht="23.4" x14ac:dyDescent="0.3">
      <c r="A6" s="321"/>
      <c r="B6" s="1471">
        <f>IF(D6="","",RANK(D6,D$5:D$24)+COUNTIF(D$5:D6,D6)-1)</f>
        <v>19</v>
      </c>
      <c r="C6" s="1472" t="s">
        <v>309</v>
      </c>
      <c r="D6" s="1473">
        <v>2</v>
      </c>
      <c r="E6" s="1472"/>
      <c r="F6" s="1472"/>
      <c r="G6" s="1472"/>
      <c r="H6" s="1474">
        <v>6</v>
      </c>
      <c r="I6" s="1476">
        <v>1</v>
      </c>
    </row>
    <row r="7" spans="1:9" s="1058" customFormat="1" ht="23.4" x14ac:dyDescent="0.3">
      <c r="A7" s="321"/>
      <c r="B7" s="1471">
        <f>IF(D7="","",RANK(D7,D$5:D$24)+COUNTIF(D$5:D7,D7)-1)</f>
        <v>10</v>
      </c>
      <c r="C7" s="1472" t="s">
        <v>310</v>
      </c>
      <c r="D7" s="1473">
        <v>10</v>
      </c>
      <c r="E7" s="1472"/>
      <c r="F7" s="1472"/>
      <c r="G7" s="1472"/>
      <c r="H7" s="1474"/>
      <c r="I7" s="1475"/>
    </row>
    <row r="8" spans="1:9" s="1058" customFormat="1" ht="23.4" x14ac:dyDescent="0.3">
      <c r="A8" s="321"/>
      <c r="B8" s="1471">
        <f>IF(D8="","",RANK(D8,D$5:D$24)+COUNTIF(D$5:D8,D8)-1)</f>
        <v>15</v>
      </c>
      <c r="C8" s="1472" t="s">
        <v>311</v>
      </c>
      <c r="D8" s="1473">
        <v>5</v>
      </c>
      <c r="E8" s="1472"/>
      <c r="F8" s="1472"/>
      <c r="G8" s="1472"/>
      <c r="H8" s="1474"/>
      <c r="I8" s="1476"/>
    </row>
    <row r="9" spans="1:9" s="1058" customFormat="1" ht="23.4" x14ac:dyDescent="0.3">
      <c r="A9" s="321"/>
      <c r="B9" s="1471">
        <f>IF(D9="","",RANK(D9,D$5:D$24)+COUNTIF(D$5:D9,D9)-1)</f>
        <v>13</v>
      </c>
      <c r="C9" s="1472" t="s">
        <v>312</v>
      </c>
      <c r="D9" s="1473">
        <v>7</v>
      </c>
      <c r="E9" s="1472"/>
      <c r="F9" s="1472"/>
      <c r="G9" s="1472"/>
      <c r="H9" s="1474"/>
      <c r="I9" s="1475"/>
    </row>
    <row r="10" spans="1:9" s="1058" customFormat="1" ht="23.4" x14ac:dyDescent="0.3">
      <c r="A10" s="321"/>
      <c r="B10" s="1471">
        <f>IF(D10="","",RANK(D10,D$5:D$24)+COUNTIF(D$5:D10,D10)-1)</f>
        <v>6</v>
      </c>
      <c r="C10" s="1472" t="s">
        <v>313</v>
      </c>
      <c r="D10" s="1473">
        <v>15</v>
      </c>
      <c r="E10" s="1472"/>
      <c r="F10" s="1472"/>
      <c r="G10" s="1472"/>
      <c r="H10" s="1474"/>
      <c r="I10" s="1476"/>
    </row>
    <row r="11" spans="1:9" s="1058" customFormat="1" ht="23.4" x14ac:dyDescent="0.3">
      <c r="A11" s="321"/>
      <c r="B11" s="1471">
        <f>IF(D11="","",RANK(D11,D$5:D$24)+COUNTIF(D$5:D11,D11)-1)</f>
        <v>14</v>
      </c>
      <c r="C11" s="1472" t="s">
        <v>314</v>
      </c>
      <c r="D11" s="1473">
        <v>7</v>
      </c>
      <c r="E11" s="1472"/>
      <c r="F11" s="1472"/>
      <c r="G11" s="1472"/>
      <c r="H11" s="1474"/>
      <c r="I11" s="1475"/>
    </row>
    <row r="12" spans="1:9" s="1058" customFormat="1" ht="23.4" x14ac:dyDescent="0.3">
      <c r="A12" s="321"/>
      <c r="B12" s="1471">
        <f>IF(D12="","",RANK(D12,D$5:D$24)+COUNTIF(D$5:D12,D12)-1)</f>
        <v>2</v>
      </c>
      <c r="C12" s="1472" t="s">
        <v>315</v>
      </c>
      <c r="D12" s="1473">
        <v>80</v>
      </c>
      <c r="E12" s="1472"/>
      <c r="F12" s="1472"/>
      <c r="G12" s="1472"/>
      <c r="H12" s="1474"/>
      <c r="I12" s="1476"/>
    </row>
    <row r="13" spans="1:9" s="1058" customFormat="1" ht="23.4" x14ac:dyDescent="0.3">
      <c r="A13" s="321"/>
      <c r="B13" s="1471">
        <f>IF(D13="","",RANK(D13,D$5:D$24)+COUNTIF(D$5:D13,D13)-1)</f>
        <v>12</v>
      </c>
      <c r="C13" s="1472" t="s">
        <v>316</v>
      </c>
      <c r="D13" s="1473">
        <v>9</v>
      </c>
      <c r="E13" s="1472"/>
      <c r="F13" s="1472"/>
      <c r="G13" s="1472"/>
      <c r="H13" s="1474"/>
      <c r="I13" s="1475"/>
    </row>
    <row r="14" spans="1:9" s="1058" customFormat="1" ht="23.4" x14ac:dyDescent="0.3">
      <c r="A14" s="321"/>
      <c r="B14" s="1471">
        <f>IF(D14="","",RANK(D14,D$5:D$24)+COUNTIF(D$5:D14,D14)-1)</f>
        <v>11</v>
      </c>
      <c r="C14" s="1472" t="s">
        <v>317</v>
      </c>
      <c r="D14" s="1473">
        <v>10</v>
      </c>
      <c r="E14" s="1472"/>
      <c r="F14" s="1472"/>
      <c r="G14" s="1472"/>
      <c r="H14" s="1474"/>
      <c r="I14" s="1476"/>
    </row>
    <row r="15" spans="1:9" s="1058" customFormat="1" ht="23.4" x14ac:dyDescent="0.3">
      <c r="A15" s="321"/>
      <c r="B15" s="1471">
        <f>IF(D15="","",RANK(D15,D$5:D$24)+COUNTIF(D$5:D15,D15)-1)</f>
        <v>8</v>
      </c>
      <c r="C15" s="1472" t="s">
        <v>318</v>
      </c>
      <c r="D15" s="1473">
        <v>12</v>
      </c>
      <c r="E15" s="1472"/>
      <c r="F15" s="1472"/>
      <c r="G15" s="1472"/>
      <c r="H15" s="1474"/>
      <c r="I15" s="1475"/>
    </row>
    <row r="16" spans="1:9" s="1058" customFormat="1" ht="23.4" x14ac:dyDescent="0.3">
      <c r="A16" s="321"/>
      <c r="B16" s="1471">
        <f>IF(D16="","",RANK(D16,D$5:D$24)+COUNTIF(D$5:D16,D16)-1)</f>
        <v>9</v>
      </c>
      <c r="C16" s="1472" t="s">
        <v>319</v>
      </c>
      <c r="D16" s="1473">
        <v>12</v>
      </c>
      <c r="E16" s="1472"/>
      <c r="F16" s="1472"/>
      <c r="G16" s="1472"/>
      <c r="H16" s="1474"/>
      <c r="I16" s="1476"/>
    </row>
    <row r="17" spans="1:9" s="1058" customFormat="1" ht="23.4" x14ac:dyDescent="0.3">
      <c r="A17" s="321"/>
      <c r="B17" s="1471">
        <f>IF(D17="","",RANK(D17,D$5:D$24)+COUNTIF(D$5:D17,D17)-1)</f>
        <v>7</v>
      </c>
      <c r="C17" s="1472" t="s">
        <v>320</v>
      </c>
      <c r="D17" s="1473">
        <v>13</v>
      </c>
      <c r="E17" s="1472"/>
      <c r="F17" s="1472"/>
      <c r="G17" s="1472"/>
      <c r="H17" s="1474"/>
      <c r="I17" s="1476"/>
    </row>
    <row r="18" spans="1:9" s="1058" customFormat="1" ht="23.4" x14ac:dyDescent="0.3">
      <c r="A18" s="321"/>
      <c r="B18" s="1471">
        <f>IF(D18="","",RANK(D18,D$5:D$24)+COUNTIF(D$5:D18,D18)-1)</f>
        <v>17</v>
      </c>
      <c r="C18" s="1472" t="s">
        <v>321</v>
      </c>
      <c r="D18" s="1473">
        <v>3</v>
      </c>
      <c r="E18" s="1472"/>
      <c r="F18" s="1472"/>
      <c r="G18" s="1472"/>
      <c r="H18" s="1474"/>
      <c r="I18" s="1475"/>
    </row>
    <row r="19" spans="1:9" s="1058" customFormat="1" ht="23.4" x14ac:dyDescent="0.3">
      <c r="A19" s="321"/>
      <c r="B19" s="1471">
        <f>IF(D19="","",RANK(D19,D$5:D$24)+COUNTIF(D$5:D19,D19)-1)</f>
        <v>4</v>
      </c>
      <c r="C19" s="1472" t="s">
        <v>322</v>
      </c>
      <c r="D19" s="1473">
        <v>45</v>
      </c>
      <c r="E19" s="1472"/>
      <c r="F19" s="1472"/>
      <c r="G19" s="1472"/>
      <c r="H19" s="1474"/>
      <c r="I19" s="1476"/>
    </row>
    <row r="20" spans="1:9" s="1058" customFormat="1" ht="23.4" x14ac:dyDescent="0.3">
      <c r="A20" s="321"/>
      <c r="B20" s="1471">
        <f>IF(D20="","",RANK(D20,D$5:D$24)+COUNTIF(D$5:D20,D20)-1)</f>
        <v>20</v>
      </c>
      <c r="C20" s="1472" t="s">
        <v>323</v>
      </c>
      <c r="D20" s="1473">
        <v>2</v>
      </c>
      <c r="E20" s="1472"/>
      <c r="F20" s="1472"/>
      <c r="G20" s="1472"/>
      <c r="H20" s="1474"/>
      <c r="I20" s="1475"/>
    </row>
    <row r="21" spans="1:9" s="1058" customFormat="1" ht="24" thickBot="1" x14ac:dyDescent="0.35">
      <c r="A21" s="321"/>
      <c r="B21" s="1471">
        <f>IF(D21="","",RANK(D21,D$5:D$24)+COUNTIF(D$5:D21,D21)-1)</f>
        <v>3</v>
      </c>
      <c r="C21" s="1472" t="s">
        <v>324</v>
      </c>
      <c r="D21" s="1473">
        <v>55</v>
      </c>
      <c r="E21" s="1472"/>
      <c r="F21" s="1472"/>
      <c r="G21" s="1472"/>
      <c r="H21" s="1474"/>
      <c r="I21" s="1477"/>
    </row>
    <row r="22" spans="1:9" s="1058" customFormat="1" ht="23.4" x14ac:dyDescent="0.3">
      <c r="A22" s="321"/>
      <c r="B22" s="1471">
        <f>IF(D22="","",RANK(D22,D$5:D$24)+COUNTIF(D$5:D22,D22)-1)</f>
        <v>1</v>
      </c>
      <c r="C22" s="1472" t="s">
        <v>325</v>
      </c>
      <c r="D22" s="1473">
        <v>86</v>
      </c>
      <c r="E22" s="1472"/>
      <c r="F22" s="1472"/>
      <c r="G22" s="1472"/>
      <c r="H22" s="1474"/>
      <c r="I22" s="1476"/>
    </row>
    <row r="23" spans="1:9" s="1058" customFormat="1" ht="23.4" x14ac:dyDescent="0.3">
      <c r="A23" s="321"/>
      <c r="B23" s="1471">
        <f>IF(D23="","",RANK(D23,D$5:D$24)+COUNTIF(D$5:D23,D23)-1)</f>
        <v>16</v>
      </c>
      <c r="C23" s="1472" t="s">
        <v>326</v>
      </c>
      <c r="D23" s="1473">
        <v>5</v>
      </c>
      <c r="E23" s="1472"/>
      <c r="F23" s="1472"/>
      <c r="G23" s="1472"/>
      <c r="H23" s="1474"/>
      <c r="I23" s="1475"/>
    </row>
    <row r="24" spans="1:9" s="1058" customFormat="1" ht="23.4" x14ac:dyDescent="0.3">
      <c r="A24" s="321"/>
      <c r="B24" s="1471">
        <f>IF(D24="","",RANK(D24,D$5:D$24)+COUNTIF(D$5:D24,D24)-1)</f>
        <v>18</v>
      </c>
      <c r="C24" s="1472" t="s">
        <v>374</v>
      </c>
      <c r="D24" s="1473">
        <v>3</v>
      </c>
      <c r="E24" s="1472"/>
      <c r="F24" s="1472"/>
      <c r="G24" s="1472"/>
      <c r="H24" s="1474"/>
      <c r="I24" s="1472"/>
    </row>
    <row r="25" spans="1:9" x14ac:dyDescent="0.3">
      <c r="A25" s="890"/>
      <c r="E25" s="292"/>
      <c r="F25" s="292"/>
      <c r="G25" s="292"/>
      <c r="H25" s="292"/>
    </row>
    <row r="26" spans="1:9" x14ac:dyDescent="0.3">
      <c r="A26" s="890"/>
      <c r="E26" s="292"/>
      <c r="F26" s="292"/>
      <c r="G26" s="292"/>
      <c r="H26" s="292"/>
    </row>
    <row r="27" spans="1:9" x14ac:dyDescent="0.3">
      <c r="A27" s="890"/>
      <c r="E27" s="292"/>
      <c r="F27" s="292"/>
      <c r="G27" s="292"/>
      <c r="H27" s="292"/>
    </row>
    <row r="28" spans="1:9" x14ac:dyDescent="0.3">
      <c r="A28" s="890"/>
      <c r="B28" s="1066" t="s">
        <v>0</v>
      </c>
      <c r="C28" s="1066" t="s">
        <v>1</v>
      </c>
      <c r="D28" s="1066" t="s">
        <v>2</v>
      </c>
      <c r="E28" s="1478" t="s">
        <v>3</v>
      </c>
      <c r="F28" s="1478"/>
      <c r="G28" s="1479"/>
      <c r="H28" s="1479"/>
    </row>
    <row r="29" spans="1:9" x14ac:dyDescent="0.3">
      <c r="A29" s="890"/>
      <c r="B29" s="1401" t="str">
        <f t="shared" ref="B29:B48" si="0">IF(D5="","",INDEX($B$5:$D$24,MATCH(D29,$B$5:$B$24,0),2))</f>
        <v>Reklamation 18</v>
      </c>
      <c r="C29" s="1401">
        <f t="shared" ref="C29:C48" si="1">IF(D5="","",INDEX($B$5:$D$24,MATCH(D29,$B$5:$B$24,0),3))</f>
        <v>86</v>
      </c>
      <c r="D29" s="1401">
        <v>1</v>
      </c>
      <c r="E29" s="1480">
        <f>IF(C29="","",C29/SUM($C$29:$C$48))</f>
        <v>0.21717171717171718</v>
      </c>
      <c r="F29" s="1480"/>
      <c r="G29" s="1481"/>
      <c r="H29" s="1481"/>
    </row>
    <row r="30" spans="1:9" x14ac:dyDescent="0.3">
      <c r="A30" s="890"/>
      <c r="B30" s="1401" t="str">
        <f t="shared" si="0"/>
        <v>Reklamation 8</v>
      </c>
      <c r="C30" s="1401">
        <f t="shared" si="1"/>
        <v>80</v>
      </c>
      <c r="D30" s="1401">
        <v>2</v>
      </c>
      <c r="E30" s="1480">
        <f t="shared" ref="E30:E48" si="2">IF(C30="","",(C30/SUM($C$29:$C$48)+E29))</f>
        <v>0.41919191919191923</v>
      </c>
      <c r="F30" s="1480"/>
      <c r="G30" s="1481"/>
      <c r="H30" s="1481"/>
    </row>
    <row r="31" spans="1:9" x14ac:dyDescent="0.3">
      <c r="A31" s="890"/>
      <c r="B31" s="1401" t="str">
        <f t="shared" si="0"/>
        <v>Reklamation 17</v>
      </c>
      <c r="C31" s="1401">
        <f t="shared" si="1"/>
        <v>55</v>
      </c>
      <c r="D31" s="1401">
        <v>3</v>
      </c>
      <c r="E31" s="1480">
        <f t="shared" si="2"/>
        <v>0.55808080808080818</v>
      </c>
      <c r="F31" s="1480"/>
      <c r="G31" s="1481"/>
      <c r="H31" s="1481"/>
    </row>
    <row r="32" spans="1:9" x14ac:dyDescent="0.3">
      <c r="A32" s="890"/>
      <c r="B32" s="1401" t="str">
        <f t="shared" si="0"/>
        <v>Reklamation 15</v>
      </c>
      <c r="C32" s="1401">
        <f t="shared" si="1"/>
        <v>45</v>
      </c>
      <c r="D32" s="1401">
        <v>4</v>
      </c>
      <c r="E32" s="1480">
        <f t="shared" si="2"/>
        <v>0.67171717171717182</v>
      </c>
      <c r="F32" s="1480"/>
      <c r="G32" s="1481"/>
      <c r="H32" s="1481"/>
    </row>
    <row r="33" spans="1:8" x14ac:dyDescent="0.3">
      <c r="A33" s="890"/>
      <c r="B33" s="1401" t="str">
        <f t="shared" si="0"/>
        <v>Reklamation 1</v>
      </c>
      <c r="C33" s="1401">
        <f t="shared" si="1"/>
        <v>15</v>
      </c>
      <c r="D33" s="1401">
        <v>5</v>
      </c>
      <c r="E33" s="1480">
        <f t="shared" si="2"/>
        <v>0.70959595959595967</v>
      </c>
      <c r="F33" s="1480"/>
      <c r="G33" s="1481"/>
      <c r="H33" s="1481"/>
    </row>
    <row r="34" spans="1:8" x14ac:dyDescent="0.3">
      <c r="A34" s="890"/>
      <c r="B34" s="1401" t="str">
        <f t="shared" si="0"/>
        <v>Reklamation 6</v>
      </c>
      <c r="C34" s="1401">
        <f t="shared" si="1"/>
        <v>15</v>
      </c>
      <c r="D34" s="1401">
        <v>6</v>
      </c>
      <c r="E34" s="1480">
        <f t="shared" si="2"/>
        <v>0.74747474747474751</v>
      </c>
      <c r="F34" s="1480"/>
      <c r="G34" s="1481"/>
      <c r="H34" s="1481"/>
    </row>
    <row r="35" spans="1:8" x14ac:dyDescent="0.3">
      <c r="A35" s="890"/>
      <c r="B35" s="1401" t="str">
        <f t="shared" si="0"/>
        <v>Reklamation 13</v>
      </c>
      <c r="C35" s="1401">
        <f t="shared" si="1"/>
        <v>13</v>
      </c>
      <c r="D35" s="1401">
        <v>7</v>
      </c>
      <c r="E35" s="1480">
        <f t="shared" si="2"/>
        <v>0.78030303030303039</v>
      </c>
      <c r="F35" s="1480"/>
      <c r="G35" s="1481"/>
      <c r="H35" s="1481"/>
    </row>
    <row r="36" spans="1:8" x14ac:dyDescent="0.3">
      <c r="A36" s="890"/>
      <c r="B36" s="1401" t="str">
        <f t="shared" si="0"/>
        <v>Reklamation 11</v>
      </c>
      <c r="C36" s="1401">
        <f t="shared" si="1"/>
        <v>12</v>
      </c>
      <c r="D36" s="1401">
        <v>8</v>
      </c>
      <c r="E36" s="1480">
        <f t="shared" si="2"/>
        <v>0.81060606060606066</v>
      </c>
      <c r="F36" s="1480"/>
      <c r="G36" s="1481"/>
      <c r="H36" s="1481"/>
    </row>
    <row r="37" spans="1:8" x14ac:dyDescent="0.3">
      <c r="A37" s="890"/>
      <c r="B37" s="1401" t="str">
        <f t="shared" si="0"/>
        <v>Reklamation 12</v>
      </c>
      <c r="C37" s="1401">
        <f t="shared" si="1"/>
        <v>12</v>
      </c>
      <c r="D37" s="1401">
        <v>9</v>
      </c>
      <c r="E37" s="1480">
        <f t="shared" si="2"/>
        <v>0.84090909090909094</v>
      </c>
      <c r="F37" s="1480"/>
      <c r="G37" s="1481"/>
      <c r="H37" s="1481"/>
    </row>
    <row r="38" spans="1:8" x14ac:dyDescent="0.3">
      <c r="A38" s="890"/>
      <c r="B38" s="1401" t="str">
        <f t="shared" si="0"/>
        <v>Reklamation 3</v>
      </c>
      <c r="C38" s="1401">
        <f t="shared" si="1"/>
        <v>10</v>
      </c>
      <c r="D38" s="1401">
        <v>10</v>
      </c>
      <c r="E38" s="1480">
        <f t="shared" si="2"/>
        <v>0.86616161616161624</v>
      </c>
      <c r="F38" s="1480"/>
      <c r="G38" s="1481"/>
      <c r="H38" s="1481"/>
    </row>
    <row r="39" spans="1:8" x14ac:dyDescent="0.3">
      <c r="A39" s="890"/>
      <c r="B39" s="1401" t="str">
        <f t="shared" si="0"/>
        <v>Reklamation 10</v>
      </c>
      <c r="C39" s="1401">
        <f t="shared" si="1"/>
        <v>10</v>
      </c>
      <c r="D39" s="1401">
        <v>11</v>
      </c>
      <c r="E39" s="1480">
        <f t="shared" si="2"/>
        <v>0.89141414141414155</v>
      </c>
      <c r="F39" s="1480"/>
      <c r="G39" s="1481"/>
      <c r="H39" s="1481"/>
    </row>
    <row r="40" spans="1:8" x14ac:dyDescent="0.3">
      <c r="A40" s="890"/>
      <c r="B40" s="1401" t="str">
        <f t="shared" si="0"/>
        <v>Reklamation 9</v>
      </c>
      <c r="C40" s="1401">
        <f t="shared" si="1"/>
        <v>9</v>
      </c>
      <c r="D40" s="1401">
        <v>12</v>
      </c>
      <c r="E40" s="1480">
        <f t="shared" si="2"/>
        <v>0.91414141414141425</v>
      </c>
      <c r="F40" s="1480"/>
      <c r="G40" s="1481"/>
      <c r="H40" s="1481"/>
    </row>
    <row r="41" spans="1:8" x14ac:dyDescent="0.3">
      <c r="A41" s="890"/>
      <c r="B41" s="1401" t="str">
        <f t="shared" si="0"/>
        <v>Reklamation 5</v>
      </c>
      <c r="C41" s="1401">
        <f t="shared" si="1"/>
        <v>7</v>
      </c>
      <c r="D41" s="1401">
        <v>13</v>
      </c>
      <c r="E41" s="1480">
        <f t="shared" si="2"/>
        <v>0.93181818181818188</v>
      </c>
      <c r="F41" s="1480"/>
      <c r="G41" s="1481"/>
      <c r="H41" s="1481"/>
    </row>
    <row r="42" spans="1:8" x14ac:dyDescent="0.3">
      <c r="A42" s="890"/>
      <c r="B42" s="1401" t="str">
        <f t="shared" si="0"/>
        <v>Reklamation 7</v>
      </c>
      <c r="C42" s="1401">
        <f t="shared" si="1"/>
        <v>7</v>
      </c>
      <c r="D42" s="1401">
        <v>14</v>
      </c>
      <c r="E42" s="1480">
        <f t="shared" si="2"/>
        <v>0.9494949494949495</v>
      </c>
      <c r="F42" s="1480"/>
      <c r="G42" s="1481"/>
      <c r="H42" s="1481"/>
    </row>
    <row r="43" spans="1:8" x14ac:dyDescent="0.3">
      <c r="A43" s="890"/>
      <c r="B43" s="1401" t="str">
        <f t="shared" si="0"/>
        <v>Reklamation 4</v>
      </c>
      <c r="C43" s="1401">
        <f t="shared" si="1"/>
        <v>5</v>
      </c>
      <c r="D43" s="1401">
        <v>15</v>
      </c>
      <c r="E43" s="1480">
        <f t="shared" si="2"/>
        <v>0.96212121212121215</v>
      </c>
      <c r="F43" s="1480"/>
      <c r="G43" s="1481"/>
      <c r="H43" s="1481"/>
    </row>
    <row r="44" spans="1:8" x14ac:dyDescent="0.3">
      <c r="A44" s="890"/>
      <c r="B44" s="1401" t="str">
        <f t="shared" si="0"/>
        <v>Reklamation 19</v>
      </c>
      <c r="C44" s="1401">
        <f t="shared" si="1"/>
        <v>5</v>
      </c>
      <c r="D44" s="1401">
        <v>16</v>
      </c>
      <c r="E44" s="1480">
        <f t="shared" si="2"/>
        <v>0.97474747474747481</v>
      </c>
      <c r="F44" s="1480"/>
      <c r="G44" s="1481"/>
      <c r="H44" s="1481"/>
    </row>
    <row r="45" spans="1:8" x14ac:dyDescent="0.3">
      <c r="A45" s="890"/>
      <c r="B45" s="1401" t="str">
        <f t="shared" si="0"/>
        <v>Reklamation 14</v>
      </c>
      <c r="C45" s="1401">
        <f t="shared" si="1"/>
        <v>3</v>
      </c>
      <c r="D45" s="1401">
        <v>17</v>
      </c>
      <c r="E45" s="1480">
        <f t="shared" si="2"/>
        <v>0.98232323232323238</v>
      </c>
      <c r="F45" s="1480"/>
      <c r="G45" s="1481"/>
      <c r="H45" s="1481"/>
    </row>
    <row r="46" spans="1:8" x14ac:dyDescent="0.3">
      <c r="A46" s="890"/>
      <c r="B46" s="1401" t="str">
        <f t="shared" si="0"/>
        <v>Reklamation 20</v>
      </c>
      <c r="C46" s="1401">
        <f t="shared" si="1"/>
        <v>3</v>
      </c>
      <c r="D46" s="1401">
        <v>18</v>
      </c>
      <c r="E46" s="1480">
        <f t="shared" si="2"/>
        <v>0.98989898989898994</v>
      </c>
      <c r="F46" s="1480"/>
      <c r="G46" s="1481"/>
      <c r="H46" s="1481"/>
    </row>
    <row r="47" spans="1:8" x14ac:dyDescent="0.3">
      <c r="A47" s="890"/>
      <c r="B47" s="1401" t="str">
        <f t="shared" si="0"/>
        <v>Reklamation 2</v>
      </c>
      <c r="C47" s="1401">
        <f t="shared" si="1"/>
        <v>2</v>
      </c>
      <c r="D47" s="1401">
        <v>19</v>
      </c>
      <c r="E47" s="1480">
        <f t="shared" si="2"/>
        <v>0.99494949494949503</v>
      </c>
      <c r="F47" s="1480"/>
      <c r="G47" s="1481"/>
      <c r="H47" s="1481"/>
    </row>
    <row r="48" spans="1:8" x14ac:dyDescent="0.3">
      <c r="A48" s="890"/>
      <c r="B48" s="1401" t="str">
        <f t="shared" si="0"/>
        <v>Reklamation 16</v>
      </c>
      <c r="C48" s="1401">
        <f t="shared" si="1"/>
        <v>2</v>
      </c>
      <c r="D48" s="1401">
        <v>20</v>
      </c>
      <c r="E48" s="1480">
        <f t="shared" si="2"/>
        <v>1</v>
      </c>
      <c r="F48" s="1480"/>
      <c r="G48" s="1481"/>
      <c r="H48" s="1481"/>
    </row>
    <row r="49" spans="1:8" x14ac:dyDescent="0.3">
      <c r="A49" s="890"/>
      <c r="E49" s="292"/>
      <c r="F49" s="292"/>
      <c r="G49" s="292"/>
      <c r="H49" s="292"/>
    </row>
    <row r="50" spans="1:8" x14ac:dyDescent="0.3">
      <c r="A50" s="890"/>
      <c r="E50" s="292"/>
      <c r="F50" s="292"/>
      <c r="G50" s="292"/>
      <c r="H50" s="292"/>
    </row>
    <row r="51" spans="1:8" x14ac:dyDescent="0.3">
      <c r="A51" s="890"/>
      <c r="E51" s="292"/>
      <c r="F51" s="292"/>
      <c r="G51" s="292"/>
      <c r="H51" s="292"/>
    </row>
    <row r="52" spans="1:8" x14ac:dyDescent="0.3">
      <c r="A52" s="890"/>
      <c r="E52" s="292"/>
      <c r="F52" s="292"/>
      <c r="G52" s="292"/>
      <c r="H52" s="292"/>
    </row>
    <row r="53" spans="1:8" x14ac:dyDescent="0.3">
      <c r="A53" s="890"/>
      <c r="E53" s="292"/>
      <c r="F53" s="292"/>
      <c r="G53" s="292"/>
      <c r="H53" s="292"/>
    </row>
    <row r="54" spans="1:8" x14ac:dyDescent="0.3">
      <c r="A54" s="890"/>
      <c r="E54" s="292"/>
      <c r="F54" s="292"/>
      <c r="G54" s="292"/>
      <c r="H54" s="292"/>
    </row>
    <row r="55" spans="1:8" x14ac:dyDescent="0.3">
      <c r="A55" s="890"/>
      <c r="E55" s="292"/>
      <c r="F55" s="292"/>
      <c r="G55" s="292"/>
      <c r="H55" s="292"/>
    </row>
    <row r="56" spans="1:8" x14ac:dyDescent="0.3">
      <c r="B56" s="208" t="s">
        <v>3953</v>
      </c>
    </row>
    <row r="57" spans="1:8" ht="0.9" customHeight="1" x14ac:dyDescent="0.3">
      <c r="A57" s="525"/>
    </row>
  </sheetData>
  <sheetProtection sheet="1" objects="1" scenarios="1" formatCells="0" formatColumns="0" formatRows="0" insertHyperlinks="0" selectLockedCells="1" sort="0" autoFilter="0"/>
  <conditionalFormatting sqref="B5:I24">
    <cfRule type="expression" dxfId="9" priority="3">
      <formula>MOD(ROW(XEZ1048558),2)=0</formula>
    </cfRule>
    <cfRule type="expression" dxfId="8" priority="4">
      <formula>MOD(ROW(XEZ1048559),2)=0</formula>
    </cfRule>
  </conditionalFormatting>
  <conditionalFormatting sqref="H5:H24">
    <cfRule type="iconSet" priority="1">
      <iconSet iconSet="5Rating">
        <cfvo type="percent" val="0"/>
        <cfvo type="num" val="2"/>
        <cfvo type="num" val="5"/>
        <cfvo type="num" val="7"/>
        <cfvo type="num" val="9"/>
      </iconSet>
    </cfRule>
  </conditionalFormatting>
  <dataValidations count="2">
    <dataValidation type="list" allowBlank="1" showInputMessage="1" showErrorMessage="1" sqref="H5:H24" xr:uid="{00000000-0002-0000-4C00-000000000000}">
      <formula1>"1,2,3,4,5,6,7,8,9,10"</formula1>
    </dataValidation>
    <dataValidation type="list" allowBlank="1" showInputMessage="1" showErrorMessage="1" sqref="I5:I21" xr:uid="{00000000-0002-0000-4C00-000001000000}">
      <formula1>"1,2,3"</formula1>
    </dataValidation>
  </dataValidations>
  <pageMargins left="0.25" right="0.25" top="0.75" bottom="0.75" header="0.3" footer="0.3"/>
  <pageSetup paperSize="8" scale="90" orientation="portrait" horizontalDpi="1200" verticalDpi="1200" r:id="rId1"/>
  <headerFooter alignWithMargins="0">
    <oddFooter>&amp;L&amp;8&amp;K00-049(c)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 id="{1FF8D9B6-1672-4C0D-88E8-C2E6BDE08FF8}">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I5:I24</xm:sqref>
        </x14:conditionalFormatting>
      </x14:conditionalFormattings>
    </ext>
  </extLst>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Menu">
    <tabColor theme="9" tint="-0.499984740745262"/>
    <pageSetUpPr fitToPage="1"/>
  </sheetPr>
  <dimension ref="A1:S103"/>
  <sheetViews>
    <sheetView showGridLines="0" zoomScaleNormal="100" workbookViewId="0">
      <pane ySplit="1" topLeftCell="A2" activePane="bottomLeft" state="frozen"/>
      <selection activeCell="G1" sqref="G1"/>
      <selection pane="bottomLeft"/>
    </sheetView>
  </sheetViews>
  <sheetFormatPr baseColWidth="10" defaultColWidth="11.44140625" defaultRowHeight="14.4" x14ac:dyDescent="0.3"/>
  <cols>
    <col min="1" max="1" width="7" style="1489" customWidth="1"/>
    <col min="2" max="4" width="11.44140625" style="1489"/>
    <col min="5" max="5" width="11.44140625" style="1489" customWidth="1"/>
    <col min="6" max="9" width="11.44140625" style="1489"/>
    <col min="10" max="10" width="7.44140625" style="1489" customWidth="1"/>
    <col min="11" max="11" width="11.6640625" style="1489" customWidth="1"/>
    <col min="12" max="12" width="4.109375" style="1489" customWidth="1"/>
    <col min="13" max="13" width="11.44140625" style="1489"/>
    <col min="14" max="19" width="2.88671875" style="1489" customWidth="1"/>
    <col min="20" max="16384" width="11.44140625" style="1489"/>
  </cols>
  <sheetData>
    <row r="1" spans="1:19" s="1482" customFormat="1" ht="44.25" customHeight="1" x14ac:dyDescent="0.3">
      <c r="B1" s="1483" t="str">
        <f ca="1">' '!A361</f>
        <v>C O N D U I T E   I N T É G R A L E</v>
      </c>
      <c r="C1" s="1483"/>
      <c r="D1" s="1483"/>
      <c r="E1" s="1483"/>
      <c r="F1" s="1483"/>
      <c r="G1" s="1483"/>
      <c r="H1" s="1483"/>
      <c r="I1" s="1484"/>
      <c r="J1" s="233"/>
      <c r="L1" s="1485"/>
      <c r="M1" s="1486"/>
      <c r="N1" s="1486"/>
      <c r="O1" s="1486"/>
      <c r="P1" s="1486"/>
      <c r="Q1" s="1486"/>
      <c r="R1" s="1486"/>
      <c r="S1" s="1486"/>
    </row>
    <row r="2" spans="1:19" ht="22.5" customHeight="1" x14ac:dyDescent="0.3">
      <c r="A2" s="1487"/>
      <c r="B2" s="1488"/>
    </row>
    <row r="3" spans="1:19" x14ac:dyDescent="0.3">
      <c r="A3" s="247" t="s">
        <v>932</v>
      </c>
    </row>
    <row r="5" spans="1:19" ht="12.75" customHeight="1" x14ac:dyDescent="0.3"/>
    <row r="6" spans="1:19" ht="6" customHeight="1" x14ac:dyDescent="0.3"/>
    <row r="10" spans="1:19" x14ac:dyDescent="0.3">
      <c r="P10" s="1780"/>
    </row>
    <row r="11" spans="1:19" x14ac:dyDescent="0.3">
      <c r="P11" s="1780"/>
    </row>
    <row r="14" spans="1:19" x14ac:dyDescent="0.3">
      <c r="P14" s="1490"/>
    </row>
    <row r="39" spans="2:3" x14ac:dyDescent="0.3">
      <c r="B39" s="208" t="s">
        <v>3953</v>
      </c>
      <c r="C39" s="1491"/>
    </row>
    <row r="88" spans="1:2" x14ac:dyDescent="0.3">
      <c r="B88" s="1492"/>
    </row>
    <row r="92" spans="1:2" x14ac:dyDescent="0.3">
      <c r="B92" s="1492"/>
    </row>
    <row r="95" spans="1:2" x14ac:dyDescent="0.3">
      <c r="A95" s="1489" t="s">
        <v>933</v>
      </c>
    </row>
    <row r="103" spans="4:4" ht="15.6" x14ac:dyDescent="0.3">
      <c r="D103" s="1493"/>
    </row>
  </sheetData>
  <sheetProtection sheet="1" objects="1" scenarios="1" formatCells="0" formatColumns="0" formatRows="0" insertHyperlinks="0" selectLockedCells="1" sort="0" autoFilter="0" selectUnlockedCells="1"/>
  <mergeCells count="1">
    <mergeCell ref="P10:P11"/>
  </mergeCells>
  <hyperlinks>
    <hyperlink ref="A3" location="x!A5" display="x!A5" xr:uid="{00000000-0004-0000-4D00-000000000000}"/>
  </hyperlinks>
  <pageMargins left="0.23622047244094491" right="0.23622047244094491" top="0.74803149606299213" bottom="0.74803149606299213" header="0.31496062992125984" footer="0.31496062992125984"/>
  <pageSetup paperSize="9" scale="83" orientation="portrait" r:id="rId1"/>
  <headerFooter>
    <oddFooter>&amp;L&amp;8&amp;K00-049(c) S.Imboden&amp;R&amp;8&amp;K00-049Seite &amp;P von &amp;N</oddFooter>
  </headerFooter>
  <drawing r:id="rId2"/>
  <legacyDrawing r:id="rId3"/>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Tabelle42">
    <tabColor theme="9" tint="-0.249977111117893"/>
  </sheetPr>
  <dimension ref="A1:O9"/>
  <sheetViews>
    <sheetView showGridLines="0" zoomScaleNormal="100" workbookViewId="0">
      <pane xSplit="2" ySplit="3" topLeftCell="C4" activePane="bottomRight" state="frozen"/>
      <selection activeCell="G1" sqref="G1"/>
      <selection pane="topRight" activeCell="G1" sqref="G1"/>
      <selection pane="bottomLeft" activeCell="G1" sqref="G1"/>
      <selection pane="bottomRight" activeCell="A2" sqref="A2"/>
    </sheetView>
  </sheetViews>
  <sheetFormatPr baseColWidth="10" defaultColWidth="11.44140625" defaultRowHeight="14.4" x14ac:dyDescent="0.3"/>
  <cols>
    <col min="1" max="1" width="10.5546875" style="1504" customWidth="1"/>
    <col min="2" max="2" width="6.33203125" style="1504" customWidth="1"/>
    <col min="3" max="3" width="37.6640625" style="1504" customWidth="1"/>
    <col min="4" max="4" width="16.109375" style="1504" bestFit="1" customWidth="1"/>
    <col min="5" max="5" width="15.88671875" style="1504" customWidth="1"/>
    <col min="6" max="6" width="0.88671875" style="1504" customWidth="1"/>
    <col min="7" max="8" width="17.33203125" style="1504" customWidth="1"/>
    <col min="9" max="9" width="18.33203125" style="1504" customWidth="1"/>
    <col min="10" max="10" width="17.5546875" style="1504" customWidth="1"/>
    <col min="11" max="11" width="12.44140625" style="1504" customWidth="1"/>
    <col min="12" max="12" width="13.109375" style="1504" bestFit="1" customWidth="1"/>
    <col min="13" max="13" width="9.6640625" style="1504" bestFit="1" customWidth="1"/>
    <col min="14" max="14" width="0.6640625" style="1504" customWidth="1"/>
    <col min="15" max="15" width="18.33203125" style="1504" customWidth="1"/>
    <col min="16" max="16384" width="11.44140625" style="1504"/>
  </cols>
  <sheetData>
    <row r="1" spans="1:15" s="292" customFormat="1" ht="44.25" customHeight="1" x14ac:dyDescent="0.3">
      <c r="B1" s="1494"/>
      <c r="C1" s="1494"/>
      <c r="D1" s="1494"/>
      <c r="E1" s="1494"/>
      <c r="F1" s="1494"/>
      <c r="G1" s="1495"/>
      <c r="H1" s="1495"/>
      <c r="I1" s="1495"/>
      <c r="J1" s="1495"/>
      <c r="K1" s="1494"/>
      <c r="L1" s="1494"/>
      <c r="M1" s="1494"/>
      <c r="N1" s="1495"/>
      <c r="O1" s="1496"/>
    </row>
    <row r="2" spans="1:15" s="285" customFormat="1" ht="38.4" customHeight="1" x14ac:dyDescent="0.3">
      <c r="A2" s="1497"/>
      <c r="B2" s="1497"/>
      <c r="C2" s="1498" t="str">
        <f ca="1">' '!A282</f>
        <v>Leadership</v>
      </c>
      <c r="D2" s="1499"/>
      <c r="E2" s="1500"/>
      <c r="F2" s="1781"/>
      <c r="G2" s="1781"/>
      <c r="H2" s="1781"/>
      <c r="I2" s="1781"/>
      <c r="J2" s="1781"/>
      <c r="K2" s="1501"/>
      <c r="L2" s="1500"/>
      <c r="M2" s="1502"/>
      <c r="N2" s="1503"/>
      <c r="O2" s="1503"/>
    </row>
    <row r="3" spans="1:15" ht="9" customHeight="1" x14ac:dyDescent="0.3">
      <c r="B3" s="1505"/>
    </row>
    <row r="4" spans="1:15" ht="233.25" customHeight="1" x14ac:dyDescent="0.3">
      <c r="B4" s="1506" t="str">
        <f ca="1">' '!A283</f>
        <v>Direction</v>
      </c>
      <c r="C4" s="1507"/>
      <c r="D4" s="1507"/>
      <c r="E4" s="1507"/>
      <c r="F4" s="1507"/>
      <c r="G4" s="1507"/>
      <c r="H4" s="1507"/>
      <c r="I4" s="1507"/>
      <c r="J4" s="1507"/>
      <c r="K4" s="1507"/>
      <c r="L4" s="1507"/>
      <c r="M4" s="1507"/>
      <c r="N4" s="1507"/>
      <c r="O4" s="1507"/>
    </row>
    <row r="5" spans="1:15" ht="138" customHeight="1" x14ac:dyDescent="0.3">
      <c r="B5" s="1506" t="str">
        <f ca="1">' '!A284</f>
        <v>Chef de projet</v>
      </c>
      <c r="C5" s="1507"/>
      <c r="D5" s="1507"/>
      <c r="E5" s="1507"/>
      <c r="F5" s="1507"/>
      <c r="G5" s="1507"/>
      <c r="H5" s="1507"/>
      <c r="I5" s="1507"/>
      <c r="J5" s="1507"/>
      <c r="K5" s="1507"/>
      <c r="L5" s="1507"/>
      <c r="M5" s="1507"/>
      <c r="N5" s="1507"/>
      <c r="O5" s="1507"/>
    </row>
    <row r="6" spans="1:15" ht="128.25" customHeight="1" x14ac:dyDescent="0.3">
      <c r="B6" s="1506" t="str">
        <f ca="1">' '!A285</f>
        <v>Coordinateur Cockpit</v>
      </c>
      <c r="C6" s="1507"/>
      <c r="D6" s="1507"/>
      <c r="E6" s="1507"/>
      <c r="F6" s="1507"/>
      <c r="G6" s="1507"/>
      <c r="H6" s="1507"/>
      <c r="I6" s="1507"/>
      <c r="J6" s="1507"/>
      <c r="K6" s="1507"/>
      <c r="L6" s="1507"/>
      <c r="M6" s="1507"/>
      <c r="N6" s="1507"/>
      <c r="O6" s="1507"/>
    </row>
    <row r="7" spans="1:15" ht="177" customHeight="1" x14ac:dyDescent="0.3">
      <c r="B7" s="1506" t="str">
        <f ca="1">' '!A341</f>
        <v>Responsable 
qualité</v>
      </c>
      <c r="C7" s="1507"/>
      <c r="D7" s="1507"/>
      <c r="E7" s="1507"/>
      <c r="F7" s="1507"/>
      <c r="G7" s="1507"/>
      <c r="H7" s="1507"/>
      <c r="I7" s="1507"/>
      <c r="J7" s="1507"/>
      <c r="K7" s="1507"/>
      <c r="L7" s="1507"/>
      <c r="M7" s="1507"/>
      <c r="N7" s="1507"/>
      <c r="O7" s="1507"/>
    </row>
    <row r="8" spans="1:15" ht="13.5" customHeight="1" x14ac:dyDescent="0.3">
      <c r="B8" s="208" t="s">
        <v>3953</v>
      </c>
    </row>
    <row r="9" spans="1:15" ht="23.25" customHeight="1" x14ac:dyDescent="0.3">
      <c r="B9" s="1508"/>
      <c r="C9" s="1508"/>
      <c r="D9" s="1509"/>
      <c r="E9" s="1510"/>
    </row>
  </sheetData>
  <sheetProtection sheet="1" objects="1" scenarios="1" formatCells="0" formatColumns="0" formatRows="0" insertHyperlinks="0" selectLockedCells="1" sort="0" autoFilter="0"/>
  <mergeCells count="1">
    <mergeCell ref="F2:J2"/>
  </mergeCells>
  <conditionalFormatting sqref="B4:N7">
    <cfRule type="expression" dxfId="7" priority="1">
      <formula>MOD(ROW(A2),2)=0</formula>
    </cfRule>
  </conditionalFormatting>
  <conditionalFormatting sqref="O4:O7">
    <cfRule type="expression" dxfId="6" priority="2">
      <formula>MOD(ROW(M2),2)=0</formula>
    </cfRule>
  </conditionalFormatting>
  <dataValidations count="1">
    <dataValidation showInputMessage="1" showErrorMessage="1" sqref="G6:G7" xr:uid="{00000000-0002-0000-4E00-000000000000}"/>
  </dataValidations>
  <printOptions horizontalCentered="1"/>
  <pageMargins left="0.23622047244094491" right="0.23622047244094491" top="0.74803149606299213" bottom="0.74803149606299213" header="0" footer="0.31496062992125984"/>
  <pageSetup paperSize="8" orientation="landscape" r:id="rId1"/>
  <headerFooter>
    <oddFooter>&amp;L&amp;8&amp;K00-048(c) S.Imboden&amp;R&amp;8&amp;K00-048Seite &amp;P von &amp;N</oddFooter>
  </headerFooter>
  <drawing r:id="rId2"/>
  <legacyDrawing r:id="rId3"/>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Tabelle151">
    <tabColor theme="9" tint="0.59999389629810485"/>
  </sheetPr>
  <dimension ref="A1:N30"/>
  <sheetViews>
    <sheetView showGridLines="0" zoomScaleNormal="100" workbookViewId="0">
      <selection activeCell="A2" sqref="A2"/>
    </sheetView>
  </sheetViews>
  <sheetFormatPr baseColWidth="10" defaultColWidth="11.44140625" defaultRowHeight="14.4" x14ac:dyDescent="0.3"/>
  <cols>
    <col min="1" max="1" width="7" style="321" customWidth="1"/>
    <col min="2" max="2" width="8.88671875" style="292" customWidth="1"/>
    <col min="3" max="3" width="23.109375" style="292" customWidth="1"/>
    <col min="4" max="4" width="10.109375" style="292" bestFit="1" customWidth="1"/>
    <col min="5" max="5" width="12.33203125" style="1066" bestFit="1" customWidth="1"/>
    <col min="6" max="6" width="9.109375" style="1066" customWidth="1"/>
    <col min="7" max="7" width="12.44140625" style="1066" bestFit="1" customWidth="1"/>
    <col min="8" max="8" width="10.44140625" style="1478" bestFit="1" customWidth="1"/>
    <col min="9" max="13" width="9.109375" style="1066" customWidth="1"/>
    <col min="14" max="14" width="7.88671875" style="1066" customWidth="1"/>
    <col min="15" max="256" width="9.109375" style="292" customWidth="1"/>
    <col min="257" max="16384" width="11.44140625" style="292"/>
  </cols>
  <sheetData>
    <row r="1" spans="1:14" s="320" customFormat="1" ht="44.25" customHeight="1" x14ac:dyDescent="0.3">
      <c r="A1" s="546"/>
      <c r="B1" s="318" t="str">
        <f ca="1">' '!A164</f>
        <v>D I A G R A M M E   D E   P A R E T O</v>
      </c>
      <c r="C1" s="318"/>
      <c r="D1" s="318"/>
      <c r="E1" s="1043"/>
      <c r="F1" s="1043"/>
      <c r="G1" s="1043"/>
      <c r="H1" s="1043"/>
      <c r="I1" s="1511"/>
      <c r="J1" s="1511"/>
      <c r="K1" s="1511"/>
      <c r="L1" s="1511"/>
      <c r="M1" s="1511"/>
      <c r="N1" s="1512"/>
    </row>
    <row r="2" spans="1:14" s="890" customFormat="1" ht="14.25" customHeight="1" x14ac:dyDescent="0.3">
      <c r="A2" s="321"/>
      <c r="C2" s="1513"/>
      <c r="E2" s="820"/>
      <c r="F2" s="820"/>
      <c r="G2" s="820"/>
      <c r="H2" s="820"/>
      <c r="I2" s="820"/>
      <c r="J2" s="820"/>
      <c r="K2" s="820"/>
      <c r="L2" s="820"/>
      <c r="M2" s="820"/>
      <c r="N2" s="820"/>
    </row>
    <row r="3" spans="1:14" s="890" customFormat="1" ht="14.25" customHeight="1" x14ac:dyDescent="0.3">
      <c r="A3" s="247"/>
      <c r="C3" s="1513"/>
      <c r="E3" s="820"/>
      <c r="F3" s="820"/>
      <c r="G3" s="820"/>
      <c r="H3" s="820"/>
      <c r="I3" s="820"/>
      <c r="J3" s="820"/>
      <c r="K3" s="820"/>
      <c r="L3" s="820"/>
      <c r="M3" s="820"/>
      <c r="N3" s="820"/>
    </row>
    <row r="4" spans="1:14" s="890" customFormat="1" ht="14.25" customHeight="1" x14ac:dyDescent="0.3">
      <c r="A4" s="321"/>
      <c r="C4" s="1513"/>
      <c r="E4" s="820"/>
      <c r="F4" s="820"/>
      <c r="G4" s="820"/>
      <c r="H4" s="820"/>
      <c r="I4" s="820"/>
      <c r="J4" s="820"/>
      <c r="K4" s="820"/>
      <c r="L4" s="820"/>
      <c r="M4" s="820"/>
      <c r="N4" s="820"/>
    </row>
    <row r="5" spans="1:14" s="344" customFormat="1" ht="10.5" customHeight="1" thickBot="1" x14ac:dyDescent="0.35">
      <c r="A5" s="321"/>
      <c r="B5" s="1046"/>
      <c r="D5" s="890"/>
      <c r="E5" s="961"/>
      <c r="F5" s="961"/>
      <c r="G5" s="961"/>
      <c r="H5" s="961"/>
      <c r="I5" s="961"/>
      <c r="J5" s="961"/>
      <c r="K5" s="961"/>
      <c r="L5" s="961"/>
      <c r="M5" s="961"/>
      <c r="N5" s="961"/>
    </row>
    <row r="6" spans="1:14" ht="28.5" customHeight="1" x14ac:dyDescent="0.3">
      <c r="B6" s="1514" t="str">
        <f ca="1">' '!A165</f>
        <v>Ranking</v>
      </c>
      <c r="C6" s="1514" t="str">
        <f ca="1">' '!A166</f>
        <v>Raisons du problème</v>
      </c>
      <c r="D6" s="1514" t="str">
        <f ca="1">' '!A167</f>
        <v>Fré-quence</v>
      </c>
      <c r="E6" s="1066" t="s">
        <v>0</v>
      </c>
      <c r="F6" s="1066" t="s">
        <v>1</v>
      </c>
      <c r="G6" s="1066" t="s">
        <v>2</v>
      </c>
      <c r="H6" s="1478" t="s">
        <v>3</v>
      </c>
    </row>
    <row r="7" spans="1:14" s="1058" customFormat="1" x14ac:dyDescent="0.3">
      <c r="A7" s="321"/>
      <c r="B7" s="1471">
        <f>IF(D7="","",RANK(D7,D$7:D$26)+COUNTIF(D$7:D7,D7)-1)</f>
        <v>11</v>
      </c>
      <c r="C7" s="1472" t="s">
        <v>4</v>
      </c>
      <c r="D7" s="1473">
        <v>10</v>
      </c>
      <c r="E7" s="1401" t="str">
        <f t="shared" ref="E7:E26" si="0">IF(D7="","",INDEX($B$7:$D$26,MATCH(G7,$B$7:$B$26,0),2))</f>
        <v>Reason 20</v>
      </c>
      <c r="F7" s="1401">
        <f t="shared" ref="F7:F26" si="1">IF(D7="","",INDEX($B$7:$D$26,MATCH(G7,$B$7:$B$26,0),3))</f>
        <v>21</v>
      </c>
      <c r="G7" s="1401">
        <v>1</v>
      </c>
      <c r="H7" s="1480">
        <f>IF(F7="","",F7/SUM($F$7:$F$26))</f>
        <v>9.5454545454545459E-2</v>
      </c>
      <c r="I7" s="1401"/>
      <c r="J7" s="1401"/>
      <c r="K7" s="1401"/>
      <c r="L7" s="1401"/>
      <c r="M7" s="1401"/>
      <c r="N7" s="1401"/>
    </row>
    <row r="8" spans="1:14" s="1058" customFormat="1" x14ac:dyDescent="0.3">
      <c r="A8" s="321"/>
      <c r="B8" s="1471">
        <f>IF(D8="","",RANK(D8,D$7:D$26)+COUNTIF(D$7:D8,D8)-1)</f>
        <v>20</v>
      </c>
      <c r="C8" s="1472" t="s">
        <v>222</v>
      </c>
      <c r="D8" s="1473">
        <v>2</v>
      </c>
      <c r="E8" s="1401" t="str">
        <f t="shared" si="0"/>
        <v>Reason 19</v>
      </c>
      <c r="F8" s="1401">
        <f t="shared" si="1"/>
        <v>19</v>
      </c>
      <c r="G8" s="1401">
        <v>2</v>
      </c>
      <c r="H8" s="1480">
        <f t="shared" ref="H8:H26" si="2">IF(F8="","",(F8/SUM($F$7:$F$26)+H7))</f>
        <v>0.18181818181818182</v>
      </c>
      <c r="I8" s="1401"/>
      <c r="J8" s="1401"/>
      <c r="K8" s="1401"/>
      <c r="L8" s="1401"/>
      <c r="M8" s="1401"/>
      <c r="N8" s="1401"/>
    </row>
    <row r="9" spans="1:14" s="1058" customFormat="1" x14ac:dyDescent="0.3">
      <c r="A9" s="321"/>
      <c r="B9" s="1471">
        <f>IF(D9="","",RANK(D9,D$7:D$26)+COUNTIF(D$7:D9,D9)-1)</f>
        <v>19</v>
      </c>
      <c r="C9" s="1472" t="s">
        <v>223</v>
      </c>
      <c r="D9" s="1473">
        <v>3</v>
      </c>
      <c r="E9" s="1401" t="str">
        <f t="shared" si="0"/>
        <v>Reason 18</v>
      </c>
      <c r="F9" s="1401">
        <f t="shared" si="1"/>
        <v>18</v>
      </c>
      <c r="G9" s="1401">
        <v>3</v>
      </c>
      <c r="H9" s="1480">
        <f t="shared" si="2"/>
        <v>0.26363636363636367</v>
      </c>
      <c r="I9" s="1401"/>
      <c r="J9" s="1401"/>
      <c r="K9" s="1401"/>
      <c r="L9" s="1401"/>
      <c r="M9" s="1401"/>
      <c r="N9" s="1401"/>
    </row>
    <row r="10" spans="1:14" s="1058" customFormat="1" x14ac:dyDescent="0.3">
      <c r="A10" s="321"/>
      <c r="B10" s="1471">
        <f>IF(D10="","",RANK(D10,D$7:D$26)+COUNTIF(D$7:D10,D10)-1)</f>
        <v>18</v>
      </c>
      <c r="C10" s="1472" t="s">
        <v>224</v>
      </c>
      <c r="D10" s="1473">
        <v>4</v>
      </c>
      <c r="E10" s="1401" t="str">
        <f t="shared" si="0"/>
        <v>Reason 17</v>
      </c>
      <c r="F10" s="1401">
        <f t="shared" si="1"/>
        <v>17</v>
      </c>
      <c r="G10" s="1401">
        <v>4</v>
      </c>
      <c r="H10" s="1480">
        <f t="shared" si="2"/>
        <v>0.34090909090909094</v>
      </c>
      <c r="I10" s="1401"/>
      <c r="J10" s="1401"/>
      <c r="K10" s="1401"/>
      <c r="L10" s="1401"/>
      <c r="M10" s="1401"/>
      <c r="N10" s="1401"/>
    </row>
    <row r="11" spans="1:14" s="1058" customFormat="1" x14ac:dyDescent="0.3">
      <c r="A11" s="321"/>
      <c r="B11" s="1471">
        <f>IF(D11="","",RANK(D11,D$7:D$26)+COUNTIF(D$7:D11,D11)-1)</f>
        <v>17</v>
      </c>
      <c r="C11" s="1472" t="s">
        <v>225</v>
      </c>
      <c r="D11" s="1473">
        <v>5</v>
      </c>
      <c r="E11" s="1401" t="str">
        <f t="shared" si="0"/>
        <v>Reason 16</v>
      </c>
      <c r="F11" s="1401">
        <f t="shared" si="1"/>
        <v>16</v>
      </c>
      <c r="G11" s="1401">
        <v>5</v>
      </c>
      <c r="H11" s="1480">
        <f t="shared" si="2"/>
        <v>0.41363636363636369</v>
      </c>
      <c r="I11" s="1401"/>
      <c r="J11" s="1401"/>
      <c r="K11" s="1401"/>
      <c r="L11" s="1401"/>
      <c r="M11" s="1401"/>
      <c r="N11" s="1401"/>
    </row>
    <row r="12" spans="1:14" s="1058" customFormat="1" x14ac:dyDescent="0.3">
      <c r="A12" s="321"/>
      <c r="B12" s="1471">
        <f>IF(D12="","",RANK(D12,D$7:D$26)+COUNTIF(D$7:D12,D12)-1)</f>
        <v>16</v>
      </c>
      <c r="C12" s="1472" t="s">
        <v>226</v>
      </c>
      <c r="D12" s="1473">
        <v>6</v>
      </c>
      <c r="E12" s="1401" t="str">
        <f t="shared" si="0"/>
        <v>Reason 15</v>
      </c>
      <c r="F12" s="1401">
        <f t="shared" si="1"/>
        <v>15</v>
      </c>
      <c r="G12" s="1401">
        <v>6</v>
      </c>
      <c r="H12" s="1480">
        <f t="shared" si="2"/>
        <v>0.48181818181818187</v>
      </c>
      <c r="I12" s="1401"/>
      <c r="J12" s="1401"/>
      <c r="K12" s="1401"/>
      <c r="L12" s="1401"/>
      <c r="M12" s="1401"/>
      <c r="N12" s="1401"/>
    </row>
    <row r="13" spans="1:14" s="1058" customFormat="1" x14ac:dyDescent="0.3">
      <c r="A13" s="321"/>
      <c r="B13" s="1471">
        <f>IF(D13="","",RANK(D13,D$7:D$26)+COUNTIF(D$7:D13,D13)-1)</f>
        <v>15</v>
      </c>
      <c r="C13" s="1472" t="s">
        <v>227</v>
      </c>
      <c r="D13" s="1473">
        <v>7</v>
      </c>
      <c r="E13" s="1401" t="str">
        <f t="shared" si="0"/>
        <v>Reason 14</v>
      </c>
      <c r="F13" s="1401">
        <f t="shared" si="1"/>
        <v>14</v>
      </c>
      <c r="G13" s="1401">
        <v>7</v>
      </c>
      <c r="H13" s="1480">
        <f t="shared" si="2"/>
        <v>0.54545454545454553</v>
      </c>
      <c r="I13" s="1401"/>
      <c r="J13" s="1401"/>
      <c r="K13" s="1401"/>
      <c r="L13" s="1401"/>
      <c r="M13" s="1401"/>
      <c r="N13" s="1401"/>
    </row>
    <row r="14" spans="1:14" s="1058" customFormat="1" x14ac:dyDescent="0.3">
      <c r="A14" s="321"/>
      <c r="B14" s="1471">
        <f>IF(D14="","",RANK(D14,D$7:D$26)+COUNTIF(D$7:D14,D14)-1)</f>
        <v>14</v>
      </c>
      <c r="C14" s="1472" t="s">
        <v>228</v>
      </c>
      <c r="D14" s="1473">
        <v>8</v>
      </c>
      <c r="E14" s="1401" t="str">
        <f t="shared" si="0"/>
        <v>Reason 13</v>
      </c>
      <c r="F14" s="1401">
        <f t="shared" si="1"/>
        <v>13</v>
      </c>
      <c r="G14" s="1401">
        <v>8</v>
      </c>
      <c r="H14" s="1480">
        <f t="shared" si="2"/>
        <v>0.60454545454545461</v>
      </c>
      <c r="I14" s="1401"/>
      <c r="J14" s="1401"/>
      <c r="K14" s="1401"/>
      <c r="L14" s="1401"/>
      <c r="M14" s="1401"/>
      <c r="N14" s="1401"/>
    </row>
    <row r="15" spans="1:14" s="1058" customFormat="1" x14ac:dyDescent="0.3">
      <c r="A15" s="321"/>
      <c r="B15" s="1471">
        <f>IF(D15="","",RANK(D15,D$7:D$26)+COUNTIF(D$7:D15,D15)-1)</f>
        <v>13</v>
      </c>
      <c r="C15" s="1472" t="s">
        <v>229</v>
      </c>
      <c r="D15" s="1473">
        <v>9</v>
      </c>
      <c r="E15" s="1401" t="str">
        <f t="shared" si="0"/>
        <v>Reason 12</v>
      </c>
      <c r="F15" s="1401">
        <f t="shared" si="1"/>
        <v>12</v>
      </c>
      <c r="G15" s="1401">
        <v>9</v>
      </c>
      <c r="H15" s="1480">
        <f t="shared" si="2"/>
        <v>0.65909090909090917</v>
      </c>
      <c r="I15" s="1401"/>
      <c r="J15" s="1401"/>
      <c r="K15" s="1401"/>
      <c r="L15" s="1401"/>
      <c r="M15" s="1401"/>
      <c r="N15" s="1401"/>
    </row>
    <row r="16" spans="1:14" s="1058" customFormat="1" x14ac:dyDescent="0.3">
      <c r="A16" s="321"/>
      <c r="B16" s="1471">
        <f>IF(D16="","",RANK(D16,D$7:D$26)+COUNTIF(D$7:D16,D16)-1)</f>
        <v>12</v>
      </c>
      <c r="C16" s="1472" t="s">
        <v>230</v>
      </c>
      <c r="D16" s="1473">
        <v>10</v>
      </c>
      <c r="E16" s="1401" t="str">
        <f t="shared" si="0"/>
        <v>Reason 11</v>
      </c>
      <c r="F16" s="1401">
        <f t="shared" si="1"/>
        <v>11</v>
      </c>
      <c r="G16" s="1401">
        <v>10</v>
      </c>
      <c r="H16" s="1480">
        <f t="shared" si="2"/>
        <v>0.70909090909090922</v>
      </c>
      <c r="I16" s="1401"/>
      <c r="J16" s="1401"/>
      <c r="K16" s="1401"/>
      <c r="L16" s="1401"/>
      <c r="M16" s="1401"/>
      <c r="N16" s="1401"/>
    </row>
    <row r="17" spans="1:14" s="1058" customFormat="1" x14ac:dyDescent="0.3">
      <c r="A17" s="321"/>
      <c r="B17" s="1471">
        <f>IF(D17="","",RANK(D17,D$7:D$26)+COUNTIF(D$7:D17,D17)-1)</f>
        <v>10</v>
      </c>
      <c r="C17" s="1472" t="s">
        <v>231</v>
      </c>
      <c r="D17" s="1473">
        <v>11</v>
      </c>
      <c r="E17" s="1401" t="str">
        <f t="shared" si="0"/>
        <v>Reason 1</v>
      </c>
      <c r="F17" s="1401">
        <f t="shared" si="1"/>
        <v>10</v>
      </c>
      <c r="G17" s="1401">
        <v>11</v>
      </c>
      <c r="H17" s="1480">
        <f t="shared" si="2"/>
        <v>0.75454545454545463</v>
      </c>
      <c r="I17" s="1401"/>
      <c r="J17" s="1401"/>
      <c r="K17" s="1401"/>
      <c r="L17" s="1401"/>
      <c r="M17" s="1401"/>
      <c r="N17" s="1401"/>
    </row>
    <row r="18" spans="1:14" s="1058" customFormat="1" x14ac:dyDescent="0.3">
      <c r="A18" s="321"/>
      <c r="B18" s="1471">
        <f>IF(D18="","",RANK(D18,D$7:D$26)+COUNTIF(D$7:D18,D18)-1)</f>
        <v>9</v>
      </c>
      <c r="C18" s="1472" t="s">
        <v>232</v>
      </c>
      <c r="D18" s="1473">
        <v>12</v>
      </c>
      <c r="E18" s="1401" t="str">
        <f t="shared" si="0"/>
        <v>Reason 10</v>
      </c>
      <c r="F18" s="1401">
        <f t="shared" si="1"/>
        <v>10</v>
      </c>
      <c r="G18" s="1401">
        <v>12</v>
      </c>
      <c r="H18" s="1480">
        <f t="shared" si="2"/>
        <v>0.8</v>
      </c>
      <c r="I18" s="1401"/>
      <c r="J18" s="1401"/>
      <c r="K18" s="1401"/>
      <c r="L18" s="1401"/>
      <c r="M18" s="1401"/>
      <c r="N18" s="1401"/>
    </row>
    <row r="19" spans="1:14" s="1058" customFormat="1" x14ac:dyDescent="0.3">
      <c r="A19" s="321"/>
      <c r="B19" s="1471">
        <f>IF(D19="","",RANK(D19,D$7:D$26)+COUNTIF(D$7:D19,D19)-1)</f>
        <v>8</v>
      </c>
      <c r="C19" s="1472" t="s">
        <v>233</v>
      </c>
      <c r="D19" s="1473">
        <v>13</v>
      </c>
      <c r="E19" s="1401" t="str">
        <f t="shared" si="0"/>
        <v>Reason 9</v>
      </c>
      <c r="F19" s="1401">
        <f t="shared" si="1"/>
        <v>9</v>
      </c>
      <c r="G19" s="1401">
        <v>13</v>
      </c>
      <c r="H19" s="1480">
        <f t="shared" si="2"/>
        <v>0.84090909090909094</v>
      </c>
      <c r="I19" s="1401"/>
      <c r="J19" s="1401"/>
      <c r="K19" s="1401"/>
      <c r="L19" s="1401"/>
      <c r="M19" s="1401"/>
      <c r="N19" s="1401"/>
    </row>
    <row r="20" spans="1:14" s="1058" customFormat="1" x14ac:dyDescent="0.3">
      <c r="A20" s="321"/>
      <c r="B20" s="1471">
        <f>IF(D20="","",RANK(D20,D$7:D$26)+COUNTIF(D$7:D20,D20)-1)</f>
        <v>7</v>
      </c>
      <c r="C20" s="1472" t="s">
        <v>234</v>
      </c>
      <c r="D20" s="1473">
        <v>14</v>
      </c>
      <c r="E20" s="1401" t="str">
        <f t="shared" si="0"/>
        <v>Reason 8</v>
      </c>
      <c r="F20" s="1401">
        <f t="shared" si="1"/>
        <v>8</v>
      </c>
      <c r="G20" s="1401">
        <v>14</v>
      </c>
      <c r="H20" s="1480">
        <f t="shared" si="2"/>
        <v>0.87727272727272732</v>
      </c>
      <c r="I20" s="1401"/>
      <c r="J20" s="1401"/>
      <c r="K20" s="1401"/>
      <c r="L20" s="1401"/>
      <c r="M20" s="1401"/>
      <c r="N20" s="1401"/>
    </row>
    <row r="21" spans="1:14" s="1058" customFormat="1" x14ac:dyDescent="0.3">
      <c r="A21" s="321"/>
      <c r="B21" s="1471">
        <f>IF(D21="","",RANK(D21,D$7:D$26)+COUNTIF(D$7:D21,D21)-1)</f>
        <v>6</v>
      </c>
      <c r="C21" s="1472" t="s">
        <v>235</v>
      </c>
      <c r="D21" s="1473">
        <v>15</v>
      </c>
      <c r="E21" s="1401" t="str">
        <f t="shared" si="0"/>
        <v>Reason 7</v>
      </c>
      <c r="F21" s="1401">
        <f t="shared" si="1"/>
        <v>7</v>
      </c>
      <c r="G21" s="1401">
        <v>15</v>
      </c>
      <c r="H21" s="1480">
        <f t="shared" si="2"/>
        <v>0.90909090909090917</v>
      </c>
      <c r="I21" s="1401"/>
      <c r="J21" s="1401"/>
      <c r="K21" s="1401"/>
      <c r="L21" s="1401"/>
      <c r="M21" s="1401"/>
      <c r="N21" s="1401"/>
    </row>
    <row r="22" spans="1:14" s="1058" customFormat="1" x14ac:dyDescent="0.3">
      <c r="A22" s="321"/>
      <c r="B22" s="1471">
        <f>IF(D22="","",RANK(D22,D$7:D$26)+COUNTIF(D$7:D22,D22)-1)</f>
        <v>5</v>
      </c>
      <c r="C22" s="1472" t="s">
        <v>236</v>
      </c>
      <c r="D22" s="1473">
        <v>16</v>
      </c>
      <c r="E22" s="1401" t="str">
        <f t="shared" si="0"/>
        <v>Reason 6</v>
      </c>
      <c r="F22" s="1401">
        <f t="shared" si="1"/>
        <v>6</v>
      </c>
      <c r="G22" s="1401">
        <v>16</v>
      </c>
      <c r="H22" s="1480">
        <f t="shared" si="2"/>
        <v>0.9363636363636364</v>
      </c>
      <c r="I22" s="1401"/>
      <c r="J22" s="1401"/>
      <c r="K22" s="1401"/>
      <c r="L22" s="1401"/>
      <c r="M22" s="1401"/>
      <c r="N22" s="1401"/>
    </row>
    <row r="23" spans="1:14" s="1058" customFormat="1" x14ac:dyDescent="0.3">
      <c r="A23" s="321"/>
      <c r="B23" s="1471">
        <f>IF(D23="","",RANK(D23,D$7:D$26)+COUNTIF(D$7:D23,D23)-1)</f>
        <v>4</v>
      </c>
      <c r="C23" s="1472" t="s">
        <v>237</v>
      </c>
      <c r="D23" s="1473">
        <v>17</v>
      </c>
      <c r="E23" s="1401" t="str">
        <f t="shared" si="0"/>
        <v>Reason 5</v>
      </c>
      <c r="F23" s="1401">
        <f t="shared" si="1"/>
        <v>5</v>
      </c>
      <c r="G23" s="1401">
        <v>17</v>
      </c>
      <c r="H23" s="1480">
        <f t="shared" si="2"/>
        <v>0.95909090909090911</v>
      </c>
      <c r="I23" s="1401"/>
      <c r="J23" s="1401"/>
      <c r="K23" s="1401"/>
      <c r="L23" s="1401"/>
      <c r="M23" s="1401"/>
      <c r="N23" s="1401"/>
    </row>
    <row r="24" spans="1:14" s="1058" customFormat="1" x14ac:dyDescent="0.3">
      <c r="A24" s="321"/>
      <c r="B24" s="1471">
        <f>IF(D24="","",RANK(D24,D$7:D$26)+COUNTIF(D$7:D24,D24)-1)</f>
        <v>3</v>
      </c>
      <c r="C24" s="1472" t="s">
        <v>238</v>
      </c>
      <c r="D24" s="1473">
        <v>18</v>
      </c>
      <c r="E24" s="1401" t="str">
        <f t="shared" si="0"/>
        <v>Reason 4</v>
      </c>
      <c r="F24" s="1401">
        <f t="shared" si="1"/>
        <v>4</v>
      </c>
      <c r="G24" s="1401">
        <v>18</v>
      </c>
      <c r="H24" s="1480">
        <f t="shared" si="2"/>
        <v>0.97727272727272729</v>
      </c>
      <c r="I24" s="1401"/>
      <c r="J24" s="1401"/>
      <c r="K24" s="1401"/>
      <c r="L24" s="1401"/>
      <c r="M24" s="1401"/>
      <c r="N24" s="1401"/>
    </row>
    <row r="25" spans="1:14" s="1058" customFormat="1" x14ac:dyDescent="0.3">
      <c r="A25" s="321"/>
      <c r="B25" s="1471">
        <f>IF(D25="","",RANK(D25,D$7:D$26)+COUNTIF(D$7:D25,D25)-1)</f>
        <v>2</v>
      </c>
      <c r="C25" s="1472" t="s">
        <v>239</v>
      </c>
      <c r="D25" s="1473">
        <v>19</v>
      </c>
      <c r="E25" s="1401" t="str">
        <f t="shared" si="0"/>
        <v>Reason 3</v>
      </c>
      <c r="F25" s="1401">
        <f t="shared" si="1"/>
        <v>3</v>
      </c>
      <c r="G25" s="1401">
        <v>19</v>
      </c>
      <c r="H25" s="1480">
        <f t="shared" si="2"/>
        <v>0.99090909090909096</v>
      </c>
      <c r="I25" s="1401"/>
      <c r="J25" s="1401"/>
      <c r="K25" s="1401"/>
      <c r="L25" s="1401"/>
      <c r="M25" s="1401"/>
      <c r="N25" s="1401"/>
    </row>
    <row r="26" spans="1:14" s="1058" customFormat="1" ht="15" thickBot="1" x14ac:dyDescent="0.35">
      <c r="A26" s="321"/>
      <c r="B26" s="1515">
        <f>IF(D26="","",RANK(D26,D$7:D$26)+COUNTIF(D$7:D26,D26)-1)</f>
        <v>1</v>
      </c>
      <c r="C26" s="1472" t="s">
        <v>240</v>
      </c>
      <c r="D26" s="1516">
        <v>21</v>
      </c>
      <c r="E26" s="1401" t="str">
        <f t="shared" si="0"/>
        <v>Reason 2</v>
      </c>
      <c r="F26" s="1401">
        <f t="shared" si="1"/>
        <v>2</v>
      </c>
      <c r="G26" s="1401">
        <v>20</v>
      </c>
      <c r="H26" s="1480">
        <f t="shared" si="2"/>
        <v>1</v>
      </c>
      <c r="I26" s="1401"/>
      <c r="J26" s="1401"/>
      <c r="K26" s="1401"/>
      <c r="L26" s="1401"/>
      <c r="M26" s="1401"/>
      <c r="N26" s="1401"/>
    </row>
    <row r="30" spans="1:14" x14ac:dyDescent="0.3">
      <c r="B30" s="208" t="s">
        <v>3953</v>
      </c>
      <c r="C30" s="217"/>
    </row>
  </sheetData>
  <sheetProtection sheet="1" objects="1" scenarios="1" formatCells="0" formatColumns="0" formatRows="0" insertHyperlinks="0" sort="0" autoFilter="0"/>
  <phoneticPr fontId="0" type="noConversion"/>
  <conditionalFormatting sqref="B7:D26">
    <cfRule type="expression" dxfId="5" priority="101">
      <formula>MOD(ROW(A2),2)=0</formula>
    </cfRule>
    <cfRule type="expression" dxfId="4" priority="102">
      <formula>MOD(ROW(A5),2)=0</formula>
    </cfRule>
  </conditionalFormatting>
  <pageMargins left="3.937007874015748E-2" right="3.937007874015748E-2" top="0.19685039370078741" bottom="0.19685039370078741" header="0" footer="0.11811023622047245"/>
  <pageSetup paperSize="9" orientation="landscape" horizontalDpi="1200" verticalDpi="1200" r:id="rId1"/>
  <headerFooter alignWithMargins="0">
    <oddFooter>&amp;L&amp;8&amp;K00-049(c) S.Imboden&amp;R&amp;8&amp;K00-048Seite &amp;P von &amp;N</oddFooter>
  </headerFooter>
  <drawing r:id="rId2"/>
  <legacyDrawing r:id="rId3"/>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Tabelle45">
    <tabColor theme="9" tint="0.59999389629810485"/>
  </sheetPr>
  <dimension ref="A1:AB83"/>
  <sheetViews>
    <sheetView showGridLines="0" zoomScaleNormal="100" workbookViewId="0">
      <pane ySplit="1" topLeftCell="A2" activePane="bottomLeft" state="frozen"/>
      <selection activeCell="G1" sqref="G1"/>
      <selection pane="bottomLeft" activeCell="D3" sqref="D3:G3"/>
    </sheetView>
  </sheetViews>
  <sheetFormatPr baseColWidth="10" defaultColWidth="11.44140625" defaultRowHeight="14.4" x14ac:dyDescent="0.3"/>
  <cols>
    <col min="1" max="1" width="7" style="1521" customWidth="1"/>
    <col min="2" max="2" width="2.6640625" style="1521" customWidth="1"/>
    <col min="3" max="3" width="6.88671875" style="1521" customWidth="1"/>
    <col min="4" max="6" width="3.5546875" style="1521" customWidth="1"/>
    <col min="7" max="7" width="11.33203125" style="1521" customWidth="1"/>
    <col min="8" max="8" width="3.44140625" style="1521" customWidth="1"/>
    <col min="9" max="9" width="2" style="1521" customWidth="1"/>
    <col min="10" max="10" width="1.6640625" style="1521" customWidth="1"/>
    <col min="11" max="11" width="2.109375" style="1521" customWidth="1"/>
    <col min="12" max="12" width="1.5546875" style="1521" customWidth="1"/>
    <col min="13" max="13" width="2" style="1521" customWidth="1"/>
    <col min="14" max="14" width="4" style="1521" customWidth="1"/>
    <col min="15" max="15" width="10.88671875" style="1521" customWidth="1"/>
    <col min="16" max="16" width="3.44140625" style="1521" customWidth="1"/>
    <col min="17" max="17" width="2.33203125" style="1521" customWidth="1"/>
    <col min="18" max="18" width="1.44140625" style="1521" customWidth="1"/>
    <col min="19" max="19" width="2.109375" style="1521" customWidth="1"/>
    <col min="20" max="20" width="1.5546875" style="1521" customWidth="1"/>
    <col min="21" max="21" width="2.109375" style="1521" customWidth="1"/>
    <col min="22" max="22" width="3.44140625" style="1521" customWidth="1"/>
    <col min="23" max="23" width="11.109375" style="1521" customWidth="1"/>
    <col min="24" max="24" width="3.5546875" style="1521" customWidth="1"/>
    <col min="25" max="26" width="3.6640625" style="1521" customWidth="1"/>
    <col min="27" max="27" width="12.44140625" style="1521" customWidth="1"/>
    <col min="28" max="28" width="14.6640625" style="1521" customWidth="1"/>
    <col min="29" max="16384" width="11.44140625" style="1521"/>
  </cols>
  <sheetData>
    <row r="1" spans="1:28" s="1520" customFormat="1" ht="44.25" customHeight="1" x14ac:dyDescent="0.3">
      <c r="A1" s="1517"/>
      <c r="B1" s="1518" t="str">
        <f ca="1">' '!A162</f>
        <v>D I A G R A M M E   D E   C A U S E S   E T   E F F E T S</v>
      </c>
      <c r="C1" s="1519"/>
      <c r="D1" s="1519"/>
      <c r="E1" s="1519"/>
      <c r="F1" s="1519"/>
      <c r="G1" s="1519"/>
      <c r="H1" s="1519"/>
      <c r="I1" s="1519"/>
      <c r="J1" s="1519"/>
      <c r="K1" s="1519"/>
      <c r="L1" s="1519"/>
      <c r="M1" s="1519"/>
      <c r="N1" s="1519"/>
      <c r="O1" s="1519"/>
      <c r="P1" s="1519"/>
      <c r="Q1" s="1519"/>
      <c r="R1" s="1519"/>
      <c r="S1" s="1519"/>
      <c r="T1" s="1519"/>
      <c r="U1" s="1519"/>
      <c r="V1" s="1519"/>
      <c r="W1" s="1519"/>
      <c r="X1" s="1519"/>
      <c r="Y1" s="1519"/>
      <c r="Z1" s="1519"/>
      <c r="AA1" s="1519"/>
      <c r="AB1" s="233"/>
    </row>
    <row r="2" spans="1:28" ht="27.75" customHeight="1" x14ac:dyDescent="0.3">
      <c r="B2" s="1522"/>
      <c r="C2" s="1523"/>
      <c r="D2" s="1523"/>
    </row>
    <row r="3" spans="1:28" ht="26.25" customHeight="1" x14ac:dyDescent="0.3">
      <c r="D3" s="1782" t="s">
        <v>437</v>
      </c>
      <c r="E3" s="1782"/>
      <c r="F3" s="1782"/>
      <c r="G3" s="1782"/>
      <c r="J3" s="1782" t="s">
        <v>438</v>
      </c>
      <c r="K3" s="1782"/>
      <c r="L3" s="1782"/>
      <c r="M3" s="1782"/>
      <c r="N3" s="1782"/>
      <c r="O3" s="1782"/>
      <c r="R3" s="1782" t="s">
        <v>439</v>
      </c>
      <c r="S3" s="1782"/>
      <c r="T3" s="1782"/>
      <c r="U3" s="1782"/>
      <c r="V3" s="1782"/>
      <c r="W3" s="1782"/>
    </row>
    <row r="4" spans="1:28" ht="17.25" customHeight="1" x14ac:dyDescent="0.3"/>
    <row r="5" spans="1:28" ht="31.5" customHeight="1" x14ac:dyDescent="0.3">
      <c r="D5" s="1783" t="s">
        <v>440</v>
      </c>
      <c r="E5" s="1783"/>
      <c r="F5" s="1783"/>
      <c r="G5" s="1783"/>
      <c r="J5" s="1783"/>
      <c r="K5" s="1783"/>
      <c r="L5" s="1783"/>
      <c r="M5" s="1783"/>
      <c r="N5" s="1783"/>
      <c r="O5" s="1783"/>
      <c r="R5" s="1783"/>
      <c r="S5" s="1783"/>
      <c r="T5" s="1783"/>
      <c r="U5" s="1783"/>
      <c r="V5" s="1783"/>
      <c r="W5" s="1783"/>
    </row>
    <row r="6" spans="1:28" ht="9" customHeight="1" x14ac:dyDescent="0.3"/>
    <row r="7" spans="1:28" ht="31.5" customHeight="1" x14ac:dyDescent="0.3">
      <c r="E7" s="1783" t="s">
        <v>441</v>
      </c>
      <c r="F7" s="1783"/>
      <c r="G7" s="1783"/>
      <c r="H7" s="1783"/>
      <c r="L7" s="1783"/>
      <c r="M7" s="1783"/>
      <c r="N7" s="1783"/>
      <c r="O7" s="1783"/>
      <c r="P7" s="1783"/>
      <c r="T7" s="1783"/>
      <c r="U7" s="1783"/>
      <c r="V7" s="1783"/>
      <c r="W7" s="1783"/>
      <c r="X7" s="1783"/>
    </row>
    <row r="8" spans="1:28" ht="9" customHeight="1" x14ac:dyDescent="0.3"/>
    <row r="9" spans="1:28" ht="31.5" customHeight="1" x14ac:dyDescent="0.3">
      <c r="F9" s="1783"/>
      <c r="G9" s="1783"/>
      <c r="H9" s="1783"/>
      <c r="I9" s="1783"/>
      <c r="J9" s="1783"/>
      <c r="N9" s="1783"/>
      <c r="O9" s="1783"/>
      <c r="P9" s="1783"/>
      <c r="Q9" s="1783"/>
      <c r="R9" s="1783"/>
      <c r="S9" s="1524"/>
      <c r="V9" s="1783"/>
      <c r="W9" s="1783"/>
      <c r="X9" s="1783"/>
      <c r="Y9" s="1783"/>
      <c r="AB9" s="1784" t="s">
        <v>442</v>
      </c>
    </row>
    <row r="10" spans="1:28" ht="9" customHeight="1" x14ac:dyDescent="0.3">
      <c r="AB10" s="1784"/>
    </row>
    <row r="11" spans="1:28" ht="31.5" customHeight="1" x14ac:dyDescent="0.3">
      <c r="G11" s="1783"/>
      <c r="H11" s="1783"/>
      <c r="I11" s="1783"/>
      <c r="J11" s="1783"/>
      <c r="K11" s="1783"/>
      <c r="L11" s="1783"/>
      <c r="O11" s="1783"/>
      <c r="P11" s="1783"/>
      <c r="Q11" s="1783"/>
      <c r="R11" s="1783"/>
      <c r="S11" s="1783"/>
      <c r="T11" s="1783"/>
      <c r="W11" s="1783"/>
      <c r="X11" s="1783"/>
      <c r="Y11" s="1783"/>
      <c r="Z11" s="1783"/>
      <c r="AB11" s="1784"/>
    </row>
    <row r="12" spans="1:28" ht="9" customHeight="1" x14ac:dyDescent="0.3">
      <c r="AB12" s="1784"/>
    </row>
    <row r="13" spans="1:28" ht="31.5" customHeight="1" x14ac:dyDescent="0.3">
      <c r="G13" s="1783"/>
      <c r="H13" s="1783"/>
      <c r="I13" s="1783"/>
      <c r="J13" s="1783"/>
      <c r="K13" s="1783"/>
      <c r="L13" s="1783"/>
      <c r="O13" s="1783"/>
      <c r="P13" s="1783"/>
      <c r="Q13" s="1783"/>
      <c r="R13" s="1783"/>
      <c r="S13" s="1783"/>
      <c r="T13" s="1783"/>
      <c r="W13" s="1783"/>
      <c r="X13" s="1783"/>
      <c r="Y13" s="1783"/>
      <c r="Z13" s="1783"/>
      <c r="AB13" s="1784"/>
    </row>
    <row r="14" spans="1:28" ht="9" customHeight="1" x14ac:dyDescent="0.3">
      <c r="AB14" s="1784"/>
    </row>
    <row r="15" spans="1:28" ht="31.5" customHeight="1" x14ac:dyDescent="0.3">
      <c r="F15" s="1783"/>
      <c r="G15" s="1783"/>
      <c r="H15" s="1783"/>
      <c r="I15" s="1783"/>
      <c r="J15" s="1783"/>
      <c r="N15" s="1783"/>
      <c r="O15" s="1783"/>
      <c r="P15" s="1783"/>
      <c r="Q15" s="1783"/>
      <c r="R15" s="1783"/>
      <c r="V15" s="1783"/>
      <c r="W15" s="1783"/>
      <c r="X15" s="1783"/>
      <c r="Y15" s="1783"/>
      <c r="AB15" s="1784"/>
    </row>
    <row r="16" spans="1:28" ht="9" customHeight="1" x14ac:dyDescent="0.3"/>
    <row r="17" spans="2:24" ht="31.5" customHeight="1" x14ac:dyDescent="0.3">
      <c r="E17" s="1783"/>
      <c r="F17" s="1783"/>
      <c r="G17" s="1783"/>
      <c r="H17" s="1783"/>
      <c r="L17" s="1783"/>
      <c r="M17" s="1783"/>
      <c r="N17" s="1783"/>
      <c r="O17" s="1783"/>
      <c r="P17" s="1783"/>
      <c r="T17" s="1783"/>
      <c r="U17" s="1783"/>
      <c r="V17" s="1783"/>
      <c r="W17" s="1783"/>
      <c r="X17" s="1783"/>
    </row>
    <row r="18" spans="2:24" ht="9" customHeight="1" x14ac:dyDescent="0.3"/>
    <row r="19" spans="2:24" ht="31.5" customHeight="1" x14ac:dyDescent="0.3">
      <c r="D19" s="1783"/>
      <c r="E19" s="1783"/>
      <c r="F19" s="1783"/>
      <c r="G19" s="1783"/>
      <c r="J19" s="1783"/>
      <c r="K19" s="1783"/>
      <c r="L19" s="1783"/>
      <c r="M19" s="1783"/>
      <c r="N19" s="1783"/>
      <c r="O19" s="1783"/>
      <c r="R19" s="1783"/>
      <c r="S19" s="1783"/>
      <c r="T19" s="1783"/>
      <c r="U19" s="1783"/>
      <c r="V19" s="1783"/>
      <c r="W19" s="1783"/>
    </row>
    <row r="20" spans="2:24" ht="17.25" customHeight="1" x14ac:dyDescent="0.3"/>
    <row r="21" spans="2:24" ht="26.25" customHeight="1" x14ac:dyDescent="0.3">
      <c r="D21" s="1782" t="s">
        <v>443</v>
      </c>
      <c r="E21" s="1782"/>
      <c r="F21" s="1782"/>
      <c r="G21" s="1782"/>
      <c r="J21" s="1782" t="s">
        <v>444</v>
      </c>
      <c r="K21" s="1782"/>
      <c r="L21" s="1782"/>
      <c r="M21" s="1782"/>
      <c r="N21" s="1782"/>
      <c r="O21" s="1782"/>
      <c r="R21" s="1782" t="s">
        <v>445</v>
      </c>
      <c r="S21" s="1782"/>
      <c r="T21" s="1782"/>
      <c r="U21" s="1782"/>
      <c r="V21" s="1782"/>
      <c r="W21" s="1782"/>
    </row>
    <row r="23" spans="2:24" x14ac:dyDescent="0.3">
      <c r="B23" s="217"/>
      <c r="D23" s="208" t="s">
        <v>3953</v>
      </c>
    </row>
    <row r="25" spans="2:24" ht="11.25" customHeight="1" x14ac:dyDescent="0.3">
      <c r="D25" s="1525"/>
      <c r="E25" s="1525"/>
      <c r="H25" s="1526"/>
      <c r="I25" s="1525"/>
      <c r="J25" s="1525"/>
      <c r="K25" s="1526"/>
      <c r="L25" s="1527"/>
    </row>
    <row r="83" spans="5:5" ht="15.6" x14ac:dyDescent="0.3">
      <c r="E83" s="1528"/>
    </row>
  </sheetData>
  <sheetProtection sheet="1" objects="1" scenarios="1" formatCells="0" formatColumns="0" formatRows="0" insertHyperlinks="0" selectLockedCells="1" sort="0" autoFilter="0"/>
  <mergeCells count="31">
    <mergeCell ref="D21:G21"/>
    <mergeCell ref="J21:O21"/>
    <mergeCell ref="R21:W21"/>
    <mergeCell ref="E17:H17"/>
    <mergeCell ref="L17:P17"/>
    <mergeCell ref="T17:X17"/>
    <mergeCell ref="D19:G19"/>
    <mergeCell ref="J19:O19"/>
    <mergeCell ref="R19:W19"/>
    <mergeCell ref="AB9:AB15"/>
    <mergeCell ref="G11:L11"/>
    <mergeCell ref="O11:T11"/>
    <mergeCell ref="W11:Z11"/>
    <mergeCell ref="G13:L13"/>
    <mergeCell ref="O13:T13"/>
    <mergeCell ref="W13:Z13"/>
    <mergeCell ref="F15:J15"/>
    <mergeCell ref="N15:R15"/>
    <mergeCell ref="V15:Y15"/>
    <mergeCell ref="E7:H7"/>
    <mergeCell ref="L7:P7"/>
    <mergeCell ref="T7:X7"/>
    <mergeCell ref="F9:J9"/>
    <mergeCell ref="N9:R9"/>
    <mergeCell ref="V9:Y9"/>
    <mergeCell ref="D3:G3"/>
    <mergeCell ref="J3:O3"/>
    <mergeCell ref="R3:W3"/>
    <mergeCell ref="D5:G5"/>
    <mergeCell ref="J5:O5"/>
    <mergeCell ref="R5:W5"/>
  </mergeCells>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Tabelle131">
    <tabColor theme="9" tint="0.59999389629810485"/>
    <pageSetUpPr fitToPage="1"/>
  </sheetPr>
  <dimension ref="A1:K99"/>
  <sheetViews>
    <sheetView showGridLines="0" zoomScaleNormal="100" workbookViewId="0">
      <pane ySplit="4" topLeftCell="A5" activePane="bottomLeft" state="frozen"/>
      <selection activeCell="G1" sqref="G1"/>
      <selection pane="bottomLeft" activeCell="C5" sqref="C5"/>
    </sheetView>
  </sheetViews>
  <sheetFormatPr baseColWidth="10" defaultColWidth="12.5546875" defaultRowHeight="14.4" x14ac:dyDescent="0.3"/>
  <cols>
    <col min="1" max="1" width="7" style="321" customWidth="1"/>
    <col min="2" max="2" width="4.5546875" style="1532" customWidth="1"/>
    <col min="3" max="3" width="29" style="1532" customWidth="1"/>
    <col min="4" max="4" width="11.6640625" style="1532" customWidth="1"/>
    <col min="5" max="5" width="13.88671875" style="1532" customWidth="1"/>
    <col min="6" max="6" width="54.109375" style="1532" customWidth="1"/>
    <col min="7" max="7" width="7.44140625" style="1532" customWidth="1"/>
    <col min="8" max="8" width="0.109375" style="524" customWidth="1"/>
    <col min="9" max="9" width="7" style="1532" customWidth="1"/>
    <col min="10" max="18" width="4" style="1532" customWidth="1"/>
    <col min="19" max="16384" width="12.5546875" style="1532"/>
  </cols>
  <sheetData>
    <row r="1" spans="1:11" s="564" customFormat="1" ht="44.25" customHeight="1" x14ac:dyDescent="0.3">
      <c r="A1" s="546"/>
      <c r="B1" s="1529" t="str">
        <f ca="1">' '!A144</f>
        <v>C O Û T  -   A V A N T A G E</v>
      </c>
      <c r="C1" s="1529"/>
      <c r="D1" s="1529"/>
      <c r="E1" s="1529"/>
      <c r="F1" s="1529"/>
      <c r="G1" s="233"/>
      <c r="H1" s="1530"/>
      <c r="J1" s="1531"/>
    </row>
    <row r="2" spans="1:11" s="331" customFormat="1" ht="14.25" customHeight="1" x14ac:dyDescent="0.3">
      <c r="A2" s="321"/>
      <c r="B2" s="322"/>
      <c r="H2" s="524"/>
    </row>
    <row r="3" spans="1:11" x14ac:dyDescent="0.3">
      <c r="A3" s="247"/>
    </row>
    <row r="4" spans="1:11" ht="41.25" customHeight="1" x14ac:dyDescent="0.3">
      <c r="B4" s="1533" t="str">
        <f ca="1">' '!A95</f>
        <v>No.</v>
      </c>
      <c r="C4" s="1534" t="str">
        <f ca="1">' '!A148</f>
        <v>Changement</v>
      </c>
      <c r="D4" s="1534" t="str">
        <f ca="1">' '!A149</f>
        <v>Coût</v>
      </c>
      <c r="E4" s="1534" t="str">
        <f ca="1">' '!A145</f>
        <v>Avantages</v>
      </c>
      <c r="F4" s="1534" t="str">
        <f ca="1">' '!A151</f>
        <v>Remarques</v>
      </c>
      <c r="G4" s="1535" t="str">
        <f ca="1">' '!A101</f>
        <v>Statut</v>
      </c>
      <c r="K4" s="331"/>
    </row>
    <row r="5" spans="1:11" ht="31.5" customHeight="1" x14ac:dyDescent="0.3">
      <c r="B5" s="1536" t="s">
        <v>381</v>
      </c>
      <c r="C5" s="1537" t="s">
        <v>401</v>
      </c>
      <c r="D5" s="1538">
        <v>4</v>
      </c>
      <c r="E5" s="1539">
        <v>7</v>
      </c>
      <c r="F5" s="1540"/>
      <c r="G5" s="1541">
        <v>2</v>
      </c>
      <c r="H5" s="524">
        <v>1</v>
      </c>
      <c r="K5" s="331"/>
    </row>
    <row r="6" spans="1:11" ht="31.5" customHeight="1" x14ac:dyDescent="0.3">
      <c r="B6" s="1536" t="s">
        <v>382</v>
      </c>
      <c r="C6" s="1537" t="s">
        <v>402</v>
      </c>
      <c r="D6" s="1538">
        <v>9</v>
      </c>
      <c r="E6" s="1539">
        <v>7</v>
      </c>
      <c r="F6" s="1540"/>
      <c r="G6" s="1541">
        <v>3</v>
      </c>
      <c r="H6" s="524">
        <v>1</v>
      </c>
      <c r="K6" s="331"/>
    </row>
    <row r="7" spans="1:11" ht="31.5" customHeight="1" x14ac:dyDescent="0.3">
      <c r="B7" s="1536" t="s">
        <v>383</v>
      </c>
      <c r="C7" s="1542"/>
      <c r="D7" s="1543"/>
      <c r="E7" s="1544"/>
      <c r="F7" s="1545"/>
      <c r="G7" s="1546"/>
      <c r="H7" s="524">
        <v>1</v>
      </c>
      <c r="K7" s="331"/>
    </row>
    <row r="8" spans="1:11" ht="31.5" customHeight="1" x14ac:dyDescent="0.3">
      <c r="B8" s="1536" t="s">
        <v>384</v>
      </c>
      <c r="C8" s="1547"/>
      <c r="D8" s="1543"/>
      <c r="E8" s="1544"/>
      <c r="F8" s="1548"/>
      <c r="G8" s="1549"/>
      <c r="H8" s="524">
        <v>1</v>
      </c>
      <c r="K8" s="331"/>
    </row>
    <row r="9" spans="1:11" ht="31.5" customHeight="1" x14ac:dyDescent="0.3">
      <c r="B9" s="1536" t="s">
        <v>385</v>
      </c>
      <c r="C9" s="1542"/>
      <c r="D9" s="1543"/>
      <c r="E9" s="1544"/>
      <c r="F9" s="1545"/>
      <c r="G9" s="1546"/>
      <c r="H9" s="524">
        <v>1</v>
      </c>
      <c r="K9" s="331"/>
    </row>
    <row r="10" spans="1:11" ht="31.5" customHeight="1" x14ac:dyDescent="0.3">
      <c r="B10" s="1536" t="s">
        <v>386</v>
      </c>
      <c r="C10" s="1547"/>
      <c r="D10" s="1543"/>
      <c r="E10" s="1544"/>
      <c r="F10" s="1548"/>
      <c r="G10" s="1549"/>
      <c r="H10" s="524">
        <v>1</v>
      </c>
      <c r="K10" s="331"/>
    </row>
    <row r="11" spans="1:11" ht="31.5" customHeight="1" x14ac:dyDescent="0.3">
      <c r="B11" s="1536" t="s">
        <v>387</v>
      </c>
      <c r="C11" s="1542"/>
      <c r="D11" s="1543"/>
      <c r="E11" s="1544"/>
      <c r="F11" s="1545"/>
      <c r="G11" s="1546"/>
      <c r="H11" s="524">
        <v>1</v>
      </c>
      <c r="K11" s="331"/>
    </row>
    <row r="12" spans="1:11" ht="31.5" customHeight="1" x14ac:dyDescent="0.3">
      <c r="B12" s="1536" t="s">
        <v>388</v>
      </c>
      <c r="C12" s="1547"/>
      <c r="D12" s="1543"/>
      <c r="E12" s="1544"/>
      <c r="F12" s="1548"/>
      <c r="G12" s="1549"/>
      <c r="H12" s="524">
        <v>1</v>
      </c>
      <c r="K12" s="331"/>
    </row>
    <row r="13" spans="1:11" ht="31.5" customHeight="1" x14ac:dyDescent="0.3">
      <c r="B13" s="1536" t="s">
        <v>389</v>
      </c>
      <c r="C13" s="1542"/>
      <c r="D13" s="1543"/>
      <c r="E13" s="1544"/>
      <c r="F13" s="1545"/>
      <c r="G13" s="1546"/>
      <c r="H13" s="524">
        <v>1</v>
      </c>
      <c r="K13" s="331"/>
    </row>
    <row r="14" spans="1:11" ht="31.5" customHeight="1" x14ac:dyDescent="0.3">
      <c r="B14" s="1536" t="s">
        <v>390</v>
      </c>
      <c r="C14" s="1542"/>
      <c r="D14" s="1543"/>
      <c r="E14" s="1544"/>
      <c r="F14" s="1545"/>
      <c r="G14" s="1549"/>
      <c r="H14" s="524">
        <v>1</v>
      </c>
      <c r="K14" s="331"/>
    </row>
    <row r="15" spans="1:11" ht="31.5" customHeight="1" x14ac:dyDescent="0.3">
      <c r="B15" s="1536" t="s">
        <v>391</v>
      </c>
      <c r="C15" s="1542"/>
      <c r="D15" s="1543"/>
      <c r="E15" s="1544"/>
      <c r="F15" s="1545"/>
      <c r="G15" s="1546"/>
      <c r="H15" s="524">
        <v>1</v>
      </c>
      <c r="K15" s="331"/>
    </row>
    <row r="16" spans="1:11" ht="31.5" customHeight="1" x14ac:dyDescent="0.3">
      <c r="B16" s="1536" t="s">
        <v>392</v>
      </c>
      <c r="C16" s="1542"/>
      <c r="D16" s="1543"/>
      <c r="E16" s="1544"/>
      <c r="F16" s="1545"/>
      <c r="G16" s="1549"/>
      <c r="H16" s="524">
        <v>1</v>
      </c>
    </row>
    <row r="17" spans="2:8" ht="31.5" customHeight="1" x14ac:dyDescent="0.3">
      <c r="B17" s="1536" t="s">
        <v>393</v>
      </c>
      <c r="C17" s="1542"/>
      <c r="D17" s="1543"/>
      <c r="E17" s="1544"/>
      <c r="F17" s="1545"/>
      <c r="G17" s="1546"/>
      <c r="H17" s="524">
        <v>1</v>
      </c>
    </row>
    <row r="18" spans="2:8" ht="31.5" customHeight="1" x14ac:dyDescent="0.3">
      <c r="B18" s="1536" t="s">
        <v>394</v>
      </c>
      <c r="C18" s="1542"/>
      <c r="D18" s="1543"/>
      <c r="E18" s="1544"/>
      <c r="F18" s="1545"/>
      <c r="G18" s="1549"/>
      <c r="H18" s="524">
        <v>1</v>
      </c>
    </row>
    <row r="19" spans="2:8" ht="31.5" customHeight="1" x14ac:dyDescent="0.3">
      <c r="B19" s="1536" t="s">
        <v>395</v>
      </c>
      <c r="C19" s="1542"/>
      <c r="D19" s="1543"/>
      <c r="E19" s="1544"/>
      <c r="F19" s="1545"/>
      <c r="G19" s="1546"/>
      <c r="H19" s="524">
        <v>1</v>
      </c>
    </row>
    <row r="20" spans="2:8" ht="31.5" customHeight="1" x14ac:dyDescent="0.3">
      <c r="B20" s="1536" t="s">
        <v>396</v>
      </c>
      <c r="C20" s="1542"/>
      <c r="D20" s="1543"/>
      <c r="E20" s="1544"/>
      <c r="F20" s="1545"/>
      <c r="G20" s="1546"/>
      <c r="H20" s="524">
        <v>1</v>
      </c>
    </row>
    <row r="21" spans="2:8" ht="31.5" customHeight="1" x14ac:dyDescent="0.3">
      <c r="B21" s="1536" t="s">
        <v>397</v>
      </c>
      <c r="C21" s="1542"/>
      <c r="D21" s="1543"/>
      <c r="E21" s="1544"/>
      <c r="F21" s="1545"/>
      <c r="G21" s="1549"/>
      <c r="H21" s="524">
        <v>1</v>
      </c>
    </row>
    <row r="22" spans="2:8" ht="31.5" customHeight="1" x14ac:dyDescent="0.3">
      <c r="B22" s="1536" t="s">
        <v>398</v>
      </c>
      <c r="C22" s="1542"/>
      <c r="D22" s="1543"/>
      <c r="E22" s="1544"/>
      <c r="F22" s="1545"/>
      <c r="G22" s="1546"/>
      <c r="H22" s="524">
        <v>1</v>
      </c>
    </row>
    <row r="23" spans="2:8" ht="31.5" customHeight="1" x14ac:dyDescent="0.3">
      <c r="B23" s="1536" t="s">
        <v>399</v>
      </c>
      <c r="C23" s="1542"/>
      <c r="D23" s="1543"/>
      <c r="E23" s="1544"/>
      <c r="F23" s="1545"/>
      <c r="G23" s="1549"/>
      <c r="H23" s="524">
        <v>1</v>
      </c>
    </row>
    <row r="24" spans="2:8" ht="31.5" customHeight="1" x14ac:dyDescent="0.3">
      <c r="B24" s="1550" t="s">
        <v>400</v>
      </c>
      <c r="C24" s="1551"/>
      <c r="D24" s="1552"/>
      <c r="E24" s="1553"/>
      <c r="F24" s="1554"/>
      <c r="G24" s="1555"/>
      <c r="H24" s="524">
        <v>1</v>
      </c>
    </row>
    <row r="25" spans="2:8" x14ac:dyDescent="0.3">
      <c r="B25" s="570" t="s">
        <v>3960</v>
      </c>
      <c r="C25" s="571"/>
    </row>
    <row r="64" spans="1:1" ht="0.9" customHeight="1" x14ac:dyDescent="0.3">
      <c r="A64" s="525"/>
    </row>
    <row r="65" spans="2:4" x14ac:dyDescent="0.3">
      <c r="B65" s="208" t="s">
        <v>3953</v>
      </c>
      <c r="C65" s="217"/>
    </row>
    <row r="80" spans="2:4" x14ac:dyDescent="0.3">
      <c r="D80" s="1556"/>
    </row>
    <row r="81" spans="4:4" x14ac:dyDescent="0.3">
      <c r="D81" s="331"/>
    </row>
    <row r="82" spans="4:4" x14ac:dyDescent="0.3">
      <c r="D82" s="331"/>
    </row>
    <row r="83" spans="4:4" x14ac:dyDescent="0.3">
      <c r="D83" s="331"/>
    </row>
    <row r="84" spans="4:4" x14ac:dyDescent="0.3">
      <c r="D84" s="331"/>
    </row>
    <row r="85" spans="4:4" x14ac:dyDescent="0.3">
      <c r="D85" s="331"/>
    </row>
    <row r="86" spans="4:4" x14ac:dyDescent="0.3">
      <c r="D86" s="331"/>
    </row>
    <row r="87" spans="4:4" x14ac:dyDescent="0.3">
      <c r="D87" s="331"/>
    </row>
    <row r="88" spans="4:4" x14ac:dyDescent="0.3">
      <c r="D88" s="331"/>
    </row>
    <row r="89" spans="4:4" x14ac:dyDescent="0.3">
      <c r="D89" s="331"/>
    </row>
    <row r="90" spans="4:4" x14ac:dyDescent="0.3">
      <c r="D90" s="331"/>
    </row>
    <row r="91" spans="4:4" x14ac:dyDescent="0.3">
      <c r="D91" s="331"/>
    </row>
    <row r="92" spans="4:4" x14ac:dyDescent="0.3">
      <c r="D92" s="331"/>
    </row>
    <row r="93" spans="4:4" x14ac:dyDescent="0.3">
      <c r="D93" s="331"/>
    </row>
    <row r="94" spans="4:4" x14ac:dyDescent="0.3">
      <c r="D94" s="331"/>
    </row>
    <row r="95" spans="4:4" x14ac:dyDescent="0.3">
      <c r="D95" s="331"/>
    </row>
    <row r="96" spans="4:4" x14ac:dyDescent="0.3">
      <c r="D96" s="331"/>
    </row>
    <row r="97" spans="4:4" x14ac:dyDescent="0.3">
      <c r="D97" s="331"/>
    </row>
    <row r="98" spans="4:4" x14ac:dyDescent="0.3">
      <c r="D98" s="331"/>
    </row>
    <row r="99" spans="4:4" x14ac:dyDescent="0.3">
      <c r="D99" s="331"/>
    </row>
  </sheetData>
  <sheetProtection sheet="1" objects="1" scenarios="1" formatCells="0" formatColumns="0" formatRows="0" insertHyperlinks="0" selectLockedCells="1" sort="0" autoFilter="0"/>
  <conditionalFormatting sqref="B5:G24">
    <cfRule type="expression" dxfId="3" priority="9">
      <formula>MOD(ROW(A1),2)=0</formula>
    </cfRule>
    <cfRule type="expression" dxfId="2" priority="10">
      <formula>MOD(ROW(A2),2)=0</formula>
    </cfRule>
  </conditionalFormatting>
  <conditionalFormatting sqref="D5:D24">
    <cfRule type="iconSet" priority="11">
      <iconSet iconSet="5Rating">
        <cfvo type="percent" val="0"/>
        <cfvo type="num" val="2"/>
        <cfvo type="num" val="5"/>
        <cfvo type="num" val="7"/>
        <cfvo type="num" val="9"/>
      </iconSet>
    </cfRule>
  </conditionalFormatting>
  <conditionalFormatting sqref="E5:E23">
    <cfRule type="iconSet" priority="12">
      <iconSet iconSet="5Rating">
        <cfvo type="percent" val="0"/>
        <cfvo type="num" val="2"/>
        <cfvo type="num" val="5"/>
        <cfvo type="num" val="7"/>
        <cfvo type="num" val="9"/>
      </iconSet>
    </cfRule>
  </conditionalFormatting>
  <dataValidations count="2">
    <dataValidation type="list" allowBlank="1" showInputMessage="1" showErrorMessage="1" sqref="D5:E24" xr:uid="{00000000-0002-0000-5100-000000000000}">
      <formula1>"1,2,3,4,5,6,7,8,9,10"</formula1>
    </dataValidation>
    <dataValidation type="list" allowBlank="1" showInputMessage="1" showErrorMessage="1" sqref="I25:I64 G5:G24" xr:uid="{00000000-0002-0000-5100-000001000000}">
      <formula1>"1,2,3"</formula1>
    </dataValidation>
  </dataValidations>
  <hyperlinks>
    <hyperlink ref="B25:C25" r:id="rId1" display="© iManagement - s.imboden" xr:uid="{00000000-0004-0000-5100-000000000000}"/>
  </hyperlinks>
  <printOptions horizontalCentered="1" verticalCentered="1"/>
  <pageMargins left="0.23622047244094491" right="0.23622047244094491" top="0.19685039370078741" bottom="0.19685039370078741" header="0.19685039370078741" footer="0.19685039370078741"/>
  <pageSetup paperSize="8" scale="89" orientation="portrait" r:id="rId2"/>
  <headerFooter>
    <oddFooter>&amp;L&amp;8&amp;K00-048(c) S.Imboden&amp;R&amp;8&amp;K00-048Seite &amp;P von &amp;N</oddFooter>
  </headerFooter>
  <rowBreaks count="1" manualBreakCount="1">
    <brk id="27" max="16383" man="1"/>
  </rowBreaks>
  <drawing r:id="rId3"/>
  <legacyDrawing r:id="rId4"/>
  <extLst>
    <ext xmlns:x14="http://schemas.microsoft.com/office/spreadsheetml/2009/9/main" uri="{78C0D931-6437-407d-A8EE-F0AAD7539E65}">
      <x14:conditionalFormattings>
        <x14:conditionalFormatting xmlns:xm="http://schemas.microsoft.com/office/excel/2006/main">
          <x14:cfRule type="iconSet" priority="7" id="{AFCD472A-2F6D-4142-8FDB-B60CBCC2709C}">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G5:G24</xm:sqref>
        </x14:conditionalFormatting>
      </x14:conditionalFormattings>
    </ext>
  </extLst>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Tabelle311">
    <tabColor theme="9" tint="0.59999389629810485"/>
  </sheetPr>
  <dimension ref="A1:K42"/>
  <sheetViews>
    <sheetView showGridLines="0" zoomScaleNormal="100" workbookViewId="0">
      <pane xSplit="2" ySplit="4" topLeftCell="C5" activePane="bottomRight" state="frozen"/>
      <selection activeCell="G1" sqref="G1"/>
      <selection pane="topRight" activeCell="G1" sqref="G1"/>
      <selection pane="bottomLeft" activeCell="G1" sqref="G1"/>
      <selection pane="bottomRight" activeCell="G4" sqref="G4"/>
    </sheetView>
  </sheetViews>
  <sheetFormatPr baseColWidth="10" defaultColWidth="28.44140625" defaultRowHeight="14.4" x14ac:dyDescent="0.3"/>
  <cols>
    <col min="1" max="1" width="7" style="321" customWidth="1"/>
    <col min="2" max="2" width="13.6640625" style="1567" customWidth="1"/>
    <col min="3" max="3" width="32.33203125" style="1567" customWidth="1"/>
    <col min="4" max="4" width="9.33203125" style="1567" customWidth="1"/>
    <col min="5" max="5" width="11" style="1567" customWidth="1"/>
    <col min="6" max="6" width="8.109375" style="1567" bestFit="1" customWidth="1"/>
    <col min="7" max="11" width="14.33203125" style="1581" customWidth="1"/>
    <col min="12" max="16384" width="28.44140625" style="1567"/>
  </cols>
  <sheetData>
    <row r="1" spans="1:11" s="320" customFormat="1" ht="44.25" customHeight="1" x14ac:dyDescent="0.3">
      <c r="A1" s="546"/>
      <c r="B1" s="318" t="str">
        <f ca="1">' '!A168</f>
        <v>É V A L U A T I O N   D E S   V A R I A N T E S</v>
      </c>
      <c r="C1" s="546"/>
      <c r="D1" s="318"/>
      <c r="E1" s="318"/>
      <c r="F1" s="318"/>
      <c r="G1" s="318"/>
      <c r="H1" s="318"/>
      <c r="I1" s="318"/>
      <c r="J1" s="318"/>
      <c r="K1" s="233"/>
    </row>
    <row r="2" spans="1:11" s="321" customFormat="1" ht="22.5" customHeight="1" x14ac:dyDescent="0.3">
      <c r="C2" s="1557"/>
      <c r="I2" s="1558"/>
    </row>
    <row r="3" spans="1:11" s="1564" customFormat="1" ht="30.75" customHeight="1" thickBot="1" x14ac:dyDescent="0.35">
      <c r="A3" s="321"/>
      <c r="B3" s="1559" t="str">
        <f ca="1">' '!A169</f>
        <v>Domaine</v>
      </c>
      <c r="C3" s="1560" t="str">
        <f ca="1">' '!A170</f>
        <v>Indicateur</v>
      </c>
      <c r="D3" s="1561" t="str">
        <f ca="1">' '!A171</f>
        <v>Unité</v>
      </c>
      <c r="E3" s="1561" t="str">
        <f ca="1">' '!A172</f>
        <v>Valeur actuelle</v>
      </c>
      <c r="F3" s="1562"/>
      <c r="G3" s="1563"/>
      <c r="H3" s="1563"/>
      <c r="I3" s="1563" t="str">
        <f ca="1">' '!A173</f>
        <v>Amélioration / détérioration</v>
      </c>
      <c r="J3" s="1563"/>
      <c r="K3" s="1563"/>
    </row>
    <row r="4" spans="1:11" x14ac:dyDescent="0.3">
      <c r="B4" s="1559"/>
      <c r="C4" s="1560"/>
      <c r="D4" s="1561"/>
      <c r="E4" s="1561"/>
      <c r="F4" s="1562"/>
      <c r="G4" s="1565" t="s">
        <v>956</v>
      </c>
      <c r="H4" s="1565" t="s">
        <v>957</v>
      </c>
      <c r="I4" s="1565" t="s">
        <v>958</v>
      </c>
      <c r="J4" s="1565" t="s">
        <v>379</v>
      </c>
      <c r="K4" s="1566" t="s">
        <v>379</v>
      </c>
    </row>
    <row r="5" spans="1:11" s="1571" customFormat="1" ht="17.25" customHeight="1" x14ac:dyDescent="0.3">
      <c r="A5" s="321"/>
      <c r="B5" s="1799" t="str">
        <f ca="1">' '!A175</f>
        <v>Finances</v>
      </c>
      <c r="C5" s="1805" t="s">
        <v>40</v>
      </c>
      <c r="D5" s="1806" t="s">
        <v>257</v>
      </c>
      <c r="E5" s="1807">
        <v>200</v>
      </c>
      <c r="F5" s="1568" t="str">
        <f ca="1">' '!A174</f>
        <v>absolue</v>
      </c>
      <c r="G5" s="1569">
        <v>20</v>
      </c>
      <c r="H5" s="1569">
        <v>-50</v>
      </c>
      <c r="I5" s="1569">
        <v>15</v>
      </c>
      <c r="J5" s="1569">
        <v>17</v>
      </c>
      <c r="K5" s="1570">
        <v>19</v>
      </c>
    </row>
    <row r="6" spans="1:11" s="1571" customFormat="1" ht="17.25" customHeight="1" x14ac:dyDescent="0.3">
      <c r="A6" s="321"/>
      <c r="B6" s="1799"/>
      <c r="C6" s="1785"/>
      <c r="D6" s="1786"/>
      <c r="E6" s="1787"/>
      <c r="F6" s="1572" t="s">
        <v>252</v>
      </c>
      <c r="G6" s="1573">
        <f>IF(AND(G5&lt;&gt;"",E5&lt;&gt;""),G5/$E5,"")</f>
        <v>0.1</v>
      </c>
      <c r="H6" s="1573">
        <f>IF(AND(H5&lt;&gt;"",E5&lt;&gt;""),H5/$E5,"")</f>
        <v>-0.25</v>
      </c>
      <c r="I6" s="1573">
        <f>IF(AND(I5&lt;&gt;"",E5&lt;&gt;""),I5/$E5,"")</f>
        <v>7.4999999999999997E-2</v>
      </c>
      <c r="J6" s="1573">
        <f>IF(AND(J5&lt;&gt;"",E5&lt;&gt;""),J5/$E5,"")</f>
        <v>8.5000000000000006E-2</v>
      </c>
      <c r="K6" s="1574">
        <f>IF(AND(K5&lt;&gt;"",E5&lt;&gt;""),K5/$E5,"")</f>
        <v>9.5000000000000001E-2</v>
      </c>
    </row>
    <row r="7" spans="1:11" s="1571" customFormat="1" ht="17.25" customHeight="1" x14ac:dyDescent="0.3">
      <c r="A7" s="321"/>
      <c r="B7" s="1799"/>
      <c r="C7" s="1785" t="s">
        <v>253</v>
      </c>
      <c r="D7" s="1786" t="s">
        <v>252</v>
      </c>
      <c r="E7" s="1807">
        <v>0.53</v>
      </c>
      <c r="F7" s="1575" t="str">
        <f ca="1">$F$5</f>
        <v>absolue</v>
      </c>
      <c r="G7" s="1576">
        <v>0.01</v>
      </c>
      <c r="H7" s="1576">
        <v>0.03</v>
      </c>
      <c r="I7" s="1576">
        <v>0.02</v>
      </c>
      <c r="J7" s="1576">
        <v>0.05</v>
      </c>
      <c r="K7" s="1577">
        <v>-0.02</v>
      </c>
    </row>
    <row r="8" spans="1:11" s="1571" customFormat="1" ht="17.25" customHeight="1" x14ac:dyDescent="0.3">
      <c r="A8" s="321"/>
      <c r="B8" s="1799"/>
      <c r="C8" s="1785"/>
      <c r="D8" s="1786"/>
      <c r="E8" s="1787"/>
      <c r="F8" s="1572" t="s">
        <v>252</v>
      </c>
      <c r="G8" s="1573">
        <f>IF(AND(G7&lt;&gt;"",E7&lt;&gt;""),G7/$E7,"")</f>
        <v>1.8867924528301886E-2</v>
      </c>
      <c r="H8" s="1573">
        <f>IF(AND(H7&lt;&gt;"",E7&lt;&gt;""),H7/$E7,"")</f>
        <v>5.6603773584905655E-2</v>
      </c>
      <c r="I8" s="1573">
        <f>IF(AND(I7&lt;&gt;"",E7&lt;&gt;""),I7/$E7,"")</f>
        <v>3.7735849056603772E-2</v>
      </c>
      <c r="J8" s="1573">
        <f>IF(AND(J7&lt;&gt;"",E7&lt;&gt;""),J7/$E7,"")</f>
        <v>9.4339622641509441E-2</v>
      </c>
      <c r="K8" s="1574">
        <f>IF(AND(K7&lt;&gt;"",E7&lt;&gt;""),K7/$E7,"")</f>
        <v>-3.7735849056603772E-2</v>
      </c>
    </row>
    <row r="9" spans="1:11" s="1571" customFormat="1" ht="17.25" customHeight="1" x14ac:dyDescent="0.3">
      <c r="A9" s="321"/>
      <c r="B9" s="1799"/>
      <c r="C9" s="1785" t="s">
        <v>256</v>
      </c>
      <c r="D9" s="1786" t="s">
        <v>257</v>
      </c>
      <c r="E9" s="1807">
        <v>57</v>
      </c>
      <c r="F9" s="1575" t="str">
        <f ca="1">$F$5</f>
        <v>absolue</v>
      </c>
      <c r="G9" s="1576">
        <v>20</v>
      </c>
      <c r="H9" s="1576">
        <v>300</v>
      </c>
      <c r="I9" s="1576">
        <v>25</v>
      </c>
      <c r="J9" s="1576">
        <v>30</v>
      </c>
      <c r="K9" s="1577">
        <v>50</v>
      </c>
    </row>
    <row r="10" spans="1:11" s="1571" customFormat="1" ht="17.25" customHeight="1" x14ac:dyDescent="0.3">
      <c r="A10" s="321"/>
      <c r="B10" s="1799"/>
      <c r="C10" s="1785"/>
      <c r="D10" s="1786"/>
      <c r="E10" s="1787"/>
      <c r="F10" s="1572" t="s">
        <v>252</v>
      </c>
      <c r="G10" s="1573">
        <f>IF(AND(G9&lt;&gt;"",E9&lt;&gt;""),G9/$E9,"")</f>
        <v>0.35087719298245612</v>
      </c>
      <c r="H10" s="1573">
        <f>IF(AND(H9&lt;&gt;"",E9&lt;&gt;""),H9/$E9,"")</f>
        <v>5.2631578947368425</v>
      </c>
      <c r="I10" s="1573">
        <f>IF(AND(I9&lt;&gt;"",E9&lt;&gt;""),I9/$E9,"")</f>
        <v>0.43859649122807015</v>
      </c>
      <c r="J10" s="1573">
        <f>IF(AND(J9&lt;&gt;"",E9&lt;&gt;""),J9/$E9,"")</f>
        <v>0.52631578947368418</v>
      </c>
      <c r="K10" s="1574">
        <f>IF(AND(K9&lt;&gt;"",E9&lt;&gt;""),K9/$E9,"")</f>
        <v>0.8771929824561403</v>
      </c>
    </row>
    <row r="11" spans="1:11" s="1571" customFormat="1" ht="17.25" customHeight="1" x14ac:dyDescent="0.3">
      <c r="A11" s="321"/>
      <c r="B11" s="1799"/>
      <c r="C11" s="1785" t="s">
        <v>377</v>
      </c>
      <c r="D11" s="1786" t="s">
        <v>257</v>
      </c>
      <c r="E11" s="1796"/>
      <c r="F11" s="1575" t="str">
        <f ca="1">$F$5</f>
        <v>absolue</v>
      </c>
      <c r="G11" s="1576">
        <v>1</v>
      </c>
      <c r="H11" s="1576">
        <v>2</v>
      </c>
      <c r="I11" s="1576">
        <v>10</v>
      </c>
      <c r="J11" s="1576">
        <v>0.5</v>
      </c>
      <c r="K11" s="1577">
        <v>0.3</v>
      </c>
    </row>
    <row r="12" spans="1:11" s="1571" customFormat="1" ht="17.25" customHeight="1" x14ac:dyDescent="0.3">
      <c r="A12" s="321"/>
      <c r="B12" s="1800"/>
      <c r="C12" s="1794"/>
      <c r="D12" s="1795"/>
      <c r="E12" s="1797"/>
      <c r="F12" s="1578" t="s">
        <v>252</v>
      </c>
      <c r="G12" s="1579" t="str">
        <f>IF(AND(G11&lt;&gt;"",E11&lt;&gt;""),G11/$E11,"")</f>
        <v/>
      </c>
      <c r="H12" s="1579" t="str">
        <f>IF(AND(H11&lt;&gt;"",E11&lt;&gt;""),H11/$E11,"")</f>
        <v/>
      </c>
      <c r="I12" s="1579" t="str">
        <f>IF(AND(I11&lt;&gt;"",E11&lt;&gt;""),I11/$E11,"")</f>
        <v/>
      </c>
      <c r="J12" s="1579" t="str">
        <f>IF(AND(J11&lt;&gt;"",E11&lt;&gt;""),J11/$E11,"")</f>
        <v/>
      </c>
      <c r="K12" s="1580" t="str">
        <f>IF(AND(K11&lt;&gt;"",E11&lt;&gt;""),K11/$E11,"")</f>
        <v/>
      </c>
    </row>
    <row r="13" spans="1:11" s="1571" customFormat="1" ht="17.25" customHeight="1" x14ac:dyDescent="0.3">
      <c r="A13" s="321"/>
      <c r="B13" s="1798" t="str">
        <f ca="1">' '!A176</f>
        <v>Clients</v>
      </c>
      <c r="C13" s="1785" t="s">
        <v>254</v>
      </c>
      <c r="D13" s="1786" t="s">
        <v>255</v>
      </c>
      <c r="E13" s="1787">
        <v>1270</v>
      </c>
      <c r="F13" s="1568" t="str">
        <f ca="1">$F$5</f>
        <v>absolue</v>
      </c>
      <c r="G13" s="1569"/>
      <c r="H13" s="1569"/>
      <c r="I13" s="1569"/>
      <c r="J13" s="1569"/>
      <c r="K13" s="1570"/>
    </row>
    <row r="14" spans="1:11" s="1571" customFormat="1" ht="17.25" customHeight="1" x14ac:dyDescent="0.3">
      <c r="A14" s="321"/>
      <c r="B14" s="1799"/>
      <c r="C14" s="1785"/>
      <c r="D14" s="1786"/>
      <c r="E14" s="1787"/>
      <c r="F14" s="1572" t="s">
        <v>252</v>
      </c>
      <c r="G14" s="1573" t="str">
        <f>IF(AND(G13&lt;&gt;"",E13&lt;&gt;""),G13/$E13,"")</f>
        <v/>
      </c>
      <c r="H14" s="1573" t="str">
        <f>IF(AND(H13&lt;&gt;"",E13&lt;&gt;""),H13/$E13,"")</f>
        <v/>
      </c>
      <c r="I14" s="1573" t="str">
        <f>IF(AND(I13&lt;&gt;"",E13&lt;&gt;""),I13/$E13,"")</f>
        <v/>
      </c>
      <c r="J14" s="1573" t="str">
        <f>IF(AND(J13&lt;&gt;"",E13&lt;&gt;""),J13/$E13,"")</f>
        <v/>
      </c>
      <c r="K14" s="1574" t="str">
        <f>IF(AND(K13&lt;&gt;"",E13&lt;&gt;""),K13/$E13,"")</f>
        <v/>
      </c>
    </row>
    <row r="15" spans="1:11" s="1571" customFormat="1" ht="17.25" customHeight="1" x14ac:dyDescent="0.3">
      <c r="A15" s="321"/>
      <c r="B15" s="1799"/>
      <c r="C15" s="1785" t="s">
        <v>245</v>
      </c>
      <c r="D15" s="1786" t="s">
        <v>378</v>
      </c>
      <c r="E15" s="1807">
        <v>5</v>
      </c>
      <c r="F15" s="1575" t="str">
        <f ca="1">$F$5</f>
        <v>absolue</v>
      </c>
      <c r="G15" s="1576"/>
      <c r="H15" s="1576"/>
      <c r="I15" s="1576"/>
      <c r="J15" s="1576"/>
      <c r="K15" s="1577"/>
    </row>
    <row r="16" spans="1:11" s="1571" customFormat="1" ht="17.25" customHeight="1" x14ac:dyDescent="0.3">
      <c r="A16" s="321"/>
      <c r="B16" s="1799"/>
      <c r="C16" s="1785"/>
      <c r="D16" s="1786"/>
      <c r="E16" s="1787"/>
      <c r="F16" s="1572" t="s">
        <v>252</v>
      </c>
      <c r="G16" s="1573" t="str">
        <f>IF(AND(G15&lt;&gt;"",E15&lt;&gt;""),G15/$E15,"")</f>
        <v/>
      </c>
      <c r="H16" s="1573" t="str">
        <f>IF(AND(H15&lt;&gt;"",E15&lt;&gt;""),H15/$E15,"")</f>
        <v/>
      </c>
      <c r="I16" s="1573" t="str">
        <f>IF(AND(I15&lt;&gt;"",E15&lt;&gt;""),I15/$E15,"")</f>
        <v/>
      </c>
      <c r="J16" s="1573" t="str">
        <f>IF(AND(J15&lt;&gt;"",E15&lt;&gt;""),J15/$E15,"")</f>
        <v/>
      </c>
      <c r="K16" s="1574" t="str">
        <f>IF(AND(K15&lt;&gt;"",E15&lt;&gt;""),K15/$E15,"")</f>
        <v/>
      </c>
    </row>
    <row r="17" spans="1:11" s="1571" customFormat="1" ht="17.25" customHeight="1" x14ac:dyDescent="0.3">
      <c r="A17" s="321"/>
      <c r="B17" s="1799"/>
      <c r="C17" s="1785"/>
      <c r="D17" s="1786"/>
      <c r="E17" s="1787"/>
      <c r="F17" s="1575" t="str">
        <f ca="1">$F$5</f>
        <v>absolue</v>
      </c>
      <c r="G17" s="1576"/>
      <c r="H17" s="1576"/>
      <c r="I17" s="1576"/>
      <c r="J17" s="1576"/>
      <c r="K17" s="1577"/>
    </row>
    <row r="18" spans="1:11" s="1571" customFormat="1" ht="17.25" customHeight="1" x14ac:dyDescent="0.3">
      <c r="A18" s="321"/>
      <c r="B18" s="1799"/>
      <c r="C18" s="1785"/>
      <c r="D18" s="1786"/>
      <c r="E18" s="1787"/>
      <c r="F18" s="1572" t="s">
        <v>252</v>
      </c>
      <c r="G18" s="1573" t="str">
        <f>IF(AND(G17&lt;&gt;"",E17&lt;&gt;""),G17/$E17,"")</f>
        <v/>
      </c>
      <c r="H18" s="1573" t="str">
        <f>IF(AND(H17&lt;&gt;"",E17&lt;&gt;""),H17/$E17,"")</f>
        <v/>
      </c>
      <c r="I18" s="1573" t="str">
        <f>IF(AND(I17&lt;&gt;"",E17&lt;&gt;""),I17/$E17,"")</f>
        <v/>
      </c>
      <c r="J18" s="1573" t="str">
        <f>IF(AND(J17&lt;&gt;"",E17&lt;&gt;""),J17/$E17,"")</f>
        <v/>
      </c>
      <c r="K18" s="1574" t="str">
        <f>IF(AND(K17&lt;&gt;"",E17&lt;&gt;""),K17/$E17,"")</f>
        <v/>
      </c>
    </row>
    <row r="19" spans="1:11" s="1571" customFormat="1" ht="17.25" customHeight="1" x14ac:dyDescent="0.3">
      <c r="A19" s="321"/>
      <c r="B19" s="1799"/>
      <c r="C19" s="1785"/>
      <c r="D19" s="1786"/>
      <c r="E19" s="1796"/>
      <c r="F19" s="1575" t="str">
        <f ca="1">$F$5</f>
        <v>absolue</v>
      </c>
      <c r="G19" s="1576"/>
      <c r="H19" s="1576"/>
      <c r="I19" s="1576"/>
      <c r="J19" s="1576"/>
      <c r="K19" s="1577"/>
    </row>
    <row r="20" spans="1:11" s="1571" customFormat="1" ht="17.25" customHeight="1" x14ac:dyDescent="0.3">
      <c r="A20" s="321"/>
      <c r="B20" s="1800"/>
      <c r="C20" s="1794"/>
      <c r="D20" s="1795"/>
      <c r="E20" s="1797"/>
      <c r="F20" s="1578" t="s">
        <v>252</v>
      </c>
      <c r="G20" s="1579" t="str">
        <f>IF(AND(G19&lt;&gt;"",E19&lt;&gt;""),G19/$E19,"")</f>
        <v/>
      </c>
      <c r="H20" s="1579" t="str">
        <f>IF(AND(H19&lt;&gt;"",E19&lt;&gt;""),H19/$E19,"")</f>
        <v/>
      </c>
      <c r="I20" s="1579" t="str">
        <f>IF(AND(I19&lt;&gt;"",E19&lt;&gt;""),I19/$E19,"")</f>
        <v/>
      </c>
      <c r="J20" s="1579" t="str">
        <f>IF(AND(J19&lt;&gt;"",E19&lt;&gt;""),J19/$E19,"")</f>
        <v/>
      </c>
      <c r="K20" s="1580" t="str">
        <f>IF(AND(K19&lt;&gt;"",E19&lt;&gt;""),K19/$E19,"")</f>
        <v/>
      </c>
    </row>
    <row r="21" spans="1:11" s="1571" customFormat="1" ht="17.25" customHeight="1" x14ac:dyDescent="0.3">
      <c r="A21" s="321"/>
      <c r="B21" s="1798" t="s">
        <v>379</v>
      </c>
      <c r="C21" s="1801"/>
      <c r="D21" s="1802"/>
      <c r="E21" s="1803"/>
      <c r="F21" s="1568" t="str">
        <f ca="1">$F$5</f>
        <v>absolue</v>
      </c>
      <c r="G21" s="1569"/>
      <c r="H21" s="1569"/>
      <c r="I21" s="1569"/>
      <c r="J21" s="1569"/>
      <c r="K21" s="1570"/>
    </row>
    <row r="22" spans="1:11" s="1571" customFormat="1" ht="17.25" customHeight="1" x14ac:dyDescent="0.3">
      <c r="A22" s="321"/>
      <c r="B22" s="1799"/>
      <c r="C22" s="1785"/>
      <c r="D22" s="1786"/>
      <c r="E22" s="1787"/>
      <c r="F22" s="1572" t="s">
        <v>252</v>
      </c>
      <c r="G22" s="1573" t="str">
        <f>IF(AND(G21&lt;&gt;"",E21&lt;&gt;""),G21/$E21,"")</f>
        <v/>
      </c>
      <c r="H22" s="1573" t="str">
        <f>IF(AND(H21&lt;&gt;"",E21&lt;&gt;""),H21/$E21,"")</f>
        <v/>
      </c>
      <c r="I22" s="1573" t="str">
        <f>IF(AND(I21&lt;&gt;"",E21&lt;&gt;""),I21/$E21,"")</f>
        <v/>
      </c>
      <c r="J22" s="1573" t="str">
        <f>IF(AND(J21&lt;&gt;"",E21&lt;&gt;""),J21/$E21,"")</f>
        <v/>
      </c>
      <c r="K22" s="1574" t="str">
        <f>IF(AND(K21&lt;&gt;"",E21&lt;&gt;""),K21/$E21,"")</f>
        <v/>
      </c>
    </row>
    <row r="23" spans="1:11" s="1571" customFormat="1" ht="17.25" customHeight="1" x14ac:dyDescent="0.3">
      <c r="A23" s="321"/>
      <c r="B23" s="1799"/>
      <c r="C23" s="1785"/>
      <c r="D23" s="1786"/>
      <c r="E23" s="1804"/>
      <c r="F23" s="1575" t="str">
        <f ca="1">$F$5</f>
        <v>absolue</v>
      </c>
      <c r="G23" s="1576"/>
      <c r="H23" s="1576"/>
      <c r="I23" s="1576"/>
      <c r="J23" s="1576"/>
      <c r="K23" s="1577"/>
    </row>
    <row r="24" spans="1:11" s="1571" customFormat="1" ht="17.25" customHeight="1" x14ac:dyDescent="0.3">
      <c r="A24" s="321"/>
      <c r="B24" s="1799"/>
      <c r="C24" s="1785"/>
      <c r="D24" s="1786"/>
      <c r="E24" s="1787"/>
      <c r="F24" s="1572" t="s">
        <v>252</v>
      </c>
      <c r="G24" s="1573" t="str">
        <f>IF(AND(G23&lt;&gt;"",E23&lt;&gt;""),G23/$E23,"")</f>
        <v/>
      </c>
      <c r="H24" s="1573" t="str">
        <f>IF(AND(H23&lt;&gt;"",E23&lt;&gt;""),H23/$E23,"")</f>
        <v/>
      </c>
      <c r="I24" s="1573" t="str">
        <f>IF(AND(I23&lt;&gt;"",E23&lt;&gt;""),I23/$E23,"")</f>
        <v/>
      </c>
      <c r="J24" s="1573" t="str">
        <f>IF(AND(J23&lt;&gt;"",E23&lt;&gt;""),J23/$E23,"")</f>
        <v/>
      </c>
      <c r="K24" s="1574" t="str">
        <f>IF(AND(K23&lt;&gt;"",E23&lt;&gt;""),K23/$E23,"")</f>
        <v/>
      </c>
    </row>
    <row r="25" spans="1:11" s="1571" customFormat="1" ht="17.25" customHeight="1" x14ac:dyDescent="0.3">
      <c r="A25" s="321"/>
      <c r="B25" s="1799"/>
      <c r="C25" s="1785"/>
      <c r="D25" s="1786"/>
      <c r="E25" s="1787"/>
      <c r="F25" s="1575" t="str">
        <f ca="1">$F$5</f>
        <v>absolue</v>
      </c>
      <c r="G25" s="1576"/>
      <c r="H25" s="1576"/>
      <c r="I25" s="1576"/>
      <c r="J25" s="1576"/>
      <c r="K25" s="1577"/>
    </row>
    <row r="26" spans="1:11" s="1571" customFormat="1" ht="17.25" customHeight="1" x14ac:dyDescent="0.3">
      <c r="A26" s="321"/>
      <c r="B26" s="1799"/>
      <c r="C26" s="1785"/>
      <c r="D26" s="1786"/>
      <c r="E26" s="1787"/>
      <c r="F26" s="1572" t="s">
        <v>252</v>
      </c>
      <c r="G26" s="1573" t="str">
        <f>IF(AND(G25&lt;&gt;"",E25&lt;&gt;""),G25/$E25,"")</f>
        <v/>
      </c>
      <c r="H26" s="1573" t="str">
        <f>IF(AND(H25&lt;&gt;"",E25&lt;&gt;""),H25/$E25,"")</f>
        <v/>
      </c>
      <c r="I26" s="1573" t="str">
        <f>IF(AND(I25&lt;&gt;"",E25&lt;&gt;""),I25/$E25,"")</f>
        <v/>
      </c>
      <c r="J26" s="1573" t="str">
        <f>IF(AND(J25&lt;&gt;"",E25&lt;&gt;""),J25/$E25,"")</f>
        <v/>
      </c>
      <c r="K26" s="1574" t="str">
        <f>IF(AND(K25&lt;&gt;"",E25&lt;&gt;""),K25/$E25,"")</f>
        <v/>
      </c>
    </row>
    <row r="27" spans="1:11" s="1571" customFormat="1" ht="17.25" customHeight="1" x14ac:dyDescent="0.3">
      <c r="A27" s="321"/>
      <c r="B27" s="1799"/>
      <c r="C27" s="1785"/>
      <c r="D27" s="1786"/>
      <c r="E27" s="1796"/>
      <c r="F27" s="1575" t="str">
        <f ca="1">$F$5</f>
        <v>absolue</v>
      </c>
      <c r="G27" s="1576"/>
      <c r="H27" s="1576"/>
      <c r="I27" s="1576"/>
      <c r="J27" s="1576"/>
      <c r="K27" s="1577"/>
    </row>
    <row r="28" spans="1:11" s="1571" customFormat="1" ht="17.25" customHeight="1" x14ac:dyDescent="0.3">
      <c r="A28" s="321"/>
      <c r="B28" s="1800"/>
      <c r="C28" s="1794"/>
      <c r="D28" s="1795"/>
      <c r="E28" s="1797"/>
      <c r="F28" s="1578" t="s">
        <v>252</v>
      </c>
      <c r="G28" s="1579" t="str">
        <f>IF(AND(G27&lt;&gt;"",E27&lt;&gt;""),G27/$E27,"")</f>
        <v/>
      </c>
      <c r="H28" s="1579" t="str">
        <f>IF(AND(H27&lt;&gt;"",E27&lt;&gt;""),H27/$E27,"")</f>
        <v/>
      </c>
      <c r="I28" s="1579" t="str">
        <f>IF(AND(I27&lt;&gt;"",E27&lt;&gt;""),I27/$E27,"")</f>
        <v/>
      </c>
      <c r="J28" s="1579" t="str">
        <f>IF(AND(J27&lt;&gt;"",E27&lt;&gt;""),J27/$E27,"")</f>
        <v/>
      </c>
      <c r="K28" s="1580" t="str">
        <f>IF(AND(K27&lt;&gt;"",E27&lt;&gt;""),K27/$E27,"")</f>
        <v/>
      </c>
    </row>
    <row r="29" spans="1:11" s="1571" customFormat="1" ht="17.25" customHeight="1" x14ac:dyDescent="0.3">
      <c r="A29" s="321"/>
      <c r="B29" s="1798" t="s">
        <v>379</v>
      </c>
      <c r="C29" s="1801"/>
      <c r="D29" s="1802"/>
      <c r="E29" s="1803"/>
      <c r="F29" s="1568" t="str">
        <f ca="1">$F$5</f>
        <v>absolue</v>
      </c>
      <c r="G29" s="1569"/>
      <c r="H29" s="1569"/>
      <c r="I29" s="1569"/>
      <c r="J29" s="1569"/>
      <c r="K29" s="1570"/>
    </row>
    <row r="30" spans="1:11" s="1571" customFormat="1" ht="17.25" customHeight="1" x14ac:dyDescent="0.3">
      <c r="A30" s="321"/>
      <c r="B30" s="1799"/>
      <c r="C30" s="1785"/>
      <c r="D30" s="1786"/>
      <c r="E30" s="1787"/>
      <c r="F30" s="1572" t="s">
        <v>252</v>
      </c>
      <c r="G30" s="1573" t="str">
        <f>IF(AND(G29&lt;&gt;"",E29&lt;&gt;""),G29/$E29,"")</f>
        <v/>
      </c>
      <c r="H30" s="1573" t="str">
        <f>IF(AND(H29&lt;&gt;"",E29&lt;&gt;""),H29/$E29,"")</f>
        <v/>
      </c>
      <c r="I30" s="1573" t="str">
        <f>IF(AND(I29&lt;&gt;"",E29&lt;&gt;""),I29/$E29,"")</f>
        <v/>
      </c>
      <c r="J30" s="1573" t="str">
        <f>IF(AND(J29&lt;&gt;"",E29&lt;&gt;""),J29/$E29,"")</f>
        <v/>
      </c>
      <c r="K30" s="1574" t="str">
        <f>IF(AND(K29&lt;&gt;"",E29&lt;&gt;""),K29/$E29,"")</f>
        <v/>
      </c>
    </row>
    <row r="31" spans="1:11" s="1571" customFormat="1" ht="17.25" customHeight="1" x14ac:dyDescent="0.3">
      <c r="A31" s="321"/>
      <c r="B31" s="1799"/>
      <c r="C31" s="1785"/>
      <c r="D31" s="1786"/>
      <c r="E31" s="1804"/>
      <c r="F31" s="1575" t="str">
        <f ca="1">$F$5</f>
        <v>absolue</v>
      </c>
      <c r="G31" s="1576"/>
      <c r="H31" s="1576"/>
      <c r="I31" s="1576"/>
      <c r="J31" s="1576"/>
      <c r="K31" s="1577"/>
    </row>
    <row r="32" spans="1:11" s="1571" customFormat="1" ht="17.25" customHeight="1" x14ac:dyDescent="0.3">
      <c r="A32" s="321"/>
      <c r="B32" s="1799"/>
      <c r="C32" s="1785"/>
      <c r="D32" s="1786"/>
      <c r="E32" s="1787"/>
      <c r="F32" s="1572" t="s">
        <v>252</v>
      </c>
      <c r="G32" s="1573" t="str">
        <f>IF(AND(G31&lt;&gt;"",E31&lt;&gt;""),G31/$E31,"")</f>
        <v/>
      </c>
      <c r="H32" s="1573" t="str">
        <f>IF(AND(H31&lt;&gt;"",E31&lt;&gt;""),H31/$E31,"")</f>
        <v/>
      </c>
      <c r="I32" s="1573" t="str">
        <f>IF(AND(I31&lt;&gt;"",E31&lt;&gt;""),I31/$E31,"")</f>
        <v/>
      </c>
      <c r="J32" s="1573" t="str">
        <f>IF(AND(J31&lt;&gt;"",E31&lt;&gt;""),J31/$E31,"")</f>
        <v/>
      </c>
      <c r="K32" s="1574" t="str">
        <f>IF(AND(K31&lt;&gt;"",E31&lt;&gt;""),K31/$E31,"")</f>
        <v/>
      </c>
    </row>
    <row r="33" spans="1:11" s="1571" customFormat="1" ht="17.25" customHeight="1" x14ac:dyDescent="0.3">
      <c r="A33" s="321"/>
      <c r="B33" s="1799"/>
      <c r="C33" s="1785"/>
      <c r="D33" s="1786"/>
      <c r="E33" s="1787"/>
      <c r="F33" s="1575" t="str">
        <f ca="1">$F$5</f>
        <v>absolue</v>
      </c>
      <c r="G33" s="1576"/>
      <c r="H33" s="1576"/>
      <c r="I33" s="1576"/>
      <c r="J33" s="1576"/>
      <c r="K33" s="1577"/>
    </row>
    <row r="34" spans="1:11" s="1571" customFormat="1" ht="17.25" customHeight="1" x14ac:dyDescent="0.3">
      <c r="A34" s="321"/>
      <c r="B34" s="1799"/>
      <c r="C34" s="1785"/>
      <c r="D34" s="1786"/>
      <c r="E34" s="1787"/>
      <c r="F34" s="1572" t="s">
        <v>252</v>
      </c>
      <c r="G34" s="1573" t="str">
        <f>IF(AND(G33&lt;&gt;"",E33&lt;&gt;""),G33/$E33,"")</f>
        <v/>
      </c>
      <c r="H34" s="1573" t="str">
        <f>IF(AND(H33&lt;&gt;"",E33&lt;&gt;""),H33/$E33,"")</f>
        <v/>
      </c>
      <c r="I34" s="1573" t="str">
        <f>IF(AND(I33&lt;&gt;"",E33&lt;&gt;""),I33/$E33,"")</f>
        <v/>
      </c>
      <c r="J34" s="1573" t="str">
        <f>IF(AND(J33&lt;&gt;"",E33&lt;&gt;""),J33/$E33,"")</f>
        <v/>
      </c>
      <c r="K34" s="1574" t="str">
        <f>IF(AND(K33&lt;&gt;"",E33&lt;&gt;""),K33/$E33,"")</f>
        <v/>
      </c>
    </row>
    <row r="35" spans="1:11" s="1571" customFormat="1" ht="17.25" customHeight="1" x14ac:dyDescent="0.3">
      <c r="A35" s="321"/>
      <c r="B35" s="1799"/>
      <c r="C35" s="1788"/>
      <c r="D35" s="1790"/>
      <c r="E35" s="1792"/>
      <c r="F35" s="1575" t="str">
        <f ca="1">$F$5</f>
        <v>absolue</v>
      </c>
      <c r="G35" s="1576"/>
      <c r="H35" s="1576"/>
      <c r="I35" s="1576"/>
      <c r="J35" s="1576"/>
      <c r="K35" s="1577"/>
    </row>
    <row r="36" spans="1:11" s="1571" customFormat="1" ht="17.25" customHeight="1" x14ac:dyDescent="0.3">
      <c r="A36" s="321"/>
      <c r="B36" s="1800"/>
      <c r="C36" s="1789"/>
      <c r="D36" s="1791"/>
      <c r="E36" s="1793"/>
      <c r="F36" s="1578" t="s">
        <v>252</v>
      </c>
      <c r="G36" s="1579" t="str">
        <f>IF(AND(G35&lt;&gt;"",E35&lt;&gt;""),G35/$E35,"")</f>
        <v/>
      </c>
      <c r="H36" s="1579" t="str">
        <f>IF(AND(H35&lt;&gt;"",E35&lt;&gt;""),H35/$E35,"")</f>
        <v/>
      </c>
      <c r="I36" s="1579" t="str">
        <f>IF(AND(I35&lt;&gt;"",E35&lt;&gt;""),I35/$E35,"")</f>
        <v/>
      </c>
      <c r="J36" s="1579" t="str">
        <f>IF(AND(J35&lt;&gt;"",E35&lt;&gt;""),J35/$E35,"")</f>
        <v/>
      </c>
      <c r="K36" s="1580" t="str">
        <f>IF(AND(K35&lt;&gt;"",E35&lt;&gt;""),K35/$E35,"")</f>
        <v/>
      </c>
    </row>
    <row r="37" spans="1:11" ht="17.25" customHeight="1" x14ac:dyDescent="0.3">
      <c r="B37" s="208" t="s">
        <v>3953</v>
      </c>
      <c r="C37" s="217"/>
    </row>
    <row r="38" spans="1:11" ht="17.25" customHeight="1" x14ac:dyDescent="0.3"/>
    <row r="39" spans="1:11" ht="17.25" customHeight="1" x14ac:dyDescent="0.3"/>
    <row r="40" spans="1:11" ht="17.25" customHeight="1" x14ac:dyDescent="0.3"/>
    <row r="41" spans="1:11" ht="17.25" customHeight="1" x14ac:dyDescent="0.3"/>
    <row r="42" spans="1:11" ht="17.25" customHeight="1" x14ac:dyDescent="0.3"/>
  </sheetData>
  <sheetProtection sheet="1" objects="1" scenarios="1" formatCells="0" formatColumns="0" formatRows="0" insertHyperlinks="0" selectLockedCells="1" sort="0" autoFilter="0"/>
  <mergeCells count="52">
    <mergeCell ref="B13:B20"/>
    <mergeCell ref="C13:C14"/>
    <mergeCell ref="D13:D14"/>
    <mergeCell ref="E13:E14"/>
    <mergeCell ref="C15:C16"/>
    <mergeCell ref="D15:D16"/>
    <mergeCell ref="E15:E16"/>
    <mergeCell ref="B5:B12"/>
    <mergeCell ref="C5:C6"/>
    <mergeCell ref="D5:D6"/>
    <mergeCell ref="E5:E6"/>
    <mergeCell ref="C7:C8"/>
    <mergeCell ref="D7:D8"/>
    <mergeCell ref="E7:E8"/>
    <mergeCell ref="C9:C10"/>
    <mergeCell ref="D9:D10"/>
    <mergeCell ref="E9:E10"/>
    <mergeCell ref="C11:C12"/>
    <mergeCell ref="D11:D12"/>
    <mergeCell ref="E11:E12"/>
    <mergeCell ref="E23:E24"/>
    <mergeCell ref="C25:C26"/>
    <mergeCell ref="D25:D26"/>
    <mergeCell ref="E25:E26"/>
    <mergeCell ref="C17:C18"/>
    <mergeCell ref="D17:D18"/>
    <mergeCell ref="E17:E18"/>
    <mergeCell ref="C19:C20"/>
    <mergeCell ref="D19:D20"/>
    <mergeCell ref="E19:E20"/>
    <mergeCell ref="C27:C28"/>
    <mergeCell ref="D27:D28"/>
    <mergeCell ref="E27:E28"/>
    <mergeCell ref="B29:B36"/>
    <mergeCell ref="C29:C30"/>
    <mergeCell ref="D29:D30"/>
    <mergeCell ref="E29:E30"/>
    <mergeCell ref="C31:C32"/>
    <mergeCell ref="D31:D32"/>
    <mergeCell ref="E31:E32"/>
    <mergeCell ref="B21:B28"/>
    <mergeCell ref="C21:C22"/>
    <mergeCell ref="D21:D22"/>
    <mergeCell ref="E21:E22"/>
    <mergeCell ref="C23:C24"/>
    <mergeCell ref="D23:D24"/>
    <mergeCell ref="C33:C34"/>
    <mergeCell ref="D33:D34"/>
    <mergeCell ref="E33:E34"/>
    <mergeCell ref="C35:C36"/>
    <mergeCell ref="D35:D36"/>
    <mergeCell ref="E35:E36"/>
  </mergeCells>
  <conditionalFormatting sqref="G6 G8">
    <cfRule type="colorScale" priority="23">
      <colorScale>
        <cfvo type="num" val="-0.1"/>
        <cfvo type="num" val="0.1"/>
        <color theme="5" tint="0.59999389629810485"/>
        <color theme="6" tint="0.59999389629810485"/>
      </colorScale>
    </cfRule>
    <cfRule type="dataBar" priority="24">
      <dataBar>
        <cfvo type="min"/>
        <cfvo type="max"/>
        <color theme="4" tint="-0.249977111117893"/>
      </dataBar>
    </cfRule>
  </conditionalFormatting>
  <conditionalFormatting sqref="G10">
    <cfRule type="colorScale" priority="21">
      <colorScale>
        <cfvo type="num" val="-0.1"/>
        <cfvo type="num" val="0.1"/>
        <color theme="5" tint="0.59999389629810485"/>
        <color theme="6" tint="0.59999389629810485"/>
      </colorScale>
    </cfRule>
    <cfRule type="dataBar" priority="22">
      <dataBar>
        <cfvo type="min"/>
        <cfvo type="max"/>
        <color theme="4" tint="-0.249977111117893"/>
      </dataBar>
    </cfRule>
  </conditionalFormatting>
  <conditionalFormatting sqref="G12">
    <cfRule type="colorScale" priority="19">
      <colorScale>
        <cfvo type="num" val="-0.1"/>
        <cfvo type="num" val="0.1"/>
        <color theme="5" tint="0.59999389629810485"/>
        <color theme="6" tint="0.59999389629810485"/>
      </colorScale>
    </cfRule>
    <cfRule type="dataBar" priority="20">
      <dataBar>
        <cfvo type="min"/>
        <cfvo type="max"/>
        <color theme="4" tint="-0.249977111117893"/>
      </dataBar>
    </cfRule>
  </conditionalFormatting>
  <conditionalFormatting sqref="G14 G16">
    <cfRule type="colorScale" priority="17">
      <colorScale>
        <cfvo type="num" val="-0.1"/>
        <cfvo type="num" val="0.1"/>
        <color theme="5" tint="0.59999389629810485"/>
        <color theme="6" tint="0.59999389629810485"/>
      </colorScale>
    </cfRule>
    <cfRule type="dataBar" priority="18">
      <dataBar>
        <cfvo type="min"/>
        <cfvo type="max"/>
        <color theme="4" tint="-0.249977111117893"/>
      </dataBar>
    </cfRule>
  </conditionalFormatting>
  <conditionalFormatting sqref="G18">
    <cfRule type="colorScale" priority="15">
      <colorScale>
        <cfvo type="num" val="-0.1"/>
        <cfvo type="num" val="0.1"/>
        <color theme="5" tint="0.59999389629810485"/>
        <color theme="6" tint="0.59999389629810485"/>
      </colorScale>
    </cfRule>
    <cfRule type="dataBar" priority="16">
      <dataBar>
        <cfvo type="min"/>
        <cfvo type="max"/>
        <color theme="4" tint="-0.249977111117893"/>
      </dataBar>
    </cfRule>
  </conditionalFormatting>
  <conditionalFormatting sqref="G20">
    <cfRule type="colorScale" priority="13">
      <colorScale>
        <cfvo type="num" val="-0.1"/>
        <cfvo type="num" val="0.1"/>
        <color theme="5" tint="0.59999389629810485"/>
        <color theme="6" tint="0.59999389629810485"/>
      </colorScale>
    </cfRule>
    <cfRule type="dataBar" priority="14">
      <dataBar>
        <cfvo type="min"/>
        <cfvo type="max"/>
        <color theme="4" tint="-0.249977111117893"/>
      </dataBar>
    </cfRule>
  </conditionalFormatting>
  <conditionalFormatting sqref="G22 G24">
    <cfRule type="colorScale" priority="11">
      <colorScale>
        <cfvo type="num" val="-0.1"/>
        <cfvo type="num" val="0.1"/>
        <color theme="5" tint="0.59999389629810485"/>
        <color theme="6" tint="0.59999389629810485"/>
      </colorScale>
    </cfRule>
    <cfRule type="dataBar" priority="12">
      <dataBar>
        <cfvo type="min"/>
        <cfvo type="max"/>
        <color theme="4" tint="-0.249977111117893"/>
      </dataBar>
    </cfRule>
  </conditionalFormatting>
  <conditionalFormatting sqref="G26">
    <cfRule type="colorScale" priority="9">
      <colorScale>
        <cfvo type="num" val="-0.1"/>
        <cfvo type="num" val="0.1"/>
        <color theme="5" tint="0.59999389629810485"/>
        <color theme="6" tint="0.59999389629810485"/>
      </colorScale>
    </cfRule>
    <cfRule type="dataBar" priority="10">
      <dataBar>
        <cfvo type="min"/>
        <cfvo type="max"/>
        <color theme="4" tint="-0.249977111117893"/>
      </dataBar>
    </cfRule>
  </conditionalFormatting>
  <conditionalFormatting sqref="G28">
    <cfRule type="colorScale" priority="7">
      <colorScale>
        <cfvo type="num" val="-0.1"/>
        <cfvo type="num" val="0.1"/>
        <color theme="5" tint="0.59999389629810485"/>
        <color theme="6" tint="0.59999389629810485"/>
      </colorScale>
    </cfRule>
    <cfRule type="dataBar" priority="8">
      <dataBar>
        <cfvo type="min"/>
        <cfvo type="max"/>
        <color theme="4" tint="-0.249977111117893"/>
      </dataBar>
    </cfRule>
  </conditionalFormatting>
  <conditionalFormatting sqref="G30 G32">
    <cfRule type="colorScale" priority="5">
      <colorScale>
        <cfvo type="num" val="-0.1"/>
        <cfvo type="num" val="0.1"/>
        <color theme="5" tint="0.59999389629810485"/>
        <color theme="6" tint="0.59999389629810485"/>
      </colorScale>
    </cfRule>
    <cfRule type="dataBar" priority="6">
      <dataBar>
        <cfvo type="min"/>
        <cfvo type="max"/>
        <color theme="4" tint="-0.249977111117893"/>
      </dataBar>
    </cfRule>
  </conditionalFormatting>
  <conditionalFormatting sqref="G34">
    <cfRule type="colorScale" priority="3">
      <colorScale>
        <cfvo type="num" val="-0.1"/>
        <cfvo type="num" val="0.1"/>
        <color theme="5" tint="0.59999389629810485"/>
        <color theme="6" tint="0.59999389629810485"/>
      </colorScale>
    </cfRule>
    <cfRule type="dataBar" priority="4">
      <dataBar>
        <cfvo type="min"/>
        <cfvo type="max"/>
        <color theme="4" tint="-0.249977111117893"/>
      </dataBar>
    </cfRule>
  </conditionalFormatting>
  <conditionalFormatting sqref="G36">
    <cfRule type="dataBar" priority="2">
      <dataBar>
        <cfvo type="min"/>
        <cfvo type="max"/>
        <color theme="4" tint="-0.249977111117893"/>
      </dataBar>
    </cfRule>
    <cfRule type="colorScale" priority="1">
      <colorScale>
        <cfvo type="num" val="-0.1"/>
        <cfvo type="num" val="0.1"/>
        <color theme="5" tint="0.59999389629810485"/>
        <color theme="6" tint="0.59999389629810485"/>
      </colorScale>
    </cfRule>
  </conditionalFormatting>
  <conditionalFormatting sqref="H6:K6 H8:K8">
    <cfRule type="dataBar" priority="84">
      <dataBar>
        <cfvo type="min"/>
        <cfvo type="max"/>
        <color theme="4" tint="-0.249977111117893"/>
      </dataBar>
    </cfRule>
    <cfRule type="colorScale" priority="83">
      <colorScale>
        <cfvo type="num" val="-0.1"/>
        <cfvo type="num" val="0.1"/>
        <color theme="5" tint="0.59999389629810485"/>
        <color theme="6" tint="0.59999389629810485"/>
      </colorScale>
    </cfRule>
  </conditionalFormatting>
  <conditionalFormatting sqref="H10:K10">
    <cfRule type="colorScale" priority="45">
      <colorScale>
        <cfvo type="num" val="-0.1"/>
        <cfvo type="num" val="0.1"/>
        <color theme="5" tint="0.59999389629810485"/>
        <color theme="6" tint="0.59999389629810485"/>
      </colorScale>
    </cfRule>
    <cfRule type="dataBar" priority="46">
      <dataBar>
        <cfvo type="min"/>
        <cfvo type="max"/>
        <color theme="4" tint="-0.249977111117893"/>
      </dataBar>
    </cfRule>
  </conditionalFormatting>
  <conditionalFormatting sqref="H12:K12">
    <cfRule type="colorScale" priority="43">
      <colorScale>
        <cfvo type="num" val="-0.1"/>
        <cfvo type="num" val="0.1"/>
        <color theme="5" tint="0.59999389629810485"/>
        <color theme="6" tint="0.59999389629810485"/>
      </colorScale>
    </cfRule>
    <cfRule type="dataBar" priority="44">
      <dataBar>
        <cfvo type="min"/>
        <cfvo type="max"/>
        <color theme="4" tint="-0.249977111117893"/>
      </dataBar>
    </cfRule>
  </conditionalFormatting>
  <conditionalFormatting sqref="H14:K14 H16:K16">
    <cfRule type="colorScale" priority="41">
      <colorScale>
        <cfvo type="num" val="-0.1"/>
        <cfvo type="num" val="0.1"/>
        <color theme="5" tint="0.59999389629810485"/>
        <color theme="6" tint="0.59999389629810485"/>
      </colorScale>
    </cfRule>
    <cfRule type="dataBar" priority="42">
      <dataBar>
        <cfvo type="min"/>
        <cfvo type="max"/>
        <color theme="4" tint="-0.249977111117893"/>
      </dataBar>
    </cfRule>
  </conditionalFormatting>
  <conditionalFormatting sqref="H18:K18">
    <cfRule type="colorScale" priority="39">
      <colorScale>
        <cfvo type="num" val="-0.1"/>
        <cfvo type="num" val="0.1"/>
        <color theme="5" tint="0.59999389629810485"/>
        <color theme="6" tint="0.59999389629810485"/>
      </colorScale>
    </cfRule>
    <cfRule type="dataBar" priority="40">
      <dataBar>
        <cfvo type="min"/>
        <cfvo type="max"/>
        <color theme="4" tint="-0.249977111117893"/>
      </dataBar>
    </cfRule>
  </conditionalFormatting>
  <conditionalFormatting sqref="H20:K20">
    <cfRule type="colorScale" priority="37">
      <colorScale>
        <cfvo type="num" val="-0.1"/>
        <cfvo type="num" val="0.1"/>
        <color theme="5" tint="0.59999389629810485"/>
        <color theme="6" tint="0.59999389629810485"/>
      </colorScale>
    </cfRule>
    <cfRule type="dataBar" priority="38">
      <dataBar>
        <cfvo type="min"/>
        <cfvo type="max"/>
        <color theme="4" tint="-0.249977111117893"/>
      </dataBar>
    </cfRule>
  </conditionalFormatting>
  <conditionalFormatting sqref="H22:K22 H24:K24">
    <cfRule type="colorScale" priority="35">
      <colorScale>
        <cfvo type="num" val="-0.1"/>
        <cfvo type="num" val="0.1"/>
        <color theme="5" tint="0.59999389629810485"/>
        <color theme="6" tint="0.59999389629810485"/>
      </colorScale>
    </cfRule>
    <cfRule type="dataBar" priority="36">
      <dataBar>
        <cfvo type="min"/>
        <cfvo type="max"/>
        <color theme="4" tint="-0.249977111117893"/>
      </dataBar>
    </cfRule>
  </conditionalFormatting>
  <conditionalFormatting sqref="H26:K26">
    <cfRule type="colorScale" priority="33">
      <colorScale>
        <cfvo type="num" val="-0.1"/>
        <cfvo type="num" val="0.1"/>
        <color theme="5" tint="0.59999389629810485"/>
        <color theme="6" tint="0.59999389629810485"/>
      </colorScale>
    </cfRule>
    <cfRule type="dataBar" priority="34">
      <dataBar>
        <cfvo type="min"/>
        <cfvo type="max"/>
        <color theme="4" tint="-0.249977111117893"/>
      </dataBar>
    </cfRule>
  </conditionalFormatting>
  <conditionalFormatting sqref="H28:K28">
    <cfRule type="colorScale" priority="31">
      <colorScale>
        <cfvo type="num" val="-0.1"/>
        <cfvo type="num" val="0.1"/>
        <color theme="5" tint="0.59999389629810485"/>
        <color theme="6" tint="0.59999389629810485"/>
      </colorScale>
    </cfRule>
    <cfRule type="dataBar" priority="32">
      <dataBar>
        <cfvo type="min"/>
        <cfvo type="max"/>
        <color theme="4" tint="-0.249977111117893"/>
      </dataBar>
    </cfRule>
  </conditionalFormatting>
  <conditionalFormatting sqref="H30:K30 H32:K32">
    <cfRule type="colorScale" priority="29">
      <colorScale>
        <cfvo type="num" val="-0.1"/>
        <cfvo type="num" val="0.1"/>
        <color theme="5" tint="0.59999389629810485"/>
        <color theme="6" tint="0.59999389629810485"/>
      </colorScale>
    </cfRule>
    <cfRule type="dataBar" priority="30">
      <dataBar>
        <cfvo type="min"/>
        <cfvo type="max"/>
        <color theme="4" tint="-0.249977111117893"/>
      </dataBar>
    </cfRule>
  </conditionalFormatting>
  <conditionalFormatting sqref="H34:K34">
    <cfRule type="colorScale" priority="27">
      <colorScale>
        <cfvo type="num" val="-0.1"/>
        <cfvo type="num" val="0.1"/>
        <color theme="5" tint="0.59999389629810485"/>
        <color theme="6" tint="0.59999389629810485"/>
      </colorScale>
    </cfRule>
    <cfRule type="dataBar" priority="28">
      <dataBar>
        <cfvo type="min"/>
        <cfvo type="max"/>
        <color theme="4" tint="-0.249977111117893"/>
      </dataBar>
    </cfRule>
  </conditionalFormatting>
  <conditionalFormatting sqref="H36:K36">
    <cfRule type="dataBar" priority="26">
      <dataBar>
        <cfvo type="min"/>
        <cfvo type="max"/>
        <color theme="4" tint="-0.249977111117893"/>
      </dataBar>
    </cfRule>
    <cfRule type="colorScale" priority="25">
      <colorScale>
        <cfvo type="num" val="-0.1"/>
        <cfvo type="num" val="0.1"/>
        <color theme="5" tint="0.59999389629810485"/>
        <color theme="6" tint="0.59999389629810485"/>
      </colorScale>
    </cfRule>
  </conditionalFormatting>
  <pageMargins left="0.23622047244094491" right="0.23622047244094491" top="0.74803149606299213" bottom="0.74803149606299213" header="0.31496062992125984" footer="0.31496062992125984"/>
  <pageSetup paperSize="9" orientation="landscape" r:id="rId1"/>
  <headerFooter>
    <oddFooter>&amp;L&amp;8&amp;K00-034(c) S. Imboden&amp;R&amp;8&amp;K00-033Seite &amp;P von &amp;N</oddFooter>
  </headerFooter>
  <drawing r:id="rId2"/>
  <legacyDrawing r:id="rId3"/>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Tabelle28">
    <tabColor theme="9" tint="0.59999389629810485"/>
  </sheetPr>
  <dimension ref="A1:N104"/>
  <sheetViews>
    <sheetView showGridLines="0" zoomScaleNormal="100" workbookViewId="0">
      <pane ySplit="4" topLeftCell="A5" activePane="bottomLeft" state="frozen"/>
      <selection activeCell="G1" sqref="G1"/>
      <selection pane="bottomLeft" activeCell="B5" sqref="B5"/>
    </sheetView>
  </sheetViews>
  <sheetFormatPr baseColWidth="10" defaultColWidth="12.5546875" defaultRowHeight="14.4" x14ac:dyDescent="0.3"/>
  <cols>
    <col min="1" max="1" width="7" style="532" customWidth="1"/>
    <col min="2" max="2" width="4.5546875" style="533" customWidth="1"/>
    <col min="3" max="3" width="42.44140625" style="533" customWidth="1"/>
    <col min="4" max="4" width="8.109375" style="533" bestFit="1" customWidth="1"/>
    <col min="5" max="5" width="9.109375" style="533" bestFit="1" customWidth="1"/>
    <col min="6" max="6" width="9" style="533" bestFit="1" customWidth="1"/>
    <col min="7" max="7" width="45.5546875" style="533" customWidth="1"/>
    <col min="8" max="8" width="7" style="533" customWidth="1"/>
    <col min="9" max="9" width="0.109375" style="1585" customWidth="1"/>
    <col min="10" max="23" width="4" style="533" customWidth="1"/>
    <col min="24" max="16384" width="12.5546875" style="533"/>
  </cols>
  <sheetData>
    <row r="1" spans="1:14" s="530" customFormat="1" ht="44.25" customHeight="1" x14ac:dyDescent="0.3">
      <c r="A1" s="1582"/>
      <c r="B1" s="527" t="str">
        <f ca="1">' '!A347</f>
        <v>E I S E N H O W E R   M A T R I X</v>
      </c>
      <c r="C1" s="527"/>
      <c r="D1" s="527"/>
      <c r="E1" s="527"/>
      <c r="F1" s="527"/>
      <c r="G1" s="527"/>
      <c r="H1" s="528"/>
      <c r="I1" s="1583"/>
    </row>
    <row r="2" spans="1:14" s="532" customFormat="1" ht="14.25" customHeight="1" x14ac:dyDescent="0.3">
      <c r="A2" s="531"/>
      <c r="I2" s="1584"/>
    </row>
    <row r="3" spans="1:14" ht="10.5" customHeight="1" x14ac:dyDescent="0.3">
      <c r="A3" s="247"/>
      <c r="C3" s="532"/>
    </row>
    <row r="4" spans="1:14" ht="33.75" customHeight="1" x14ac:dyDescent="0.3">
      <c r="B4" s="534" t="str">
        <f ca="1">' '!A95</f>
        <v>No.</v>
      </c>
      <c r="C4" s="535" t="str">
        <f ca="1">' '!A348</f>
        <v>Tâche</v>
      </c>
      <c r="D4" s="1586" t="str">
        <f ca="1">' '!A349</f>
        <v>important</v>
      </c>
      <c r="E4" s="535" t="str">
        <f ca="1">' '!A350</f>
        <v>urgent</v>
      </c>
      <c r="F4" s="535" t="str">
        <f ca="1">' '!A351</f>
        <v>Effort</v>
      </c>
      <c r="G4" s="535" t="str">
        <f ca="1">' '!A85</f>
        <v>Remarques</v>
      </c>
      <c r="H4" s="536" t="str">
        <f ca="1">' '!A86</f>
        <v>Statut</v>
      </c>
    </row>
    <row r="5" spans="1:14" ht="23.4" x14ac:dyDescent="0.3">
      <c r="B5" s="1587" t="s">
        <v>827</v>
      </c>
      <c r="C5" s="1588" t="s">
        <v>826</v>
      </c>
      <c r="D5" s="1589">
        <v>3</v>
      </c>
      <c r="E5" s="1589">
        <v>7</v>
      </c>
      <c r="F5" s="1097">
        <v>2</v>
      </c>
      <c r="G5" s="1588"/>
      <c r="H5" s="1590">
        <v>3</v>
      </c>
      <c r="I5" s="1585">
        <f>IF(F5="",1,F5)</f>
        <v>2</v>
      </c>
      <c r="L5" s="541"/>
      <c r="M5" s="541"/>
      <c r="N5" s="542"/>
    </row>
    <row r="6" spans="1:14" ht="23.4" x14ac:dyDescent="0.3">
      <c r="B6" s="1587" t="s">
        <v>828</v>
      </c>
      <c r="C6" s="1588" t="s">
        <v>825</v>
      </c>
      <c r="D6" s="1589">
        <v>10</v>
      </c>
      <c r="E6" s="1589">
        <v>9</v>
      </c>
      <c r="F6" s="1097">
        <v>1</v>
      </c>
      <c r="G6" s="1591"/>
      <c r="H6" s="1590">
        <v>1</v>
      </c>
      <c r="I6" s="1585">
        <f t="shared" ref="I6:I24" si="0">IF(F6="",1,F6)</f>
        <v>1</v>
      </c>
      <c r="L6" s="532"/>
      <c r="M6" s="532"/>
      <c r="N6" s="542"/>
    </row>
    <row r="7" spans="1:14" ht="23.4" x14ac:dyDescent="0.3">
      <c r="B7" s="1587" t="s">
        <v>829</v>
      </c>
      <c r="C7" s="1588"/>
      <c r="D7" s="1589">
        <v>2</v>
      </c>
      <c r="E7" s="1589">
        <v>2</v>
      </c>
      <c r="F7" s="1097">
        <v>3</v>
      </c>
      <c r="G7" s="1588"/>
      <c r="H7" s="1590"/>
      <c r="I7" s="1585">
        <f t="shared" si="0"/>
        <v>3</v>
      </c>
      <c r="L7" s="532"/>
      <c r="M7" s="532"/>
      <c r="N7" s="542"/>
    </row>
    <row r="8" spans="1:14" ht="23.4" x14ac:dyDescent="0.3">
      <c r="B8" s="1587" t="s">
        <v>830</v>
      </c>
      <c r="C8" s="1588"/>
      <c r="D8" s="1589"/>
      <c r="E8" s="1589"/>
      <c r="F8" s="1097"/>
      <c r="G8" s="1588"/>
      <c r="H8" s="1590"/>
      <c r="I8" s="1585">
        <f t="shared" si="0"/>
        <v>1</v>
      </c>
      <c r="L8" s="532"/>
      <c r="M8" s="532"/>
      <c r="N8" s="542"/>
    </row>
    <row r="9" spans="1:14" ht="23.4" x14ac:dyDescent="0.3">
      <c r="B9" s="1587" t="s">
        <v>831</v>
      </c>
      <c r="C9" s="1588"/>
      <c r="D9" s="1589"/>
      <c r="E9" s="1589"/>
      <c r="F9" s="1097"/>
      <c r="G9" s="1588"/>
      <c r="H9" s="1590"/>
      <c r="I9" s="1585">
        <f t="shared" si="0"/>
        <v>1</v>
      </c>
      <c r="L9" s="532"/>
      <c r="M9" s="532"/>
      <c r="N9" s="542"/>
    </row>
    <row r="10" spans="1:14" ht="23.4" x14ac:dyDescent="0.3">
      <c r="B10" s="1587" t="s">
        <v>832</v>
      </c>
      <c r="C10" s="1588"/>
      <c r="D10" s="1589"/>
      <c r="E10" s="1589"/>
      <c r="F10" s="1097"/>
      <c r="G10" s="1588"/>
      <c r="H10" s="1590"/>
      <c r="I10" s="1585">
        <f t="shared" si="0"/>
        <v>1</v>
      </c>
      <c r="L10" s="532"/>
      <c r="M10" s="532"/>
      <c r="N10" s="542"/>
    </row>
    <row r="11" spans="1:14" ht="23.4" x14ac:dyDescent="0.3">
      <c r="B11" s="1587" t="s">
        <v>833</v>
      </c>
      <c r="C11" s="1588"/>
      <c r="D11" s="1589"/>
      <c r="E11" s="1589"/>
      <c r="F11" s="1097"/>
      <c r="G11" s="1588"/>
      <c r="H11" s="1590"/>
      <c r="I11" s="1585">
        <f t="shared" si="0"/>
        <v>1</v>
      </c>
      <c r="L11" s="532"/>
      <c r="M11" s="532"/>
      <c r="N11" s="542"/>
    </row>
    <row r="12" spans="1:14" ht="23.4" x14ac:dyDescent="0.3">
      <c r="B12" s="1587" t="s">
        <v>834</v>
      </c>
      <c r="C12" s="1588"/>
      <c r="D12" s="1589"/>
      <c r="E12" s="1589"/>
      <c r="F12" s="1097"/>
      <c r="G12" s="1588"/>
      <c r="H12" s="1590"/>
      <c r="I12" s="1585">
        <f t="shared" si="0"/>
        <v>1</v>
      </c>
      <c r="L12" s="532"/>
      <c r="M12" s="532"/>
      <c r="N12" s="542"/>
    </row>
    <row r="13" spans="1:14" ht="23.4" x14ac:dyDescent="0.3">
      <c r="B13" s="1587" t="s">
        <v>835</v>
      </c>
      <c r="C13" s="1588"/>
      <c r="D13" s="1589"/>
      <c r="E13" s="1589"/>
      <c r="F13" s="1097"/>
      <c r="G13" s="1588"/>
      <c r="H13" s="1590"/>
      <c r="I13" s="1585">
        <f t="shared" si="0"/>
        <v>1</v>
      </c>
      <c r="L13" s="532"/>
      <c r="M13" s="532"/>
      <c r="N13" s="542"/>
    </row>
    <row r="14" spans="1:14" ht="23.4" x14ac:dyDescent="0.3">
      <c r="B14" s="1587" t="s">
        <v>836</v>
      </c>
      <c r="C14" s="1588"/>
      <c r="D14" s="1589"/>
      <c r="E14" s="1589"/>
      <c r="F14" s="1097"/>
      <c r="G14" s="1588"/>
      <c r="H14" s="1590"/>
      <c r="I14" s="1585">
        <f t="shared" si="0"/>
        <v>1</v>
      </c>
      <c r="L14" s="532"/>
      <c r="M14" s="532"/>
      <c r="N14" s="542"/>
    </row>
    <row r="15" spans="1:14" ht="23.4" x14ac:dyDescent="0.3">
      <c r="B15" s="1587" t="s">
        <v>837</v>
      </c>
      <c r="C15" s="1588"/>
      <c r="D15" s="1589"/>
      <c r="E15" s="1589"/>
      <c r="F15" s="1097"/>
      <c r="G15" s="1588"/>
      <c r="H15" s="1590"/>
      <c r="I15" s="1585">
        <f t="shared" si="0"/>
        <v>1</v>
      </c>
      <c r="L15" s="532"/>
      <c r="M15" s="532"/>
      <c r="N15" s="542"/>
    </row>
    <row r="16" spans="1:14" ht="23.4" x14ac:dyDescent="0.3">
      <c r="B16" s="1587" t="s">
        <v>838</v>
      </c>
      <c r="C16" s="1588"/>
      <c r="D16" s="1589"/>
      <c r="E16" s="1589"/>
      <c r="F16" s="1097"/>
      <c r="G16" s="1588"/>
      <c r="H16" s="1590"/>
      <c r="I16" s="1585">
        <f t="shared" si="0"/>
        <v>1</v>
      </c>
      <c r="L16" s="532"/>
      <c r="M16" s="532"/>
      <c r="N16" s="542"/>
    </row>
    <row r="17" spans="2:14" ht="23.4" x14ac:dyDescent="0.3">
      <c r="B17" s="1587" t="s">
        <v>839</v>
      </c>
      <c r="C17" s="1588"/>
      <c r="D17" s="1589"/>
      <c r="E17" s="1589"/>
      <c r="F17" s="1097"/>
      <c r="G17" s="1588"/>
      <c r="H17" s="1590"/>
      <c r="I17" s="1585">
        <f t="shared" si="0"/>
        <v>1</v>
      </c>
      <c r="L17" s="532"/>
      <c r="M17" s="532"/>
      <c r="N17" s="542"/>
    </row>
    <row r="18" spans="2:14" ht="23.4" x14ac:dyDescent="0.3">
      <c r="B18" s="1587" t="s">
        <v>840</v>
      </c>
      <c r="C18" s="1588"/>
      <c r="D18" s="1589"/>
      <c r="E18" s="1589"/>
      <c r="F18" s="1097"/>
      <c r="G18" s="1588"/>
      <c r="H18" s="1590"/>
      <c r="I18" s="1585">
        <f t="shared" si="0"/>
        <v>1</v>
      </c>
      <c r="L18" s="532"/>
      <c r="M18" s="532"/>
      <c r="N18" s="542"/>
    </row>
    <row r="19" spans="2:14" ht="23.4" x14ac:dyDescent="0.3">
      <c r="B19" s="1587" t="s">
        <v>841</v>
      </c>
      <c r="C19" s="1588"/>
      <c r="D19" s="1589"/>
      <c r="E19" s="1589"/>
      <c r="F19" s="1097"/>
      <c r="G19" s="1588"/>
      <c r="H19" s="1590"/>
      <c r="I19" s="1585">
        <f t="shared" si="0"/>
        <v>1</v>
      </c>
      <c r="L19" s="532"/>
      <c r="M19" s="532"/>
      <c r="N19" s="542"/>
    </row>
    <row r="20" spans="2:14" ht="23.4" x14ac:dyDescent="0.3">
      <c r="B20" s="1587" t="s">
        <v>842</v>
      </c>
      <c r="C20" s="1588"/>
      <c r="D20" s="1589"/>
      <c r="E20" s="1589"/>
      <c r="F20" s="1097"/>
      <c r="G20" s="1588"/>
      <c r="H20" s="1590"/>
      <c r="I20" s="1585">
        <f t="shared" si="0"/>
        <v>1</v>
      </c>
      <c r="L20" s="532"/>
      <c r="M20" s="532"/>
      <c r="N20" s="542"/>
    </row>
    <row r="21" spans="2:14" ht="23.4" x14ac:dyDescent="0.3">
      <c r="B21" s="1587" t="s">
        <v>843</v>
      </c>
      <c r="C21" s="1588"/>
      <c r="D21" s="1589"/>
      <c r="E21" s="1589"/>
      <c r="F21" s="1097"/>
      <c r="G21" s="1588"/>
      <c r="H21" s="1590"/>
      <c r="I21" s="1585">
        <f t="shared" si="0"/>
        <v>1</v>
      </c>
      <c r="L21" s="532"/>
      <c r="M21" s="532"/>
      <c r="N21" s="542"/>
    </row>
    <row r="22" spans="2:14" ht="23.4" x14ac:dyDescent="0.3">
      <c r="B22" s="1587" t="s">
        <v>844</v>
      </c>
      <c r="C22" s="1588"/>
      <c r="D22" s="1589"/>
      <c r="E22" s="1589"/>
      <c r="F22" s="1097"/>
      <c r="G22" s="1588"/>
      <c r="H22" s="1590"/>
      <c r="I22" s="1585">
        <f t="shared" si="0"/>
        <v>1</v>
      </c>
      <c r="L22" s="532"/>
      <c r="M22" s="532"/>
      <c r="N22" s="542"/>
    </row>
    <row r="23" spans="2:14" ht="23.4" x14ac:dyDescent="0.3">
      <c r="B23" s="1587" t="s">
        <v>845</v>
      </c>
      <c r="C23" s="1588"/>
      <c r="D23" s="1589"/>
      <c r="E23" s="1589"/>
      <c r="F23" s="1097"/>
      <c r="G23" s="1588"/>
      <c r="H23" s="1590"/>
      <c r="I23" s="1585">
        <f t="shared" si="0"/>
        <v>1</v>
      </c>
      <c r="L23" s="532"/>
      <c r="M23" s="532"/>
      <c r="N23" s="542"/>
    </row>
    <row r="24" spans="2:14" ht="23.4" x14ac:dyDescent="0.3">
      <c r="B24" s="1592" t="s">
        <v>846</v>
      </c>
      <c r="C24" s="1593"/>
      <c r="D24" s="1594"/>
      <c r="E24" s="1594"/>
      <c r="F24" s="1104"/>
      <c r="G24" s="1593"/>
      <c r="H24" s="1595"/>
      <c r="I24" s="1585">
        <f t="shared" si="0"/>
        <v>1</v>
      </c>
      <c r="L24" s="532"/>
      <c r="M24" s="532"/>
      <c r="N24" s="542"/>
    </row>
    <row r="25" spans="2:14" x14ac:dyDescent="0.3">
      <c r="B25" s="1596" t="s">
        <v>3960</v>
      </c>
      <c r="C25" s="571"/>
      <c r="L25" s="532"/>
      <c r="M25" s="532"/>
    </row>
    <row r="26" spans="2:14" ht="22.5" customHeight="1" x14ac:dyDescent="0.3">
      <c r="L26" s="532"/>
      <c r="M26" s="532"/>
    </row>
    <row r="27" spans="2:14" ht="22.5" customHeight="1" x14ac:dyDescent="0.3">
      <c r="L27" s="532"/>
      <c r="M27" s="532"/>
    </row>
    <row r="28" spans="2:14" ht="22.5" customHeight="1" x14ac:dyDescent="0.35">
      <c r="G28" s="1597" t="str">
        <f t="shared" ref="G28:G47" si="1">CONCATENATE("    ",B5,"   ",C5)</f>
        <v xml:space="preserve">    a1   Aufgabe 1</v>
      </c>
      <c r="L28" s="532"/>
      <c r="M28" s="532"/>
    </row>
    <row r="29" spans="2:14" ht="22.5" customHeight="1" x14ac:dyDescent="0.35">
      <c r="G29" s="1597" t="str">
        <f t="shared" si="1"/>
        <v xml:space="preserve">    a2   Augabe 2</v>
      </c>
      <c r="L29" s="532"/>
      <c r="M29" s="532"/>
    </row>
    <row r="30" spans="2:14" ht="22.5" customHeight="1" x14ac:dyDescent="0.35">
      <c r="G30" s="1597" t="str">
        <f t="shared" si="1"/>
        <v xml:space="preserve">    a3   </v>
      </c>
      <c r="L30" s="532"/>
      <c r="M30" s="532"/>
    </row>
    <row r="31" spans="2:14" ht="22.5" customHeight="1" x14ac:dyDescent="0.35">
      <c r="G31" s="1597" t="str">
        <f t="shared" si="1"/>
        <v xml:space="preserve">    a4   </v>
      </c>
      <c r="L31" s="532"/>
      <c r="M31" s="532"/>
    </row>
    <row r="32" spans="2:14" ht="22.5" customHeight="1" x14ac:dyDescent="0.35">
      <c r="G32" s="1597" t="str">
        <f t="shared" si="1"/>
        <v xml:space="preserve">    a5   </v>
      </c>
      <c r="L32" s="532"/>
      <c r="M32" s="532"/>
    </row>
    <row r="33" spans="7:13" ht="22.5" customHeight="1" x14ac:dyDescent="0.35">
      <c r="G33" s="1597" t="str">
        <f t="shared" si="1"/>
        <v xml:space="preserve">    a6   </v>
      </c>
      <c r="L33" s="532"/>
      <c r="M33" s="532"/>
    </row>
    <row r="34" spans="7:13" ht="22.5" customHeight="1" x14ac:dyDescent="0.35">
      <c r="G34" s="1597" t="str">
        <f t="shared" si="1"/>
        <v xml:space="preserve">    a7   </v>
      </c>
      <c r="L34" s="532"/>
      <c r="M34" s="532"/>
    </row>
    <row r="35" spans="7:13" ht="22.5" customHeight="1" x14ac:dyDescent="0.35">
      <c r="G35" s="1597" t="str">
        <f t="shared" si="1"/>
        <v xml:space="preserve">    a8   </v>
      </c>
      <c r="L35" s="532"/>
      <c r="M35" s="532"/>
    </row>
    <row r="36" spans="7:13" ht="22.5" customHeight="1" x14ac:dyDescent="0.35">
      <c r="G36" s="1597" t="str">
        <f t="shared" si="1"/>
        <v xml:space="preserve">    a9   </v>
      </c>
      <c r="L36" s="532"/>
      <c r="M36" s="532"/>
    </row>
    <row r="37" spans="7:13" ht="22.5" customHeight="1" x14ac:dyDescent="0.35">
      <c r="G37" s="1597" t="str">
        <f t="shared" si="1"/>
        <v xml:space="preserve">    a10   </v>
      </c>
      <c r="L37" s="532"/>
      <c r="M37" s="532"/>
    </row>
    <row r="38" spans="7:13" ht="22.5" customHeight="1" x14ac:dyDescent="0.35">
      <c r="G38" s="1597" t="str">
        <f t="shared" si="1"/>
        <v xml:space="preserve">    a11   </v>
      </c>
      <c r="L38" s="532"/>
      <c r="M38" s="532"/>
    </row>
    <row r="39" spans="7:13" ht="22.5" customHeight="1" x14ac:dyDescent="0.35">
      <c r="G39" s="1597" t="str">
        <f t="shared" si="1"/>
        <v xml:space="preserve">    a12   </v>
      </c>
      <c r="L39" s="532"/>
      <c r="M39" s="532"/>
    </row>
    <row r="40" spans="7:13" ht="22.5" customHeight="1" x14ac:dyDescent="0.35">
      <c r="G40" s="1597" t="str">
        <f t="shared" si="1"/>
        <v xml:space="preserve">    a13   </v>
      </c>
      <c r="L40" s="532"/>
      <c r="M40" s="532"/>
    </row>
    <row r="41" spans="7:13" ht="22.5" customHeight="1" x14ac:dyDescent="0.35">
      <c r="G41" s="1597" t="str">
        <f t="shared" si="1"/>
        <v xml:space="preserve">    a14   </v>
      </c>
      <c r="L41" s="532"/>
      <c r="M41" s="532"/>
    </row>
    <row r="42" spans="7:13" ht="22.5" customHeight="1" x14ac:dyDescent="0.35">
      <c r="G42" s="1597" t="str">
        <f t="shared" si="1"/>
        <v xml:space="preserve">    a15   </v>
      </c>
      <c r="L42" s="532"/>
      <c r="M42" s="532"/>
    </row>
    <row r="43" spans="7:13" ht="22.5" customHeight="1" x14ac:dyDescent="0.35">
      <c r="G43" s="1597" t="str">
        <f t="shared" si="1"/>
        <v xml:space="preserve">    a16   </v>
      </c>
      <c r="L43" s="532"/>
      <c r="M43" s="532"/>
    </row>
    <row r="44" spans="7:13" ht="22.5" customHeight="1" x14ac:dyDescent="0.35">
      <c r="G44" s="1597" t="str">
        <f t="shared" si="1"/>
        <v xml:space="preserve">    a17   </v>
      </c>
      <c r="L44" s="532"/>
      <c r="M44" s="532"/>
    </row>
    <row r="45" spans="7:13" ht="22.5" customHeight="1" x14ac:dyDescent="0.35">
      <c r="G45" s="1597" t="str">
        <f t="shared" si="1"/>
        <v xml:space="preserve">    a18   </v>
      </c>
      <c r="L45" s="532"/>
      <c r="M45" s="532"/>
    </row>
    <row r="46" spans="7:13" ht="22.5" customHeight="1" x14ac:dyDescent="0.35">
      <c r="G46" s="1597" t="str">
        <f t="shared" si="1"/>
        <v xml:space="preserve">    a19   </v>
      </c>
      <c r="L46" s="532"/>
      <c r="M46" s="532"/>
    </row>
    <row r="47" spans="7:13" ht="22.5" customHeight="1" x14ac:dyDescent="0.35">
      <c r="G47" s="1597" t="str">
        <f t="shared" si="1"/>
        <v xml:space="preserve">    a20   </v>
      </c>
      <c r="L47" s="532"/>
      <c r="M47" s="532"/>
    </row>
    <row r="48" spans="7:13" ht="22.5" customHeight="1" x14ac:dyDescent="0.3">
      <c r="L48" s="532"/>
      <c r="M48" s="532"/>
    </row>
    <row r="49" spans="1:13" ht="22.5" customHeight="1" x14ac:dyDescent="0.3">
      <c r="L49" s="532"/>
      <c r="M49" s="532"/>
    </row>
    <row r="50" spans="1:13" ht="0.9" customHeight="1" x14ac:dyDescent="0.3">
      <c r="A50" s="1108"/>
      <c r="L50" s="532"/>
      <c r="M50" s="532"/>
    </row>
    <row r="51" spans="1:13" ht="22.5" customHeight="1" x14ac:dyDescent="0.3">
      <c r="B51" s="208" t="s">
        <v>3953</v>
      </c>
      <c r="C51" s="217"/>
      <c r="L51" s="532"/>
      <c r="M51" s="532"/>
    </row>
    <row r="52" spans="1:13" ht="22.5" customHeight="1" x14ac:dyDescent="0.3">
      <c r="L52" s="532"/>
      <c r="M52" s="532"/>
    </row>
    <row r="53" spans="1:13" ht="22.5" customHeight="1" x14ac:dyDescent="0.3">
      <c r="L53" s="532"/>
      <c r="M53" s="532"/>
    </row>
    <row r="54" spans="1:13" ht="22.5" customHeight="1" x14ac:dyDescent="0.3">
      <c r="L54" s="532"/>
      <c r="M54" s="532"/>
    </row>
    <row r="55" spans="1:13" ht="22.5" customHeight="1" x14ac:dyDescent="0.3">
      <c r="L55" s="532"/>
      <c r="M55" s="532"/>
    </row>
    <row r="56" spans="1:13" ht="22.5" customHeight="1" x14ac:dyDescent="0.3">
      <c r="L56" s="532"/>
      <c r="M56" s="532"/>
    </row>
    <row r="57" spans="1:13" ht="22.5" customHeight="1" x14ac:dyDescent="0.3">
      <c r="L57" s="532"/>
      <c r="M57" s="532"/>
    </row>
    <row r="58" spans="1:13" ht="22.5" customHeight="1" x14ac:dyDescent="0.3">
      <c r="L58" s="532"/>
      <c r="M58" s="532"/>
    </row>
    <row r="59" spans="1:13" ht="22.5" customHeight="1" x14ac:dyDescent="0.3">
      <c r="L59" s="532"/>
      <c r="M59" s="532"/>
    </row>
    <row r="60" spans="1:13" ht="22.5" customHeight="1" x14ac:dyDescent="0.3">
      <c r="L60" s="532"/>
      <c r="M60" s="532"/>
    </row>
    <row r="61" spans="1:13" ht="22.5" customHeight="1" x14ac:dyDescent="0.3">
      <c r="L61" s="532"/>
      <c r="M61" s="532"/>
    </row>
    <row r="62" spans="1:13" ht="22.5" customHeight="1" x14ac:dyDescent="0.3">
      <c r="L62" s="532"/>
      <c r="M62" s="532"/>
    </row>
    <row r="63" spans="1:13" ht="22.5" customHeight="1" x14ac:dyDescent="0.3">
      <c r="L63" s="532"/>
      <c r="M63" s="532"/>
    </row>
    <row r="64" spans="1:13" ht="22.5" customHeight="1" x14ac:dyDescent="0.3">
      <c r="L64" s="532"/>
      <c r="M64" s="532"/>
    </row>
    <row r="65" spans="6:13" ht="22.5" customHeight="1" x14ac:dyDescent="0.3">
      <c r="L65" s="532"/>
      <c r="M65" s="532"/>
    </row>
    <row r="66" spans="6:13" ht="22.5" customHeight="1" x14ac:dyDescent="0.3">
      <c r="L66" s="532"/>
      <c r="M66" s="532"/>
    </row>
    <row r="67" spans="6:13" ht="22.5" customHeight="1" x14ac:dyDescent="0.3">
      <c r="L67" s="532"/>
      <c r="M67" s="532"/>
    </row>
    <row r="68" spans="6:13" ht="22.5" customHeight="1" x14ac:dyDescent="0.3">
      <c r="L68" s="532"/>
      <c r="M68" s="532"/>
    </row>
    <row r="69" spans="6:13" ht="22.5" customHeight="1" x14ac:dyDescent="0.3">
      <c r="L69" s="532"/>
      <c r="M69" s="532"/>
    </row>
    <row r="71" spans="6:13" x14ac:dyDescent="0.3">
      <c r="L71" s="532"/>
      <c r="M71" s="532"/>
    </row>
    <row r="72" spans="6:13" x14ac:dyDescent="0.3">
      <c r="L72" s="532"/>
      <c r="M72" s="532"/>
    </row>
    <row r="73" spans="6:13" x14ac:dyDescent="0.3">
      <c r="L73" s="532"/>
      <c r="M73" s="532"/>
    </row>
    <row r="74" spans="6:13" x14ac:dyDescent="0.3">
      <c r="L74" s="532"/>
      <c r="M74" s="532"/>
    </row>
    <row r="75" spans="6:13" x14ac:dyDescent="0.3">
      <c r="L75" s="532"/>
    </row>
    <row r="79" spans="6:13" ht="15.6" x14ac:dyDescent="0.3">
      <c r="F79" s="1109"/>
    </row>
    <row r="85" spans="4:4" x14ac:dyDescent="0.3">
      <c r="D85" s="541"/>
    </row>
    <row r="86" spans="4:4" x14ac:dyDescent="0.3">
      <c r="D86" s="532"/>
    </row>
    <row r="87" spans="4:4" x14ac:dyDescent="0.3">
      <c r="D87" s="532"/>
    </row>
    <row r="88" spans="4:4" x14ac:dyDescent="0.3">
      <c r="D88" s="532"/>
    </row>
    <row r="89" spans="4:4" x14ac:dyDescent="0.3">
      <c r="D89" s="532"/>
    </row>
    <row r="90" spans="4:4" x14ac:dyDescent="0.3">
      <c r="D90" s="532"/>
    </row>
    <row r="91" spans="4:4" x14ac:dyDescent="0.3">
      <c r="D91" s="532"/>
    </row>
    <row r="92" spans="4:4" x14ac:dyDescent="0.3">
      <c r="D92" s="532"/>
    </row>
    <row r="93" spans="4:4" x14ac:dyDescent="0.3">
      <c r="D93" s="532"/>
    </row>
    <row r="94" spans="4:4" x14ac:dyDescent="0.3">
      <c r="D94" s="532"/>
    </row>
    <row r="95" spans="4:4" x14ac:dyDescent="0.3">
      <c r="D95" s="532"/>
    </row>
    <row r="96" spans="4:4" x14ac:dyDescent="0.3">
      <c r="D96" s="532"/>
    </row>
    <row r="97" spans="4:4" x14ac:dyDescent="0.3">
      <c r="D97" s="532"/>
    </row>
    <row r="98" spans="4:4" x14ac:dyDescent="0.3">
      <c r="D98" s="532"/>
    </row>
    <row r="99" spans="4:4" x14ac:dyDescent="0.3">
      <c r="D99" s="532"/>
    </row>
    <row r="100" spans="4:4" x14ac:dyDescent="0.3">
      <c r="D100" s="532"/>
    </row>
    <row r="101" spans="4:4" x14ac:dyDescent="0.3">
      <c r="D101" s="532"/>
    </row>
    <row r="102" spans="4:4" x14ac:dyDescent="0.3">
      <c r="D102" s="532"/>
    </row>
    <row r="103" spans="4:4" x14ac:dyDescent="0.3">
      <c r="D103" s="532"/>
    </row>
    <row r="104" spans="4:4" x14ac:dyDescent="0.3">
      <c r="D104" s="532"/>
    </row>
  </sheetData>
  <sheetProtection sheet="1" objects="1" scenarios="1" formatCells="0" formatColumns="0" formatRows="0" insertHyperlinks="0" selectLockedCells="1" sort="0" autoFilter="0"/>
  <conditionalFormatting sqref="B5:H24">
    <cfRule type="expression" dxfId="1" priority="5">
      <formula>MOD(ROW(A1),2)=0</formula>
    </cfRule>
    <cfRule type="expression" dxfId="0" priority="6">
      <formula>MOD(ROW(A2),2)=0</formula>
    </cfRule>
  </conditionalFormatting>
  <conditionalFormatting sqref="D5:D24">
    <cfRule type="iconSet" priority="4">
      <iconSet iconSet="5Rating">
        <cfvo type="percent" val="0"/>
        <cfvo type="num" val="2"/>
        <cfvo type="num" val="5"/>
        <cfvo type="num" val="7"/>
        <cfvo type="num" val="9"/>
      </iconSet>
    </cfRule>
  </conditionalFormatting>
  <conditionalFormatting sqref="E5:E24">
    <cfRule type="iconSet" priority="1">
      <iconSet iconSet="5Rating">
        <cfvo type="percent" val="0"/>
        <cfvo type="num" val="2"/>
        <cfvo type="num" val="5"/>
        <cfvo type="num" val="7"/>
        <cfvo type="num" val="9"/>
      </iconSet>
    </cfRule>
  </conditionalFormatting>
  <conditionalFormatting sqref="F5:F24">
    <cfRule type="iconSet" priority="2">
      <iconSet iconSet="3Signs" showValue="0" reverse="1">
        <cfvo type="percent" val="0"/>
        <cfvo type="num" val="2"/>
        <cfvo type="num" val="3"/>
      </iconSet>
    </cfRule>
  </conditionalFormatting>
  <dataValidations count="2">
    <dataValidation type="list" allowBlank="1" showInputMessage="1" showErrorMessage="1" sqref="H5:H24 F5:F24 H54:H69 F26:F69" xr:uid="{00000000-0002-0000-5300-000000000000}">
      <formula1>"1,2,3"</formula1>
    </dataValidation>
    <dataValidation type="list" allowBlank="1" showInputMessage="1" showErrorMessage="1" sqref="D5:E24 D55:E69" xr:uid="{00000000-0002-0000-5300-000001000000}">
      <formula1>"1,2,3,4,5,6,7,8,9,10"</formula1>
    </dataValidation>
  </dataValidations>
  <hyperlinks>
    <hyperlink ref="B25:C25" r:id="rId1" display="© iManagement - s.imboden" xr:uid="{00000000-0004-0000-5300-000000000000}"/>
  </hyperlinks>
  <printOptions horizontalCentered="1"/>
  <pageMargins left="0.23622047244094491" right="0.23622047244094491" top="0.19685039370078741" bottom="0.19685039370078741" header="0.19685039370078741" footer="0.19685039370078741"/>
  <pageSetup paperSize="8" scale="90" fitToWidth="2" fitToHeight="2" orientation="portrait" r:id="rId2"/>
  <headerFooter>
    <oddFooter>&amp;L&amp;8&amp;K00-048(c) S.Imboden&amp;R&amp;8&amp;K00-048Seite &amp;P von &amp;N</oddFooter>
  </headerFooter>
  <rowBreaks count="1" manualBreakCount="1">
    <brk id="25" max="16383" man="1"/>
  </rowBreaks>
  <drawing r:id="rId3"/>
  <legacyDrawing r:id="rId4"/>
  <extLst>
    <ext xmlns:x14="http://schemas.microsoft.com/office/spreadsheetml/2009/9/main" uri="{78C0D931-6437-407d-A8EE-F0AAD7539E65}">
      <x14:conditionalFormattings>
        <x14:conditionalFormatting xmlns:xm="http://schemas.microsoft.com/office/excel/2006/main">
          <x14:cfRule type="iconSet" priority="8" id="{4B2DDD7F-A918-4579-A763-83A54C8002FD}">
            <x14:iconSet iconSet="5Boxes">
              <x14:cfvo type="percent">
                <xm:f>0</xm:f>
              </x14:cfvo>
              <x14:cfvo type="num">
                <xm:f>3</xm:f>
              </x14:cfvo>
              <x14:cfvo type="num">
                <xm:f>6</xm:f>
              </x14:cfvo>
              <x14:cfvo type="num">
                <xm:f>9</xm:f>
              </x14:cfvo>
              <x14:cfvo type="num">
                <xm:f>10</xm:f>
              </x14:cfvo>
            </x14:iconSet>
          </x14:cfRule>
          <xm:sqref>D26:D69</xm:sqref>
        </x14:conditionalFormatting>
        <x14:conditionalFormatting xmlns:xm="http://schemas.microsoft.com/office/excel/2006/main">
          <x14:cfRule type="iconSet" priority="7" id="{BC838265-0501-40C1-BE31-E4AE0EF21A8A}">
            <x14:iconSet iconSet="5Boxes">
              <x14:cfvo type="percent">
                <xm:f>0</xm:f>
              </x14:cfvo>
              <x14:cfvo type="num">
                <xm:f>3</xm:f>
              </x14:cfvo>
              <x14:cfvo type="num">
                <xm:f>6</xm:f>
              </x14:cfvo>
              <x14:cfvo type="num">
                <xm:f>9</xm:f>
              </x14:cfvo>
              <x14:cfvo type="num">
                <xm:f>10</xm:f>
              </x14:cfvo>
            </x14:iconSet>
          </x14:cfRule>
          <xm:sqref>D71:D5164 D25</xm:sqref>
        </x14:conditionalFormatting>
        <x14:conditionalFormatting xmlns:xm="http://schemas.microsoft.com/office/excel/2006/main">
          <x14:cfRule type="iconSet" priority="3" id="{94A72411-D367-416F-9141-26673FC4FDE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H5:H24</xm:sqref>
        </x14:conditionalFormatting>
      </x14:conditionalFormatting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Tabelle43">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'!A396</f>
        <v>Voulez-vous ouvrir le programme "Tableau de bord"?</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'!A397</f>
        <v>Assurez-vous, que le fichier "01_Cockpit.exe"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Tabelle44">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'!A398</f>
        <v>Voulez-vous ouvrir le programme "Management stratégique" ?</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'!A399</f>
        <v>Assurez-vous, que le fichier "02_StrategicManagement.exe" se trouve dans le même répertoire !</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Tabelle36">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'!A400</f>
        <v>Voulez-vous ouvrir le programme "Business Plan"?</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'!A401</f>
        <v>Assurez-vous, que le fichier  "04_BusinessPlan.exe"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Tabelle46">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'!A402</f>
        <v>Voulez-vous ouvrir le programme "Balanced Scorcard"?</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'!A403</f>
        <v>Assurez-vous, que le fichier "01_Cockpit.exe"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Tabelle47">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'!A404</f>
        <v>Voulez-vous ouvrir le programme "Gestion de projets"?</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'!A405</f>
        <v>Assurez-vous, que le fichier "03_ProjectManagement.exe"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Sheet7">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'!A406</f>
        <v>Voulez-vous ouvrir le programme "Change Management"?</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'!A407</f>
        <v>Assurez-vous, que le fichier "09_Change.exe"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8">
    <tabColor theme="6" tint="0.59999389629810485"/>
  </sheetPr>
  <dimension ref="A1:S30"/>
  <sheetViews>
    <sheetView showGridLines="0" zoomScaleNormal="100" workbookViewId="0">
      <pane ySplit="1" topLeftCell="A2" activePane="bottomLeft" state="frozen"/>
      <selection activeCell="G1" sqref="G1"/>
      <selection pane="bottomLeft" activeCell="A2" sqref="A2"/>
    </sheetView>
  </sheetViews>
  <sheetFormatPr baseColWidth="10" defaultColWidth="11.44140625" defaultRowHeight="14.4" x14ac:dyDescent="0.3"/>
  <cols>
    <col min="1" max="1" width="7" style="321" customWidth="1"/>
    <col min="2" max="2" width="3.5546875" style="321" customWidth="1"/>
    <col min="3" max="3" width="40.5546875" style="321" customWidth="1"/>
    <col min="4" max="4" width="35.33203125" style="321" customWidth="1"/>
    <col min="5" max="5" width="11.6640625" style="321" bestFit="1" customWidth="1"/>
    <col min="6" max="6" width="6.44140625" style="321" customWidth="1"/>
    <col min="7" max="7" width="11.6640625" style="321" customWidth="1"/>
    <col min="8" max="8" width="14.109375" style="321" customWidth="1"/>
    <col min="9" max="9" width="4.5546875" style="321" hidden="1" customWidth="1"/>
    <col min="10" max="10" width="11.44140625" style="321"/>
    <col min="11" max="20" width="3" style="321" customWidth="1"/>
    <col min="21" max="16384" width="11.44140625" style="321"/>
  </cols>
  <sheetData>
    <row r="1" spans="1:19" s="320" customFormat="1" ht="44.25" customHeight="1" x14ac:dyDescent="0.3">
      <c r="A1" s="318"/>
      <c r="B1" s="1598" t="str">
        <f ca="1">' '!A408</f>
        <v>Voulez-vous ouvrir le programme "Marketing Management"?</v>
      </c>
      <c r="C1" s="318"/>
      <c r="D1" s="318"/>
      <c r="E1" s="318"/>
      <c r="F1" s="1599"/>
      <c r="G1" s="1600"/>
      <c r="H1" s="1601"/>
      <c r="I1" s="318"/>
      <c r="J1" s="371"/>
      <c r="K1" s="371"/>
      <c r="L1" s="371"/>
      <c r="M1" s="371"/>
      <c r="N1" s="371"/>
      <c r="O1" s="371"/>
      <c r="P1" s="371"/>
      <c r="Q1" s="371"/>
      <c r="R1" s="371"/>
      <c r="S1" s="371"/>
    </row>
    <row r="2" spans="1:19" x14ac:dyDescent="0.3">
      <c r="B2" s="1602"/>
    </row>
    <row r="3" spans="1:19" ht="15.6" x14ac:dyDescent="0.3">
      <c r="B3" s="1603"/>
    </row>
    <row r="5" spans="1:19" ht="56.25" customHeight="1" x14ac:dyDescent="0.3">
      <c r="B5" s="1603"/>
      <c r="D5" s="1604" t="str">
        <f ca="1">' '!A409</f>
        <v>Assurez-vous, que le fichier "06_Marketing.exe" se touve dans le même répertoire!</v>
      </c>
    </row>
    <row r="6" spans="1:19" ht="15.6" x14ac:dyDescent="0.3">
      <c r="B6" s="1603"/>
    </row>
    <row r="7" spans="1:19" ht="15.6" x14ac:dyDescent="0.3">
      <c r="B7" s="1603"/>
    </row>
    <row r="8" spans="1:19" x14ac:dyDescent="0.3">
      <c r="B8" s="1605"/>
    </row>
    <row r="9" spans="1:19" ht="15.6" x14ac:dyDescent="0.3">
      <c r="B9" s="1603"/>
    </row>
    <row r="10" spans="1:19" ht="15.6" x14ac:dyDescent="0.3">
      <c r="B10" s="1603"/>
    </row>
    <row r="12" spans="1:19" ht="15.6" x14ac:dyDescent="0.3">
      <c r="B12" s="1603"/>
      <c r="D12" s="331"/>
    </row>
    <row r="13" spans="1:19" x14ac:dyDescent="0.3">
      <c r="C13" s="331"/>
      <c r="D13" s="405"/>
      <c r="E13" s="405"/>
      <c r="F13" s="405"/>
      <c r="G13" s="405"/>
      <c r="H13" s="405"/>
    </row>
    <row r="14" spans="1:19" x14ac:dyDescent="0.3">
      <c r="B14" s="405"/>
      <c r="C14" s="405"/>
      <c r="D14" s="405"/>
      <c r="E14" s="405"/>
      <c r="F14" s="405"/>
      <c r="G14" s="405"/>
      <c r="H14" s="405"/>
    </row>
    <row r="15" spans="1:19" x14ac:dyDescent="0.3">
      <c r="B15" s="405"/>
      <c r="C15" s="405"/>
      <c r="D15" s="405"/>
      <c r="E15" s="405"/>
      <c r="F15" s="405"/>
      <c r="G15" s="405"/>
      <c r="H15" s="405"/>
    </row>
    <row r="16" spans="1:19" x14ac:dyDescent="0.3">
      <c r="B16" s="405"/>
      <c r="C16" s="405"/>
      <c r="D16" s="405"/>
      <c r="E16" s="405"/>
      <c r="F16" s="405"/>
      <c r="G16" s="405"/>
      <c r="H16" s="405"/>
    </row>
    <row r="17" spans="2:8" x14ac:dyDescent="0.3">
      <c r="B17" s="405"/>
      <c r="C17" s="405"/>
      <c r="D17" s="405"/>
      <c r="E17" s="405"/>
      <c r="F17" s="405"/>
      <c r="G17" s="405"/>
      <c r="H17" s="405"/>
    </row>
    <row r="18" spans="2:8" x14ac:dyDescent="0.3">
      <c r="B18" s="405"/>
      <c r="C18" s="405"/>
      <c r="D18" s="405"/>
      <c r="E18" s="405"/>
      <c r="F18" s="405"/>
      <c r="G18" s="405"/>
      <c r="H18" s="405"/>
    </row>
    <row r="19" spans="2:8" x14ac:dyDescent="0.3">
      <c r="B19" s="405"/>
      <c r="C19" s="405"/>
      <c r="D19" s="405"/>
      <c r="E19" s="405"/>
      <c r="F19" s="405"/>
      <c r="G19" s="405"/>
      <c r="H19" s="405"/>
    </row>
    <row r="20" spans="2:8" x14ac:dyDescent="0.3">
      <c r="B20" s="405"/>
      <c r="C20" s="405"/>
      <c r="D20" s="405"/>
      <c r="E20" s="405"/>
      <c r="F20" s="405"/>
      <c r="G20" s="405"/>
      <c r="H20" s="405"/>
    </row>
    <row r="21" spans="2:8" x14ac:dyDescent="0.3">
      <c r="B21" s="405"/>
      <c r="C21" s="405"/>
      <c r="D21" s="405"/>
      <c r="E21" s="405"/>
      <c r="F21" s="405"/>
      <c r="G21" s="405"/>
      <c r="H21" s="405"/>
    </row>
    <row r="22" spans="2:8" x14ac:dyDescent="0.3">
      <c r="B22" s="405"/>
      <c r="C22" s="405"/>
      <c r="D22" s="405"/>
      <c r="E22" s="405"/>
      <c r="F22" s="405"/>
      <c r="G22" s="405"/>
      <c r="H22" s="405"/>
    </row>
    <row r="23" spans="2:8" x14ac:dyDescent="0.3">
      <c r="B23" s="405"/>
      <c r="C23" s="405"/>
      <c r="D23" s="405"/>
      <c r="E23" s="405"/>
      <c r="F23" s="405"/>
      <c r="G23" s="405"/>
      <c r="H23" s="405"/>
    </row>
    <row r="24" spans="2:8" x14ac:dyDescent="0.3">
      <c r="B24" s="405"/>
      <c r="C24" s="405"/>
      <c r="D24" s="405"/>
      <c r="E24" s="405"/>
      <c r="F24" s="405"/>
      <c r="G24" s="405"/>
      <c r="H24" s="405"/>
    </row>
    <row r="25" spans="2:8" x14ac:dyDescent="0.3">
      <c r="B25" s="405"/>
      <c r="C25" s="405"/>
      <c r="D25" s="405"/>
      <c r="E25" s="405"/>
      <c r="F25" s="405"/>
      <c r="G25" s="405"/>
      <c r="H25" s="405"/>
    </row>
    <row r="26" spans="2:8" x14ac:dyDescent="0.3">
      <c r="B26" s="405"/>
      <c r="C26" s="405"/>
      <c r="D26" s="405"/>
      <c r="E26" s="405"/>
      <c r="F26" s="405"/>
      <c r="G26" s="405"/>
      <c r="H26" s="405"/>
    </row>
    <row r="27" spans="2:8" x14ac:dyDescent="0.3">
      <c r="B27" s="405"/>
      <c r="C27" s="405"/>
      <c r="D27" s="405"/>
      <c r="E27" s="405"/>
      <c r="F27" s="405"/>
      <c r="G27" s="405"/>
      <c r="H27" s="405"/>
    </row>
    <row r="28" spans="2:8" x14ac:dyDescent="0.3">
      <c r="B28" s="405"/>
      <c r="C28" s="405"/>
      <c r="D28" s="405"/>
      <c r="E28" s="405"/>
      <c r="F28" s="405"/>
      <c r="G28" s="405"/>
      <c r="H28" s="405"/>
    </row>
    <row r="29" spans="2:8" x14ac:dyDescent="0.3">
      <c r="B29" s="405"/>
    </row>
    <row r="30" spans="2:8" x14ac:dyDescent="0.3">
      <c r="B30" s="405"/>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Tabelle210"/>
  <dimension ref="A3:B9"/>
  <sheetViews>
    <sheetView zoomScaleNormal="100" workbookViewId="0">
      <selection activeCell="A2" sqref="A2"/>
    </sheetView>
  </sheetViews>
  <sheetFormatPr baseColWidth="10" defaultColWidth="11.5546875" defaultRowHeight="13.8" x14ac:dyDescent="0.3"/>
  <cols>
    <col min="1" max="1" width="11.5546875" style="217"/>
    <col min="2" max="2" width="90.33203125" style="217" customWidth="1"/>
    <col min="3" max="16384" width="11.5546875" style="217"/>
  </cols>
  <sheetData>
    <row r="3" spans="1:2" x14ac:dyDescent="0.3">
      <c r="A3" s="1606" t="s">
        <v>1045</v>
      </c>
      <c r="B3" s="217" t="s">
        <v>1034</v>
      </c>
    </row>
    <row r="4" spans="1:2" x14ac:dyDescent="0.3">
      <c r="A4" s="1606" t="s">
        <v>1045</v>
      </c>
      <c r="B4" s="217" t="s">
        <v>3962</v>
      </c>
    </row>
    <row r="5" spans="1:2" x14ac:dyDescent="0.3">
      <c r="A5" s="1606" t="s">
        <v>1045</v>
      </c>
      <c r="B5" s="217" t="s">
        <v>1044</v>
      </c>
    </row>
    <row r="6" spans="1:2" x14ac:dyDescent="0.3">
      <c r="A6" s="1606" t="s">
        <v>1045</v>
      </c>
      <c r="B6" s="217" t="s">
        <v>3963</v>
      </c>
    </row>
    <row r="7" spans="1:2" x14ac:dyDescent="0.3">
      <c r="A7" s="1606" t="s">
        <v>1045</v>
      </c>
    </row>
    <row r="8" spans="1:2" x14ac:dyDescent="0.3">
      <c r="A8" s="1606" t="s">
        <v>1045</v>
      </c>
    </row>
    <row r="9" spans="1:2" x14ac:dyDescent="0.3">
      <c r="A9" s="1606" t="s">
        <v>1045</v>
      </c>
    </row>
  </sheetData>
  <sheetProtection sheet="1" objects="1" scenarios="1" formatCells="0" formatColumns="0" formatRows="0" insertHyperlinks="0" sort="0" autoFilter="0"/>
  <pageMargins left="0.7" right="0.7" top="0.78740157499999996" bottom="0.78740157499999996"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Tabelle19"/>
  <dimension ref="B4:F9"/>
  <sheetViews>
    <sheetView showGridLines="0" zoomScaleNormal="100" workbookViewId="0">
      <selection activeCell="A2" sqref="A2"/>
    </sheetView>
  </sheetViews>
  <sheetFormatPr baseColWidth="10" defaultColWidth="11.5546875" defaultRowHeight="14.4" x14ac:dyDescent="0.3"/>
  <cols>
    <col min="1" max="2" width="11.5546875" style="1607"/>
    <col min="3" max="3" width="0.5546875" style="1607" customWidth="1"/>
    <col min="4" max="4" width="32.44140625" style="1607" customWidth="1"/>
    <col min="5" max="5" width="0.44140625" style="1607" customWidth="1"/>
    <col min="6" max="16384" width="11.5546875" style="1607"/>
  </cols>
  <sheetData>
    <row r="4" spans="2:6" ht="20.25" customHeight="1" x14ac:dyDescent="0.3">
      <c r="B4" s="1608"/>
      <c r="C4" s="1608"/>
      <c r="D4" s="1609" t="str">
        <f ca="1">' '!A24</f>
        <v>Votre logo:</v>
      </c>
      <c r="E4" s="1608"/>
      <c r="F4" s="1608"/>
    </row>
    <row r="5" spans="2:6" ht="3.75" customHeight="1" x14ac:dyDescent="0.3">
      <c r="B5" s="1608"/>
      <c r="F5" s="1608"/>
    </row>
    <row r="6" spans="2:6" ht="41.25" customHeight="1" x14ac:dyDescent="0.3">
      <c r="B6" s="1608"/>
      <c r="D6" s="1610"/>
      <c r="F6" s="1608"/>
    </row>
    <row r="7" spans="2:6" ht="3" customHeight="1" x14ac:dyDescent="0.3">
      <c r="B7" s="1608"/>
      <c r="F7" s="1608"/>
    </row>
    <row r="8" spans="2:6" x14ac:dyDescent="0.3">
      <c r="B8" s="1608"/>
      <c r="C8" s="1608"/>
      <c r="D8" s="1608"/>
      <c r="E8" s="1608"/>
      <c r="F8" s="1608"/>
    </row>
    <row r="9" spans="2:6" ht="9" customHeight="1" x14ac:dyDescent="0.3">
      <c r="B9" s="1608"/>
      <c r="C9" s="1608"/>
      <c r="D9" s="1608"/>
      <c r="E9" s="1608"/>
      <c r="F9" s="1608"/>
    </row>
  </sheetData>
  <sheetProtection sheet="1" scenarios="1" formatCells="0" formatColumns="0" formatRows="0" insertHyperlink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92</vt:i4>
      </vt:variant>
      <vt:variant>
        <vt:lpstr>Benannte Bereiche</vt:lpstr>
      </vt:variant>
      <vt:variant>
        <vt:i4>173</vt:i4>
      </vt:variant>
    </vt:vector>
  </HeadingPairs>
  <TitlesOfParts>
    <vt:vector size="265" baseType="lpstr">
      <vt:lpstr>MenuHRM</vt:lpstr>
      <vt:lpstr>Zielvereinbarung</vt:lpstr>
      <vt:lpstr>Marketing</vt:lpstr>
      <vt:lpstr>Markt</vt:lpstr>
      <vt:lpstr>MarketingIntern</vt:lpstr>
      <vt:lpstr>MarketingExtern</vt:lpstr>
      <vt:lpstr>Kommunikation</vt:lpstr>
      <vt:lpstr>Benchmark</vt:lpstr>
      <vt:lpstr>Trends</vt:lpstr>
      <vt:lpstr>Gewinnung</vt:lpstr>
      <vt:lpstr>UebersichtAnforderung</vt:lpstr>
      <vt:lpstr>Anforderungsprofil</vt:lpstr>
      <vt:lpstr>UebersichtStellenbeschrieb</vt:lpstr>
      <vt:lpstr>Stellenbeschrieb</vt:lpstr>
      <vt:lpstr>CheckStellenauschreibung</vt:lpstr>
      <vt:lpstr>UebersichtVorselektion</vt:lpstr>
      <vt:lpstr>Vorselektion</vt:lpstr>
      <vt:lpstr>UebersichtBGespräch</vt:lpstr>
      <vt:lpstr>BGespräch</vt:lpstr>
      <vt:lpstr>CheckEinarbeitung</vt:lpstr>
      <vt:lpstr>Einsatz</vt:lpstr>
      <vt:lpstr>iCanvas</vt:lpstr>
      <vt:lpstr>Motivationstheorien</vt:lpstr>
      <vt:lpstr>Maslow</vt:lpstr>
      <vt:lpstr>Alderfer</vt:lpstr>
      <vt:lpstr>McClelland</vt:lpstr>
      <vt:lpstr>Barbuto</vt:lpstr>
      <vt:lpstr>McGregor</vt:lpstr>
      <vt:lpstr>Herzberg</vt:lpstr>
      <vt:lpstr>Flow</vt:lpstr>
      <vt:lpstr>RegelnMotivation</vt:lpstr>
      <vt:lpstr>Volition</vt:lpstr>
      <vt:lpstr>GesprächsFormular</vt:lpstr>
      <vt:lpstr>GespraechVorbereiten</vt:lpstr>
      <vt:lpstr>FragenFeedback</vt:lpstr>
      <vt:lpstr>Feedback</vt:lpstr>
      <vt:lpstr>FeedbackGeben</vt:lpstr>
      <vt:lpstr>FeedbackEmpfangen</vt:lpstr>
      <vt:lpstr>RegelnFeedback</vt:lpstr>
      <vt:lpstr>Selbstkonzept</vt:lpstr>
      <vt:lpstr>Johari</vt:lpstr>
      <vt:lpstr>Johari2</vt:lpstr>
      <vt:lpstr>Entwicklung</vt:lpstr>
      <vt:lpstr>UebersichtEntwicklung</vt:lpstr>
      <vt:lpstr>Swot-Analyse</vt:lpstr>
      <vt:lpstr>Selbst</vt:lpstr>
      <vt:lpstr>Fremd</vt:lpstr>
      <vt:lpstr>Kernkompetenzen</vt:lpstr>
      <vt:lpstr>Entwicklungsmassnahmen</vt:lpstr>
      <vt:lpstr>Kommunikationsquadrat</vt:lpstr>
      <vt:lpstr>RegelnKonflikt</vt:lpstr>
      <vt:lpstr>WinWin</vt:lpstr>
      <vt:lpstr>VierZimmer</vt:lpstr>
      <vt:lpstr>Konfliktgespraech</vt:lpstr>
      <vt:lpstr>FormularKonflikt</vt:lpstr>
      <vt:lpstr>Erneuerung</vt:lpstr>
      <vt:lpstr>Team</vt:lpstr>
      <vt:lpstr>CheckTeam</vt:lpstr>
      <vt:lpstr>Teambuilding</vt:lpstr>
      <vt:lpstr>TestTeamrolle</vt:lpstr>
      <vt:lpstr>ZieleTeam</vt:lpstr>
      <vt:lpstr>MerkmaleTeam</vt:lpstr>
      <vt:lpstr>Beurteilung</vt:lpstr>
      <vt:lpstr>CheckZielvereinbarung</vt:lpstr>
      <vt:lpstr>UebersichtZielvereinbarung</vt:lpstr>
      <vt:lpstr>CheckBeurteilung</vt:lpstr>
      <vt:lpstr>Climameter</vt:lpstr>
      <vt:lpstr>Austritt</vt:lpstr>
      <vt:lpstr>SchwierigeGespraeche</vt:lpstr>
      <vt:lpstr>DebriefingVorbereiten</vt:lpstr>
      <vt:lpstr>Debriefing</vt:lpstr>
      <vt:lpstr>Admin</vt:lpstr>
      <vt:lpstr>Cockpit</vt:lpstr>
      <vt:lpstr>Massnahmen</vt:lpstr>
      <vt:lpstr>Risikomgmt</vt:lpstr>
      <vt:lpstr>Reklamationen</vt:lpstr>
      <vt:lpstr>Fuehrung</vt:lpstr>
      <vt:lpstr>Leadership</vt:lpstr>
      <vt:lpstr>Pareto</vt:lpstr>
      <vt:lpstr>Fishbone</vt:lpstr>
      <vt:lpstr>KostenNutzen</vt:lpstr>
      <vt:lpstr>KPI</vt:lpstr>
      <vt:lpstr>Eisenhower</vt:lpstr>
      <vt:lpstr>2Cockpit</vt:lpstr>
      <vt:lpstr>2Strategie</vt:lpstr>
      <vt:lpstr>2BP</vt:lpstr>
      <vt:lpstr>2BSC</vt:lpstr>
      <vt:lpstr>2Projektmgmt</vt:lpstr>
      <vt:lpstr>2Change</vt:lpstr>
      <vt:lpstr>2Marketing</vt:lpstr>
      <vt:lpstr>Quellen</vt:lpstr>
      <vt:lpstr>Logo</vt:lpstr>
      <vt:lpstr>Datum</vt:lpstr>
      <vt:lpstr>'2BP'!Druckbereich</vt:lpstr>
      <vt:lpstr>'2BSC'!Druckbereich</vt:lpstr>
      <vt:lpstr>'2Change'!Druckbereich</vt:lpstr>
      <vt:lpstr>'2Cockpit'!Druckbereich</vt:lpstr>
      <vt:lpstr>'2Marketing'!Druckbereich</vt:lpstr>
      <vt:lpstr>'2Projektmgmt'!Druckbereich</vt:lpstr>
      <vt:lpstr>'2Strategie'!Druckbereich</vt:lpstr>
      <vt:lpstr>Admin!Druckbereich</vt:lpstr>
      <vt:lpstr>Alderfer!Druckbereich</vt:lpstr>
      <vt:lpstr>Anforderungsprofil!Druckbereich</vt:lpstr>
      <vt:lpstr>Austritt!Druckbereich</vt:lpstr>
      <vt:lpstr>Barbuto!Druckbereich</vt:lpstr>
      <vt:lpstr>Benchmark!Druckbereich</vt:lpstr>
      <vt:lpstr>Beurteilung!Druckbereich</vt:lpstr>
      <vt:lpstr>BGespräch!Druckbereich</vt:lpstr>
      <vt:lpstr>CheckBeurteilung!Druckbereich</vt:lpstr>
      <vt:lpstr>CheckEinarbeitung!Druckbereich</vt:lpstr>
      <vt:lpstr>CheckStellenauschreibung!Druckbereich</vt:lpstr>
      <vt:lpstr>CheckTeam!Druckbereich</vt:lpstr>
      <vt:lpstr>CheckZielvereinbarung!Druckbereich</vt:lpstr>
      <vt:lpstr>Climameter!Druckbereich</vt:lpstr>
      <vt:lpstr>Cockpit!Druckbereich</vt:lpstr>
      <vt:lpstr>Debriefing!Druckbereich</vt:lpstr>
      <vt:lpstr>DebriefingVorbereiten!Druckbereich</vt:lpstr>
      <vt:lpstr>Einsatz!Druckbereich</vt:lpstr>
      <vt:lpstr>Eisenhower!Druckbereich</vt:lpstr>
      <vt:lpstr>Entwicklung!Druckbereich</vt:lpstr>
      <vt:lpstr>Entwicklungsmassnahmen!Druckbereich</vt:lpstr>
      <vt:lpstr>Erneuerung!Druckbereich</vt:lpstr>
      <vt:lpstr>Feedback!Druckbereich</vt:lpstr>
      <vt:lpstr>FeedbackEmpfangen!Druckbereich</vt:lpstr>
      <vt:lpstr>FeedbackGeben!Druckbereich</vt:lpstr>
      <vt:lpstr>Fishbone!Druckbereich</vt:lpstr>
      <vt:lpstr>Flow!Druckbereich</vt:lpstr>
      <vt:lpstr>FormularKonflikt!Druckbereich</vt:lpstr>
      <vt:lpstr>FragenFeedback!Druckbereich</vt:lpstr>
      <vt:lpstr>Fremd!Druckbereich</vt:lpstr>
      <vt:lpstr>Fuehrung!Druckbereich</vt:lpstr>
      <vt:lpstr>GesprächsFormular!Druckbereich</vt:lpstr>
      <vt:lpstr>GespraechVorbereiten!Druckbereich</vt:lpstr>
      <vt:lpstr>Gewinnung!Druckbereich</vt:lpstr>
      <vt:lpstr>Herzberg!Druckbereich</vt:lpstr>
      <vt:lpstr>iCanvas!Druckbereich</vt:lpstr>
      <vt:lpstr>Johari!Druckbereich</vt:lpstr>
      <vt:lpstr>Johari2!Druckbereich</vt:lpstr>
      <vt:lpstr>Kernkompetenzen!Druckbereich</vt:lpstr>
      <vt:lpstr>Kommunikation!Druckbereich</vt:lpstr>
      <vt:lpstr>Kommunikationsquadrat!Druckbereich</vt:lpstr>
      <vt:lpstr>Konfliktgespraech!Druckbereich</vt:lpstr>
      <vt:lpstr>KostenNutzen!Druckbereich</vt:lpstr>
      <vt:lpstr>KPI!Druckbereich</vt:lpstr>
      <vt:lpstr>Leadership!Druckbereich</vt:lpstr>
      <vt:lpstr>Marketing!Druckbereich</vt:lpstr>
      <vt:lpstr>MarketingExtern!Druckbereich</vt:lpstr>
      <vt:lpstr>MarketingIntern!Druckbereich</vt:lpstr>
      <vt:lpstr>Markt!Druckbereich</vt:lpstr>
      <vt:lpstr>Maslow!Druckbereich</vt:lpstr>
      <vt:lpstr>Massnahmen!Druckbereich</vt:lpstr>
      <vt:lpstr>McClelland!Druckbereich</vt:lpstr>
      <vt:lpstr>McGregor!Druckbereich</vt:lpstr>
      <vt:lpstr>MenuHRM!Druckbereich</vt:lpstr>
      <vt:lpstr>MerkmaleTeam!Druckbereich</vt:lpstr>
      <vt:lpstr>Motivationstheorien!Druckbereich</vt:lpstr>
      <vt:lpstr>Pareto!Druckbereich</vt:lpstr>
      <vt:lpstr>RegelnFeedback!Druckbereich</vt:lpstr>
      <vt:lpstr>RegelnKonflikt!Druckbereich</vt:lpstr>
      <vt:lpstr>RegelnMotivation!Druckbereich</vt:lpstr>
      <vt:lpstr>Reklamationen!Druckbereich</vt:lpstr>
      <vt:lpstr>Risikomgmt!Druckbereich</vt:lpstr>
      <vt:lpstr>SchwierigeGespraeche!Druckbereich</vt:lpstr>
      <vt:lpstr>Selbst!Druckbereich</vt:lpstr>
      <vt:lpstr>Selbstkonzept!Druckbereich</vt:lpstr>
      <vt:lpstr>Stellenbeschrieb!Druckbereich</vt:lpstr>
      <vt:lpstr>'Swot-Analyse'!Druckbereich</vt:lpstr>
      <vt:lpstr>Team!Druckbereich</vt:lpstr>
      <vt:lpstr>Teambuilding!Druckbereich</vt:lpstr>
      <vt:lpstr>TestTeamrolle!Druckbereich</vt:lpstr>
      <vt:lpstr>Trends!Druckbereich</vt:lpstr>
      <vt:lpstr>UebersichtAnforderung!Druckbereich</vt:lpstr>
      <vt:lpstr>UebersichtBGespräch!Druckbereich</vt:lpstr>
      <vt:lpstr>UebersichtEntwicklung!Druckbereich</vt:lpstr>
      <vt:lpstr>UebersichtStellenbeschrieb!Druckbereich</vt:lpstr>
      <vt:lpstr>UebersichtVorselektion!Druckbereich</vt:lpstr>
      <vt:lpstr>UebersichtZielvereinbarung!Druckbereich</vt:lpstr>
      <vt:lpstr>VierZimmer!Druckbereich</vt:lpstr>
      <vt:lpstr>Volition!Druckbereich</vt:lpstr>
      <vt:lpstr>Vorselektion!Druckbereich</vt:lpstr>
      <vt:lpstr>WinWin!Druckbereich</vt:lpstr>
      <vt:lpstr>ZieleTeam!Druckbereich</vt:lpstr>
      <vt:lpstr>Zielvereinbarung!Druckbereich</vt:lpstr>
      <vt:lpstr>'2BP'!Drucktitel</vt:lpstr>
      <vt:lpstr>'2BSC'!Drucktitel</vt:lpstr>
      <vt:lpstr>'2Change'!Drucktitel</vt:lpstr>
      <vt:lpstr>'2Cockpit'!Drucktitel</vt:lpstr>
      <vt:lpstr>'2Marketing'!Drucktitel</vt:lpstr>
      <vt:lpstr>'2Projektmgmt'!Drucktitel</vt:lpstr>
      <vt:lpstr>'2Strategie'!Drucktitel</vt:lpstr>
      <vt:lpstr>Anforderungsprofil!Drucktitel</vt:lpstr>
      <vt:lpstr>CheckBeurteilung!Drucktitel</vt:lpstr>
      <vt:lpstr>CheckTeam!Drucktitel</vt:lpstr>
      <vt:lpstr>CheckZielvereinbarung!Drucktitel</vt:lpstr>
      <vt:lpstr>Climameter!Drucktitel</vt:lpstr>
      <vt:lpstr>Cockpit!Drucktitel</vt:lpstr>
      <vt:lpstr>Eisenhower!Drucktitel</vt:lpstr>
      <vt:lpstr>Erneuerung!Drucktitel</vt:lpstr>
      <vt:lpstr>FormularKonflikt!Drucktitel</vt:lpstr>
      <vt:lpstr>FragenFeedback!Drucktitel</vt:lpstr>
      <vt:lpstr>Fremd!Drucktitel</vt:lpstr>
      <vt:lpstr>GesprächsFormular!Drucktitel</vt:lpstr>
      <vt:lpstr>iCanvas!Drucktitel</vt:lpstr>
      <vt:lpstr>Kernkompetenzen!Drucktitel</vt:lpstr>
      <vt:lpstr>Kommunikation!Drucktitel</vt:lpstr>
      <vt:lpstr>KPI!Drucktitel</vt:lpstr>
      <vt:lpstr>Leadership!Drucktitel</vt:lpstr>
      <vt:lpstr>Maslow!Drucktitel</vt:lpstr>
      <vt:lpstr>Massnahmen!Drucktitel</vt:lpstr>
      <vt:lpstr>Selbst!Drucktitel</vt:lpstr>
      <vt:lpstr>TestTeamrolle!Drucktitel</vt:lpstr>
      <vt:lpstr>UebersichtAnforderung!Drucktitel</vt:lpstr>
      <vt:lpstr>UebersichtBGespräch!Drucktitel</vt:lpstr>
      <vt:lpstr>UebersichtStellenbeschrieb!Drucktitel</vt:lpstr>
      <vt:lpstr>UebersichtVorselektion!Drucktitel</vt:lpstr>
      <vt:lpstr>UebersichtZielvereinbarung!Drucktitel</vt:lpstr>
      <vt:lpstr>Selbst!graph_forces</vt:lpstr>
      <vt:lpstr>Graph_Kompetenzen</vt:lpstr>
      <vt:lpstr>Markt!Graph_Kunden</vt:lpstr>
      <vt:lpstr>Graph_Kunden</vt:lpstr>
      <vt:lpstr>graph_pestel</vt:lpstr>
      <vt:lpstr>Graph_Risk</vt:lpstr>
      <vt:lpstr>Eisenhower!graph_stakeholder</vt:lpstr>
      <vt:lpstr>Erneuerung!graph_stakeholder</vt:lpstr>
      <vt:lpstr>BGespräch!Note_Arbeit</vt:lpstr>
      <vt:lpstr>Vorselektion!Note_Arbeit</vt:lpstr>
      <vt:lpstr>Cockpit!rechts_massnahmen</vt:lpstr>
      <vt:lpstr>Sprachen</vt:lpstr>
      <vt:lpstr>Cockpit!Strategie_1</vt:lpstr>
      <vt:lpstr>Strategie_1</vt:lpstr>
      <vt:lpstr>Cockpit!Strategie_10</vt:lpstr>
      <vt:lpstr>Strategie_10</vt:lpstr>
      <vt:lpstr>Cockpit!Strategie_2</vt:lpstr>
      <vt:lpstr>Strategie_2</vt:lpstr>
      <vt:lpstr>Cockpit!Strategie_3</vt:lpstr>
      <vt:lpstr>Strategie_3</vt:lpstr>
      <vt:lpstr>Cockpit!Strategie_4</vt:lpstr>
      <vt:lpstr>Strategie_4</vt:lpstr>
      <vt:lpstr>Cockpit!Strategie_5</vt:lpstr>
      <vt:lpstr>Strategie_5</vt:lpstr>
      <vt:lpstr>Cockpit!Strategie_6</vt:lpstr>
      <vt:lpstr>Strategie_6</vt:lpstr>
      <vt:lpstr>Cockpit!Strategie_7</vt:lpstr>
      <vt:lpstr>Strategie_7</vt:lpstr>
      <vt:lpstr>Cockpit!Strategie_8</vt:lpstr>
      <vt:lpstr>Strategie_8</vt:lpstr>
      <vt:lpstr>Cockpit!Strategie_9</vt:lpstr>
      <vt:lpstr>Strategie_9</vt:lpstr>
      <vt:lpstr>top</vt:lpstr>
      <vt:lpstr>FragenFeedback!top_forces</vt:lpstr>
      <vt:lpstr>Fremd!top_forces</vt:lpstr>
      <vt:lpstr>Selbst!top_forces</vt:lpstr>
      <vt:lpstr>'2BP'!top_kennzahlen</vt:lpstr>
      <vt:lpstr>'2BSC'!top_kennzahlen</vt:lpstr>
      <vt:lpstr>'2Change'!top_kennzahlen</vt:lpstr>
      <vt:lpstr>'2Cockpit'!top_kennzahlen</vt:lpstr>
      <vt:lpstr>'2Marketing'!top_kennzahlen</vt:lpstr>
      <vt:lpstr>'2Projektmgmt'!top_kennzahlen</vt:lpstr>
      <vt:lpstr>'2Strategie'!top_kennzahlen</vt:lpstr>
      <vt:lpstr>top_markt2</vt:lpstr>
      <vt:lpstr>Cockpit!top_massnahmen</vt:lpstr>
      <vt:lpstr>top_massnahmen</vt:lpstr>
      <vt:lpstr>Anforderungsprofil!top_Porter</vt:lpstr>
      <vt:lpstr>Kommunikation!top_Porter</vt:lpstr>
      <vt:lpstr>top_swot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Quality Management</dc:title>
  <dc:creator>iSerge</dc:creator>
  <cp:lastModifiedBy>Imboden Serge</cp:lastModifiedBy>
  <cp:lastPrinted>2022-04-30T03:51:54Z</cp:lastPrinted>
  <dcterms:created xsi:type="dcterms:W3CDTF">1901-01-01T04:00:00Z</dcterms:created>
  <dcterms:modified xsi:type="dcterms:W3CDTF">2026-01-27T10:38:02Z</dcterms:modified>
</cp:coreProperties>
</file>